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byt...'!$C$127:$Q$419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9" i="2" l="1"/>
  <c r="AY88" i="1"/>
  <c r="AX88" i="1"/>
  <c r="BI418" i="2"/>
  <c r="BH418" i="2"/>
  <c r="BG418" i="2"/>
  <c r="BE418" i="2"/>
  <c r="AA418" i="2"/>
  <c r="Y418" i="2"/>
  <c r="W418" i="2"/>
  <c r="BK418" i="2"/>
  <c r="N418" i="2"/>
  <c r="BF418" i="2" s="1"/>
  <c r="BI417" i="2"/>
  <c r="BH417" i="2"/>
  <c r="BG417" i="2"/>
  <c r="BE417" i="2"/>
  <c r="AA417" i="2"/>
  <c r="Y417" i="2"/>
  <c r="W417" i="2"/>
  <c r="BK417" i="2"/>
  <c r="N417" i="2"/>
  <c r="BF417" i="2"/>
  <c r="BI416" i="2"/>
  <c r="BH416" i="2"/>
  <c r="BG416" i="2"/>
  <c r="BE416" i="2"/>
  <c r="AA416" i="2"/>
  <c r="AA414" i="2" s="1"/>
  <c r="Y416" i="2"/>
  <c r="W416" i="2"/>
  <c r="BK416" i="2"/>
  <c r="N416" i="2"/>
  <c r="BF416" i="2" s="1"/>
  <c r="BI415" i="2"/>
  <c r="BH415" i="2"/>
  <c r="BG415" i="2"/>
  <c r="BE415" i="2"/>
  <c r="AA415" i="2"/>
  <c r="Y415" i="2"/>
  <c r="Y414" i="2" s="1"/>
  <c r="W415" i="2"/>
  <c r="W414" i="2"/>
  <c r="BK415" i="2"/>
  <c r="N415" i="2"/>
  <c r="BF415" i="2"/>
  <c r="BI413" i="2"/>
  <c r="BH413" i="2"/>
  <c r="BG413" i="2"/>
  <c r="BE413" i="2"/>
  <c r="AA413" i="2"/>
  <c r="Y413" i="2"/>
  <c r="W413" i="2"/>
  <c r="BK413" i="2"/>
  <c r="N413" i="2"/>
  <c r="BF413" i="2"/>
  <c r="BI412" i="2"/>
  <c r="BH412" i="2"/>
  <c r="BG412" i="2"/>
  <c r="BE412" i="2"/>
  <c r="AA412" i="2"/>
  <c r="Y412" i="2"/>
  <c r="W412" i="2"/>
  <c r="BK412" i="2"/>
  <c r="N412" i="2"/>
  <c r="BF412" i="2" s="1"/>
  <c r="BI411" i="2"/>
  <c r="BH411" i="2"/>
  <c r="BG411" i="2"/>
  <c r="BE411" i="2"/>
  <c r="AA411" i="2"/>
  <c r="Y411" i="2"/>
  <c r="W411" i="2"/>
  <c r="BK411" i="2"/>
  <c r="N411" i="2"/>
  <c r="BF411" i="2"/>
  <c r="BI410" i="2"/>
  <c r="BH410" i="2"/>
  <c r="BG410" i="2"/>
  <c r="BE410" i="2"/>
  <c r="AA410" i="2"/>
  <c r="Y410" i="2"/>
  <c r="W410" i="2"/>
  <c r="BK410" i="2"/>
  <c r="N410" i="2"/>
  <c r="BF410" i="2" s="1"/>
  <c r="BI409" i="2"/>
  <c r="BH409" i="2"/>
  <c r="BG409" i="2"/>
  <c r="BE409" i="2"/>
  <c r="AA409" i="2"/>
  <c r="Y409" i="2"/>
  <c r="W409" i="2"/>
  <c r="BK409" i="2"/>
  <c r="N409" i="2"/>
  <c r="BF409" i="2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/>
  <c r="BI406" i="2"/>
  <c r="BH406" i="2"/>
  <c r="BG406" i="2"/>
  <c r="BE406" i="2"/>
  <c r="AA406" i="2"/>
  <c r="Y406" i="2"/>
  <c r="W406" i="2"/>
  <c r="BK406" i="2"/>
  <c r="N406" i="2"/>
  <c r="BF406" i="2" s="1"/>
  <c r="BI405" i="2"/>
  <c r="BH405" i="2"/>
  <c r="BG405" i="2"/>
  <c r="BE405" i="2"/>
  <c r="AA405" i="2"/>
  <c r="Y405" i="2"/>
  <c r="W405" i="2"/>
  <c r="BK405" i="2"/>
  <c r="N405" i="2"/>
  <c r="BF405" i="2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AA374" i="2" s="1"/>
  <c r="AA373" i="2" s="1"/>
  <c r="Y376" i="2"/>
  <c r="W376" i="2"/>
  <c r="BK376" i="2"/>
  <c r="N376" i="2"/>
  <c r="BF376" i="2" s="1"/>
  <c r="BI375" i="2"/>
  <c r="BH375" i="2"/>
  <c r="BG375" i="2"/>
  <c r="BE375" i="2"/>
  <c r="AA375" i="2"/>
  <c r="Y375" i="2"/>
  <c r="Y374" i="2" s="1"/>
  <c r="Y373" i="2" s="1"/>
  <c r="W375" i="2"/>
  <c r="BK375" i="2"/>
  <c r="BK374" i="2"/>
  <c r="N375" i="2"/>
  <c r="BF375" i="2" s="1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Y368" i="2" s="1"/>
  <c r="W371" i="2"/>
  <c r="BK371" i="2"/>
  <c r="N371" i="2"/>
  <c r="BF371" i="2"/>
  <c r="BI369" i="2"/>
  <c r="BH369" i="2"/>
  <c r="BG369" i="2"/>
  <c r="BE369" i="2"/>
  <c r="AA369" i="2"/>
  <c r="Y369" i="2"/>
  <c r="W369" i="2"/>
  <c r="BK369" i="2"/>
  <c r="BK368" i="2"/>
  <c r="N368" i="2" s="1"/>
  <c r="N108" i="2" s="1"/>
  <c r="N369" i="2"/>
  <c r="BF369" i="2" s="1"/>
  <c r="BI366" i="2"/>
  <c r="BH366" i="2"/>
  <c r="BG366" i="2"/>
  <c r="BE366" i="2"/>
  <c r="AA366" i="2"/>
  <c r="Y366" i="2"/>
  <c r="W366" i="2"/>
  <c r="BK366" i="2"/>
  <c r="BK344" i="2" s="1"/>
  <c r="N344" i="2" s="1"/>
  <c r="N107" i="2" s="1"/>
  <c r="N366" i="2"/>
  <c r="BF366" i="2" s="1"/>
  <c r="BI364" i="2"/>
  <c r="BH364" i="2"/>
  <c r="BG364" i="2"/>
  <c r="BE364" i="2"/>
  <c r="AA364" i="2"/>
  <c r="Y364" i="2"/>
  <c r="W364" i="2"/>
  <c r="BK364" i="2"/>
  <c r="N364" i="2"/>
  <c r="BF364" i="2"/>
  <c r="BI360" i="2"/>
  <c r="BH360" i="2"/>
  <c r="BG360" i="2"/>
  <c r="BE360" i="2"/>
  <c r="AA360" i="2"/>
  <c r="Y360" i="2"/>
  <c r="W360" i="2"/>
  <c r="BK360" i="2"/>
  <c r="N360" i="2"/>
  <c r="BF360" i="2" s="1"/>
  <c r="BI359" i="2"/>
  <c r="BH359" i="2"/>
  <c r="BG359" i="2"/>
  <c r="BE359" i="2"/>
  <c r="AA359" i="2"/>
  <c r="Y359" i="2"/>
  <c r="W359" i="2"/>
  <c r="BK359" i="2"/>
  <c r="N359" i="2"/>
  <c r="BF359" i="2"/>
  <c r="BI357" i="2"/>
  <c r="BH357" i="2"/>
  <c r="BG357" i="2"/>
  <c r="BE357" i="2"/>
  <c r="AA357" i="2"/>
  <c r="Y357" i="2"/>
  <c r="W357" i="2"/>
  <c r="BK357" i="2"/>
  <c r="N357" i="2"/>
  <c r="BF357" i="2" s="1"/>
  <c r="BI351" i="2"/>
  <c r="BH351" i="2"/>
  <c r="BG351" i="2"/>
  <c r="BE351" i="2"/>
  <c r="AA351" i="2"/>
  <c r="Y351" i="2"/>
  <c r="Y344" i="2" s="1"/>
  <c r="W351" i="2"/>
  <c r="BK351" i="2"/>
  <c r="N351" i="2"/>
  <c r="BF351" i="2"/>
  <c r="BI345" i="2"/>
  <c r="BH345" i="2"/>
  <c r="BG345" i="2"/>
  <c r="BE345" i="2"/>
  <c r="AA345" i="2"/>
  <c r="Y345" i="2"/>
  <c r="W345" i="2"/>
  <c r="W344" i="2" s="1"/>
  <c r="BK345" i="2"/>
  <c r="N345" i="2"/>
  <c r="BF345" i="2" s="1"/>
  <c r="BI343" i="2"/>
  <c r="BH343" i="2"/>
  <c r="BG343" i="2"/>
  <c r="BE343" i="2"/>
  <c r="AA343" i="2"/>
  <c r="Y343" i="2"/>
  <c r="W343" i="2"/>
  <c r="BK343" i="2"/>
  <c r="N343" i="2"/>
  <c r="BF343" i="2" s="1"/>
  <c r="BI340" i="2"/>
  <c r="BH340" i="2"/>
  <c r="BG340" i="2"/>
  <c r="BE340" i="2"/>
  <c r="AA340" i="2"/>
  <c r="Y340" i="2"/>
  <c r="Y336" i="2" s="1"/>
  <c r="W340" i="2"/>
  <c r="BK340" i="2"/>
  <c r="N340" i="2"/>
  <c r="BF340" i="2"/>
  <c r="BI337" i="2"/>
  <c r="BH337" i="2"/>
  <c r="BG337" i="2"/>
  <c r="BE337" i="2"/>
  <c r="AA337" i="2"/>
  <c r="Y337" i="2"/>
  <c r="W337" i="2"/>
  <c r="W336" i="2" s="1"/>
  <c r="BK337" i="2"/>
  <c r="BK336" i="2"/>
  <c r="N336" i="2"/>
  <c r="N106" i="2" s="1"/>
  <c r="N337" i="2"/>
  <c r="BF337" i="2" s="1"/>
  <c r="BI335" i="2"/>
  <c r="BH335" i="2"/>
  <c r="BG335" i="2"/>
  <c r="BE335" i="2"/>
  <c r="AA335" i="2"/>
  <c r="Y335" i="2"/>
  <c r="W335" i="2"/>
  <c r="BK335" i="2"/>
  <c r="N335" i="2"/>
  <c r="BF335" i="2" s="1"/>
  <c r="BI334" i="2"/>
  <c r="BH334" i="2"/>
  <c r="BG334" i="2"/>
  <c r="BE334" i="2"/>
  <c r="AA334" i="2"/>
  <c r="Y334" i="2"/>
  <c r="W334" i="2"/>
  <c r="BK334" i="2"/>
  <c r="N334" i="2"/>
  <c r="BF334" i="2"/>
  <c r="BI330" i="2"/>
  <c r="BH330" i="2"/>
  <c r="BG330" i="2"/>
  <c r="BE330" i="2"/>
  <c r="AA330" i="2"/>
  <c r="Y330" i="2"/>
  <c r="W330" i="2"/>
  <c r="BK330" i="2"/>
  <c r="N330" i="2"/>
  <c r="BF330" i="2" s="1"/>
  <c r="BI325" i="2"/>
  <c r="BH325" i="2"/>
  <c r="BG325" i="2"/>
  <c r="BE325" i="2"/>
  <c r="AA325" i="2"/>
  <c r="Y325" i="2"/>
  <c r="W325" i="2"/>
  <c r="BK325" i="2"/>
  <c r="N325" i="2"/>
  <c r="BF325" i="2"/>
  <c r="BI320" i="2"/>
  <c r="BH320" i="2"/>
  <c r="BG320" i="2"/>
  <c r="BE320" i="2"/>
  <c r="AA320" i="2"/>
  <c r="Y320" i="2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N319" i="2"/>
  <c r="BF319" i="2"/>
  <c r="BI318" i="2"/>
  <c r="BH318" i="2"/>
  <c r="BG318" i="2"/>
  <c r="BE318" i="2"/>
  <c r="AA318" i="2"/>
  <c r="AA312" i="2" s="1"/>
  <c r="Y318" i="2"/>
  <c r="W318" i="2"/>
  <c r="BK318" i="2"/>
  <c r="N318" i="2"/>
  <c r="BF318" i="2" s="1"/>
  <c r="BI313" i="2"/>
  <c r="BH313" i="2"/>
  <c r="BG313" i="2"/>
  <c r="BE313" i="2"/>
  <c r="AA313" i="2"/>
  <c r="Y313" i="2"/>
  <c r="W313" i="2"/>
  <c r="W312" i="2"/>
  <c r="BK313" i="2"/>
  <c r="N313" i="2"/>
  <c r="BF313" i="2"/>
  <c r="BI311" i="2"/>
  <c r="BH311" i="2"/>
  <c r="BG311" i="2"/>
  <c r="BE311" i="2"/>
  <c r="AA311" i="2"/>
  <c r="Y311" i="2"/>
  <c r="W311" i="2"/>
  <c r="BK311" i="2"/>
  <c r="N311" i="2"/>
  <c r="BF311" i="2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/>
  <c r="BI308" i="2"/>
  <c r="BH308" i="2"/>
  <c r="BG308" i="2"/>
  <c r="BE308" i="2"/>
  <c r="AA308" i="2"/>
  <c r="Y308" i="2"/>
  <c r="W308" i="2"/>
  <c r="BK308" i="2"/>
  <c r="N308" i="2"/>
  <c r="BF308" i="2" s="1"/>
  <c r="BI307" i="2"/>
  <c r="BH307" i="2"/>
  <c r="BG307" i="2"/>
  <c r="BE307" i="2"/>
  <c r="AA307" i="2"/>
  <c r="Y307" i="2"/>
  <c r="Y298" i="2" s="1"/>
  <c r="W307" i="2"/>
  <c r="BK307" i="2"/>
  <c r="N307" i="2"/>
  <c r="BF307" i="2"/>
  <c r="BI305" i="2"/>
  <c r="BH305" i="2"/>
  <c r="BG305" i="2"/>
  <c r="BE305" i="2"/>
  <c r="AA305" i="2"/>
  <c r="Y305" i="2"/>
  <c r="W305" i="2"/>
  <c r="BK305" i="2"/>
  <c r="N305" i="2"/>
  <c r="BF305" i="2" s="1"/>
  <c r="BI304" i="2"/>
  <c r="BH304" i="2"/>
  <c r="BG304" i="2"/>
  <c r="BE304" i="2"/>
  <c r="AA304" i="2"/>
  <c r="Y304" i="2"/>
  <c r="W304" i="2"/>
  <c r="BK304" i="2"/>
  <c r="N304" i="2"/>
  <c r="BF304" i="2"/>
  <c r="BI299" i="2"/>
  <c r="BH299" i="2"/>
  <c r="BG299" i="2"/>
  <c r="BE299" i="2"/>
  <c r="AA299" i="2"/>
  <c r="Y299" i="2"/>
  <c r="W299" i="2"/>
  <c r="BK299" i="2"/>
  <c r="BK298" i="2"/>
  <c r="N298" i="2" s="1"/>
  <c r="N104" i="2" s="1"/>
  <c r="N299" i="2"/>
  <c r="BF299" i="2" s="1"/>
  <c r="BI297" i="2"/>
  <c r="BH297" i="2"/>
  <c r="BG297" i="2"/>
  <c r="BE297" i="2"/>
  <c r="AA297" i="2"/>
  <c r="AA294" i="2" s="1"/>
  <c r="Y297" i="2"/>
  <c r="W297" i="2"/>
  <c r="BK297" i="2"/>
  <c r="N297" i="2"/>
  <c r="BF297" i="2" s="1"/>
  <c r="BI295" i="2"/>
  <c r="BH295" i="2"/>
  <c r="BG295" i="2"/>
  <c r="BE295" i="2"/>
  <c r="AA295" i="2"/>
  <c r="Y295" i="2"/>
  <c r="Y294" i="2" s="1"/>
  <c r="W295" i="2"/>
  <c r="W294" i="2"/>
  <c r="BK295" i="2"/>
  <c r="N295" i="2"/>
  <c r="BF295" i="2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Y291" i="2"/>
  <c r="W291" i="2"/>
  <c r="BK291" i="2"/>
  <c r="N291" i="2"/>
  <c r="BF291" i="2"/>
  <c r="BI290" i="2"/>
  <c r="BH290" i="2"/>
  <c r="BG290" i="2"/>
  <c r="BE290" i="2"/>
  <c r="AA290" i="2"/>
  <c r="Y290" i="2"/>
  <c r="W290" i="2"/>
  <c r="BK290" i="2"/>
  <c r="N290" i="2"/>
  <c r="BF290" i="2" s="1"/>
  <c r="BI289" i="2"/>
  <c r="BH289" i="2"/>
  <c r="BG289" i="2"/>
  <c r="BE289" i="2"/>
  <c r="AA289" i="2"/>
  <c r="Y289" i="2"/>
  <c r="Y286" i="2" s="1"/>
  <c r="W289" i="2"/>
  <c r="BK289" i="2"/>
  <c r="N289" i="2"/>
  <c r="BF289" i="2"/>
  <c r="BI287" i="2"/>
  <c r="BH287" i="2"/>
  <c r="BG287" i="2"/>
  <c r="BE287" i="2"/>
  <c r="AA287" i="2"/>
  <c r="Y287" i="2"/>
  <c r="W287" i="2"/>
  <c r="W286" i="2" s="1"/>
  <c r="BK287" i="2"/>
  <c r="BK286" i="2"/>
  <c r="N286" i="2"/>
  <c r="N102" i="2" s="1"/>
  <c r="N287" i="2"/>
  <c r="BF287" i="2" s="1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W275" i="2" s="1"/>
  <c r="BK282" i="2"/>
  <c r="N282" i="2"/>
  <c r="BF282" i="2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AA275" i="2"/>
  <c r="Y276" i="2"/>
  <c r="W276" i="2"/>
  <c r="BK276" i="2"/>
  <c r="BK275" i="2" s="1"/>
  <c r="N275" i="2" s="1"/>
  <c r="N101" i="2" s="1"/>
  <c r="N276" i="2"/>
  <c r="BF276" i="2" s="1"/>
  <c r="BI274" i="2"/>
  <c r="BH274" i="2"/>
  <c r="BG274" i="2"/>
  <c r="BE274" i="2"/>
  <c r="AA274" i="2"/>
  <c r="Y274" i="2"/>
  <c r="Y268" i="2" s="1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BK268" i="2" s="1"/>
  <c r="N268" i="2" s="1"/>
  <c r="N100" i="2" s="1"/>
  <c r="N273" i="2"/>
  <c r="BF273" i="2" s="1"/>
  <c r="BI271" i="2"/>
  <c r="BH271" i="2"/>
  <c r="BG271" i="2"/>
  <c r="BE271" i="2"/>
  <c r="AA271" i="2"/>
  <c r="Y271" i="2"/>
  <c r="W271" i="2"/>
  <c r="BK271" i="2"/>
  <c r="N271" i="2"/>
  <c r="BF271" i="2"/>
  <c r="BI269" i="2"/>
  <c r="BH269" i="2"/>
  <c r="BG269" i="2"/>
  <c r="BE269" i="2"/>
  <c r="AA269" i="2"/>
  <c r="AA268" i="2" s="1"/>
  <c r="Y269" i="2"/>
  <c r="W269" i="2"/>
  <c r="BK269" i="2"/>
  <c r="N269" i="2"/>
  <c r="BF269" i="2" s="1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W251" i="2" s="1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AA251" i="2"/>
  <c r="Y252" i="2"/>
  <c r="W252" i="2"/>
  <c r="BK252" i="2"/>
  <c r="N252" i="2"/>
  <c r="BF252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W241" i="2" s="1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AA241" i="2"/>
  <c r="Y242" i="2"/>
  <c r="W242" i="2"/>
  <c r="BK242" i="2"/>
  <c r="BK241" i="2" s="1"/>
  <c r="N241" i="2" s="1"/>
  <c r="N98" i="2" s="1"/>
  <c r="N242" i="2"/>
  <c r="BF242" i="2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AA230" i="2"/>
  <c r="Y231" i="2"/>
  <c r="Y230" i="2"/>
  <c r="W231" i="2"/>
  <c r="W230" i="2"/>
  <c r="BK231" i="2"/>
  <c r="BK230" i="2"/>
  <c r="N230" i="2" s="1"/>
  <c r="N97" i="2" s="1"/>
  <c r="N231" i="2"/>
  <c r="BF231" i="2" s="1"/>
  <c r="BI229" i="2"/>
  <c r="BH229" i="2"/>
  <c r="BG229" i="2"/>
  <c r="BE229" i="2"/>
  <c r="AA229" i="2"/>
  <c r="Y229" i="2"/>
  <c r="W229" i="2"/>
  <c r="BK229" i="2"/>
  <c r="N229" i="2"/>
  <c r="BF229" i="2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AA226" i="2"/>
  <c r="Y227" i="2"/>
  <c r="Y226" i="2" s="1"/>
  <c r="W227" i="2"/>
  <c r="W226" i="2"/>
  <c r="BK227" i="2"/>
  <c r="BK226" i="2" s="1"/>
  <c r="N226" i="2" s="1"/>
  <c r="N96" i="2" s="1"/>
  <c r="N227" i="2"/>
  <c r="BF227" i="2" s="1"/>
  <c r="BI224" i="2"/>
  <c r="BH224" i="2"/>
  <c r="BG224" i="2"/>
  <c r="BE224" i="2"/>
  <c r="AA224" i="2"/>
  <c r="Y224" i="2"/>
  <c r="W224" i="2"/>
  <c r="BK224" i="2"/>
  <c r="N224" i="2"/>
  <c r="BF224" i="2"/>
  <c r="BI220" i="2"/>
  <c r="BH220" i="2"/>
  <c r="BG220" i="2"/>
  <c r="BE220" i="2"/>
  <c r="AA220" i="2"/>
  <c r="Y220" i="2"/>
  <c r="W220" i="2"/>
  <c r="BK220" i="2"/>
  <c r="N220" i="2"/>
  <c r="BF220" i="2" s="1"/>
  <c r="BI218" i="2"/>
  <c r="BH218" i="2"/>
  <c r="BG218" i="2"/>
  <c r="BE218" i="2"/>
  <c r="AA218" i="2"/>
  <c r="AA217" i="2"/>
  <c r="Y218" i="2"/>
  <c r="W218" i="2"/>
  <c r="W217" i="2" s="1"/>
  <c r="BK218" i="2"/>
  <c r="BK217" i="2" s="1"/>
  <c r="N218" i="2"/>
  <c r="BF218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AA210" i="2" s="1"/>
  <c r="Y211" i="2"/>
  <c r="Y210" i="2"/>
  <c r="W211" i="2"/>
  <c r="W210" i="2" s="1"/>
  <c r="BK211" i="2"/>
  <c r="BK210" i="2"/>
  <c r="N210" i="2" s="1"/>
  <c r="N93" i="2" s="1"/>
  <c r="N211" i="2"/>
  <c r="BF211" i="2" s="1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/>
  <c r="BI206" i="2"/>
  <c r="BH206" i="2"/>
  <c r="BG206" i="2"/>
  <c r="BE206" i="2"/>
  <c r="AA206" i="2"/>
  <c r="Y206" i="2"/>
  <c r="W206" i="2"/>
  <c r="BK206" i="2"/>
  <c r="N206" i="2"/>
  <c r="BF206" i="2" s="1"/>
  <c r="BI205" i="2"/>
  <c r="BH205" i="2"/>
  <c r="BG205" i="2"/>
  <c r="BE205" i="2"/>
  <c r="AA205" i="2"/>
  <c r="Y205" i="2"/>
  <c r="W205" i="2"/>
  <c r="BK205" i="2"/>
  <c r="N205" i="2"/>
  <c r="BF205" i="2"/>
  <c r="BI203" i="2"/>
  <c r="BH203" i="2"/>
  <c r="BG203" i="2"/>
  <c r="BE203" i="2"/>
  <c r="AA203" i="2"/>
  <c r="Y203" i="2"/>
  <c r="W203" i="2"/>
  <c r="BK203" i="2"/>
  <c r="N203" i="2"/>
  <c r="BF203" i="2" s="1"/>
  <c r="BI201" i="2"/>
  <c r="BH201" i="2"/>
  <c r="BG201" i="2"/>
  <c r="BE201" i="2"/>
  <c r="AA201" i="2"/>
  <c r="Y201" i="2"/>
  <c r="W201" i="2"/>
  <c r="BK201" i="2"/>
  <c r="N201" i="2"/>
  <c r="BF201" i="2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 s="1"/>
  <c r="BI195" i="2"/>
  <c r="BH195" i="2"/>
  <c r="BG195" i="2"/>
  <c r="BE195" i="2"/>
  <c r="AA195" i="2"/>
  <c r="Y195" i="2"/>
  <c r="W195" i="2"/>
  <c r="BK195" i="2"/>
  <c r="N195" i="2"/>
  <c r="BF195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/>
  <c r="BI184" i="2"/>
  <c r="BH184" i="2"/>
  <c r="BG184" i="2"/>
  <c r="BE184" i="2"/>
  <c r="AA184" i="2"/>
  <c r="Y184" i="2"/>
  <c r="W184" i="2"/>
  <c r="BK184" i="2"/>
  <c r="N184" i="2"/>
  <c r="BF184" i="2" s="1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Y177" i="2" s="1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BK177" i="2" s="1"/>
  <c r="N177" i="2" s="1"/>
  <c r="N92" i="2" s="1"/>
  <c r="N179" i="2"/>
  <c r="BF179" i="2"/>
  <c r="BI178" i="2"/>
  <c r="BH178" i="2"/>
  <c r="BG178" i="2"/>
  <c r="BE178" i="2"/>
  <c r="AA178" i="2"/>
  <c r="AA177" i="2" s="1"/>
  <c r="Y178" i="2"/>
  <c r="W178" i="2"/>
  <c r="W177" i="2" s="1"/>
  <c r="BK178" i="2"/>
  <c r="N178" i="2"/>
  <c r="BF178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0" i="2"/>
  <c r="BH170" i="2"/>
  <c r="BG170" i="2"/>
  <c r="BE170" i="2"/>
  <c r="AA170" i="2"/>
  <c r="Y170" i="2"/>
  <c r="W170" i="2"/>
  <c r="BK170" i="2"/>
  <c r="N170" i="2"/>
  <c r="BF170" i="2" s="1"/>
  <c r="BI163" i="2"/>
  <c r="BH163" i="2"/>
  <c r="BG163" i="2"/>
  <c r="BE163" i="2"/>
  <c r="AA163" i="2"/>
  <c r="Y163" i="2"/>
  <c r="W163" i="2"/>
  <c r="BK163" i="2"/>
  <c r="N163" i="2"/>
  <c r="BF163" i="2"/>
  <c r="BI161" i="2"/>
  <c r="BH161" i="2"/>
  <c r="BG161" i="2"/>
  <c r="BE161" i="2"/>
  <c r="AA161" i="2"/>
  <c r="Y161" i="2"/>
  <c r="W161" i="2"/>
  <c r="BK161" i="2"/>
  <c r="N161" i="2"/>
  <c r="BF161" i="2" s="1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W155" i="2"/>
  <c r="BK155" i="2"/>
  <c r="N155" i="2"/>
  <c r="BF155" i="2" s="1"/>
  <c r="BI153" i="2"/>
  <c r="BH153" i="2"/>
  <c r="BG153" i="2"/>
  <c r="BE153" i="2"/>
  <c r="AA153" i="2"/>
  <c r="Y153" i="2"/>
  <c r="W153" i="2"/>
  <c r="BK153" i="2"/>
  <c r="N153" i="2"/>
  <c r="BF153" i="2"/>
  <c r="BI151" i="2"/>
  <c r="BH151" i="2"/>
  <c r="BG151" i="2"/>
  <c r="BE151" i="2"/>
  <c r="AA151" i="2"/>
  <c r="AA150" i="2" s="1"/>
  <c r="Y151" i="2"/>
  <c r="Y150" i="2"/>
  <c r="W151" i="2"/>
  <c r="W150" i="2" s="1"/>
  <c r="BK151" i="2"/>
  <c r="BK150" i="2"/>
  <c r="N150" i="2" s="1"/>
  <c r="N91" i="2" s="1"/>
  <c r="N151" i="2"/>
  <c r="BF151" i="2"/>
  <c r="BI149" i="2"/>
  <c r="BH149" i="2"/>
  <c r="BG149" i="2"/>
  <c r="BE149" i="2"/>
  <c r="AA149" i="2"/>
  <c r="AA148" i="2" s="1"/>
  <c r="Y149" i="2"/>
  <c r="Y148" i="2"/>
  <c r="W149" i="2"/>
  <c r="W148" i="2" s="1"/>
  <c r="BK149" i="2"/>
  <c r="BK148" i="2"/>
  <c r="N148" i="2" s="1"/>
  <c r="N90" i="2" s="1"/>
  <c r="N149" i="2"/>
  <c r="BF149" i="2"/>
  <c r="BI146" i="2"/>
  <c r="BH146" i="2"/>
  <c r="BG146" i="2"/>
  <c r="BE146" i="2"/>
  <c r="AA146" i="2"/>
  <c r="Y146" i="2"/>
  <c r="W146" i="2"/>
  <c r="BK146" i="2"/>
  <c r="N146" i="2"/>
  <c r="BF146" i="2" s="1"/>
  <c r="BI143" i="2"/>
  <c r="BH143" i="2"/>
  <c r="BG143" i="2"/>
  <c r="BE143" i="2"/>
  <c r="AA143" i="2"/>
  <c r="Y143" i="2"/>
  <c r="W143" i="2"/>
  <c r="BK143" i="2"/>
  <c r="N143" i="2"/>
  <c r="BF143" i="2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AA139" i="2"/>
  <c r="AA138" i="2" s="1"/>
  <c r="Y140" i="2"/>
  <c r="Y139" i="2"/>
  <c r="Y138" i="2" s="1"/>
  <c r="W140" i="2"/>
  <c r="W139" i="2"/>
  <c r="W138" i="2" s="1"/>
  <c r="BK140" i="2"/>
  <c r="BK139" i="2" s="1"/>
  <c r="N140" i="2"/>
  <c r="BF140" i="2" s="1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H35" i="2"/>
  <c r="BD88" i="1" s="1"/>
  <c r="BD87" i="1" s="1"/>
  <c r="W35" i="1" s="1"/>
  <c r="BH114" i="2"/>
  <c r="BG114" i="2"/>
  <c r="H33" i="2" s="1"/>
  <c r="BB88" i="1" s="1"/>
  <c r="BB87" i="1" s="1"/>
  <c r="BE114" i="2"/>
  <c r="M31" i="2" s="1"/>
  <c r="AV88" i="1" s="1"/>
  <c r="M83" i="2"/>
  <c r="M82" i="2"/>
  <c r="F82" i="2"/>
  <c r="F80" i="2"/>
  <c r="F78" i="2"/>
  <c r="O14" i="2"/>
  <c r="E14" i="2"/>
  <c r="F134" i="2" s="1"/>
  <c r="O13" i="2"/>
  <c r="O8" i="2"/>
  <c r="M131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4" i="2" l="1"/>
  <c r="BC88" i="1" s="1"/>
  <c r="BC87" i="1" s="1"/>
  <c r="AY87" i="1" s="1"/>
  <c r="W34" i="1"/>
  <c r="W33" i="1"/>
  <c r="AX87" i="1"/>
  <c r="N217" i="2"/>
  <c r="N95" i="2" s="1"/>
  <c r="N139" i="2"/>
  <c r="N89" i="2" s="1"/>
  <c r="BK138" i="2"/>
  <c r="M80" i="2"/>
  <c r="F83" i="2"/>
  <c r="H31" i="2"/>
  <c r="AZ88" i="1" s="1"/>
  <c r="AZ87" i="1" s="1"/>
  <c r="W268" i="2"/>
  <c r="W216" i="2" s="1"/>
  <c r="W137" i="2" s="1"/>
  <c r="AU88" i="1" s="1"/>
  <c r="AU87" i="1" s="1"/>
  <c r="AA298" i="2"/>
  <c r="AA368" i="2"/>
  <c r="BK251" i="2"/>
  <c r="N251" i="2" s="1"/>
  <c r="N99" i="2" s="1"/>
  <c r="N374" i="2"/>
  <c r="N110" i="2" s="1"/>
  <c r="Y217" i="2"/>
  <c r="BK294" i="2"/>
  <c r="N294" i="2" s="1"/>
  <c r="N103" i="2" s="1"/>
  <c r="W298" i="2"/>
  <c r="Y312" i="2"/>
  <c r="W368" i="2"/>
  <c r="W374" i="2"/>
  <c r="W373" i="2" s="1"/>
  <c r="Y241" i="2"/>
  <c r="Y251" i="2"/>
  <c r="Y275" i="2"/>
  <c r="AA286" i="2"/>
  <c r="AA216" i="2" s="1"/>
  <c r="AA137" i="2" s="1"/>
  <c r="BK312" i="2"/>
  <c r="N312" i="2" s="1"/>
  <c r="N105" i="2" s="1"/>
  <c r="AA336" i="2"/>
  <c r="AA344" i="2"/>
  <c r="BK414" i="2"/>
  <c r="N414" i="2" s="1"/>
  <c r="N111" i="2" s="1"/>
  <c r="Y216" i="2" l="1"/>
  <c r="Y137" i="2" s="1"/>
  <c r="BK373" i="2"/>
  <c r="N373" i="2" s="1"/>
  <c r="N109" i="2" s="1"/>
  <c r="BK216" i="2"/>
  <c r="N216" i="2" s="1"/>
  <c r="N94" i="2" s="1"/>
  <c r="BK137" i="2"/>
  <c r="N137" i="2" s="1"/>
  <c r="N87" i="2" s="1"/>
  <c r="N138" i="2"/>
  <c r="N88" i="2" s="1"/>
  <c r="AV87" i="1"/>
  <c r="N119" i="2" l="1"/>
  <c r="BF119" i="2" s="1"/>
  <c r="N117" i="2"/>
  <c r="BF117" i="2" s="1"/>
  <c r="N115" i="2"/>
  <c r="BF115" i="2" s="1"/>
  <c r="N114" i="2"/>
  <c r="N118" i="2"/>
  <c r="BF118" i="2" s="1"/>
  <c r="N116" i="2"/>
  <c r="BF116" i="2" s="1"/>
  <c r="M26" i="2"/>
  <c r="N113" i="2" l="1"/>
  <c r="BF114" i="2"/>
  <c r="M32" i="2" l="1"/>
  <c r="AW88" i="1" s="1"/>
  <c r="AT88" i="1" s="1"/>
  <c r="H32" i="2"/>
  <c r="BA88" i="1" s="1"/>
  <c r="BA87" i="1" s="1"/>
  <c r="M27" i="2"/>
  <c r="L121" i="2"/>
  <c r="AS88" i="1" l="1"/>
  <c r="AS87" i="1" s="1"/>
  <c r="M29" i="2"/>
  <c r="W32" i="1"/>
  <c r="AW87" i="1"/>
  <c r="AK32" i="1" l="1"/>
  <c r="AT87" i="1"/>
  <c r="AG88" i="1"/>
  <c r="L37" i="2"/>
  <c r="AG87" i="1" l="1"/>
  <c r="AN88" i="1"/>
  <c r="AG93" i="1" l="1"/>
  <c r="AG92" i="1"/>
  <c r="AG94" i="1"/>
  <c r="AN87" i="1"/>
  <c r="AK26" i="1"/>
  <c r="AG91" i="1"/>
  <c r="AV91" i="1" l="1"/>
  <c r="BY91" i="1" s="1"/>
  <c r="AG90" i="1"/>
  <c r="CD91" i="1"/>
  <c r="CD94" i="1"/>
  <c r="AV94" i="1"/>
  <c r="BY94" i="1" s="1"/>
  <c r="CD92" i="1"/>
  <c r="AV92" i="1"/>
  <c r="BY92" i="1" s="1"/>
  <c r="CD93" i="1"/>
  <c r="AV93" i="1"/>
  <c r="BY93" i="1" s="1"/>
  <c r="W31" i="1" l="1"/>
  <c r="AN91" i="1"/>
  <c r="AN94" i="1"/>
  <c r="AK27" i="1"/>
  <c r="AK29" i="1" s="1"/>
  <c r="AG96" i="1"/>
  <c r="AN93" i="1"/>
  <c r="AN92" i="1"/>
  <c r="AN90" i="1" s="1"/>
  <c r="AN96" i="1" s="1"/>
  <c r="AK31" i="1"/>
  <c r="AK37" i="1" l="1"/>
</calcChain>
</file>

<file path=xl/sharedStrings.xml><?xml version="1.0" encoding="utf-8"?>
<sst xmlns="http://schemas.openxmlformats.org/spreadsheetml/2006/main" count="3575" uniqueCount="930">
  <si>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</si>
  <si>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</si>
  <si>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</si>
  <si>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</si>
  <si>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</si>
  <si>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</si>
  <si>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</si>
  <si>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</si>
  <si>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</si>
  <si>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</si>
  <si>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</si>
  <si>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</si>
  <si>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</si>
  <si>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</si>
  <si>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</si>
  <si>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</si>
  <si>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</si>
  <si>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</si>
  <si>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</si>
  <si>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</si>
  <si>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1098, byt č. 16</t>
  </si>
  <si>
    <t>JKSO:</t>
  </si>
  <si>
    <t/>
  </si>
  <si>
    <t>CC-CZ:</t>
  </si>
  <si>
    <t>Místo:</t>
  </si>
  <si>
    <t>Žufanova 1098 , Praha 17 Řepy</t>
  </si>
  <si>
    <t>Datum:</t>
  </si>
  <si>
    <t>18. 1. 2018</t>
  </si>
  <si>
    <t>Objednatel:</t>
  </si>
  <si>
    <t>IČ:</t>
  </si>
  <si>
    <t>Městská část Praha 17, Žalanského 291, 16300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</si>
  <si>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</si>
  <si>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</si>
  <si>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</si>
  <si>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</si>
  <si>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</si>
  <si>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</si>
  <si>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</si>
  <si>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</si>
  <si>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</si>
  <si>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</si>
  <si>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</si>
  <si>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</si>
  <si>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</si>
  <si>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</si>
  <si>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</si>
  <si>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</si>
  <si>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</si>
  <si>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</si>
  <si>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</si>
  <si>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</si>
  <si>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</si>
  <si>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</si>
  <si>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</si>
  <si>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</si>
  <si>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</si>
  <si>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</si>
  <si>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</si>
  <si>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</si>
  <si>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</si>
  <si>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</si>
  <si>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</si>
  <si>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</si>
  <si>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</si>
  <si>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</si>
  <si>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</si>
  <si>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</si>
  <si>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</si>
  <si>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</si>
  <si>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</si>
  <si>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</si>
  <si>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</si>
  <si>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</si>
  <si>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</si>
  <si>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</si>
  <si>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</si>
  <si>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</si>
  <si>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</si>
  <si>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</si>
  <si>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</si>
  <si>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</si>
  <si>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{fee3ab7d-10f1-4273-828d-fc1776f82b66}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</si>
  <si>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</si>
  <si>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</si>
  <si>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</si>
  <si>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</si>
  <si>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</si>
  <si>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</si>
  <si>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</si>
  <si>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</si>
  <si>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</si>
  <si>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</si>
  <si>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</si>
  <si>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</si>
  <si>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</si>
  <si>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</si>
  <si>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</si>
  <si>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</si>
  <si>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</si>
  <si>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</si>
  <si>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</si>
  <si>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</si>
  <si>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</si>
  <si>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</si>
  <si>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</si>
  <si>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</si>
  <si>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</si>
  <si>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</si>
  <si>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</si>
  <si>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</si>
  <si>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</si>
  <si>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</si>
  <si>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</si>
  <si>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</si>
  <si>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</si>
  <si>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</si>
  <si>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</si>
  <si>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</si>
  <si>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</si>
  <si>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</si>
  <si>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</si>
  <si>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</si>
  <si>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</si>
  <si>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</si>
  <si>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</si>
  <si>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</si>
  <si>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</si>
  <si>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</si>
  <si>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</si>
  <si>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</si>
  <si>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</si>
  <si>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</si>
  <si>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</si>
  <si>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</si>
  <si>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</si>
  <si>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</si>
  <si>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</si>
  <si>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</si>
  <si>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</si>
  <si>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</si>
  <si>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</si>
  <si>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</si>
  <si>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</si>
  <si>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</si>
  <si>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</si>
  <si>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</si>
  <si>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</si>
  <si>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</si>
  <si>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</si>
  <si>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</si>
  <si>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</si>
  <si>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</si>
  <si>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</si>
  <si>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</si>
  <si>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</si>
  <si>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</si>
  <si>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</si>
  <si>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</si>
  <si>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</si>
  <si>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</si>
  <si>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</si>
  <si>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</si>
  <si>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</si>
  <si>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</si>
  <si>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</si>
  <si>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</si>
  <si>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(2,35+2,3+1,75)*2,6-0,6*2*2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</si>
  <si>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</si>
  <si>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</si>
  <si>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</si>
  <si>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</si>
  <si>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</si>
  <si>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</si>
  <si>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</si>
  <si>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</si>
  <si>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</si>
  <si>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</si>
  <si>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</si>
  <si>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</si>
  <si>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</si>
  <si>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</si>
  <si>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</si>
  <si>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</si>
  <si>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</si>
  <si>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</si>
  <si>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</si>
  <si>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</si>
  <si>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42,8-3,6</t>
  </si>
  <si>
    <t>7</t>
  </si>
  <si>
    <t>611321141</t>
  </si>
  <si>
    <t>Vápenocementová omítka štuková dvouvrstvá vnitřních stropů rovných nanášená ručně</t>
  </si>
  <si>
    <t>-978295808</t>
  </si>
  <si>
    <t>2,4+1,2</t>
  </si>
  <si>
    <t>8</t>
  </si>
  <si>
    <t>611325411</t>
  </si>
  <si>
    <t>Oprava vnitřní vápenocementové hladké omítky stropů v rozsahu plochy do 10%</t>
  </si>
  <si>
    <t>-663537842</t>
  </si>
  <si>
    <t>39,2</t>
  </si>
  <si>
    <t>9</t>
  </si>
  <si>
    <t>612142001</t>
  </si>
  <si>
    <t>Potažení vnitřních stěn sklovláknitým pletivem vtlačeným do tenkovrstvé hmoty</t>
  </si>
  <si>
    <t>1372841577</t>
  </si>
  <si>
    <t>(2,3+2,36)*2,6-0,6*2*2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</si>
  <si>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</si>
  <si>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</si>
  <si>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</si>
  <si>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</si>
  <si>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</si>
  <si>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</si>
  <si>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15,776+110,189</t>
  </si>
  <si>
    <t>11</t>
  </si>
  <si>
    <t>612325412</t>
  </si>
  <si>
    <t>Oprava vnitřní vápenocementové hladké omítky stěn v rozsahu plochy do 30%</t>
  </si>
  <si>
    <t>1490399461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</si>
  <si>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</si>
  <si>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</si>
  <si>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</si>
  <si>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</si>
  <si>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</si>
  <si>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</si>
  <si>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</si>
  <si>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</si>
  <si>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</si>
  <si>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</si>
  <si>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</si>
  <si>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</si>
  <si>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</si>
  <si>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</si>
  <si>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</si>
  <si>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</si>
  <si>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</si>
  <si>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</si>
  <si>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</si>
  <si>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</si>
  <si>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</si>
  <si>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</si>
  <si>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</si>
  <si>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</si>
  <si>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</si>
  <si>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</si>
  <si>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</si>
  <si>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</si>
  <si>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</si>
  <si>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</si>
  <si>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</si>
  <si>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</si>
  <si>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</si>
  <si>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</si>
  <si>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</si>
  <si>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</si>
  <si>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</si>
  <si>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</si>
  <si>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</si>
  <si>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725220832</t>
  </si>
  <si>
    <t>Demontáž vaniček</t>
  </si>
  <si>
    <t>-477122680</t>
  </si>
  <si>
    <t>725310823</t>
  </si>
  <si>
    <t>Demontáž dřez jednoduchý vestavěný v kuchyňských sestavách bez výtokových armatur</t>
  </si>
  <si>
    <t>636536848</t>
  </si>
  <si>
    <t>22</t>
  </si>
  <si>
    <t>725820801</t>
  </si>
  <si>
    <t>Demontáž baterie nástěnné do G 3 / 4</t>
  </si>
  <si>
    <t>-1711917901</t>
  </si>
  <si>
    <t>23</t>
  </si>
  <si>
    <t>725840850</t>
  </si>
  <si>
    <t>Demontáž baterie vanové</t>
  </si>
  <si>
    <t>-1736490957</t>
  </si>
  <si>
    <t>24</t>
  </si>
  <si>
    <t>763251812</t>
  </si>
  <si>
    <t>Demontáž podlah bytového jádra</t>
  </si>
  <si>
    <t>-123384319</t>
  </si>
  <si>
    <t>1,9*2,3-0,6*0,9</t>
  </si>
  <si>
    <t>25</t>
  </si>
  <si>
    <t>766691914</t>
  </si>
  <si>
    <t>Vyvěšení nebo zavěšení dřevěných křídel dveří pl do 2 m2</t>
  </si>
  <si>
    <t>-1181787875</t>
  </si>
  <si>
    <t>26</t>
  </si>
  <si>
    <t>766812840</t>
  </si>
  <si>
    <t>Demontáž kuchyňských linek dřevěných nebo kovových délky do 2,1 m</t>
  </si>
  <si>
    <t>380639812</t>
  </si>
  <si>
    <t>27</t>
  </si>
  <si>
    <t>766825811</t>
  </si>
  <si>
    <t>Demontáž truhlářských vestavěných skříní jednokřídlových</t>
  </si>
  <si>
    <t>-269963754</t>
  </si>
  <si>
    <t>28</t>
  </si>
  <si>
    <t>776401800</t>
  </si>
  <si>
    <t>Odstranění soklíků a lišt pryžových nebo plastových</t>
  </si>
  <si>
    <t>-1588683571</t>
  </si>
  <si>
    <t>(2,6*2+3,56*2)-(0,8*3+0,6*2)</t>
  </si>
  <si>
    <t>(2,6*2+4,2*2)-0,8</t>
  </si>
  <si>
    <t>(7,7*2+3,15*2+0,7*2)-0,8</t>
  </si>
  <si>
    <t>(1,1*2+0,95*2+1,75*2+1,25*2)</t>
  </si>
  <si>
    <t>29</t>
  </si>
  <si>
    <t>776201811</t>
  </si>
  <si>
    <t>Demontáž lepených povlakových podlah bez podložky ručně</t>
  </si>
  <si>
    <t>-1870057371</t>
  </si>
  <si>
    <t>7+10,5+16,8+4,9</t>
  </si>
  <si>
    <t>30</t>
  </si>
  <si>
    <t>776991821</t>
  </si>
  <si>
    <t>Odstranění lepidla ručně z podlah</t>
  </si>
  <si>
    <t>-1030873108</t>
  </si>
  <si>
    <t>31</t>
  </si>
  <si>
    <t>952901111</t>
  </si>
  <si>
    <t>Vyčištění budov bytové a občanské výstavby při výšce podlaží do 4 m</t>
  </si>
  <si>
    <t>216796259</t>
  </si>
  <si>
    <t>32</t>
  </si>
  <si>
    <t>962084131</t>
  </si>
  <si>
    <t>Bourání příček deskových umakartových tl do 100 mm vč.stropu</t>
  </si>
  <si>
    <t>-438852265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</si>
  <si>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</si>
  <si>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</si>
  <si>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</si>
  <si>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</si>
  <si>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</si>
  <si>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125580386</t>
  </si>
  <si>
    <t>(1+2)*0,05</t>
  </si>
  <si>
    <t>34</t>
  </si>
  <si>
    <t>968072455</t>
  </si>
  <si>
    <t>Vybourání kovových dveřních zárubní pl do 2 m2</t>
  </si>
  <si>
    <t>-1459923521</t>
  </si>
  <si>
    <t>0,6*2*2+0,8*3</t>
  </si>
  <si>
    <t>35</t>
  </si>
  <si>
    <t>969011120</t>
  </si>
  <si>
    <t>Demontáž potrubí ZTI+VZT+ rozvody elektro</t>
  </si>
  <si>
    <t>soub</t>
  </si>
  <si>
    <t>-1747445733</t>
  </si>
  <si>
    <t>36</t>
  </si>
  <si>
    <t>969011121</t>
  </si>
  <si>
    <t>Zaslepení vývodů instalací</t>
  </si>
  <si>
    <t>1119809818</t>
  </si>
  <si>
    <t>37</t>
  </si>
  <si>
    <t>965081213</t>
  </si>
  <si>
    <t>Bourání podlah z dlaždic keramických nebo xylolitových tl do 10 mm plochy přes 1 m2</t>
  </si>
  <si>
    <t>738418085</t>
  </si>
  <si>
    <t>38</t>
  </si>
  <si>
    <t>978059511</t>
  </si>
  <si>
    <t>Odsekání a odebrání obkladů stěn z vnitřních obkládaček plochy do 1 m2</t>
  </si>
  <si>
    <t>808411743</t>
  </si>
  <si>
    <t>0,75*0,5</t>
  </si>
  <si>
    <t>39</t>
  </si>
  <si>
    <t>997013215</t>
  </si>
  <si>
    <t>Vnitrostaveništní doprava suti a vybouraných hmot pro budovy v do 18 m ručně</t>
  </si>
  <si>
    <t>t</t>
  </si>
  <si>
    <t>-1778072827</t>
  </si>
  <si>
    <t>40</t>
  </si>
  <si>
    <t>997013501</t>
  </si>
  <si>
    <t>Odvoz suti na skládku a vybouraných hmot nebo meziskládku do 1 km se složením</t>
  </si>
  <si>
    <t>370338311</t>
  </si>
  <si>
    <t>41</t>
  </si>
  <si>
    <t>997013509</t>
  </si>
  <si>
    <t>Příplatek k odvozu suti a vybouraných hmot na skládku ZKD 1 km přes 1 km</t>
  </si>
  <si>
    <t>-1578132746</t>
  </si>
  <si>
    <t>42</t>
  </si>
  <si>
    <t>997013831</t>
  </si>
  <si>
    <t>Poplatek za uložení stavebního směsného odpadu na skládce (skládkovné)</t>
  </si>
  <si>
    <t>-764915715</t>
  </si>
  <si>
    <t>43</t>
  </si>
  <si>
    <t>999281111</t>
  </si>
  <si>
    <t>Přesun hmot pro opravy a údržbu budov v do 25 m</t>
  </si>
  <si>
    <t>1360758909</t>
  </si>
  <si>
    <t>44</t>
  </si>
  <si>
    <t>711493110</t>
  </si>
  <si>
    <t xml:space="preserve">Izolace proti  vodě vodorovná těsnicí stěrkou </t>
  </si>
  <si>
    <t>-103286903</t>
  </si>
  <si>
    <t>45</t>
  </si>
  <si>
    <t>711493120</t>
  </si>
  <si>
    <t>Izolace proti  vodě svislá  těsnicí stěrkou</t>
  </si>
  <si>
    <t>1757726973</t>
  </si>
  <si>
    <t>(1,25+0,7*2)*0,7</t>
  </si>
  <si>
    <t>(1,25+1,75*2+1,1*2+0,95*2)*0,3</t>
  </si>
  <si>
    <t>46</t>
  </si>
  <si>
    <t>711493130</t>
  </si>
  <si>
    <t>Těsnící rohová páska</t>
  </si>
  <si>
    <t>1928343823</t>
  </si>
  <si>
    <t>(1,75*2+1,25*2+1,1*2+0,95*2)-0,6*2</t>
  </si>
  <si>
    <t>47</t>
  </si>
  <si>
    <t>713121111</t>
  </si>
  <si>
    <t>Montáž izolace tepelné podlah volně kladenými rohožemi, pásy, dílci, deskami 1 vrstva</t>
  </si>
  <si>
    <t>1294965612</t>
  </si>
  <si>
    <t>48</t>
  </si>
  <si>
    <t>631414301</t>
  </si>
  <si>
    <t>deska izolační podlahová 15 mm</t>
  </si>
  <si>
    <t>1482000204</t>
  </si>
  <si>
    <t>49</t>
  </si>
  <si>
    <t>713121129</t>
  </si>
  <si>
    <t>Protipožární ucpávky kolem stoupaček</t>
  </si>
  <si>
    <t>-760559251</t>
  </si>
  <si>
    <t>50</t>
  </si>
  <si>
    <t>721173401</t>
  </si>
  <si>
    <t>Potrubí kanalizační plastové svodné systém KG DN 100</t>
  </si>
  <si>
    <t>1316699777</t>
  </si>
  <si>
    <t>51</t>
  </si>
  <si>
    <t>721174042</t>
  </si>
  <si>
    <t>Potrubí kanalizační z PP připojovací systém HT DN 40</t>
  </si>
  <si>
    <t>1902288281</t>
  </si>
  <si>
    <t>52</t>
  </si>
  <si>
    <t>721174043</t>
  </si>
  <si>
    <t>Potrubí kanalizační z PP připojovací systém HT DN 50</t>
  </si>
  <si>
    <t>12303155</t>
  </si>
  <si>
    <t>53</t>
  </si>
  <si>
    <t>721226510</t>
  </si>
  <si>
    <t>Zápachová uzávěrka umyvadlo DN 40</t>
  </si>
  <si>
    <t>-285599041</t>
  </si>
  <si>
    <t>54</t>
  </si>
  <si>
    <t>721226520</t>
  </si>
  <si>
    <t>Zápachová uzávěrka dřez DN 50</t>
  </si>
  <si>
    <t>661433661</t>
  </si>
  <si>
    <t>55</t>
  </si>
  <si>
    <t>721290111</t>
  </si>
  <si>
    <t>Zkouška těsnosti potrubí kanalizace vodou do DN 125</t>
  </si>
  <si>
    <t>-1638453576</t>
  </si>
  <si>
    <t>3,5+1,1+1</t>
  </si>
  <si>
    <t>56</t>
  </si>
  <si>
    <t>721290191</t>
  </si>
  <si>
    <t>Drobný instalační materiál</t>
  </si>
  <si>
    <t>1531804335</t>
  </si>
  <si>
    <t>57</t>
  </si>
  <si>
    <t>721290192</t>
  </si>
  <si>
    <t>Stavební přípomoce</t>
  </si>
  <si>
    <t>-935896503</t>
  </si>
  <si>
    <t>58</t>
  </si>
  <si>
    <t>998721101</t>
  </si>
  <si>
    <t>Přesun hmot tonážní pro vnitřní kanalizace v objektech v do 6 m</t>
  </si>
  <si>
    <t>770878177</t>
  </si>
  <si>
    <t>59</t>
  </si>
  <si>
    <t>722174001</t>
  </si>
  <si>
    <t>Potrubí vodovodní plastové PPR svar polyfuze PN 16 D 16 x 2,2 mm</t>
  </si>
  <si>
    <t>320459676</t>
  </si>
  <si>
    <t>60</t>
  </si>
  <si>
    <t>722181221</t>
  </si>
  <si>
    <t>Ochrana vodovodního potrubí přilepenými tepelně izolačními trubicemi z PE tl do 10 mm DN do 22 mm</t>
  </si>
  <si>
    <t>1783248492</t>
  </si>
  <si>
    <t>61</t>
  </si>
  <si>
    <t>722181231</t>
  </si>
  <si>
    <t>Ochrana vodovodního potrubí přilepenými tepelně izolačními trubicemi z PE tl do 15 mm DN do 22 mm</t>
  </si>
  <si>
    <t>1606719082</t>
  </si>
  <si>
    <t>62</t>
  </si>
  <si>
    <t>722240121</t>
  </si>
  <si>
    <t>Kohout kulový plastový PPR DN 16</t>
  </si>
  <si>
    <t>-2107725775</t>
  </si>
  <si>
    <t>63</t>
  </si>
  <si>
    <t>722290215</t>
  </si>
  <si>
    <t>Zkouška těsnosti vodovodního potrubí hrdlového nebo přírubového do DN 100</t>
  </si>
  <si>
    <t>1472655204</t>
  </si>
  <si>
    <t>64</t>
  </si>
  <si>
    <t>722290234</t>
  </si>
  <si>
    <t>Proplach a dezinfekce vodovodního potrubí do DN 80</t>
  </si>
  <si>
    <t>-1088240955</t>
  </si>
  <si>
    <t>65</t>
  </si>
  <si>
    <t>722290291</t>
  </si>
  <si>
    <t>1916953352</t>
  </si>
  <si>
    <t>66</t>
  </si>
  <si>
    <t>722290292</t>
  </si>
  <si>
    <t>Drobý instalační materiál</t>
  </si>
  <si>
    <t>1338023380</t>
  </si>
  <si>
    <t>67</t>
  </si>
  <si>
    <t>998722102</t>
  </si>
  <si>
    <t>Přesun hmot tonážní tonážní pro vnitřní vodovod v objektech v do 12 m</t>
  </si>
  <si>
    <t>1626470115</t>
  </si>
  <si>
    <t>68</t>
  </si>
  <si>
    <t>725112171</t>
  </si>
  <si>
    <t xml:space="preserve">Kombi klozet </t>
  </si>
  <si>
    <t>-1328754867</t>
  </si>
  <si>
    <t>69</t>
  </si>
  <si>
    <t>725211621</t>
  </si>
  <si>
    <t>Umyvadlo keram</t>
  </si>
  <si>
    <t>1949260730</t>
  </si>
  <si>
    <t>70</t>
  </si>
  <si>
    <t>725311121</t>
  </si>
  <si>
    <t>Drez nerez</t>
  </si>
  <si>
    <t>1600749255</t>
  </si>
  <si>
    <t>71</t>
  </si>
  <si>
    <t>725813112</t>
  </si>
  <si>
    <t xml:space="preserve">rohový uzávěr  DN 15 </t>
  </si>
  <si>
    <t>1420261312</t>
  </si>
  <si>
    <t>72</t>
  </si>
  <si>
    <t>725813113</t>
  </si>
  <si>
    <t>Výtokový ventil T212-DN15</t>
  </si>
  <si>
    <t>899497906</t>
  </si>
  <si>
    <t>73</t>
  </si>
  <si>
    <t>725821325</t>
  </si>
  <si>
    <t>Baterie drezová</t>
  </si>
  <si>
    <t>-2032196260</t>
  </si>
  <si>
    <t>74</t>
  </si>
  <si>
    <t>725822612</t>
  </si>
  <si>
    <t>Baterie umyv stoj páka+výpust</t>
  </si>
  <si>
    <t>1357875000</t>
  </si>
  <si>
    <t>75</t>
  </si>
  <si>
    <t>725841311</t>
  </si>
  <si>
    <t>Baterie sprchová nástěnná</t>
  </si>
  <si>
    <t>1343895223</t>
  </si>
  <si>
    <t>76</t>
  </si>
  <si>
    <t>725860202</t>
  </si>
  <si>
    <t>Sifon dřezový HL100G</t>
  </si>
  <si>
    <t>-2131782095</t>
  </si>
  <si>
    <t>77</t>
  </si>
  <si>
    <t>725860203</t>
  </si>
  <si>
    <t>Sifon sprchový  HL 522</t>
  </si>
  <si>
    <t>-752218766</t>
  </si>
  <si>
    <t>78</t>
  </si>
  <si>
    <t>725860212</t>
  </si>
  <si>
    <t>Sifon umyvadlový HL134.0 pod omítku</t>
  </si>
  <si>
    <t>1524611168</t>
  </si>
  <si>
    <t>79</t>
  </si>
  <si>
    <t>725901</t>
  </si>
  <si>
    <t>Sporák se sklokeramickou deskou - DODÁVKA+MONTÁŽ</t>
  </si>
  <si>
    <t>-6165192</t>
  </si>
  <si>
    <t>80</t>
  </si>
  <si>
    <t>725902</t>
  </si>
  <si>
    <t>Sprchová vanička - polyban akrylát vč- zástěny 120/140</t>
  </si>
  <si>
    <t>924043144</t>
  </si>
  <si>
    <t>81</t>
  </si>
  <si>
    <t>Pol5</t>
  </si>
  <si>
    <t>Sifon stěnový -  HL400</t>
  </si>
  <si>
    <t>-330174131</t>
  </si>
  <si>
    <t>82</t>
  </si>
  <si>
    <t>Pol7</t>
  </si>
  <si>
    <t>topný žebřík 960/450 mm- DODÁVKA+MONTÁŽ (koupelna)</t>
  </si>
  <si>
    <t>-1252208489</t>
  </si>
  <si>
    <t>83</t>
  </si>
  <si>
    <t>Pol8</t>
  </si>
  <si>
    <t>Zrcadlo s poličkou   DODÁVKA+MONTÁŽ</t>
  </si>
  <si>
    <t>561652802</t>
  </si>
  <si>
    <t>84</t>
  </si>
  <si>
    <t>763111333</t>
  </si>
  <si>
    <t>SDK příčka tl 100 mm profil CW+UW 75 desky 1xH2 12,5 TI 60 mm EI 30 Rw 45 dB</t>
  </si>
  <si>
    <t>-209152987</t>
  </si>
  <si>
    <t>0,95*2,6-0,8*0,8</t>
  </si>
  <si>
    <t>85</t>
  </si>
  <si>
    <t>763111717</t>
  </si>
  <si>
    <t>SDK příčka základní penetrační nátěr</t>
  </si>
  <si>
    <t>1329743552</t>
  </si>
  <si>
    <t>0,95*0,6</t>
  </si>
  <si>
    <t>86</t>
  </si>
  <si>
    <t>763111771</t>
  </si>
  <si>
    <t>Příplatek k SDK příčce za rovinnost kvality Q3</t>
  </si>
  <si>
    <t>-1555192978</t>
  </si>
  <si>
    <t>87</t>
  </si>
  <si>
    <t>998763302</t>
  </si>
  <si>
    <t>Přesun hmot tonážní pro sádrokartonové konstrukce v objektech v do 12 m</t>
  </si>
  <si>
    <t>620524205</t>
  </si>
  <si>
    <t>88</t>
  </si>
  <si>
    <t>766660001</t>
  </si>
  <si>
    <t>Montáž dveřních křídel otvíravých 1křídlových š do 0,8 m do ocelové zárubně</t>
  </si>
  <si>
    <t>140359437</t>
  </si>
  <si>
    <t>89</t>
  </si>
  <si>
    <t>611601260</t>
  </si>
  <si>
    <t>dveře dřevěné vnitřní hladké plné 1křídlové  60x197 cm dekor dub</t>
  </si>
  <si>
    <t>-1221706410</t>
  </si>
  <si>
    <t>90</t>
  </si>
  <si>
    <t>611601261</t>
  </si>
  <si>
    <t>dveře dřevěné vnitřní hladké 2/3 sklo 1křídlové  80x197 cm dekor dub</t>
  </si>
  <si>
    <t>-1555565685</t>
  </si>
  <si>
    <t>91</t>
  </si>
  <si>
    <t>766660021</t>
  </si>
  <si>
    <t>Montáž dveřních křídel otvíravých 1křídlových š do 0,8 m požárních do ocelové zárubně</t>
  </si>
  <si>
    <t>1873395087</t>
  </si>
  <si>
    <t>92</t>
  </si>
  <si>
    <t>611600501</t>
  </si>
  <si>
    <t>dveře vstupní 80x197 EI 30 , vč. kování, plné</t>
  </si>
  <si>
    <t>-2091491329</t>
  </si>
  <si>
    <t>93</t>
  </si>
  <si>
    <t>766660722</t>
  </si>
  <si>
    <t>Montáž dveřního kování</t>
  </si>
  <si>
    <t>2053237703</t>
  </si>
  <si>
    <t>94</t>
  </si>
  <si>
    <t>549141001</t>
  </si>
  <si>
    <t>kování dveřní kovové</t>
  </si>
  <si>
    <t>-509627867</t>
  </si>
  <si>
    <t>95</t>
  </si>
  <si>
    <t>766691939</t>
  </si>
  <si>
    <t>Seřízení oken</t>
  </si>
  <si>
    <t>611429422</t>
  </si>
  <si>
    <t>96</t>
  </si>
  <si>
    <t>766811110</t>
  </si>
  <si>
    <t xml:space="preserve">Montáž a dodávka kuchyňské linky </t>
  </si>
  <si>
    <t>232991186</t>
  </si>
  <si>
    <t>97</t>
  </si>
  <si>
    <t>998766102</t>
  </si>
  <si>
    <t>Přesun hmot tonážní pro konstrukce truhlářské v objektech v do 12 m</t>
  </si>
  <si>
    <t>1272450023</t>
  </si>
  <si>
    <t>98</t>
  </si>
  <si>
    <t>771574117</t>
  </si>
  <si>
    <t>Montáž podlah keramických režných hladkých lepených flexibilním lepidlem do 35 ks/m2</t>
  </si>
  <si>
    <t>161104140</t>
  </si>
  <si>
    <t>1,2+2,4</t>
  </si>
  <si>
    <t>99</t>
  </si>
  <si>
    <t>597614081</t>
  </si>
  <si>
    <t>keramická dlažba</t>
  </si>
  <si>
    <t>-897041254</t>
  </si>
  <si>
    <t>100</t>
  </si>
  <si>
    <t>771579191</t>
  </si>
  <si>
    <t>Příplatek k montáž podlah keramických za plochu do 5 m2</t>
  </si>
  <si>
    <t>-988133353</t>
  </si>
  <si>
    <t>101</t>
  </si>
  <si>
    <t>771591111</t>
  </si>
  <si>
    <t>Podlahy penetrace podkladu</t>
  </si>
  <si>
    <t>-458025117</t>
  </si>
  <si>
    <t>102</t>
  </si>
  <si>
    <t>771990111</t>
  </si>
  <si>
    <t>Vyrovnání podkladu samonivelační stěrkou tl 4 mm pevnosti 15 Mpa</t>
  </si>
  <si>
    <t>44193358</t>
  </si>
  <si>
    <t>103</t>
  </si>
  <si>
    <t>998771102</t>
  </si>
  <si>
    <t>Přesun hmot tonážní pro podlahy z dlaždic v objektech v do 12 m</t>
  </si>
  <si>
    <t>-636744978</t>
  </si>
  <si>
    <t>104</t>
  </si>
  <si>
    <t>775429121</t>
  </si>
  <si>
    <t>Montáž podlahové lišty přechodové připevněné vruty</t>
  </si>
  <si>
    <t>-716586801</t>
  </si>
  <si>
    <t>0,6*2</t>
  </si>
  <si>
    <t>105</t>
  </si>
  <si>
    <t>614181012</t>
  </si>
  <si>
    <t>lišta podlahová přechodová</t>
  </si>
  <si>
    <t>-147049792</t>
  </si>
  <si>
    <t>106</t>
  </si>
  <si>
    <t>776421100</t>
  </si>
  <si>
    <t>Lepení obvodových soklíků nebo lišt z měkčených plastů</t>
  </si>
  <si>
    <t>-844030452</t>
  </si>
  <si>
    <t>(2,6*2+3,56*2)-(0,6*2+0,8*3)</t>
  </si>
  <si>
    <t>(2,6*2+4,06*2)-0,8</t>
  </si>
  <si>
    <t>(3,15*2+7,7*2+0,6)-0,8</t>
  </si>
  <si>
    <t>107</t>
  </si>
  <si>
    <t>284110081</t>
  </si>
  <si>
    <t xml:space="preserve">lišta speciální soklová </t>
  </si>
  <si>
    <t>749317917</t>
  </si>
  <si>
    <t>108</t>
  </si>
  <si>
    <t>776521100</t>
  </si>
  <si>
    <t>Lepení pásů povlakových podlah plastových</t>
  </si>
  <si>
    <t>-228850573</t>
  </si>
  <si>
    <t>109</t>
  </si>
  <si>
    <t>284122551</t>
  </si>
  <si>
    <t>podlahovina PVC</t>
  </si>
  <si>
    <t>1570057489</t>
  </si>
  <si>
    <t>110</t>
  </si>
  <si>
    <t>776590100</t>
  </si>
  <si>
    <t>Úprava podkladu nášlapných ploch vysátím</t>
  </si>
  <si>
    <t>-1566353028</t>
  </si>
  <si>
    <t>111</t>
  </si>
  <si>
    <t>776590150</t>
  </si>
  <si>
    <t>Úprava podkladu nášlapných ploch penetrací</t>
  </si>
  <si>
    <t>1118441178</t>
  </si>
  <si>
    <t>112</t>
  </si>
  <si>
    <t>776990111</t>
  </si>
  <si>
    <t>Vyrovnání podkladu samonivelační stěrkou tl 3 mm pevnosti 15 Mpa</t>
  </si>
  <si>
    <t>-1842872169</t>
  </si>
  <si>
    <t>113</t>
  </si>
  <si>
    <t>998776102</t>
  </si>
  <si>
    <t>Přesun hmot tonážní pro podlahy povlakové v objektech v do 12 m</t>
  </si>
  <si>
    <t>2104468078</t>
  </si>
  <si>
    <t>114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</si>
  <si>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</si>
  <si>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</si>
  <si>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</si>
  <si>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</si>
  <si>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</si>
  <si>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</si>
  <si>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115</t>
  </si>
  <si>
    <t>597610000</t>
  </si>
  <si>
    <t>keramický obklad</t>
  </si>
  <si>
    <t>943241678</t>
  </si>
  <si>
    <t>116</t>
  </si>
  <si>
    <t>781479191</t>
  </si>
  <si>
    <t>Příplatek k montáži obkladů vnitřních keramických hladkých za plochu do 10 m2</t>
  </si>
  <si>
    <t>1010698999</t>
  </si>
  <si>
    <t>117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</si>
  <si>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</si>
  <si>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</si>
  <si>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</si>
  <si>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</si>
  <si>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</si>
  <si>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</si>
  <si>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118</t>
  </si>
  <si>
    <t>781493111</t>
  </si>
  <si>
    <t>Plastové profily rohové lepené standardním lepidlem</t>
  </si>
  <si>
    <t>-134528350</t>
  </si>
  <si>
    <t>6*2</t>
  </si>
  <si>
    <t>4*1</t>
  </si>
  <si>
    <t>119</t>
  </si>
  <si>
    <t>781493511</t>
  </si>
  <si>
    <t>Plastové profily ukončovací lepené standardním lepidlem</t>
  </si>
  <si>
    <t>-1743793018</t>
  </si>
  <si>
    <t>0,95*2+1,2*2-0,6</t>
  </si>
  <si>
    <t>1,75*2+1,35*2-0,6</t>
  </si>
  <si>
    <t>120</t>
  </si>
  <si>
    <t>781495111</t>
  </si>
  <si>
    <t>penetrace podkladu</t>
  </si>
  <si>
    <t>-5293005</t>
  </si>
  <si>
    <t>121</t>
  </si>
  <si>
    <t>998781102</t>
  </si>
  <si>
    <t>Přesun hmot tonážní pro obklady keramické v objektech v do 12 m</t>
  </si>
  <si>
    <t>132553927</t>
  </si>
  <si>
    <t>122</t>
  </si>
  <si>
    <t>783201811</t>
  </si>
  <si>
    <t>Odstranění nátěrů ze zámečnických konstrukcí oškrabáním</t>
  </si>
  <si>
    <t>2053957289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</si>
  <si>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</si>
  <si>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</si>
  <si>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</si>
  <si>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</si>
  <si>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</si>
  <si>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</si>
  <si>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</si>
  <si>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</si>
  <si>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124</t>
  </si>
  <si>
    <t>783321100</t>
  </si>
  <si>
    <t>Nátěry syntetické - otopná tělesa, potrubí ÚT</t>
  </si>
  <si>
    <t>-68933092</t>
  </si>
  <si>
    <t>125</t>
  </si>
  <si>
    <t>784111011</t>
  </si>
  <si>
    <t>Obroušení podkladu omítnutého v místnostech výšky do 3,80 m</t>
  </si>
  <si>
    <t>1904983381</t>
  </si>
  <si>
    <t>" po odstranění tapet"</t>
  </si>
  <si>
    <t>(2,6*2+1,2+3,56)*2,6-(0,8*2*3)</t>
  </si>
  <si>
    <t>(3,15*2+7,7*2)*2,6-(1,8*1,55+0,8*2)</t>
  </si>
  <si>
    <t>126</t>
  </si>
  <si>
    <t>784131017</t>
  </si>
  <si>
    <t>Odstranění lepených tapet bez makulatury ze stěn výšky do 3,80 m</t>
  </si>
  <si>
    <t>-1795532989</t>
  </si>
  <si>
    <t>127</t>
  </si>
  <si>
    <t>784171111</t>
  </si>
  <si>
    <t>Zakrytí vnitřních ploch stěn v místnostech výšky do 3,80 m</t>
  </si>
  <si>
    <t>-1966656370</t>
  </si>
  <si>
    <t>1,5*1,55*2</t>
  </si>
  <si>
    <t>128</t>
  </si>
  <si>
    <t>581248431</t>
  </si>
  <si>
    <t>fólie pro malířské potřeby zakrývací</t>
  </si>
  <si>
    <t>-1650712278</t>
  </si>
  <si>
    <t>129</t>
  </si>
  <si>
    <t>784181121</t>
  </si>
  <si>
    <t>Hloubková jednonásobná penetrace podkladu v místnostech výšky do 3,80 m</t>
  </si>
  <si>
    <t>984925969</t>
  </si>
  <si>
    <t>42,8</t>
  </si>
  <si>
    <t>15,776+103,367</t>
  </si>
  <si>
    <t>130</t>
  </si>
  <si>
    <t>784221121</t>
  </si>
  <si>
    <t>Dvojnásobné bílé malby  ze směsí za sucha minimálně otěruvzdorných v místnostech do 3,80 m</t>
  </si>
  <si>
    <t>93217248</t>
  </si>
  <si>
    <t>161,943</t>
  </si>
  <si>
    <t>131</t>
  </si>
  <si>
    <t>784402801</t>
  </si>
  <si>
    <t>Odstranění maleb oškrabáním v místnostech v do 3,8 m</t>
  </si>
  <si>
    <t>281352449</t>
  </si>
  <si>
    <t>132</t>
  </si>
  <si>
    <t>786624111</t>
  </si>
  <si>
    <t>Montáž lamelové žaluzie do oken zdvojených dřevěných otevíravých, sklápěcích a vyklápěcích</t>
  </si>
  <si>
    <t>1414419650</t>
  </si>
  <si>
    <t>1,8*1,55*2</t>
  </si>
  <si>
    <t>133</t>
  </si>
  <si>
    <t>553462000</t>
  </si>
  <si>
    <t>žaluzie horizontální interiérové</t>
  </si>
  <si>
    <t>-1450503042</t>
  </si>
  <si>
    <t>134</t>
  </si>
  <si>
    <t>786624119</t>
  </si>
  <si>
    <t>Demontář lamelové žaluzie</t>
  </si>
  <si>
    <t>1453017081</t>
  </si>
  <si>
    <t>135</t>
  </si>
  <si>
    <t>210 00-01</t>
  </si>
  <si>
    <t>rozvadec RB vcet. jistice a vybavení</t>
  </si>
  <si>
    <t>1315908497</t>
  </si>
  <si>
    <t>136</t>
  </si>
  <si>
    <t>210 00-03</t>
  </si>
  <si>
    <t>zásuvka TV, SAT, VKV</t>
  </si>
  <si>
    <t>438214808</t>
  </si>
  <si>
    <t>137</t>
  </si>
  <si>
    <t>210 00-04</t>
  </si>
  <si>
    <t>zvýšení príkonu u PRE z 1x20A na 3x25A /ceníková cena 11000/+ vyřízení</t>
  </si>
  <si>
    <t>293399936</t>
  </si>
  <si>
    <t>138</t>
  </si>
  <si>
    <t>210 00-05</t>
  </si>
  <si>
    <t>zkoušky, revize, príprava odberného místa</t>
  </si>
  <si>
    <t>-1062202360</t>
  </si>
  <si>
    <t>139</t>
  </si>
  <si>
    <t>210 00-06</t>
  </si>
  <si>
    <t>domovní telefon</t>
  </si>
  <si>
    <t>1068571624</t>
  </si>
  <si>
    <t>140</t>
  </si>
  <si>
    <t>210800105</t>
  </si>
  <si>
    <t>Kabel CYKY 750 V 3x1,5 mm2 uložený pod omítkou vcetne dodávky kabelu 3Cx1,5</t>
  </si>
  <si>
    <t>-918934187</t>
  </si>
  <si>
    <t>141</t>
  </si>
  <si>
    <t>210800106</t>
  </si>
  <si>
    <t>Kabel CYKY 750 V 3x2,5 mm2 uložený pod omítkou vcetne dodávky kabelu 3Cx2,5</t>
  </si>
  <si>
    <t>-848262005</t>
  </si>
  <si>
    <t>142</t>
  </si>
  <si>
    <t>Pol09</t>
  </si>
  <si>
    <t>Kabel CYKY 5Cx2,5</t>
  </si>
  <si>
    <t>-407610792</t>
  </si>
  <si>
    <t>143</t>
  </si>
  <si>
    <t>Pol10</t>
  </si>
  <si>
    <t>Kabel CYKY 3Ax1,5</t>
  </si>
  <si>
    <t>-1036386409</t>
  </si>
  <si>
    <t>144</t>
  </si>
  <si>
    <t>Pol11</t>
  </si>
  <si>
    <t>Kabel CYKY 2Ax1,5</t>
  </si>
  <si>
    <t>765282552</t>
  </si>
  <si>
    <t>145</t>
  </si>
  <si>
    <t>Pol12</t>
  </si>
  <si>
    <t>Kabel CYKY 5Cx6</t>
  </si>
  <si>
    <t>370746927</t>
  </si>
  <si>
    <t>146</t>
  </si>
  <si>
    <t>Pol13</t>
  </si>
  <si>
    <t>Kabel CY6</t>
  </si>
  <si>
    <t>-932941102</t>
  </si>
  <si>
    <t>147</t>
  </si>
  <si>
    <t>Pol14</t>
  </si>
  <si>
    <t>podlahová lišta LP35 s prísluš</t>
  </si>
  <si>
    <t>1845800443</t>
  </si>
  <si>
    <t>148</t>
  </si>
  <si>
    <t>Pol15</t>
  </si>
  <si>
    <t>koax kabel</t>
  </si>
  <si>
    <t>982899075</t>
  </si>
  <si>
    <t>149</t>
  </si>
  <si>
    <t>Pol16</t>
  </si>
  <si>
    <t>svorkovnice 5pol</t>
  </si>
  <si>
    <t>-365392625</t>
  </si>
  <si>
    <t>150</t>
  </si>
  <si>
    <t>Pol17</t>
  </si>
  <si>
    <t>seriový prepínac</t>
  </si>
  <si>
    <t>-1011493338</t>
  </si>
  <si>
    <t>151</t>
  </si>
  <si>
    <t>Pol18</t>
  </si>
  <si>
    <t>Strídavý prepinac</t>
  </si>
  <si>
    <t>-1049042157</t>
  </si>
  <si>
    <t>152</t>
  </si>
  <si>
    <t>Pol19</t>
  </si>
  <si>
    <t>prístrojový nosic pro LP35</t>
  </si>
  <si>
    <t>1223211138</t>
  </si>
  <si>
    <t>153</t>
  </si>
  <si>
    <t>Pol20</t>
  </si>
  <si>
    <t>1pol vypinac</t>
  </si>
  <si>
    <t>2145617936</t>
  </si>
  <si>
    <t>154</t>
  </si>
  <si>
    <t>Pol21</t>
  </si>
  <si>
    <t>styk. Ovladac</t>
  </si>
  <si>
    <t>-724138790</t>
  </si>
  <si>
    <t>155</t>
  </si>
  <si>
    <t>Pol22</t>
  </si>
  <si>
    <t>zásuvka dvojnásobná</t>
  </si>
  <si>
    <t>1560331458</t>
  </si>
  <si>
    <t>156</t>
  </si>
  <si>
    <t>Pol23</t>
  </si>
  <si>
    <t>jistic 3B25/3</t>
  </si>
  <si>
    <t>-2097328198</t>
  </si>
  <si>
    <t>157</t>
  </si>
  <si>
    <t>Pol24</t>
  </si>
  <si>
    <t>LK 80x20R1</t>
  </si>
  <si>
    <t>-1383991099</t>
  </si>
  <si>
    <t>158</t>
  </si>
  <si>
    <t>Pol25</t>
  </si>
  <si>
    <t>LK 80x28 2ZK</t>
  </si>
  <si>
    <t>-137252793</t>
  </si>
  <si>
    <t>159</t>
  </si>
  <si>
    <t>Pol26</t>
  </si>
  <si>
    <t>LK 80x28 2R</t>
  </si>
  <si>
    <t>-1813931649</t>
  </si>
  <si>
    <t>160</t>
  </si>
  <si>
    <t>Pol27</t>
  </si>
  <si>
    <t>vícko VLK80 2R</t>
  </si>
  <si>
    <t>-703093701</t>
  </si>
  <si>
    <t>161</t>
  </si>
  <si>
    <t>Pol28</t>
  </si>
  <si>
    <t>svorkovnice S66</t>
  </si>
  <si>
    <t>954619882</t>
  </si>
  <si>
    <t>162</t>
  </si>
  <si>
    <t>Pol29</t>
  </si>
  <si>
    <t>LK 80R/3</t>
  </si>
  <si>
    <t>-1164122545</t>
  </si>
  <si>
    <t>163</t>
  </si>
  <si>
    <t>Pol30</t>
  </si>
  <si>
    <t>KU 1903</t>
  </si>
  <si>
    <t>1811783853</t>
  </si>
  <si>
    <t>164</t>
  </si>
  <si>
    <t>Pol31</t>
  </si>
  <si>
    <t>KU 1901</t>
  </si>
  <si>
    <t>-1989784832</t>
  </si>
  <si>
    <t>165</t>
  </si>
  <si>
    <t>Pol32</t>
  </si>
  <si>
    <t>svítidlo kruhové- difuzér opálové sklo, 1x75 W/E27, IP20, D280-300mm, hloubka cca 100 mm, 4000k</t>
  </si>
  <si>
    <t>-684836363</t>
  </si>
  <si>
    <t>166</t>
  </si>
  <si>
    <t>Pol32-1</t>
  </si>
  <si>
    <t>svítidlo kruhové- difuzér opálové sklo, 1x75 W/E27, IP44/IP64, D280-300mm, hloubka cca 100 mm, 4000k</t>
  </si>
  <si>
    <t>706166627</t>
  </si>
  <si>
    <t>167</t>
  </si>
  <si>
    <t>Pol32-2</t>
  </si>
  <si>
    <t>nábytkové svítidlo -  1x39W/G5; IP44/IP20, délka 600 mm, hloubka 90 mm, 4000k</t>
  </si>
  <si>
    <t>-2022117679</t>
  </si>
  <si>
    <t>168</t>
  </si>
  <si>
    <t>Pol33</t>
  </si>
  <si>
    <t>koupelnové přisazené nástěnné svítidlo - chrom/sklo, 2x40W/E14, IP44/IP64, šířka 300mm, výška 100 mm, 4000k</t>
  </si>
  <si>
    <t>1979037932</t>
  </si>
  <si>
    <t>169</t>
  </si>
  <si>
    <t>Pol34</t>
  </si>
  <si>
    <t>požární ucpávka - hlavní přívod</t>
  </si>
  <si>
    <t>-1036402022</t>
  </si>
  <si>
    <t>170</t>
  </si>
  <si>
    <t>Pol35</t>
  </si>
  <si>
    <t>kontrola a zprovoznení telefonu</t>
  </si>
  <si>
    <t>-2002074386</t>
  </si>
  <si>
    <t>171</t>
  </si>
  <si>
    <t>Pol36</t>
  </si>
  <si>
    <t>kontrola a zprovoznení TV zásuvek</t>
  </si>
  <si>
    <t>507555432</t>
  </si>
  <si>
    <t>172</t>
  </si>
  <si>
    <t>Pol37</t>
  </si>
  <si>
    <t>stavební přípomoce - sekání rýh</t>
  </si>
  <si>
    <t>-701693480</t>
  </si>
  <si>
    <t>173</t>
  </si>
  <si>
    <t>Pol38</t>
  </si>
  <si>
    <t>stavební přípomoce - zapravení rýh</t>
  </si>
  <si>
    <t>-606163479</t>
  </si>
  <si>
    <t>174</t>
  </si>
  <si>
    <t>240010212</t>
  </si>
  <si>
    <t>Malý axiální ventilátor s doběhem WC</t>
  </si>
  <si>
    <t>732487711</t>
  </si>
  <si>
    <t>175</t>
  </si>
  <si>
    <t>240010213</t>
  </si>
  <si>
    <t>Malý axiální ventilátor s doběhem 1x12V - kouplena</t>
  </si>
  <si>
    <t>950822753</t>
  </si>
  <si>
    <t>176</t>
  </si>
  <si>
    <t>240080319</t>
  </si>
  <si>
    <t>Potrubí VZT flexi vč. tepelné izolace</t>
  </si>
  <si>
    <t>422224079</t>
  </si>
  <si>
    <t>177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</si>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</sst>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0" activePane="bottomLeft" state="frozen"/>
      <selection pane="bottomLeft" activeCell="A42" sqref="A42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1098, byt č. 16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Žufanova 1098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18. 1. 2018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JU3B0fJpqkyvVWW6h3r04O/f40oy4+ENwjVczs28eMj6n7GVMbm+4+iU2L1wsN19NPTdxnbksig/5ueWtR1gVw==" saltValue="n0eZv8tSIatdRIMQxOZzGbZGs7D/aSo0/Tgx5jDpGSeRyI28t+ef526nQ7jwtbFHS3AFdd+z2FHkz3DygCrI9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0"/>
  <sheetViews>
    <sheetView showGridLines="0" tabSelected="1" workbookViewId="0">
      <pane ySplit="1" topLeftCell="A288" activePane="bottomLeft" state="frozen"/>
      <selection pane="bottomLeft" activeCell="A419" sqref="A419:XFD41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18. 1. 2018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(SUM(BE113:BE120)+SUM(BE137:BE418))</f>
        <v>0</v>
      </c>
      <c r="I31" s="245"/>
      <c r="J31" s="245"/>
      <c r="K31" s="38"/>
      <c r="L31" s="38"/>
      <c r="M31" s="251">
        <f>ROUND((SUM(BE113:BE120)+SUM(BE137:BE418)),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(SUM(BF113:BF120)+SUM(BF137:BF418))</f>
        <v>0</v>
      </c>
      <c r="I32" s="245"/>
      <c r="J32" s="245"/>
      <c r="K32" s="38"/>
      <c r="L32" s="38"/>
      <c r="M32" s="251">
        <f>ROUND((SUM(BF113:BF120)+SUM(BF137:BF418)),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(SUM(BG113:BG120)+SUM(BG137:BG418))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(SUM(BH113:BH120)+SUM(BH137:BH418))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(SUM(BI113:BI120)+SUM(BI137:BI418))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1098, byt č. 16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Žufanova 1098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18. 1. 2018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N177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N210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N216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N217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N226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N230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N241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N251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N268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N275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N286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N294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N298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N312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N336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N344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N368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N373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N374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N414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Žufanova 1098, byt č. 16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Žufanova 1098 , Praha 17 Řepy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18. 1. 2018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Žalanského 291, 16300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W138+W216+W373+W419</f>
        <v>0</v>
      </c>
      <c r="X137" s="53"/>
      <c r="Y137" s="150">
        <f>Y138+Y216+Y373+Y419</f>
        <v>5.5174558129999998</v>
      </c>
      <c r="Z137" s="53"/>
      <c r="AA137" s="151">
        <f>AA138+AA216+AA373+AA419</f>
        <v>5.9486404000000004</v>
      </c>
      <c r="AT137" s="21" t="s">
        <v>78</v>
      </c>
      <c r="AU137" s="21" t="s">
        <v>106</v>
      </c>
      <c r="BK137" s="152">
        <f>BK138+BK216+BK373+BK419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W139+W148+W150+W177+W210</f>
        <v>0</v>
      </c>
      <c r="X138" s="154"/>
      <c r="Y138" s="158">
        <f>Y139+Y148+Y150+Y177+Y210</f>
        <v>4.3389964399999998</v>
      </c>
      <c r="Z138" s="154"/>
      <c r="AA138" s="159">
        <f>AA139+AA148+AA150+AA177+AA210</f>
        <v>5.9176299999999999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BK139+BK148+BK150+BK177+BK210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1.0505024000000001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14.24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0.99423679999999992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14.24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6.32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5.0560000000000004E-4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6.32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SUM(W151:W176)</f>
        <v>0</v>
      </c>
      <c r="X150" s="154"/>
      <c r="Y150" s="158">
        <f>SUM(Y151:Y176)</f>
        <v>3.2473800399999999</v>
      </c>
      <c r="Z150" s="154"/>
      <c r="AA150" s="159">
        <f>SUM(AA151:AA176)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SUM(BK151:BK176)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39.200000000000003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0.11760000000000001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39.200000000000003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3.6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6.6168000000000005E-2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3.6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0.19992000000000004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15.776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7.714464E-2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9.7159999999999993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6.06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15.776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125.965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0.37789500000000004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125.965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110.18899999999999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1.7189483999999997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22.786999999999999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30.242000000000001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53.98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1.71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218</v>
      </c>
      <c r="G168" s="272"/>
      <c r="H168" s="272"/>
      <c r="I168" s="272"/>
      <c r="J168" s="172"/>
      <c r="K168" s="174">
        <v>1.47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167</v>
      </c>
      <c r="AU168" s="178" t="s">
        <v>134</v>
      </c>
      <c r="AV168" s="10" t="s">
        <v>134</v>
      </c>
      <c r="AW168" s="10" t="s">
        <v>36</v>
      </c>
      <c r="AX168" s="10" t="s">
        <v>79</v>
      </c>
      <c r="AY168" s="178" t="s">
        <v>155</v>
      </c>
    </row>
    <row r="169" spans="2:65" s="12" customFormat="1" ht="16.5" customHeight="1">
      <c r="B169" s="186"/>
      <c r="C169" s="187"/>
      <c r="D169" s="187"/>
      <c r="E169" s="188" t="s">
        <v>22</v>
      </c>
      <c r="F169" s="273" t="s">
        <v>204</v>
      </c>
      <c r="G169" s="274"/>
      <c r="H169" s="274"/>
      <c r="I169" s="274"/>
      <c r="J169" s="187"/>
      <c r="K169" s="189">
        <v>110.18899999999999</v>
      </c>
      <c r="L169" s="187"/>
      <c r="M169" s="187"/>
      <c r="N169" s="187"/>
      <c r="O169" s="187"/>
      <c r="P169" s="187"/>
      <c r="Q169" s="187"/>
      <c r="R169" s="190"/>
      <c r="T169" s="191"/>
      <c r="U169" s="187"/>
      <c r="V169" s="187"/>
      <c r="W169" s="187"/>
      <c r="X169" s="187"/>
      <c r="Y169" s="187"/>
      <c r="Z169" s="187"/>
      <c r="AA169" s="192"/>
      <c r="AT169" s="193" t="s">
        <v>167</v>
      </c>
      <c r="AU169" s="193" t="s">
        <v>134</v>
      </c>
      <c r="AV169" s="12" t="s">
        <v>160</v>
      </c>
      <c r="AW169" s="12" t="s">
        <v>36</v>
      </c>
      <c r="AX169" s="12" t="s">
        <v>84</v>
      </c>
      <c r="AY169" s="193" t="s">
        <v>155</v>
      </c>
    </row>
    <row r="170" spans="2:65" s="1" customFormat="1" ht="25.5" customHeight="1">
      <c r="B170" s="37"/>
      <c r="C170" s="164" t="s">
        <v>219</v>
      </c>
      <c r="D170" s="164" t="s">
        <v>156</v>
      </c>
      <c r="E170" s="165" t="s">
        <v>220</v>
      </c>
      <c r="F170" s="263" t="s">
        <v>221</v>
      </c>
      <c r="G170" s="263"/>
      <c r="H170" s="263"/>
      <c r="I170" s="263"/>
      <c r="J170" s="166" t="s">
        <v>164</v>
      </c>
      <c r="K170" s="167">
        <v>3.6</v>
      </c>
      <c r="L170" s="264">
        <v>0</v>
      </c>
      <c r="M170" s="265"/>
      <c r="N170" s="266">
        <f>ROUND(L170*K170,2)</f>
        <v>0</v>
      </c>
      <c r="O170" s="266"/>
      <c r="P170" s="266"/>
      <c r="Q170" s="266"/>
      <c r="R170" s="39"/>
      <c r="T170" s="168" t="s">
        <v>22</v>
      </c>
      <c r="U170" s="46" t="s">
        <v>46</v>
      </c>
      <c r="V170" s="38"/>
      <c r="W170" s="169">
        <f>V170*K170</f>
        <v>0</v>
      </c>
      <c r="X170" s="169">
        <v>4.9840000000000002E-2</v>
      </c>
      <c r="Y170" s="169">
        <f>X170*K170</f>
        <v>0.179424</v>
      </c>
      <c r="Z170" s="169">
        <v>0</v>
      </c>
      <c r="AA170" s="170">
        <f>Z170*K170</f>
        <v>0</v>
      </c>
      <c r="AR170" s="21" t="s">
        <v>160</v>
      </c>
      <c r="AT170" s="21" t="s">
        <v>156</v>
      </c>
      <c r="AU170" s="21" t="s">
        <v>134</v>
      </c>
      <c r="AY170" s="21" t="s">
        <v>155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1" t="s">
        <v>134</v>
      </c>
      <c r="BK170" s="107">
        <f>ROUND(L170*K170,2)</f>
        <v>0</v>
      </c>
      <c r="BL170" s="21" t="s">
        <v>160</v>
      </c>
      <c r="BM170" s="21" t="s">
        <v>222</v>
      </c>
    </row>
    <row r="171" spans="2:65" s="10" customFormat="1" ht="16.5" customHeight="1">
      <c r="B171" s="171"/>
      <c r="C171" s="172"/>
      <c r="D171" s="172"/>
      <c r="E171" s="173" t="s">
        <v>22</v>
      </c>
      <c r="F171" s="267" t="s">
        <v>192</v>
      </c>
      <c r="G171" s="268"/>
      <c r="H171" s="268"/>
      <c r="I171" s="268"/>
      <c r="J171" s="172"/>
      <c r="K171" s="174">
        <v>3.6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167</v>
      </c>
      <c r="AU171" s="178" t="s">
        <v>134</v>
      </c>
      <c r="AV171" s="10" t="s">
        <v>134</v>
      </c>
      <c r="AW171" s="10" t="s">
        <v>36</v>
      </c>
      <c r="AX171" s="10" t="s">
        <v>84</v>
      </c>
      <c r="AY171" s="178" t="s">
        <v>155</v>
      </c>
    </row>
    <row r="172" spans="2:65" s="1" customFormat="1" ht="25.5" customHeight="1">
      <c r="B172" s="37"/>
      <c r="C172" s="164" t="s">
        <v>223</v>
      </c>
      <c r="D172" s="164" t="s">
        <v>156</v>
      </c>
      <c r="E172" s="165" t="s">
        <v>224</v>
      </c>
      <c r="F172" s="263" t="s">
        <v>225</v>
      </c>
      <c r="G172" s="263"/>
      <c r="H172" s="263"/>
      <c r="I172" s="263"/>
      <c r="J172" s="166" t="s">
        <v>159</v>
      </c>
      <c r="K172" s="167">
        <v>2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1.6979999999999999E-2</v>
      </c>
      <c r="Y172" s="169">
        <f>X172*K172</f>
        <v>3.3959999999999997E-2</v>
      </c>
      <c r="Z172" s="169">
        <v>0</v>
      </c>
      <c r="AA172" s="170">
        <f>Z172*K172</f>
        <v>0</v>
      </c>
      <c r="AR172" s="21" t="s">
        <v>160</v>
      </c>
      <c r="AT172" s="21" t="s">
        <v>156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226</v>
      </c>
    </row>
    <row r="173" spans="2:65" s="1" customFormat="1" ht="25.5" customHeight="1">
      <c r="B173" s="37"/>
      <c r="C173" s="194" t="s">
        <v>227</v>
      </c>
      <c r="D173" s="194" t="s">
        <v>228</v>
      </c>
      <c r="E173" s="195" t="s">
        <v>229</v>
      </c>
      <c r="F173" s="275" t="s">
        <v>230</v>
      </c>
      <c r="G173" s="275"/>
      <c r="H173" s="275"/>
      <c r="I173" s="275"/>
      <c r="J173" s="196" t="s">
        <v>159</v>
      </c>
      <c r="K173" s="197">
        <v>2</v>
      </c>
      <c r="L173" s="276">
        <v>0</v>
      </c>
      <c r="M173" s="277"/>
      <c r="N173" s="278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1.201E-2</v>
      </c>
      <c r="Y173" s="169">
        <f>X173*K173</f>
        <v>2.402E-2</v>
      </c>
      <c r="Z173" s="169">
        <v>0</v>
      </c>
      <c r="AA173" s="170">
        <f>Z173*K173</f>
        <v>0</v>
      </c>
      <c r="AR173" s="21" t="s">
        <v>193</v>
      </c>
      <c r="AT173" s="21" t="s">
        <v>228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231</v>
      </c>
    </row>
    <row r="174" spans="2:65" s="1" customFormat="1" ht="38.25" customHeight="1">
      <c r="B174" s="37"/>
      <c r="C174" s="164" t="s">
        <v>11</v>
      </c>
      <c r="D174" s="164" t="s">
        <v>156</v>
      </c>
      <c r="E174" s="165" t="s">
        <v>232</v>
      </c>
      <c r="F174" s="263" t="s">
        <v>233</v>
      </c>
      <c r="G174" s="263"/>
      <c r="H174" s="263"/>
      <c r="I174" s="263"/>
      <c r="J174" s="166" t="s">
        <v>159</v>
      </c>
      <c r="K174" s="167">
        <v>1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0.44169999999999998</v>
      </c>
      <c r="Y174" s="169">
        <f>X174*K174</f>
        <v>0.44169999999999998</v>
      </c>
      <c r="Z174" s="169">
        <v>0</v>
      </c>
      <c r="AA174" s="170">
        <f>Z174*K174</f>
        <v>0</v>
      </c>
      <c r="AR174" s="21" t="s">
        <v>160</v>
      </c>
      <c r="AT174" s="21" t="s">
        <v>156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234</v>
      </c>
    </row>
    <row r="175" spans="2:65" s="1" customFormat="1" ht="25.5" customHeight="1">
      <c r="B175" s="37"/>
      <c r="C175" s="194" t="s">
        <v>235</v>
      </c>
      <c r="D175" s="194" t="s">
        <v>228</v>
      </c>
      <c r="E175" s="195" t="s">
        <v>236</v>
      </c>
      <c r="F175" s="275" t="s">
        <v>237</v>
      </c>
      <c r="G175" s="275"/>
      <c r="H175" s="275"/>
      <c r="I175" s="275"/>
      <c r="J175" s="196" t="s">
        <v>159</v>
      </c>
      <c r="K175" s="197">
        <v>1</v>
      </c>
      <c r="L175" s="276">
        <v>0</v>
      </c>
      <c r="M175" s="277"/>
      <c r="N175" s="278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1.06E-2</v>
      </c>
      <c r="Y175" s="169">
        <f>X175*K175</f>
        <v>1.06E-2</v>
      </c>
      <c r="Z175" s="169">
        <v>0</v>
      </c>
      <c r="AA175" s="170">
        <f>Z175*K175</f>
        <v>0</v>
      </c>
      <c r="AR175" s="21" t="s">
        <v>193</v>
      </c>
      <c r="AT175" s="21" t="s">
        <v>228</v>
      </c>
      <c r="AU175" s="21" t="s">
        <v>134</v>
      </c>
      <c r="AY175" s="21" t="s">
        <v>155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134</v>
      </c>
      <c r="BK175" s="107">
        <f>ROUND(L175*K175,2)</f>
        <v>0</v>
      </c>
      <c r="BL175" s="21" t="s">
        <v>160</v>
      </c>
      <c r="BM175" s="21" t="s">
        <v>238</v>
      </c>
    </row>
    <row r="176" spans="2:65" s="1" customFormat="1" ht="25.5" customHeight="1">
      <c r="B176" s="37"/>
      <c r="C176" s="164" t="s">
        <v>239</v>
      </c>
      <c r="D176" s="164" t="s">
        <v>156</v>
      </c>
      <c r="E176" s="165" t="s">
        <v>240</v>
      </c>
      <c r="F176" s="263" t="s">
        <v>241</v>
      </c>
      <c r="G176" s="263"/>
      <c r="H176" s="263"/>
      <c r="I176" s="263"/>
      <c r="J176" s="166" t="s">
        <v>159</v>
      </c>
      <c r="K176" s="167">
        <v>1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160</v>
      </c>
      <c r="AT176" s="21" t="s">
        <v>156</v>
      </c>
      <c r="AU176" s="21" t="s">
        <v>134</v>
      </c>
      <c r="AY176" s="21" t="s">
        <v>155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134</v>
      </c>
      <c r="BK176" s="107">
        <f>ROUND(L176*K176,2)</f>
        <v>0</v>
      </c>
      <c r="BL176" s="21" t="s">
        <v>160</v>
      </c>
      <c r="BM176" s="21" t="s">
        <v>242</v>
      </c>
    </row>
    <row r="177" spans="2:65" s="9" customFormat="1" ht="29.85" customHeight="1">
      <c r="B177" s="153"/>
      <c r="C177" s="154"/>
      <c r="D177" s="163" t="s">
        <v>111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84">
        <f>BK177</f>
        <v>0</v>
      </c>
      <c r="O177" s="285"/>
      <c r="P177" s="285"/>
      <c r="Q177" s="285"/>
      <c r="R177" s="156"/>
      <c r="T177" s="157"/>
      <c r="U177" s="154"/>
      <c r="V177" s="154"/>
      <c r="W177" s="158">
        <f>SUM(W178:W209)</f>
        <v>0</v>
      </c>
      <c r="X177" s="154"/>
      <c r="Y177" s="158">
        <f>SUM(Y178:Y209)</f>
        <v>1.7140000000000002E-3</v>
      </c>
      <c r="Z177" s="154"/>
      <c r="AA177" s="159">
        <f>SUM(AA178:AA209)</f>
        <v>5.9176299999999999</v>
      </c>
      <c r="AR177" s="160" t="s">
        <v>84</v>
      </c>
      <c r="AT177" s="161" t="s">
        <v>78</v>
      </c>
      <c r="AU177" s="161" t="s">
        <v>84</v>
      </c>
      <c r="AY177" s="160" t="s">
        <v>155</v>
      </c>
      <c r="BK177" s="162">
        <f>SUM(BK178:BK209)</f>
        <v>0</v>
      </c>
    </row>
    <row r="178" spans="2:65" s="1" customFormat="1" ht="16.5" customHeight="1">
      <c r="B178" s="37"/>
      <c r="C178" s="164" t="s">
        <v>243</v>
      </c>
      <c r="D178" s="164" t="s">
        <v>156</v>
      </c>
      <c r="E178" s="165" t="s">
        <v>244</v>
      </c>
      <c r="F178" s="263" t="s">
        <v>245</v>
      </c>
      <c r="G178" s="263"/>
      <c r="H178" s="263"/>
      <c r="I178" s="263"/>
      <c r="J178" s="166" t="s">
        <v>246</v>
      </c>
      <c r="K178" s="167">
        <v>1</v>
      </c>
      <c r="L178" s="264">
        <v>0</v>
      </c>
      <c r="M178" s="265"/>
      <c r="N178" s="266">
        <f t="shared" ref="N178:N184" si="5">ROUND(L178*K178,2)</f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ref="W178:W184" si="6">V178*K178</f>
        <v>0</v>
      </c>
      <c r="X178" s="169">
        <v>0</v>
      </c>
      <c r="Y178" s="169">
        <f t="shared" ref="Y178:Y184" si="7">X178*K178</f>
        <v>0</v>
      </c>
      <c r="Z178" s="169">
        <v>1.933E-2</v>
      </c>
      <c r="AA178" s="170">
        <f t="shared" ref="AA178:AA184" si="8">Z178*K178</f>
        <v>1.933E-2</v>
      </c>
      <c r="AR178" s="21" t="s">
        <v>235</v>
      </c>
      <c r="AT178" s="21" t="s">
        <v>156</v>
      </c>
      <c r="AU178" s="21" t="s">
        <v>134</v>
      </c>
      <c r="AY178" s="21" t="s">
        <v>155</v>
      </c>
      <c r="BE178" s="107">
        <f t="shared" ref="BE178:BE184" si="9">IF(U178="základní",N178,0)</f>
        <v>0</v>
      </c>
      <c r="BF178" s="107">
        <f t="shared" ref="BF178:BF184" si="10">IF(U178="snížená",N178,0)</f>
        <v>0</v>
      </c>
      <c r="BG178" s="107">
        <f t="shared" ref="BG178:BG184" si="11">IF(U178="zákl. přenesená",N178,0)</f>
        <v>0</v>
      </c>
      <c r="BH178" s="107">
        <f t="shared" ref="BH178:BH184" si="12">IF(U178="sníž. přenesená",N178,0)</f>
        <v>0</v>
      </c>
      <c r="BI178" s="107">
        <f t="shared" ref="BI178:BI184" si="13">IF(U178="nulová",N178,0)</f>
        <v>0</v>
      </c>
      <c r="BJ178" s="21" t="s">
        <v>134</v>
      </c>
      <c r="BK178" s="107">
        <f t="shared" ref="BK178:BK184" si="14">ROUND(L178*K178,2)</f>
        <v>0</v>
      </c>
      <c r="BL178" s="21" t="s">
        <v>235</v>
      </c>
      <c r="BM178" s="21" t="s">
        <v>247</v>
      </c>
    </row>
    <row r="179" spans="2:65" s="1" customFormat="1" ht="25.5" customHeight="1">
      <c r="B179" s="37"/>
      <c r="C179" s="164" t="s">
        <v>248</v>
      </c>
      <c r="D179" s="164" t="s">
        <v>156</v>
      </c>
      <c r="E179" s="165" t="s">
        <v>249</v>
      </c>
      <c r="F179" s="263" t="s">
        <v>250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1.9460000000000002E-2</v>
      </c>
      <c r="AA179" s="170">
        <f t="shared" si="8"/>
        <v>1.9460000000000002E-2</v>
      </c>
      <c r="AR179" s="21" t="s">
        <v>235</v>
      </c>
      <c r="AT179" s="21" t="s">
        <v>156</v>
      </c>
      <c r="AU179" s="21" t="s">
        <v>134</v>
      </c>
      <c r="AY179" s="21" t="s">
        <v>155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134</v>
      </c>
      <c r="BK179" s="107">
        <f t="shared" si="14"/>
        <v>0</v>
      </c>
      <c r="BL179" s="21" t="s">
        <v>235</v>
      </c>
      <c r="BM179" s="21" t="s">
        <v>251</v>
      </c>
    </row>
    <row r="180" spans="2:65" s="1" customFormat="1" ht="16.5" customHeight="1">
      <c r="B180" s="37"/>
      <c r="C180" s="164" t="s">
        <v>252</v>
      </c>
      <c r="D180" s="164" t="s">
        <v>156</v>
      </c>
      <c r="E180" s="165" t="s">
        <v>253</v>
      </c>
      <c r="F180" s="263" t="s">
        <v>254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9.5100000000000004E-2</v>
      </c>
      <c r="AA180" s="170">
        <f t="shared" si="8"/>
        <v>9.5100000000000004E-2</v>
      </c>
      <c r="AR180" s="21" t="s">
        <v>235</v>
      </c>
      <c r="AT180" s="21" t="s">
        <v>156</v>
      </c>
      <c r="AU180" s="21" t="s">
        <v>134</v>
      </c>
      <c r="AY180" s="21" t="s">
        <v>155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134</v>
      </c>
      <c r="BK180" s="107">
        <f t="shared" si="14"/>
        <v>0</v>
      </c>
      <c r="BL180" s="21" t="s">
        <v>235</v>
      </c>
      <c r="BM180" s="21" t="s">
        <v>255</v>
      </c>
    </row>
    <row r="181" spans="2:65" s="1" customFormat="1" ht="38.25" customHeight="1">
      <c r="B181" s="37"/>
      <c r="C181" s="164" t="s">
        <v>10</v>
      </c>
      <c r="D181" s="164" t="s">
        <v>156</v>
      </c>
      <c r="E181" s="165" t="s">
        <v>256</v>
      </c>
      <c r="F181" s="263" t="s">
        <v>257</v>
      </c>
      <c r="G181" s="263"/>
      <c r="H181" s="263"/>
      <c r="I181" s="263"/>
      <c r="J181" s="166" t="s">
        <v>246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9.1999999999999998E-3</v>
      </c>
      <c r="AA181" s="170">
        <f t="shared" si="8"/>
        <v>9.1999999999999998E-3</v>
      </c>
      <c r="AR181" s="21" t="s">
        <v>235</v>
      </c>
      <c r="AT181" s="21" t="s">
        <v>156</v>
      </c>
      <c r="AU181" s="21" t="s">
        <v>134</v>
      </c>
      <c r="AY181" s="21" t="s">
        <v>155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134</v>
      </c>
      <c r="BK181" s="107">
        <f t="shared" si="14"/>
        <v>0</v>
      </c>
      <c r="BL181" s="21" t="s">
        <v>235</v>
      </c>
      <c r="BM181" s="21" t="s">
        <v>258</v>
      </c>
    </row>
    <row r="182" spans="2:65" s="1" customFormat="1" ht="16.5" customHeight="1">
      <c r="B182" s="37"/>
      <c r="C182" s="164" t="s">
        <v>259</v>
      </c>
      <c r="D182" s="164" t="s">
        <v>156</v>
      </c>
      <c r="E182" s="165" t="s">
        <v>260</v>
      </c>
      <c r="F182" s="263" t="s">
        <v>261</v>
      </c>
      <c r="G182" s="263"/>
      <c r="H182" s="263"/>
      <c r="I182" s="263"/>
      <c r="J182" s="166" t="s">
        <v>246</v>
      </c>
      <c r="K182" s="167">
        <v>2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1.56E-3</v>
      </c>
      <c r="AA182" s="170">
        <f t="shared" si="8"/>
        <v>3.1199999999999999E-3</v>
      </c>
      <c r="AR182" s="21" t="s">
        <v>235</v>
      </c>
      <c r="AT182" s="21" t="s">
        <v>156</v>
      </c>
      <c r="AU182" s="21" t="s">
        <v>134</v>
      </c>
      <c r="AY182" s="21" t="s">
        <v>155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134</v>
      </c>
      <c r="BK182" s="107">
        <f t="shared" si="14"/>
        <v>0</v>
      </c>
      <c r="BL182" s="21" t="s">
        <v>235</v>
      </c>
      <c r="BM182" s="21" t="s">
        <v>262</v>
      </c>
    </row>
    <row r="183" spans="2:65" s="1" customFormat="1" ht="16.5" customHeight="1">
      <c r="B183" s="37"/>
      <c r="C183" s="164" t="s">
        <v>263</v>
      </c>
      <c r="D183" s="164" t="s">
        <v>156</v>
      </c>
      <c r="E183" s="165" t="s">
        <v>264</v>
      </c>
      <c r="F183" s="263" t="s">
        <v>265</v>
      </c>
      <c r="G183" s="263"/>
      <c r="H183" s="263"/>
      <c r="I183" s="263"/>
      <c r="J183" s="166" t="s">
        <v>159</v>
      </c>
      <c r="K183" s="167">
        <v>1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2.2499999999999998E-3</v>
      </c>
      <c r="AA183" s="170">
        <f t="shared" si="8"/>
        <v>2.2499999999999998E-3</v>
      </c>
      <c r="AR183" s="21" t="s">
        <v>235</v>
      </c>
      <c r="AT183" s="21" t="s">
        <v>156</v>
      </c>
      <c r="AU183" s="21" t="s">
        <v>134</v>
      </c>
      <c r="AY183" s="21" t="s">
        <v>155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134</v>
      </c>
      <c r="BK183" s="107">
        <f t="shared" si="14"/>
        <v>0</v>
      </c>
      <c r="BL183" s="21" t="s">
        <v>235</v>
      </c>
      <c r="BM183" s="21" t="s">
        <v>266</v>
      </c>
    </row>
    <row r="184" spans="2:65" s="1" customFormat="1" ht="16.5" customHeight="1">
      <c r="B184" s="37"/>
      <c r="C184" s="164" t="s">
        <v>267</v>
      </c>
      <c r="D184" s="164" t="s">
        <v>156</v>
      </c>
      <c r="E184" s="165" t="s">
        <v>268</v>
      </c>
      <c r="F184" s="263" t="s">
        <v>269</v>
      </c>
      <c r="G184" s="263"/>
      <c r="H184" s="263"/>
      <c r="I184" s="263"/>
      <c r="J184" s="166" t="s">
        <v>164</v>
      </c>
      <c r="K184" s="167">
        <v>3.83</v>
      </c>
      <c r="L184" s="264">
        <v>0</v>
      </c>
      <c r="M184" s="265"/>
      <c r="N184" s="266">
        <f t="shared" si="5"/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3.9E-2</v>
      </c>
      <c r="AA184" s="170">
        <f t="shared" si="8"/>
        <v>0.14937</v>
      </c>
      <c r="AR184" s="21" t="s">
        <v>235</v>
      </c>
      <c r="AT184" s="21" t="s">
        <v>156</v>
      </c>
      <c r="AU184" s="21" t="s">
        <v>134</v>
      </c>
      <c r="AY184" s="21" t="s">
        <v>155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134</v>
      </c>
      <c r="BK184" s="107">
        <f t="shared" si="14"/>
        <v>0</v>
      </c>
      <c r="BL184" s="21" t="s">
        <v>235</v>
      </c>
      <c r="BM184" s="21" t="s">
        <v>270</v>
      </c>
    </row>
    <row r="185" spans="2:65" s="10" customFormat="1" ht="16.5" customHeight="1">
      <c r="B185" s="171"/>
      <c r="C185" s="172"/>
      <c r="D185" s="172"/>
      <c r="E185" s="173" t="s">
        <v>22</v>
      </c>
      <c r="F185" s="267" t="s">
        <v>271</v>
      </c>
      <c r="G185" s="268"/>
      <c r="H185" s="268"/>
      <c r="I185" s="268"/>
      <c r="J185" s="172"/>
      <c r="K185" s="174">
        <v>3.83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167</v>
      </c>
      <c r="AU185" s="178" t="s">
        <v>134</v>
      </c>
      <c r="AV185" s="10" t="s">
        <v>134</v>
      </c>
      <c r="AW185" s="10" t="s">
        <v>36</v>
      </c>
      <c r="AX185" s="10" t="s">
        <v>84</v>
      </c>
      <c r="AY185" s="178" t="s">
        <v>155</v>
      </c>
    </row>
    <row r="186" spans="2:65" s="1" customFormat="1" ht="25.5" customHeight="1">
      <c r="B186" s="37"/>
      <c r="C186" s="164" t="s">
        <v>272</v>
      </c>
      <c r="D186" s="164" t="s">
        <v>156</v>
      </c>
      <c r="E186" s="165" t="s">
        <v>273</v>
      </c>
      <c r="F186" s="263" t="s">
        <v>274</v>
      </c>
      <c r="G186" s="263"/>
      <c r="H186" s="263"/>
      <c r="I186" s="263"/>
      <c r="J186" s="166" t="s">
        <v>159</v>
      </c>
      <c r="K186" s="167">
        <v>5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2.4E-2</v>
      </c>
      <c r="AA186" s="170">
        <f>Z186*K186</f>
        <v>0.12</v>
      </c>
      <c r="AR186" s="21" t="s">
        <v>235</v>
      </c>
      <c r="AT186" s="21" t="s">
        <v>156</v>
      </c>
      <c r="AU186" s="21" t="s">
        <v>134</v>
      </c>
      <c r="AY186" s="21" t="s">
        <v>155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134</v>
      </c>
      <c r="BK186" s="107">
        <f>ROUND(L186*K186,2)</f>
        <v>0</v>
      </c>
      <c r="BL186" s="21" t="s">
        <v>235</v>
      </c>
      <c r="BM186" s="21" t="s">
        <v>275</v>
      </c>
    </row>
    <row r="187" spans="2:65" s="1" customFormat="1" ht="25.5" customHeight="1">
      <c r="B187" s="37"/>
      <c r="C187" s="164" t="s">
        <v>276</v>
      </c>
      <c r="D187" s="164" t="s">
        <v>156</v>
      </c>
      <c r="E187" s="165" t="s">
        <v>277</v>
      </c>
      <c r="F187" s="263" t="s">
        <v>278</v>
      </c>
      <c r="G187" s="263"/>
      <c r="H187" s="263"/>
      <c r="I187" s="263"/>
      <c r="J187" s="166" t="s">
        <v>159</v>
      </c>
      <c r="K187" s="167">
        <v>1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0.17399999999999999</v>
      </c>
      <c r="AA187" s="170">
        <f>Z187*K187</f>
        <v>0.17399999999999999</v>
      </c>
      <c r="AR187" s="21" t="s">
        <v>235</v>
      </c>
      <c r="AT187" s="21" t="s">
        <v>156</v>
      </c>
      <c r="AU187" s="21" t="s">
        <v>134</v>
      </c>
      <c r="AY187" s="21" t="s">
        <v>155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134</v>
      </c>
      <c r="BK187" s="107">
        <f>ROUND(L187*K187,2)</f>
        <v>0</v>
      </c>
      <c r="BL187" s="21" t="s">
        <v>235</v>
      </c>
      <c r="BM187" s="21" t="s">
        <v>279</v>
      </c>
    </row>
    <row r="188" spans="2:65" s="1" customFormat="1" ht="25.5" customHeight="1">
      <c r="B188" s="37"/>
      <c r="C188" s="164" t="s">
        <v>280</v>
      </c>
      <c r="D188" s="164" t="s">
        <v>156</v>
      </c>
      <c r="E188" s="165" t="s">
        <v>281</v>
      </c>
      <c r="F188" s="263" t="s">
        <v>282</v>
      </c>
      <c r="G188" s="263"/>
      <c r="H188" s="263"/>
      <c r="I188" s="263"/>
      <c r="J188" s="166" t="s">
        <v>159</v>
      </c>
      <c r="K188" s="167">
        <v>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8.8099999999999998E-2</v>
      </c>
      <c r="AA188" s="170">
        <f>Z188*K188</f>
        <v>0.1762</v>
      </c>
      <c r="AR188" s="21" t="s">
        <v>235</v>
      </c>
      <c r="AT188" s="21" t="s">
        <v>156</v>
      </c>
      <c r="AU188" s="21" t="s">
        <v>134</v>
      </c>
      <c r="AY188" s="21" t="s">
        <v>155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134</v>
      </c>
      <c r="BK188" s="107">
        <f>ROUND(L188*K188,2)</f>
        <v>0</v>
      </c>
      <c r="BL188" s="21" t="s">
        <v>235</v>
      </c>
      <c r="BM188" s="21" t="s">
        <v>283</v>
      </c>
    </row>
    <row r="189" spans="2:65" s="1" customFormat="1" ht="25.5" customHeight="1">
      <c r="B189" s="37"/>
      <c r="C189" s="164" t="s">
        <v>284</v>
      </c>
      <c r="D189" s="164" t="s">
        <v>156</v>
      </c>
      <c r="E189" s="165" t="s">
        <v>285</v>
      </c>
      <c r="F189" s="263" t="s">
        <v>286</v>
      </c>
      <c r="G189" s="263"/>
      <c r="H189" s="263"/>
      <c r="I189" s="263"/>
      <c r="J189" s="166" t="s">
        <v>171</v>
      </c>
      <c r="K189" s="167">
        <v>53.92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21" t="s">
        <v>235</v>
      </c>
      <c r="AT189" s="21" t="s">
        <v>156</v>
      </c>
      <c r="AU189" s="21" t="s">
        <v>134</v>
      </c>
      <c r="AY189" s="21" t="s">
        <v>155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134</v>
      </c>
      <c r="BK189" s="107">
        <f>ROUND(L189*K189,2)</f>
        <v>0</v>
      </c>
      <c r="BL189" s="21" t="s">
        <v>235</v>
      </c>
      <c r="BM189" s="21" t="s">
        <v>287</v>
      </c>
    </row>
    <row r="190" spans="2:65" s="10" customFormat="1" ht="16.5" customHeight="1">
      <c r="B190" s="171"/>
      <c r="C190" s="172"/>
      <c r="D190" s="172"/>
      <c r="E190" s="173" t="s">
        <v>22</v>
      </c>
      <c r="F190" s="267" t="s">
        <v>288</v>
      </c>
      <c r="G190" s="268"/>
      <c r="H190" s="268"/>
      <c r="I190" s="268"/>
      <c r="J190" s="172"/>
      <c r="K190" s="174">
        <v>8.7200000000000006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167</v>
      </c>
      <c r="AU190" s="178" t="s">
        <v>134</v>
      </c>
      <c r="AV190" s="10" t="s">
        <v>134</v>
      </c>
      <c r="AW190" s="10" t="s">
        <v>36</v>
      </c>
      <c r="AX190" s="10" t="s">
        <v>79</v>
      </c>
      <c r="AY190" s="178" t="s">
        <v>155</v>
      </c>
    </row>
    <row r="191" spans="2:65" s="10" customFormat="1" ht="16.5" customHeight="1">
      <c r="B191" s="171"/>
      <c r="C191" s="172"/>
      <c r="D191" s="172"/>
      <c r="E191" s="173" t="s">
        <v>22</v>
      </c>
      <c r="F191" s="271" t="s">
        <v>289</v>
      </c>
      <c r="G191" s="272"/>
      <c r="H191" s="272"/>
      <c r="I191" s="272"/>
      <c r="J191" s="172"/>
      <c r="K191" s="174">
        <v>12.8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167</v>
      </c>
      <c r="AU191" s="178" t="s">
        <v>134</v>
      </c>
      <c r="AV191" s="10" t="s">
        <v>134</v>
      </c>
      <c r="AW191" s="10" t="s">
        <v>36</v>
      </c>
      <c r="AX191" s="10" t="s">
        <v>79</v>
      </c>
      <c r="AY191" s="178" t="s">
        <v>155</v>
      </c>
    </row>
    <row r="192" spans="2:65" s="10" customFormat="1" ht="16.5" customHeight="1">
      <c r="B192" s="171"/>
      <c r="C192" s="172"/>
      <c r="D192" s="172"/>
      <c r="E192" s="173" t="s">
        <v>22</v>
      </c>
      <c r="F192" s="271" t="s">
        <v>290</v>
      </c>
      <c r="G192" s="272"/>
      <c r="H192" s="272"/>
      <c r="I192" s="272"/>
      <c r="J192" s="172"/>
      <c r="K192" s="174">
        <v>22.3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167</v>
      </c>
      <c r="AU192" s="178" t="s">
        <v>134</v>
      </c>
      <c r="AV192" s="10" t="s">
        <v>134</v>
      </c>
      <c r="AW192" s="10" t="s">
        <v>36</v>
      </c>
      <c r="AX192" s="10" t="s">
        <v>79</v>
      </c>
      <c r="AY192" s="178" t="s">
        <v>155</v>
      </c>
    </row>
    <row r="193" spans="2:65" s="10" customFormat="1" ht="16.5" customHeight="1">
      <c r="B193" s="171"/>
      <c r="C193" s="172"/>
      <c r="D193" s="172"/>
      <c r="E193" s="173" t="s">
        <v>22</v>
      </c>
      <c r="F193" s="271" t="s">
        <v>291</v>
      </c>
      <c r="G193" s="272"/>
      <c r="H193" s="272"/>
      <c r="I193" s="272"/>
      <c r="J193" s="172"/>
      <c r="K193" s="174">
        <v>10.1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167</v>
      </c>
      <c r="AU193" s="178" t="s">
        <v>134</v>
      </c>
      <c r="AV193" s="10" t="s">
        <v>134</v>
      </c>
      <c r="AW193" s="10" t="s">
        <v>36</v>
      </c>
      <c r="AX193" s="10" t="s">
        <v>79</v>
      </c>
      <c r="AY193" s="178" t="s">
        <v>155</v>
      </c>
    </row>
    <row r="194" spans="2:65" s="12" customFormat="1" ht="16.5" customHeight="1">
      <c r="B194" s="186"/>
      <c r="C194" s="187"/>
      <c r="D194" s="187"/>
      <c r="E194" s="188" t="s">
        <v>22</v>
      </c>
      <c r="F194" s="273" t="s">
        <v>204</v>
      </c>
      <c r="G194" s="274"/>
      <c r="H194" s="274"/>
      <c r="I194" s="274"/>
      <c r="J194" s="187"/>
      <c r="K194" s="189">
        <v>53.92</v>
      </c>
      <c r="L194" s="187"/>
      <c r="M194" s="187"/>
      <c r="N194" s="187"/>
      <c r="O194" s="187"/>
      <c r="P194" s="187"/>
      <c r="Q194" s="187"/>
      <c r="R194" s="190"/>
      <c r="T194" s="191"/>
      <c r="U194" s="187"/>
      <c r="V194" s="187"/>
      <c r="W194" s="187"/>
      <c r="X194" s="187"/>
      <c r="Y194" s="187"/>
      <c r="Z194" s="187"/>
      <c r="AA194" s="192"/>
      <c r="AT194" s="193" t="s">
        <v>167</v>
      </c>
      <c r="AU194" s="193" t="s">
        <v>134</v>
      </c>
      <c r="AV194" s="12" t="s">
        <v>160</v>
      </c>
      <c r="AW194" s="12" t="s">
        <v>36</v>
      </c>
      <c r="AX194" s="12" t="s">
        <v>84</v>
      </c>
      <c r="AY194" s="193" t="s">
        <v>155</v>
      </c>
    </row>
    <row r="195" spans="2:65" s="1" customFormat="1" ht="25.5" customHeight="1">
      <c r="B195" s="37"/>
      <c r="C195" s="164" t="s">
        <v>292</v>
      </c>
      <c r="D195" s="164" t="s">
        <v>156</v>
      </c>
      <c r="E195" s="165" t="s">
        <v>293</v>
      </c>
      <c r="F195" s="263" t="s">
        <v>294</v>
      </c>
      <c r="G195" s="263"/>
      <c r="H195" s="263"/>
      <c r="I195" s="263"/>
      <c r="J195" s="166" t="s">
        <v>164</v>
      </c>
      <c r="K195" s="167">
        <v>39.200000000000003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2.5000000000000001E-3</v>
      </c>
      <c r="AA195" s="170">
        <f>Z195*K195</f>
        <v>9.8000000000000004E-2</v>
      </c>
      <c r="AR195" s="21" t="s">
        <v>235</v>
      </c>
      <c r="AT195" s="21" t="s">
        <v>156</v>
      </c>
      <c r="AU195" s="21" t="s">
        <v>134</v>
      </c>
      <c r="AY195" s="21" t="s">
        <v>155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134</v>
      </c>
      <c r="BK195" s="107">
        <f>ROUND(L195*K195,2)</f>
        <v>0</v>
      </c>
      <c r="BL195" s="21" t="s">
        <v>235</v>
      </c>
      <c r="BM195" s="21" t="s">
        <v>295</v>
      </c>
    </row>
    <row r="196" spans="2:65" s="10" customFormat="1" ht="16.5" customHeight="1">
      <c r="B196" s="171"/>
      <c r="C196" s="172"/>
      <c r="D196" s="172"/>
      <c r="E196" s="173" t="s">
        <v>22</v>
      </c>
      <c r="F196" s="267" t="s">
        <v>296</v>
      </c>
      <c r="G196" s="268"/>
      <c r="H196" s="268"/>
      <c r="I196" s="268"/>
      <c r="J196" s="172"/>
      <c r="K196" s="174">
        <v>39.200000000000003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167</v>
      </c>
      <c r="AU196" s="178" t="s">
        <v>134</v>
      </c>
      <c r="AV196" s="10" t="s">
        <v>134</v>
      </c>
      <c r="AW196" s="10" t="s">
        <v>36</v>
      </c>
      <c r="AX196" s="10" t="s">
        <v>84</v>
      </c>
      <c r="AY196" s="178" t="s">
        <v>155</v>
      </c>
    </row>
    <row r="197" spans="2:65" s="1" customFormat="1" ht="16.5" customHeight="1">
      <c r="B197" s="37"/>
      <c r="C197" s="164" t="s">
        <v>297</v>
      </c>
      <c r="D197" s="164" t="s">
        <v>156</v>
      </c>
      <c r="E197" s="165" t="s">
        <v>298</v>
      </c>
      <c r="F197" s="263" t="s">
        <v>299</v>
      </c>
      <c r="G197" s="263"/>
      <c r="H197" s="263"/>
      <c r="I197" s="263"/>
      <c r="J197" s="166" t="s">
        <v>164</v>
      </c>
      <c r="K197" s="167">
        <v>39.200000000000003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1" t="s">
        <v>235</v>
      </c>
      <c r="AT197" s="21" t="s">
        <v>156</v>
      </c>
      <c r="AU197" s="21" t="s">
        <v>134</v>
      </c>
      <c r="AY197" s="21" t="s">
        <v>155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134</v>
      </c>
      <c r="BK197" s="107">
        <f>ROUND(L197*K197,2)</f>
        <v>0</v>
      </c>
      <c r="BL197" s="21" t="s">
        <v>235</v>
      </c>
      <c r="BM197" s="21" t="s">
        <v>300</v>
      </c>
    </row>
    <row r="198" spans="2:65" s="1" customFormat="1" ht="25.5" customHeight="1">
      <c r="B198" s="37"/>
      <c r="C198" s="164" t="s">
        <v>301</v>
      </c>
      <c r="D198" s="164" t="s">
        <v>156</v>
      </c>
      <c r="E198" s="165" t="s">
        <v>302</v>
      </c>
      <c r="F198" s="263" t="s">
        <v>303</v>
      </c>
      <c r="G198" s="263"/>
      <c r="H198" s="263"/>
      <c r="I198" s="263"/>
      <c r="J198" s="166" t="s">
        <v>164</v>
      </c>
      <c r="K198" s="167">
        <v>42.85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22</v>
      </c>
      <c r="U198" s="46" t="s">
        <v>46</v>
      </c>
      <c r="V198" s="38"/>
      <c r="W198" s="169">
        <f>V198*K198</f>
        <v>0</v>
      </c>
      <c r="X198" s="169">
        <v>4.0000000000000003E-5</v>
      </c>
      <c r="Y198" s="169">
        <f>X198*K198</f>
        <v>1.7140000000000002E-3</v>
      </c>
      <c r="Z198" s="169">
        <v>0</v>
      </c>
      <c r="AA198" s="170">
        <f>Z198*K198</f>
        <v>0</v>
      </c>
      <c r="AR198" s="21" t="s">
        <v>160</v>
      </c>
      <c r="AT198" s="21" t="s">
        <v>156</v>
      </c>
      <c r="AU198" s="21" t="s">
        <v>134</v>
      </c>
      <c r="AY198" s="21" t="s">
        <v>155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134</v>
      </c>
      <c r="BK198" s="107">
        <f>ROUND(L198*K198,2)</f>
        <v>0</v>
      </c>
      <c r="BL198" s="21" t="s">
        <v>160</v>
      </c>
      <c r="BM198" s="21" t="s">
        <v>304</v>
      </c>
    </row>
    <row r="199" spans="2:65" s="1" customFormat="1" ht="25.5" customHeight="1">
      <c r="B199" s="37"/>
      <c r="C199" s="164" t="s">
        <v>305</v>
      </c>
      <c r="D199" s="164" t="s">
        <v>156</v>
      </c>
      <c r="E199" s="165" t="s">
        <v>306</v>
      </c>
      <c r="F199" s="263" t="s">
        <v>307</v>
      </c>
      <c r="G199" s="263"/>
      <c r="H199" s="263"/>
      <c r="I199" s="263"/>
      <c r="J199" s="166" t="s">
        <v>164</v>
      </c>
      <c r="K199" s="167">
        <v>28.001999999999999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0.15</v>
      </c>
      <c r="AA199" s="170">
        <f>Z199*K199</f>
        <v>4.2002999999999995</v>
      </c>
      <c r="AR199" s="21" t="s">
        <v>160</v>
      </c>
      <c r="AT199" s="21" t="s">
        <v>156</v>
      </c>
      <c r="AU199" s="21" t="s">
        <v>134</v>
      </c>
      <c r="AY199" s="21" t="s">
        <v>155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134</v>
      </c>
      <c r="BK199" s="107">
        <f>ROUND(L199*K199,2)</f>
        <v>0</v>
      </c>
      <c r="BL199" s="21" t="s">
        <v>160</v>
      </c>
      <c r="BM199" s="21" t="s">
        <v>308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309</v>
      </c>
      <c r="G200" s="268"/>
      <c r="H200" s="268"/>
      <c r="I200" s="268"/>
      <c r="J200" s="172"/>
      <c r="K200" s="174">
        <v>28.001999999999999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167</v>
      </c>
      <c r="AU200" s="178" t="s">
        <v>134</v>
      </c>
      <c r="AV200" s="10" t="s">
        <v>134</v>
      </c>
      <c r="AW200" s="10" t="s">
        <v>36</v>
      </c>
      <c r="AX200" s="10" t="s">
        <v>84</v>
      </c>
      <c r="AY200" s="178" t="s">
        <v>155</v>
      </c>
    </row>
    <row r="201" spans="2:65" s="1" customFormat="1" ht="38.25" customHeight="1">
      <c r="B201" s="37"/>
      <c r="C201" s="164" t="s">
        <v>310</v>
      </c>
      <c r="D201" s="164" t="s">
        <v>156</v>
      </c>
      <c r="E201" s="165" t="s">
        <v>311</v>
      </c>
      <c r="F201" s="263" t="s">
        <v>312</v>
      </c>
      <c r="G201" s="263"/>
      <c r="H201" s="263"/>
      <c r="I201" s="263"/>
      <c r="J201" s="166" t="s">
        <v>313</v>
      </c>
      <c r="K201" s="167">
        <v>0.15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2.2000000000000002</v>
      </c>
      <c r="AA201" s="170">
        <f>Z201*K201</f>
        <v>0.33</v>
      </c>
      <c r="AR201" s="21" t="s">
        <v>160</v>
      </c>
      <c r="AT201" s="21" t="s">
        <v>156</v>
      </c>
      <c r="AU201" s="21" t="s">
        <v>134</v>
      </c>
      <c r="AY201" s="21" t="s">
        <v>155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134</v>
      </c>
      <c r="BK201" s="107">
        <f>ROUND(L201*K201,2)</f>
        <v>0</v>
      </c>
      <c r="BL201" s="21" t="s">
        <v>160</v>
      </c>
      <c r="BM201" s="21" t="s">
        <v>314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315</v>
      </c>
      <c r="G202" s="268"/>
      <c r="H202" s="268"/>
      <c r="I202" s="268"/>
      <c r="J202" s="172"/>
      <c r="K202" s="174">
        <v>0.15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167</v>
      </c>
      <c r="AU202" s="178" t="s">
        <v>134</v>
      </c>
      <c r="AV202" s="10" t="s">
        <v>134</v>
      </c>
      <c r="AW202" s="10" t="s">
        <v>36</v>
      </c>
      <c r="AX202" s="10" t="s">
        <v>84</v>
      </c>
      <c r="AY202" s="178" t="s">
        <v>155</v>
      </c>
    </row>
    <row r="203" spans="2:65" s="1" customFormat="1" ht="25.5" customHeight="1">
      <c r="B203" s="37"/>
      <c r="C203" s="164" t="s">
        <v>316</v>
      </c>
      <c r="D203" s="164" t="s">
        <v>156</v>
      </c>
      <c r="E203" s="165" t="s">
        <v>317</v>
      </c>
      <c r="F203" s="263" t="s">
        <v>318</v>
      </c>
      <c r="G203" s="263"/>
      <c r="H203" s="263"/>
      <c r="I203" s="263"/>
      <c r="J203" s="166" t="s">
        <v>164</v>
      </c>
      <c r="K203" s="167">
        <v>4.8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7.5999999999999998E-2</v>
      </c>
      <c r="AA203" s="170">
        <f>Z203*K203</f>
        <v>0.36479999999999996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319</v>
      </c>
    </row>
    <row r="204" spans="2:65" s="10" customFormat="1" ht="16.5" customHeight="1">
      <c r="B204" s="171"/>
      <c r="C204" s="172"/>
      <c r="D204" s="172"/>
      <c r="E204" s="173" t="s">
        <v>22</v>
      </c>
      <c r="F204" s="267" t="s">
        <v>320</v>
      </c>
      <c r="G204" s="268"/>
      <c r="H204" s="268"/>
      <c r="I204" s="268"/>
      <c r="J204" s="172"/>
      <c r="K204" s="174">
        <v>4.8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167</v>
      </c>
      <c r="AU204" s="178" t="s">
        <v>134</v>
      </c>
      <c r="AV204" s="10" t="s">
        <v>134</v>
      </c>
      <c r="AW204" s="10" t="s">
        <v>36</v>
      </c>
      <c r="AX204" s="10" t="s">
        <v>84</v>
      </c>
      <c r="AY204" s="178" t="s">
        <v>155</v>
      </c>
    </row>
    <row r="205" spans="2:65" s="1" customFormat="1" ht="25.5" customHeight="1">
      <c r="B205" s="37"/>
      <c r="C205" s="164" t="s">
        <v>321</v>
      </c>
      <c r="D205" s="164" t="s">
        <v>156</v>
      </c>
      <c r="E205" s="165" t="s">
        <v>322</v>
      </c>
      <c r="F205" s="263" t="s">
        <v>323</v>
      </c>
      <c r="G205" s="263"/>
      <c r="H205" s="263"/>
      <c r="I205" s="263"/>
      <c r="J205" s="166" t="s">
        <v>324</v>
      </c>
      <c r="K205" s="167">
        <v>1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1.2999999999999999E-2</v>
      </c>
      <c r="AA205" s="170">
        <f>Z205*K205</f>
        <v>1.2999999999999999E-2</v>
      </c>
      <c r="AR205" s="21" t="s">
        <v>160</v>
      </c>
      <c r="AT205" s="21" t="s">
        <v>156</v>
      </c>
      <c r="AU205" s="21" t="s">
        <v>134</v>
      </c>
      <c r="AY205" s="21" t="s">
        <v>155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134</v>
      </c>
      <c r="BK205" s="107">
        <f>ROUND(L205*K205,2)</f>
        <v>0</v>
      </c>
      <c r="BL205" s="21" t="s">
        <v>160</v>
      </c>
      <c r="BM205" s="21" t="s">
        <v>325</v>
      </c>
    </row>
    <row r="206" spans="2:65" s="1" customFormat="1" ht="16.5" customHeight="1">
      <c r="B206" s="37"/>
      <c r="C206" s="164" t="s">
        <v>326</v>
      </c>
      <c r="D206" s="164" t="s">
        <v>156</v>
      </c>
      <c r="E206" s="165" t="s">
        <v>327</v>
      </c>
      <c r="F206" s="263" t="s">
        <v>328</v>
      </c>
      <c r="G206" s="263"/>
      <c r="H206" s="263"/>
      <c r="I206" s="263"/>
      <c r="J206" s="166" t="s">
        <v>324</v>
      </c>
      <c r="K206" s="167">
        <v>1</v>
      </c>
      <c r="L206" s="264">
        <v>0</v>
      </c>
      <c r="M206" s="265"/>
      <c r="N206" s="266">
        <f>ROUND(L206*K206,2)</f>
        <v>0</v>
      </c>
      <c r="O206" s="266"/>
      <c r="P206" s="266"/>
      <c r="Q206" s="266"/>
      <c r="R206" s="39"/>
      <c r="T206" s="168" t="s">
        <v>22</v>
      </c>
      <c r="U206" s="46" t="s">
        <v>46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1.2999999999999999E-2</v>
      </c>
      <c r="AA206" s="170">
        <f>Z206*K206</f>
        <v>1.2999999999999999E-2</v>
      </c>
      <c r="AR206" s="21" t="s">
        <v>160</v>
      </c>
      <c r="AT206" s="21" t="s">
        <v>156</v>
      </c>
      <c r="AU206" s="21" t="s">
        <v>134</v>
      </c>
      <c r="AY206" s="21" t="s">
        <v>155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1" t="s">
        <v>134</v>
      </c>
      <c r="BK206" s="107">
        <f>ROUND(L206*K206,2)</f>
        <v>0</v>
      </c>
      <c r="BL206" s="21" t="s">
        <v>160</v>
      </c>
      <c r="BM206" s="21" t="s">
        <v>329</v>
      </c>
    </row>
    <row r="207" spans="2:65" s="1" customFormat="1" ht="38.25" customHeight="1">
      <c r="B207" s="37"/>
      <c r="C207" s="164" t="s">
        <v>330</v>
      </c>
      <c r="D207" s="164" t="s">
        <v>156</v>
      </c>
      <c r="E207" s="165" t="s">
        <v>331</v>
      </c>
      <c r="F207" s="263" t="s">
        <v>332</v>
      </c>
      <c r="G207" s="263"/>
      <c r="H207" s="263"/>
      <c r="I207" s="263"/>
      <c r="J207" s="166" t="s">
        <v>164</v>
      </c>
      <c r="K207" s="167">
        <v>3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3.5000000000000003E-2</v>
      </c>
      <c r="AA207" s="170">
        <f>Z207*K207</f>
        <v>0.10500000000000001</v>
      </c>
      <c r="AR207" s="21" t="s">
        <v>160</v>
      </c>
      <c r="AT207" s="21" t="s">
        <v>156</v>
      </c>
      <c r="AU207" s="21" t="s">
        <v>134</v>
      </c>
      <c r="AY207" s="21" t="s">
        <v>155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134</v>
      </c>
      <c r="BK207" s="107">
        <f>ROUND(L207*K207,2)</f>
        <v>0</v>
      </c>
      <c r="BL207" s="21" t="s">
        <v>160</v>
      </c>
      <c r="BM207" s="21" t="s">
        <v>333</v>
      </c>
    </row>
    <row r="208" spans="2:65" s="1" customFormat="1" ht="25.5" customHeight="1">
      <c r="B208" s="37"/>
      <c r="C208" s="164" t="s">
        <v>334</v>
      </c>
      <c r="D208" s="164" t="s">
        <v>156</v>
      </c>
      <c r="E208" s="165" t="s">
        <v>335</v>
      </c>
      <c r="F208" s="263" t="s">
        <v>336</v>
      </c>
      <c r="G208" s="263"/>
      <c r="H208" s="263"/>
      <c r="I208" s="263"/>
      <c r="J208" s="166" t="s">
        <v>164</v>
      </c>
      <c r="K208" s="167">
        <v>0.375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6.8000000000000005E-2</v>
      </c>
      <c r="AA208" s="170">
        <f>Z208*K208</f>
        <v>2.5500000000000002E-2</v>
      </c>
      <c r="AR208" s="21" t="s">
        <v>160</v>
      </c>
      <c r="AT208" s="21" t="s">
        <v>156</v>
      </c>
      <c r="AU208" s="21" t="s">
        <v>134</v>
      </c>
      <c r="AY208" s="21" t="s">
        <v>155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134</v>
      </c>
      <c r="BK208" s="107">
        <f>ROUND(L208*K208,2)</f>
        <v>0</v>
      </c>
      <c r="BL208" s="21" t="s">
        <v>160</v>
      </c>
      <c r="BM208" s="21" t="s">
        <v>337</v>
      </c>
    </row>
    <row r="209" spans="2:65" s="10" customFormat="1" ht="16.5" customHeight="1">
      <c r="B209" s="171"/>
      <c r="C209" s="172"/>
      <c r="D209" s="172"/>
      <c r="E209" s="173" t="s">
        <v>22</v>
      </c>
      <c r="F209" s="267" t="s">
        <v>338</v>
      </c>
      <c r="G209" s="268"/>
      <c r="H209" s="268"/>
      <c r="I209" s="268"/>
      <c r="J209" s="172"/>
      <c r="K209" s="174">
        <v>0.375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167</v>
      </c>
      <c r="AU209" s="178" t="s">
        <v>134</v>
      </c>
      <c r="AV209" s="10" t="s">
        <v>134</v>
      </c>
      <c r="AW209" s="10" t="s">
        <v>36</v>
      </c>
      <c r="AX209" s="10" t="s">
        <v>84</v>
      </c>
      <c r="AY209" s="178" t="s">
        <v>155</v>
      </c>
    </row>
    <row r="210" spans="2:65" s="9" customFormat="1" ht="29.85" customHeight="1">
      <c r="B210" s="153"/>
      <c r="C210" s="154"/>
      <c r="D210" s="163" t="s">
        <v>112</v>
      </c>
      <c r="E210" s="163"/>
      <c r="F210" s="163"/>
      <c r="G210" s="163"/>
      <c r="H210" s="163"/>
      <c r="I210" s="163"/>
      <c r="J210" s="163"/>
      <c r="K210" s="163"/>
      <c r="L210" s="163"/>
      <c r="M210" s="163"/>
      <c r="N210" s="282">
        <f>BK210</f>
        <v>0</v>
      </c>
      <c r="O210" s="283"/>
      <c r="P210" s="283"/>
      <c r="Q210" s="283"/>
      <c r="R210" s="156"/>
      <c r="T210" s="157"/>
      <c r="U210" s="154"/>
      <c r="V210" s="154"/>
      <c r="W210" s="158">
        <f>SUM(W211:W215)</f>
        <v>0</v>
      </c>
      <c r="X210" s="154"/>
      <c r="Y210" s="158">
        <f>SUM(Y211:Y215)</f>
        <v>0</v>
      </c>
      <c r="Z210" s="154"/>
      <c r="AA210" s="159">
        <f>SUM(AA211:AA215)</f>
        <v>0</v>
      </c>
      <c r="AR210" s="160" t="s">
        <v>84</v>
      </c>
      <c r="AT210" s="161" t="s">
        <v>78</v>
      </c>
      <c r="AU210" s="161" t="s">
        <v>84</v>
      </c>
      <c r="AY210" s="160" t="s">
        <v>155</v>
      </c>
      <c r="BK210" s="162">
        <f>SUM(BK211:BK215)</f>
        <v>0</v>
      </c>
    </row>
    <row r="211" spans="2:65" s="1" customFormat="1" ht="38.25" customHeight="1">
      <c r="B211" s="37"/>
      <c r="C211" s="164" t="s">
        <v>339</v>
      </c>
      <c r="D211" s="164" t="s">
        <v>156</v>
      </c>
      <c r="E211" s="165" t="s">
        <v>340</v>
      </c>
      <c r="F211" s="263" t="s">
        <v>341</v>
      </c>
      <c r="G211" s="263"/>
      <c r="H211" s="263"/>
      <c r="I211" s="263"/>
      <c r="J211" s="166" t="s">
        <v>342</v>
      </c>
      <c r="K211" s="167">
        <v>5.9489999999999998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343</v>
      </c>
    </row>
    <row r="212" spans="2:65" s="1" customFormat="1" ht="38.25" customHeight="1">
      <c r="B212" s="37"/>
      <c r="C212" s="164" t="s">
        <v>344</v>
      </c>
      <c r="D212" s="164" t="s">
        <v>156</v>
      </c>
      <c r="E212" s="165" t="s">
        <v>345</v>
      </c>
      <c r="F212" s="263" t="s">
        <v>346</v>
      </c>
      <c r="G212" s="263"/>
      <c r="H212" s="263"/>
      <c r="I212" s="263"/>
      <c r="J212" s="166" t="s">
        <v>342</v>
      </c>
      <c r="K212" s="167">
        <v>5.9489999999999998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160</v>
      </c>
      <c r="AT212" s="21" t="s">
        <v>156</v>
      </c>
      <c r="AU212" s="21" t="s">
        <v>134</v>
      </c>
      <c r="AY212" s="21" t="s">
        <v>155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134</v>
      </c>
      <c r="BK212" s="107">
        <f>ROUND(L212*K212,2)</f>
        <v>0</v>
      </c>
      <c r="BL212" s="21" t="s">
        <v>160</v>
      </c>
      <c r="BM212" s="21" t="s">
        <v>347</v>
      </c>
    </row>
    <row r="213" spans="2:65" s="1" customFormat="1" ht="25.5" customHeight="1">
      <c r="B213" s="37"/>
      <c r="C213" s="164" t="s">
        <v>348</v>
      </c>
      <c r="D213" s="164" t="s">
        <v>156</v>
      </c>
      <c r="E213" s="165" t="s">
        <v>349</v>
      </c>
      <c r="F213" s="263" t="s">
        <v>350</v>
      </c>
      <c r="G213" s="263"/>
      <c r="H213" s="263"/>
      <c r="I213" s="263"/>
      <c r="J213" s="166" t="s">
        <v>342</v>
      </c>
      <c r="K213" s="167">
        <v>59.49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68" t="s">
        <v>22</v>
      </c>
      <c r="U213" s="46" t="s">
        <v>46</v>
      </c>
      <c r="V213" s="38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160</v>
      </c>
      <c r="AT213" s="21" t="s">
        <v>156</v>
      </c>
      <c r="AU213" s="21" t="s">
        <v>134</v>
      </c>
      <c r="AY213" s="21" t="s">
        <v>155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21" t="s">
        <v>134</v>
      </c>
      <c r="BK213" s="107">
        <f>ROUND(L213*K213,2)</f>
        <v>0</v>
      </c>
      <c r="BL213" s="21" t="s">
        <v>160</v>
      </c>
      <c r="BM213" s="21" t="s">
        <v>351</v>
      </c>
    </row>
    <row r="214" spans="2:65" s="1" customFormat="1" ht="25.5" customHeight="1">
      <c r="B214" s="37"/>
      <c r="C214" s="164" t="s">
        <v>352</v>
      </c>
      <c r="D214" s="164" t="s">
        <v>156</v>
      </c>
      <c r="E214" s="165" t="s">
        <v>353</v>
      </c>
      <c r="F214" s="263" t="s">
        <v>354</v>
      </c>
      <c r="G214" s="263"/>
      <c r="H214" s="263"/>
      <c r="I214" s="263"/>
      <c r="J214" s="166" t="s">
        <v>342</v>
      </c>
      <c r="K214" s="167">
        <v>5.9489999999999998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1" t="s">
        <v>160</v>
      </c>
      <c r="AT214" s="21" t="s">
        <v>156</v>
      </c>
      <c r="AU214" s="21" t="s">
        <v>134</v>
      </c>
      <c r="AY214" s="21" t="s">
        <v>155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134</v>
      </c>
      <c r="BK214" s="107">
        <f>ROUND(L214*K214,2)</f>
        <v>0</v>
      </c>
      <c r="BL214" s="21" t="s">
        <v>160</v>
      </c>
      <c r="BM214" s="21" t="s">
        <v>355</v>
      </c>
    </row>
    <row r="215" spans="2:65" s="1" customFormat="1" ht="25.5" customHeight="1">
      <c r="B215" s="37"/>
      <c r="C215" s="164" t="s">
        <v>356</v>
      </c>
      <c r="D215" s="164" t="s">
        <v>156</v>
      </c>
      <c r="E215" s="165" t="s">
        <v>357</v>
      </c>
      <c r="F215" s="263" t="s">
        <v>358</v>
      </c>
      <c r="G215" s="263"/>
      <c r="H215" s="263"/>
      <c r="I215" s="263"/>
      <c r="J215" s="166" t="s">
        <v>342</v>
      </c>
      <c r="K215" s="167">
        <v>4.34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160</v>
      </c>
      <c r="AT215" s="21" t="s">
        <v>156</v>
      </c>
      <c r="AU215" s="21" t="s">
        <v>134</v>
      </c>
      <c r="AY215" s="21" t="s">
        <v>155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134</v>
      </c>
      <c r="BK215" s="107">
        <f>ROUND(L215*K215,2)</f>
        <v>0</v>
      </c>
      <c r="BL215" s="21" t="s">
        <v>160</v>
      </c>
      <c r="BM215" s="21" t="s">
        <v>359</v>
      </c>
    </row>
    <row r="216" spans="2:65" s="9" customFormat="1" ht="37.35" customHeight="1">
      <c r="B216" s="153"/>
      <c r="C216" s="154"/>
      <c r="D216" s="155" t="s">
        <v>113</v>
      </c>
      <c r="E216" s="155"/>
      <c r="F216" s="155"/>
      <c r="G216" s="155"/>
      <c r="H216" s="155"/>
      <c r="I216" s="155"/>
      <c r="J216" s="155"/>
      <c r="K216" s="155"/>
      <c r="L216" s="155"/>
      <c r="M216" s="155"/>
      <c r="N216" s="286">
        <f>BK216</f>
        <v>0</v>
      </c>
      <c r="O216" s="287"/>
      <c r="P216" s="287"/>
      <c r="Q216" s="287"/>
      <c r="R216" s="156"/>
      <c r="T216" s="157"/>
      <c r="U216" s="154"/>
      <c r="V216" s="154"/>
      <c r="W216" s="158">
        <f>W217+W226+W230+W241+W251+W268+W275+W286+W294+W298+W312+W336+W344+W368</f>
        <v>0</v>
      </c>
      <c r="X216" s="154"/>
      <c r="Y216" s="158">
        <f>Y217+Y226+Y230+Y241+Y251+Y268+Y275+Y286+Y294+Y298+Y312+Y336+Y344+Y368</f>
        <v>1.1784593730000004</v>
      </c>
      <c r="Z216" s="154"/>
      <c r="AA216" s="159">
        <f>AA217+AA226+AA230+AA241+AA251+AA268+AA275+AA286+AA294+AA298+AA312+AA336+AA344+AA368</f>
        <v>3.1010399999999997E-2</v>
      </c>
      <c r="AR216" s="160" t="s">
        <v>134</v>
      </c>
      <c r="AT216" s="161" t="s">
        <v>78</v>
      </c>
      <c r="AU216" s="161" t="s">
        <v>79</v>
      </c>
      <c r="AY216" s="160" t="s">
        <v>155</v>
      </c>
      <c r="BK216" s="162">
        <f>BK217+BK226+BK230+BK241+BK251+BK268+BK275+BK286+BK294+BK298+BK312+BK336+BK344+BK368</f>
        <v>0</v>
      </c>
    </row>
    <row r="217" spans="2:65" s="9" customFormat="1" ht="19.95" customHeight="1">
      <c r="B217" s="153"/>
      <c r="C217" s="154"/>
      <c r="D217" s="163" t="s">
        <v>114</v>
      </c>
      <c r="E217" s="163"/>
      <c r="F217" s="163"/>
      <c r="G217" s="163"/>
      <c r="H217" s="163"/>
      <c r="I217" s="163"/>
      <c r="J217" s="163"/>
      <c r="K217" s="163"/>
      <c r="L217" s="163"/>
      <c r="M217" s="163"/>
      <c r="N217" s="282">
        <f>BK217</f>
        <v>0</v>
      </c>
      <c r="O217" s="283"/>
      <c r="P217" s="283"/>
      <c r="Q217" s="283"/>
      <c r="R217" s="156"/>
      <c r="T217" s="157"/>
      <c r="U217" s="154"/>
      <c r="V217" s="154"/>
      <c r="W217" s="158">
        <f>SUM(W218:W225)</f>
        <v>0</v>
      </c>
      <c r="X217" s="154"/>
      <c r="Y217" s="158">
        <f>SUM(Y218:Y225)</f>
        <v>7.6545000000000002E-2</v>
      </c>
      <c r="Z217" s="154"/>
      <c r="AA217" s="159">
        <f>SUM(AA218:AA225)</f>
        <v>0</v>
      </c>
      <c r="AR217" s="160" t="s">
        <v>134</v>
      </c>
      <c r="AT217" s="161" t="s">
        <v>78</v>
      </c>
      <c r="AU217" s="161" t="s">
        <v>84</v>
      </c>
      <c r="AY217" s="160" t="s">
        <v>155</v>
      </c>
      <c r="BK217" s="162">
        <f>SUM(BK218:BK225)</f>
        <v>0</v>
      </c>
    </row>
    <row r="218" spans="2:65" s="1" customFormat="1" ht="25.5" customHeight="1">
      <c r="B218" s="37"/>
      <c r="C218" s="164" t="s">
        <v>360</v>
      </c>
      <c r="D218" s="164" t="s">
        <v>156</v>
      </c>
      <c r="E218" s="165" t="s">
        <v>361</v>
      </c>
      <c r="F218" s="263" t="s">
        <v>362</v>
      </c>
      <c r="G218" s="263"/>
      <c r="H218" s="263"/>
      <c r="I218" s="263"/>
      <c r="J218" s="166" t="s">
        <v>164</v>
      </c>
      <c r="K218" s="167">
        <v>3.6</v>
      </c>
      <c r="L218" s="264">
        <v>0</v>
      </c>
      <c r="M218" s="265"/>
      <c r="N218" s="266">
        <f>ROUND(L218*K218,2)</f>
        <v>0</v>
      </c>
      <c r="O218" s="266"/>
      <c r="P218" s="266"/>
      <c r="Q218" s="266"/>
      <c r="R218" s="39"/>
      <c r="T218" s="168" t="s">
        <v>22</v>
      </c>
      <c r="U218" s="46" t="s">
        <v>46</v>
      </c>
      <c r="V218" s="38"/>
      <c r="W218" s="169">
        <f>V218*K218</f>
        <v>0</v>
      </c>
      <c r="X218" s="169">
        <v>4.4999999999999997E-3</v>
      </c>
      <c r="Y218" s="169">
        <f>X218*K218</f>
        <v>1.6199999999999999E-2</v>
      </c>
      <c r="Z218" s="169">
        <v>0</v>
      </c>
      <c r="AA218" s="170">
        <f>Z218*K218</f>
        <v>0</v>
      </c>
      <c r="AR218" s="21" t="s">
        <v>235</v>
      </c>
      <c r="AT218" s="21" t="s">
        <v>156</v>
      </c>
      <c r="AU218" s="21" t="s">
        <v>134</v>
      </c>
      <c r="AY218" s="21" t="s">
        <v>155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21" t="s">
        <v>134</v>
      </c>
      <c r="BK218" s="107">
        <f>ROUND(L218*K218,2)</f>
        <v>0</v>
      </c>
      <c r="BL218" s="21" t="s">
        <v>235</v>
      </c>
      <c r="BM218" s="21" t="s">
        <v>363</v>
      </c>
    </row>
    <row r="219" spans="2:65" s="10" customFormat="1" ht="16.5" customHeight="1">
      <c r="B219" s="171"/>
      <c r="C219" s="172"/>
      <c r="D219" s="172"/>
      <c r="E219" s="173" t="s">
        <v>22</v>
      </c>
      <c r="F219" s="267" t="s">
        <v>192</v>
      </c>
      <c r="G219" s="268"/>
      <c r="H219" s="268"/>
      <c r="I219" s="268"/>
      <c r="J219" s="172"/>
      <c r="K219" s="174">
        <v>3.6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167</v>
      </c>
      <c r="AU219" s="178" t="s">
        <v>134</v>
      </c>
      <c r="AV219" s="10" t="s">
        <v>134</v>
      </c>
      <c r="AW219" s="10" t="s">
        <v>36</v>
      </c>
      <c r="AX219" s="10" t="s">
        <v>84</v>
      </c>
      <c r="AY219" s="178" t="s">
        <v>155</v>
      </c>
    </row>
    <row r="220" spans="2:65" s="1" customFormat="1" ht="25.5" customHeight="1">
      <c r="B220" s="37"/>
      <c r="C220" s="164" t="s">
        <v>364</v>
      </c>
      <c r="D220" s="164" t="s">
        <v>156</v>
      </c>
      <c r="E220" s="165" t="s">
        <v>365</v>
      </c>
      <c r="F220" s="263" t="s">
        <v>366</v>
      </c>
      <c r="G220" s="263"/>
      <c r="H220" s="263"/>
      <c r="I220" s="263"/>
      <c r="J220" s="166" t="s">
        <v>164</v>
      </c>
      <c r="K220" s="167">
        <v>4.51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2.0294999999999997E-2</v>
      </c>
      <c r="Z220" s="169">
        <v>0</v>
      </c>
      <c r="AA220" s="170">
        <f>Z220*K220</f>
        <v>0</v>
      </c>
      <c r="AR220" s="21" t="s">
        <v>235</v>
      </c>
      <c r="AT220" s="21" t="s">
        <v>156</v>
      </c>
      <c r="AU220" s="21" t="s">
        <v>134</v>
      </c>
      <c r="AY220" s="21" t="s">
        <v>155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134</v>
      </c>
      <c r="BK220" s="107">
        <f>ROUND(L220*K220,2)</f>
        <v>0</v>
      </c>
      <c r="BL220" s="21" t="s">
        <v>235</v>
      </c>
      <c r="BM220" s="21" t="s">
        <v>367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368</v>
      </c>
      <c r="G221" s="268"/>
      <c r="H221" s="268"/>
      <c r="I221" s="268"/>
      <c r="J221" s="172"/>
      <c r="K221" s="174">
        <v>1.855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167</v>
      </c>
      <c r="AU221" s="178" t="s">
        <v>134</v>
      </c>
      <c r="AV221" s="10" t="s">
        <v>134</v>
      </c>
      <c r="AW221" s="10" t="s">
        <v>36</v>
      </c>
      <c r="AX221" s="10" t="s">
        <v>79</v>
      </c>
      <c r="AY221" s="178" t="s">
        <v>155</v>
      </c>
    </row>
    <row r="222" spans="2:65" s="10" customFormat="1" ht="16.5" customHeight="1">
      <c r="B222" s="171"/>
      <c r="C222" s="172"/>
      <c r="D222" s="172"/>
      <c r="E222" s="173" t="s">
        <v>22</v>
      </c>
      <c r="F222" s="271" t="s">
        <v>369</v>
      </c>
      <c r="G222" s="272"/>
      <c r="H222" s="272"/>
      <c r="I222" s="272"/>
      <c r="J222" s="172"/>
      <c r="K222" s="174">
        <v>2.6549999999999998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167</v>
      </c>
      <c r="AU222" s="178" t="s">
        <v>134</v>
      </c>
      <c r="AV222" s="10" t="s">
        <v>134</v>
      </c>
      <c r="AW222" s="10" t="s">
        <v>36</v>
      </c>
      <c r="AX222" s="10" t="s">
        <v>79</v>
      </c>
      <c r="AY222" s="178" t="s">
        <v>155</v>
      </c>
    </row>
    <row r="223" spans="2:65" s="12" customFormat="1" ht="16.5" customHeight="1">
      <c r="B223" s="186"/>
      <c r="C223" s="187"/>
      <c r="D223" s="187"/>
      <c r="E223" s="188" t="s">
        <v>22</v>
      </c>
      <c r="F223" s="273" t="s">
        <v>204</v>
      </c>
      <c r="G223" s="274"/>
      <c r="H223" s="274"/>
      <c r="I223" s="274"/>
      <c r="J223" s="187"/>
      <c r="K223" s="189">
        <v>4.51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167</v>
      </c>
      <c r="AU223" s="193" t="s">
        <v>134</v>
      </c>
      <c r="AV223" s="12" t="s">
        <v>160</v>
      </c>
      <c r="AW223" s="12" t="s">
        <v>36</v>
      </c>
      <c r="AX223" s="12" t="s">
        <v>84</v>
      </c>
      <c r="AY223" s="193" t="s">
        <v>155</v>
      </c>
    </row>
    <row r="224" spans="2:65" s="1" customFormat="1" ht="16.5" customHeight="1">
      <c r="B224" s="37"/>
      <c r="C224" s="164" t="s">
        <v>370</v>
      </c>
      <c r="D224" s="164" t="s">
        <v>156</v>
      </c>
      <c r="E224" s="165" t="s">
        <v>371</v>
      </c>
      <c r="F224" s="263" t="s">
        <v>372</v>
      </c>
      <c r="G224" s="263"/>
      <c r="H224" s="263"/>
      <c r="I224" s="263"/>
      <c r="J224" s="166" t="s">
        <v>171</v>
      </c>
      <c r="K224" s="167">
        <v>8.9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4.4999999999999997E-3</v>
      </c>
      <c r="Y224" s="169">
        <f>X224*K224</f>
        <v>4.0049999999999995E-2</v>
      </c>
      <c r="Z224" s="169">
        <v>0</v>
      </c>
      <c r="AA224" s="170">
        <f>Z224*K224</f>
        <v>0</v>
      </c>
      <c r="AR224" s="21" t="s">
        <v>235</v>
      </c>
      <c r="AT224" s="21" t="s">
        <v>156</v>
      </c>
      <c r="AU224" s="21" t="s">
        <v>134</v>
      </c>
      <c r="AY224" s="21" t="s">
        <v>155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134</v>
      </c>
      <c r="BK224" s="107">
        <f>ROUND(L224*K224,2)</f>
        <v>0</v>
      </c>
      <c r="BL224" s="21" t="s">
        <v>235</v>
      </c>
      <c r="BM224" s="21" t="s">
        <v>373</v>
      </c>
    </row>
    <row r="225" spans="2:65" s="10" customFormat="1" ht="16.5" customHeight="1">
      <c r="B225" s="171"/>
      <c r="C225" s="172"/>
      <c r="D225" s="172"/>
      <c r="E225" s="173" t="s">
        <v>22</v>
      </c>
      <c r="F225" s="267" t="s">
        <v>374</v>
      </c>
      <c r="G225" s="268"/>
      <c r="H225" s="268"/>
      <c r="I225" s="268"/>
      <c r="J225" s="172"/>
      <c r="K225" s="174">
        <v>8.9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167</v>
      </c>
      <c r="AU225" s="178" t="s">
        <v>134</v>
      </c>
      <c r="AV225" s="10" t="s">
        <v>134</v>
      </c>
      <c r="AW225" s="10" t="s">
        <v>36</v>
      </c>
      <c r="AX225" s="10" t="s">
        <v>84</v>
      </c>
      <c r="AY225" s="178" t="s">
        <v>155</v>
      </c>
    </row>
    <row r="226" spans="2:65" s="9" customFormat="1" ht="29.85" customHeight="1">
      <c r="B226" s="153"/>
      <c r="C226" s="154"/>
      <c r="D226" s="163" t="s">
        <v>115</v>
      </c>
      <c r="E226" s="163"/>
      <c r="F226" s="163"/>
      <c r="G226" s="163"/>
      <c r="H226" s="163"/>
      <c r="I226" s="163"/>
      <c r="J226" s="163"/>
      <c r="K226" s="163"/>
      <c r="L226" s="163"/>
      <c r="M226" s="163"/>
      <c r="N226" s="282">
        <f>BK226</f>
        <v>0</v>
      </c>
      <c r="O226" s="283"/>
      <c r="P226" s="283"/>
      <c r="Q226" s="283"/>
      <c r="R226" s="156"/>
      <c r="T226" s="157"/>
      <c r="U226" s="154"/>
      <c r="V226" s="154"/>
      <c r="W226" s="158">
        <f>SUM(W227:W229)</f>
        <v>0</v>
      </c>
      <c r="X226" s="154"/>
      <c r="Y226" s="158">
        <f>SUM(Y227:Y229)</f>
        <v>7.3440000000000007E-3</v>
      </c>
      <c r="Z226" s="154"/>
      <c r="AA226" s="159">
        <f>SUM(AA227:AA229)</f>
        <v>0</v>
      </c>
      <c r="AR226" s="160" t="s">
        <v>134</v>
      </c>
      <c r="AT226" s="161" t="s">
        <v>78</v>
      </c>
      <c r="AU226" s="161" t="s">
        <v>84</v>
      </c>
      <c r="AY226" s="160" t="s">
        <v>155</v>
      </c>
      <c r="BK226" s="162">
        <f>SUM(BK227:BK229)</f>
        <v>0</v>
      </c>
    </row>
    <row r="227" spans="2:65" s="1" customFormat="1" ht="38.25" customHeight="1">
      <c r="B227" s="37"/>
      <c r="C227" s="164" t="s">
        <v>375</v>
      </c>
      <c r="D227" s="164" t="s">
        <v>156</v>
      </c>
      <c r="E227" s="165" t="s">
        <v>376</v>
      </c>
      <c r="F227" s="263" t="s">
        <v>377</v>
      </c>
      <c r="G227" s="263"/>
      <c r="H227" s="263"/>
      <c r="I227" s="263"/>
      <c r="J227" s="166" t="s">
        <v>164</v>
      </c>
      <c r="K227" s="167">
        <v>3.6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235</v>
      </c>
      <c r="AT227" s="21" t="s">
        <v>156</v>
      </c>
      <c r="AU227" s="21" t="s">
        <v>134</v>
      </c>
      <c r="AY227" s="21" t="s">
        <v>155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134</v>
      </c>
      <c r="BK227" s="107">
        <f>ROUND(L227*K227,2)</f>
        <v>0</v>
      </c>
      <c r="BL227" s="21" t="s">
        <v>235</v>
      </c>
      <c r="BM227" s="21" t="s">
        <v>378</v>
      </c>
    </row>
    <row r="228" spans="2:65" s="1" customFormat="1" ht="16.5" customHeight="1">
      <c r="B228" s="37"/>
      <c r="C228" s="194" t="s">
        <v>379</v>
      </c>
      <c r="D228" s="194" t="s">
        <v>228</v>
      </c>
      <c r="E228" s="195" t="s">
        <v>380</v>
      </c>
      <c r="F228" s="275" t="s">
        <v>381</v>
      </c>
      <c r="G228" s="275"/>
      <c r="H228" s="275"/>
      <c r="I228" s="275"/>
      <c r="J228" s="196" t="s">
        <v>164</v>
      </c>
      <c r="K228" s="197">
        <v>3.6720000000000002</v>
      </c>
      <c r="L228" s="276">
        <v>0</v>
      </c>
      <c r="M228" s="277"/>
      <c r="N228" s="278">
        <f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>V228*K228</f>
        <v>0</v>
      </c>
      <c r="X228" s="169">
        <v>2E-3</v>
      </c>
      <c r="Y228" s="169">
        <f>X228*K228</f>
        <v>7.3440000000000007E-3</v>
      </c>
      <c r="Z228" s="169">
        <v>0</v>
      </c>
      <c r="AA228" s="170">
        <f>Z228*K228</f>
        <v>0</v>
      </c>
      <c r="AR228" s="21" t="s">
        <v>305</v>
      </c>
      <c r="AT228" s="21" t="s">
        <v>228</v>
      </c>
      <c r="AU228" s="21" t="s">
        <v>134</v>
      </c>
      <c r="AY228" s="21" t="s">
        <v>155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134</v>
      </c>
      <c r="BK228" s="107">
        <f>ROUND(L228*K228,2)</f>
        <v>0</v>
      </c>
      <c r="BL228" s="21" t="s">
        <v>235</v>
      </c>
      <c r="BM228" s="21" t="s">
        <v>382</v>
      </c>
    </row>
    <row r="229" spans="2:65" s="1" customFormat="1" ht="16.5" customHeight="1">
      <c r="B229" s="37"/>
      <c r="C229" s="164" t="s">
        <v>383</v>
      </c>
      <c r="D229" s="164" t="s">
        <v>156</v>
      </c>
      <c r="E229" s="165" t="s">
        <v>384</v>
      </c>
      <c r="F229" s="263" t="s">
        <v>385</v>
      </c>
      <c r="G229" s="263"/>
      <c r="H229" s="263"/>
      <c r="I229" s="263"/>
      <c r="J229" s="166" t="s">
        <v>324</v>
      </c>
      <c r="K229" s="167">
        <v>1</v>
      </c>
      <c r="L229" s="264">
        <v>0</v>
      </c>
      <c r="M229" s="265"/>
      <c r="N229" s="266">
        <f>ROUND(L229*K229,2)</f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>V229*K229</f>
        <v>0</v>
      </c>
      <c r="X229" s="169">
        <v>0</v>
      </c>
      <c r="Y229" s="169">
        <f>X229*K229</f>
        <v>0</v>
      </c>
      <c r="Z229" s="169">
        <v>0</v>
      </c>
      <c r="AA229" s="170">
        <f>Z229*K229</f>
        <v>0</v>
      </c>
      <c r="AR229" s="21" t="s">
        <v>235</v>
      </c>
      <c r="AT229" s="21" t="s">
        <v>156</v>
      </c>
      <c r="AU229" s="21" t="s">
        <v>134</v>
      </c>
      <c r="AY229" s="21" t="s">
        <v>155</v>
      </c>
      <c r="BE229" s="107">
        <f>IF(U229="základní",N229,0)</f>
        <v>0</v>
      </c>
      <c r="BF229" s="107">
        <f>IF(U229="snížená",N229,0)</f>
        <v>0</v>
      </c>
      <c r="BG229" s="107">
        <f>IF(U229="zákl. přenesená",N229,0)</f>
        <v>0</v>
      </c>
      <c r="BH229" s="107">
        <f>IF(U229="sníž. přenesená",N229,0)</f>
        <v>0</v>
      </c>
      <c r="BI229" s="107">
        <f>IF(U229="nulová",N229,0)</f>
        <v>0</v>
      </c>
      <c r="BJ229" s="21" t="s">
        <v>134</v>
      </c>
      <c r="BK229" s="107">
        <f>ROUND(L229*K229,2)</f>
        <v>0</v>
      </c>
      <c r="BL229" s="21" t="s">
        <v>235</v>
      </c>
      <c r="BM229" s="21" t="s">
        <v>386</v>
      </c>
    </row>
    <row r="230" spans="2:65" s="9" customFormat="1" ht="29.85" customHeight="1">
      <c r="B230" s="153"/>
      <c r="C230" s="154"/>
      <c r="D230" s="163" t="s">
        <v>116</v>
      </c>
      <c r="E230" s="163"/>
      <c r="F230" s="163"/>
      <c r="G230" s="163"/>
      <c r="H230" s="163"/>
      <c r="I230" s="163"/>
      <c r="J230" s="163"/>
      <c r="K230" s="163"/>
      <c r="L230" s="163"/>
      <c r="M230" s="163"/>
      <c r="N230" s="284">
        <f>BK230</f>
        <v>0</v>
      </c>
      <c r="O230" s="285"/>
      <c r="P230" s="285"/>
      <c r="Q230" s="285"/>
      <c r="R230" s="156"/>
      <c r="T230" s="157"/>
      <c r="U230" s="154"/>
      <c r="V230" s="154"/>
      <c r="W230" s="158">
        <f>SUM(W231:W240)</f>
        <v>0</v>
      </c>
      <c r="X230" s="154"/>
      <c r="Y230" s="158">
        <f>SUM(Y231:Y240)</f>
        <v>3.4840000000000001E-3</v>
      </c>
      <c r="Z230" s="154"/>
      <c r="AA230" s="159">
        <f>SUM(AA231:AA240)</f>
        <v>0</v>
      </c>
      <c r="AR230" s="160" t="s">
        <v>134</v>
      </c>
      <c r="AT230" s="161" t="s">
        <v>78</v>
      </c>
      <c r="AU230" s="161" t="s">
        <v>84</v>
      </c>
      <c r="AY230" s="160" t="s">
        <v>155</v>
      </c>
      <c r="BK230" s="162">
        <f>SUM(BK231:BK240)</f>
        <v>0</v>
      </c>
    </row>
    <row r="231" spans="2:65" s="1" customFormat="1" ht="25.5" customHeight="1">
      <c r="B231" s="37"/>
      <c r="C231" s="164" t="s">
        <v>387</v>
      </c>
      <c r="D231" s="164" t="s">
        <v>156</v>
      </c>
      <c r="E231" s="165" t="s">
        <v>388</v>
      </c>
      <c r="F231" s="263" t="s">
        <v>389</v>
      </c>
      <c r="G231" s="263"/>
      <c r="H231" s="263"/>
      <c r="I231" s="263"/>
      <c r="J231" s="166" t="s">
        <v>171</v>
      </c>
      <c r="K231" s="167">
        <v>1</v>
      </c>
      <c r="L231" s="264">
        <v>0</v>
      </c>
      <c r="M231" s="265"/>
      <c r="N231" s="266">
        <f t="shared" ref="N231:N236" si="15">ROUND(L231*K231,2)</f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ref="W231:W236" si="16">V231*K231</f>
        <v>0</v>
      </c>
      <c r="X231" s="169">
        <v>1.2600000000000001E-3</v>
      </c>
      <c r="Y231" s="169">
        <f t="shared" ref="Y231:Y236" si="17">X231*K231</f>
        <v>1.2600000000000001E-3</v>
      </c>
      <c r="Z231" s="169">
        <v>0</v>
      </c>
      <c r="AA231" s="170">
        <f t="shared" ref="AA231:AA236" si="18">Z231*K231</f>
        <v>0</v>
      </c>
      <c r="AR231" s="21" t="s">
        <v>160</v>
      </c>
      <c r="AT231" s="21" t="s">
        <v>156</v>
      </c>
      <c r="AU231" s="21" t="s">
        <v>134</v>
      </c>
      <c r="AY231" s="21" t="s">
        <v>155</v>
      </c>
      <c r="BE231" s="107">
        <f t="shared" ref="BE231:BE236" si="19">IF(U231="základní",N231,0)</f>
        <v>0</v>
      </c>
      <c r="BF231" s="107">
        <f t="shared" ref="BF231:BF236" si="20">IF(U231="snížená",N231,0)</f>
        <v>0</v>
      </c>
      <c r="BG231" s="107">
        <f t="shared" ref="BG231:BG236" si="21">IF(U231="zákl. přenesená",N231,0)</f>
        <v>0</v>
      </c>
      <c r="BH231" s="107">
        <f t="shared" ref="BH231:BH236" si="22">IF(U231="sníž. přenesená",N231,0)</f>
        <v>0</v>
      </c>
      <c r="BI231" s="107">
        <f t="shared" ref="BI231:BI236" si="23">IF(U231="nulová",N231,0)</f>
        <v>0</v>
      </c>
      <c r="BJ231" s="21" t="s">
        <v>134</v>
      </c>
      <c r="BK231" s="107">
        <f t="shared" ref="BK231:BK236" si="24">ROUND(L231*K231,2)</f>
        <v>0</v>
      </c>
      <c r="BL231" s="21" t="s">
        <v>160</v>
      </c>
      <c r="BM231" s="21" t="s">
        <v>390</v>
      </c>
    </row>
    <row r="232" spans="2:65" s="1" customFormat="1" ht="25.5" customHeight="1">
      <c r="B232" s="37"/>
      <c r="C232" s="164" t="s">
        <v>391</v>
      </c>
      <c r="D232" s="164" t="s">
        <v>156</v>
      </c>
      <c r="E232" s="165" t="s">
        <v>392</v>
      </c>
      <c r="F232" s="263" t="s">
        <v>393</v>
      </c>
      <c r="G232" s="263"/>
      <c r="H232" s="263"/>
      <c r="I232" s="263"/>
      <c r="J232" s="166" t="s">
        <v>171</v>
      </c>
      <c r="K232" s="167">
        <v>1.1000000000000001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2.9E-4</v>
      </c>
      <c r="Y232" s="169">
        <f t="shared" si="17"/>
        <v>3.19E-4</v>
      </c>
      <c r="Z232" s="169">
        <v>0</v>
      </c>
      <c r="AA232" s="170">
        <f t="shared" si="18"/>
        <v>0</v>
      </c>
      <c r="AR232" s="21" t="s">
        <v>235</v>
      </c>
      <c r="AT232" s="21" t="s">
        <v>156</v>
      </c>
      <c r="AU232" s="21" t="s">
        <v>134</v>
      </c>
      <c r="AY232" s="21" t="s">
        <v>155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134</v>
      </c>
      <c r="BK232" s="107">
        <f t="shared" si="24"/>
        <v>0</v>
      </c>
      <c r="BL232" s="21" t="s">
        <v>235</v>
      </c>
      <c r="BM232" s="21" t="s">
        <v>394</v>
      </c>
    </row>
    <row r="233" spans="2:65" s="1" customFormat="1" ht="25.5" customHeight="1">
      <c r="B233" s="37"/>
      <c r="C233" s="164" t="s">
        <v>395</v>
      </c>
      <c r="D233" s="164" t="s">
        <v>156</v>
      </c>
      <c r="E233" s="165" t="s">
        <v>396</v>
      </c>
      <c r="F233" s="263" t="s">
        <v>397</v>
      </c>
      <c r="G233" s="263"/>
      <c r="H233" s="263"/>
      <c r="I233" s="263"/>
      <c r="J233" s="166" t="s">
        <v>171</v>
      </c>
      <c r="K233" s="167">
        <v>3.5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3.5E-4</v>
      </c>
      <c r="Y233" s="169">
        <f t="shared" si="17"/>
        <v>1.225E-3</v>
      </c>
      <c r="Z233" s="169">
        <v>0</v>
      </c>
      <c r="AA233" s="170">
        <f t="shared" si="18"/>
        <v>0</v>
      </c>
      <c r="AR233" s="21" t="s">
        <v>235</v>
      </c>
      <c r="AT233" s="21" t="s">
        <v>156</v>
      </c>
      <c r="AU233" s="21" t="s">
        <v>134</v>
      </c>
      <c r="AY233" s="21" t="s">
        <v>155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134</v>
      </c>
      <c r="BK233" s="107">
        <f t="shared" si="24"/>
        <v>0</v>
      </c>
      <c r="BL233" s="21" t="s">
        <v>235</v>
      </c>
      <c r="BM233" s="21" t="s">
        <v>398</v>
      </c>
    </row>
    <row r="234" spans="2:65" s="1" customFormat="1" ht="16.5" customHeight="1">
      <c r="B234" s="37"/>
      <c r="C234" s="164" t="s">
        <v>399</v>
      </c>
      <c r="D234" s="164" t="s">
        <v>156</v>
      </c>
      <c r="E234" s="165" t="s">
        <v>400</v>
      </c>
      <c r="F234" s="263" t="s">
        <v>401</v>
      </c>
      <c r="G234" s="263"/>
      <c r="H234" s="263"/>
      <c r="I234" s="263"/>
      <c r="J234" s="166" t="s">
        <v>159</v>
      </c>
      <c r="K234" s="167">
        <v>1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 t="shared" si="16"/>
        <v>0</v>
      </c>
      <c r="X234" s="169">
        <v>3.4000000000000002E-4</v>
      </c>
      <c r="Y234" s="169">
        <f t="shared" si="17"/>
        <v>3.4000000000000002E-4</v>
      </c>
      <c r="Z234" s="169">
        <v>0</v>
      </c>
      <c r="AA234" s="170">
        <f t="shared" si="18"/>
        <v>0</v>
      </c>
      <c r="AR234" s="21" t="s">
        <v>235</v>
      </c>
      <c r="AT234" s="21" t="s">
        <v>156</v>
      </c>
      <c r="AU234" s="21" t="s">
        <v>134</v>
      </c>
      <c r="AY234" s="21" t="s">
        <v>155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134</v>
      </c>
      <c r="BK234" s="107">
        <f t="shared" si="24"/>
        <v>0</v>
      </c>
      <c r="BL234" s="21" t="s">
        <v>235</v>
      </c>
      <c r="BM234" s="21" t="s">
        <v>402</v>
      </c>
    </row>
    <row r="235" spans="2:65" s="1" customFormat="1" ht="16.5" customHeight="1">
      <c r="B235" s="37"/>
      <c r="C235" s="164" t="s">
        <v>403</v>
      </c>
      <c r="D235" s="164" t="s">
        <v>156</v>
      </c>
      <c r="E235" s="165" t="s">
        <v>404</v>
      </c>
      <c r="F235" s="263" t="s">
        <v>405</v>
      </c>
      <c r="G235" s="263"/>
      <c r="H235" s="263"/>
      <c r="I235" s="263"/>
      <c r="J235" s="166" t="s">
        <v>159</v>
      </c>
      <c r="K235" s="167">
        <v>1</v>
      </c>
      <c r="L235" s="264">
        <v>0</v>
      </c>
      <c r="M235" s="265"/>
      <c r="N235" s="266">
        <f t="shared" si="15"/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 t="shared" si="16"/>
        <v>0</v>
      </c>
      <c r="X235" s="169">
        <v>3.4000000000000002E-4</v>
      </c>
      <c r="Y235" s="169">
        <f t="shared" si="17"/>
        <v>3.4000000000000002E-4</v>
      </c>
      <c r="Z235" s="169">
        <v>0</v>
      </c>
      <c r="AA235" s="170">
        <f t="shared" si="18"/>
        <v>0</v>
      </c>
      <c r="AR235" s="21" t="s">
        <v>235</v>
      </c>
      <c r="AT235" s="21" t="s">
        <v>156</v>
      </c>
      <c r="AU235" s="21" t="s">
        <v>134</v>
      </c>
      <c r="AY235" s="21" t="s">
        <v>155</v>
      </c>
      <c r="BE235" s="107">
        <f t="shared" si="19"/>
        <v>0</v>
      </c>
      <c r="BF235" s="107">
        <f t="shared" si="20"/>
        <v>0</v>
      </c>
      <c r="BG235" s="107">
        <f t="shared" si="21"/>
        <v>0</v>
      </c>
      <c r="BH235" s="107">
        <f t="shared" si="22"/>
        <v>0</v>
      </c>
      <c r="BI235" s="107">
        <f t="shared" si="23"/>
        <v>0</v>
      </c>
      <c r="BJ235" s="21" t="s">
        <v>134</v>
      </c>
      <c r="BK235" s="107">
        <f t="shared" si="24"/>
        <v>0</v>
      </c>
      <c r="BL235" s="21" t="s">
        <v>235</v>
      </c>
      <c r="BM235" s="21" t="s">
        <v>406</v>
      </c>
    </row>
    <row r="236" spans="2:65" s="1" customFormat="1" ht="25.5" customHeight="1">
      <c r="B236" s="37"/>
      <c r="C236" s="164" t="s">
        <v>407</v>
      </c>
      <c r="D236" s="164" t="s">
        <v>156</v>
      </c>
      <c r="E236" s="165" t="s">
        <v>408</v>
      </c>
      <c r="F236" s="263" t="s">
        <v>409</v>
      </c>
      <c r="G236" s="263"/>
      <c r="H236" s="263"/>
      <c r="I236" s="263"/>
      <c r="J236" s="166" t="s">
        <v>171</v>
      </c>
      <c r="K236" s="167">
        <v>5.6</v>
      </c>
      <c r="L236" s="264">
        <v>0</v>
      </c>
      <c r="M236" s="265"/>
      <c r="N236" s="266">
        <f t="shared" si="15"/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 t="shared" si="16"/>
        <v>0</v>
      </c>
      <c r="X236" s="169">
        <v>0</v>
      </c>
      <c r="Y236" s="169">
        <f t="shared" si="17"/>
        <v>0</v>
      </c>
      <c r="Z236" s="169">
        <v>0</v>
      </c>
      <c r="AA236" s="170">
        <f t="shared" si="18"/>
        <v>0</v>
      </c>
      <c r="AR236" s="21" t="s">
        <v>235</v>
      </c>
      <c r="AT236" s="21" t="s">
        <v>156</v>
      </c>
      <c r="AU236" s="21" t="s">
        <v>134</v>
      </c>
      <c r="AY236" s="21" t="s">
        <v>155</v>
      </c>
      <c r="BE236" s="107">
        <f t="shared" si="19"/>
        <v>0</v>
      </c>
      <c r="BF236" s="107">
        <f t="shared" si="20"/>
        <v>0</v>
      </c>
      <c r="BG236" s="107">
        <f t="shared" si="21"/>
        <v>0</v>
      </c>
      <c r="BH236" s="107">
        <f t="shared" si="22"/>
        <v>0</v>
      </c>
      <c r="BI236" s="107">
        <f t="shared" si="23"/>
        <v>0</v>
      </c>
      <c r="BJ236" s="21" t="s">
        <v>134</v>
      </c>
      <c r="BK236" s="107">
        <f t="shared" si="24"/>
        <v>0</v>
      </c>
      <c r="BL236" s="21" t="s">
        <v>235</v>
      </c>
      <c r="BM236" s="21" t="s">
        <v>410</v>
      </c>
    </row>
    <row r="237" spans="2:65" s="10" customFormat="1" ht="16.5" customHeight="1">
      <c r="B237" s="171"/>
      <c r="C237" s="172"/>
      <c r="D237" s="172"/>
      <c r="E237" s="173" t="s">
        <v>22</v>
      </c>
      <c r="F237" s="267" t="s">
        <v>411</v>
      </c>
      <c r="G237" s="268"/>
      <c r="H237" s="268"/>
      <c r="I237" s="268"/>
      <c r="J237" s="172"/>
      <c r="K237" s="174">
        <v>5.6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167</v>
      </c>
      <c r="AU237" s="178" t="s">
        <v>134</v>
      </c>
      <c r="AV237" s="10" t="s">
        <v>134</v>
      </c>
      <c r="AW237" s="10" t="s">
        <v>36</v>
      </c>
      <c r="AX237" s="10" t="s">
        <v>84</v>
      </c>
      <c r="AY237" s="178" t="s">
        <v>155</v>
      </c>
    </row>
    <row r="238" spans="2:65" s="1" customFormat="1" ht="16.5" customHeight="1">
      <c r="B238" s="37"/>
      <c r="C238" s="164" t="s">
        <v>412</v>
      </c>
      <c r="D238" s="164" t="s">
        <v>156</v>
      </c>
      <c r="E238" s="165" t="s">
        <v>413</v>
      </c>
      <c r="F238" s="263" t="s">
        <v>414</v>
      </c>
      <c r="G238" s="263"/>
      <c r="H238" s="263"/>
      <c r="I238" s="263"/>
      <c r="J238" s="166" t="s">
        <v>324</v>
      </c>
      <c r="K238" s="167">
        <v>1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235</v>
      </c>
      <c r="AT238" s="21" t="s">
        <v>156</v>
      </c>
      <c r="AU238" s="21" t="s">
        <v>134</v>
      </c>
      <c r="AY238" s="21" t="s">
        <v>155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134</v>
      </c>
      <c r="BK238" s="107">
        <f>ROUND(L238*K238,2)</f>
        <v>0</v>
      </c>
      <c r="BL238" s="21" t="s">
        <v>235</v>
      </c>
      <c r="BM238" s="21" t="s">
        <v>415</v>
      </c>
    </row>
    <row r="239" spans="2:65" s="1" customFormat="1" ht="16.5" customHeight="1">
      <c r="B239" s="37"/>
      <c r="C239" s="164" t="s">
        <v>416</v>
      </c>
      <c r="D239" s="164" t="s">
        <v>156</v>
      </c>
      <c r="E239" s="165" t="s">
        <v>417</v>
      </c>
      <c r="F239" s="263" t="s">
        <v>418</v>
      </c>
      <c r="G239" s="263"/>
      <c r="H239" s="263"/>
      <c r="I239" s="263"/>
      <c r="J239" s="166" t="s">
        <v>324</v>
      </c>
      <c r="K239" s="167">
        <v>1</v>
      </c>
      <c r="L239" s="264">
        <v>0</v>
      </c>
      <c r="M239" s="265"/>
      <c r="N239" s="266">
        <f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235</v>
      </c>
      <c r="AT239" s="21" t="s">
        <v>156</v>
      </c>
      <c r="AU239" s="21" t="s">
        <v>134</v>
      </c>
      <c r="AY239" s="21" t="s">
        <v>155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1" t="s">
        <v>134</v>
      </c>
      <c r="BK239" s="107">
        <f>ROUND(L239*K239,2)</f>
        <v>0</v>
      </c>
      <c r="BL239" s="21" t="s">
        <v>235</v>
      </c>
      <c r="BM239" s="21" t="s">
        <v>419</v>
      </c>
    </row>
    <row r="240" spans="2:65" s="1" customFormat="1" ht="25.5" customHeight="1">
      <c r="B240" s="37"/>
      <c r="C240" s="164" t="s">
        <v>420</v>
      </c>
      <c r="D240" s="164" t="s">
        <v>156</v>
      </c>
      <c r="E240" s="165" t="s">
        <v>421</v>
      </c>
      <c r="F240" s="263" t="s">
        <v>422</v>
      </c>
      <c r="G240" s="263"/>
      <c r="H240" s="263"/>
      <c r="I240" s="263"/>
      <c r="J240" s="166" t="s">
        <v>342</v>
      </c>
      <c r="K240" s="167">
        <v>2E-3</v>
      </c>
      <c r="L240" s="264">
        <v>0</v>
      </c>
      <c r="M240" s="265"/>
      <c r="N240" s="266">
        <f>ROUND(L240*K240,2)</f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21" t="s">
        <v>235</v>
      </c>
      <c r="AT240" s="21" t="s">
        <v>156</v>
      </c>
      <c r="AU240" s="21" t="s">
        <v>134</v>
      </c>
      <c r="AY240" s="21" t="s">
        <v>155</v>
      </c>
      <c r="BE240" s="107">
        <f>IF(U240="základní",N240,0)</f>
        <v>0</v>
      </c>
      <c r="BF240" s="107">
        <f>IF(U240="snížená",N240,0)</f>
        <v>0</v>
      </c>
      <c r="BG240" s="107">
        <f>IF(U240="zákl. přenesená",N240,0)</f>
        <v>0</v>
      </c>
      <c r="BH240" s="107">
        <f>IF(U240="sníž. přenesená",N240,0)</f>
        <v>0</v>
      </c>
      <c r="BI240" s="107">
        <f>IF(U240="nulová",N240,0)</f>
        <v>0</v>
      </c>
      <c r="BJ240" s="21" t="s">
        <v>134</v>
      </c>
      <c r="BK240" s="107">
        <f>ROUND(L240*K240,2)</f>
        <v>0</v>
      </c>
      <c r="BL240" s="21" t="s">
        <v>235</v>
      </c>
      <c r="BM240" s="21" t="s">
        <v>423</v>
      </c>
    </row>
    <row r="241" spans="2:65" s="9" customFormat="1" ht="29.85" customHeight="1">
      <c r="B241" s="153"/>
      <c r="C241" s="154"/>
      <c r="D241" s="163" t="s">
        <v>117</v>
      </c>
      <c r="E241" s="163"/>
      <c r="F241" s="163"/>
      <c r="G241" s="163"/>
      <c r="H241" s="163"/>
      <c r="I241" s="163"/>
      <c r="J241" s="163"/>
      <c r="K241" s="163"/>
      <c r="L241" s="163"/>
      <c r="M241" s="163"/>
      <c r="N241" s="284">
        <f>BK241</f>
        <v>0</v>
      </c>
      <c r="O241" s="285"/>
      <c r="P241" s="285"/>
      <c r="Q241" s="285"/>
      <c r="R241" s="156"/>
      <c r="T241" s="157"/>
      <c r="U241" s="154"/>
      <c r="V241" s="154"/>
      <c r="W241" s="158">
        <f>SUM(W242:W250)</f>
        <v>0</v>
      </c>
      <c r="X241" s="154"/>
      <c r="Y241" s="158">
        <f>SUM(Y242:Y250)</f>
        <v>9.6600000000000002E-3</v>
      </c>
      <c r="Z241" s="154"/>
      <c r="AA241" s="159">
        <f>SUM(AA242:AA250)</f>
        <v>0</v>
      </c>
      <c r="AR241" s="160" t="s">
        <v>134</v>
      </c>
      <c r="AT241" s="161" t="s">
        <v>78</v>
      </c>
      <c r="AU241" s="161" t="s">
        <v>84</v>
      </c>
      <c r="AY241" s="160" t="s">
        <v>155</v>
      </c>
      <c r="BK241" s="162">
        <f>SUM(BK242:BK250)</f>
        <v>0</v>
      </c>
    </row>
    <row r="242" spans="2:65" s="1" customFormat="1" ht="25.5" customHeight="1">
      <c r="B242" s="37"/>
      <c r="C242" s="164" t="s">
        <v>424</v>
      </c>
      <c r="D242" s="164" t="s">
        <v>156</v>
      </c>
      <c r="E242" s="165" t="s">
        <v>425</v>
      </c>
      <c r="F242" s="263" t="s">
        <v>426</v>
      </c>
      <c r="G242" s="263"/>
      <c r="H242" s="263"/>
      <c r="I242" s="263"/>
      <c r="J242" s="166" t="s">
        <v>171</v>
      </c>
      <c r="K242" s="167">
        <v>9</v>
      </c>
      <c r="L242" s="264">
        <v>0</v>
      </c>
      <c r="M242" s="265"/>
      <c r="N242" s="266">
        <f t="shared" ref="N242:N250" si="25">ROUND(L242*K242,2)</f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ref="W242:W250" si="26">V242*K242</f>
        <v>0</v>
      </c>
      <c r="X242" s="169">
        <v>4.0000000000000002E-4</v>
      </c>
      <c r="Y242" s="169">
        <f t="shared" ref="Y242:Y250" si="27">X242*K242</f>
        <v>3.6000000000000003E-3</v>
      </c>
      <c r="Z242" s="169">
        <v>0</v>
      </c>
      <c r="AA242" s="170">
        <f t="shared" ref="AA242:AA250" si="28">Z242*K242</f>
        <v>0</v>
      </c>
      <c r="AR242" s="21" t="s">
        <v>235</v>
      </c>
      <c r="AT242" s="21" t="s">
        <v>156</v>
      </c>
      <c r="AU242" s="21" t="s">
        <v>134</v>
      </c>
      <c r="AY242" s="21" t="s">
        <v>155</v>
      </c>
      <c r="BE242" s="107">
        <f t="shared" ref="BE242:BE250" si="29">IF(U242="základní",N242,0)</f>
        <v>0</v>
      </c>
      <c r="BF242" s="107">
        <f t="shared" ref="BF242:BF250" si="30">IF(U242="snížená",N242,0)</f>
        <v>0</v>
      </c>
      <c r="BG242" s="107">
        <f t="shared" ref="BG242:BG250" si="31">IF(U242="zákl. přenesená",N242,0)</f>
        <v>0</v>
      </c>
      <c r="BH242" s="107">
        <f t="shared" ref="BH242:BH250" si="32">IF(U242="sníž. přenesená",N242,0)</f>
        <v>0</v>
      </c>
      <c r="BI242" s="107">
        <f t="shared" ref="BI242:BI250" si="33">IF(U242="nulová",N242,0)</f>
        <v>0</v>
      </c>
      <c r="BJ242" s="21" t="s">
        <v>134</v>
      </c>
      <c r="BK242" s="107">
        <f t="shared" ref="BK242:BK250" si="34">ROUND(L242*K242,2)</f>
        <v>0</v>
      </c>
      <c r="BL242" s="21" t="s">
        <v>235</v>
      </c>
      <c r="BM242" s="21" t="s">
        <v>427</v>
      </c>
    </row>
    <row r="243" spans="2:65" s="1" customFormat="1" ht="38.25" customHeight="1">
      <c r="B243" s="37"/>
      <c r="C243" s="164" t="s">
        <v>428</v>
      </c>
      <c r="D243" s="164" t="s">
        <v>156</v>
      </c>
      <c r="E243" s="165" t="s">
        <v>429</v>
      </c>
      <c r="F243" s="263" t="s">
        <v>430</v>
      </c>
      <c r="G243" s="263"/>
      <c r="H243" s="263"/>
      <c r="I243" s="263"/>
      <c r="J243" s="166" t="s">
        <v>171</v>
      </c>
      <c r="K243" s="167">
        <v>4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5.0000000000000002E-5</v>
      </c>
      <c r="Y243" s="169">
        <f t="shared" si="27"/>
        <v>2.0000000000000001E-4</v>
      </c>
      <c r="Z243" s="169">
        <v>0</v>
      </c>
      <c r="AA243" s="170">
        <f t="shared" si="28"/>
        <v>0</v>
      </c>
      <c r="AR243" s="21" t="s">
        <v>235</v>
      </c>
      <c r="AT243" s="21" t="s">
        <v>156</v>
      </c>
      <c r="AU243" s="21" t="s">
        <v>134</v>
      </c>
      <c r="AY243" s="21" t="s">
        <v>155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134</v>
      </c>
      <c r="BK243" s="107">
        <f t="shared" si="34"/>
        <v>0</v>
      </c>
      <c r="BL243" s="21" t="s">
        <v>235</v>
      </c>
      <c r="BM243" s="21" t="s">
        <v>431</v>
      </c>
    </row>
    <row r="244" spans="2:65" s="1" customFormat="1" ht="38.25" customHeight="1">
      <c r="B244" s="37"/>
      <c r="C244" s="164" t="s">
        <v>432</v>
      </c>
      <c r="D244" s="164" t="s">
        <v>156</v>
      </c>
      <c r="E244" s="165" t="s">
        <v>433</v>
      </c>
      <c r="F244" s="263" t="s">
        <v>434</v>
      </c>
      <c r="G244" s="263"/>
      <c r="H244" s="263"/>
      <c r="I244" s="263"/>
      <c r="J244" s="166" t="s">
        <v>171</v>
      </c>
      <c r="K244" s="167">
        <v>5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6.9999999999999994E-5</v>
      </c>
      <c r="Y244" s="169">
        <f t="shared" si="27"/>
        <v>3.4999999999999994E-4</v>
      </c>
      <c r="Z244" s="169">
        <v>0</v>
      </c>
      <c r="AA244" s="170">
        <f t="shared" si="28"/>
        <v>0</v>
      </c>
      <c r="AR244" s="21" t="s">
        <v>235</v>
      </c>
      <c r="AT244" s="21" t="s">
        <v>156</v>
      </c>
      <c r="AU244" s="21" t="s">
        <v>134</v>
      </c>
      <c r="AY244" s="21" t="s">
        <v>155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134</v>
      </c>
      <c r="BK244" s="107">
        <f t="shared" si="34"/>
        <v>0</v>
      </c>
      <c r="BL244" s="21" t="s">
        <v>235</v>
      </c>
      <c r="BM244" s="21" t="s">
        <v>435</v>
      </c>
    </row>
    <row r="245" spans="2:65" s="1" customFormat="1" ht="16.5" customHeight="1">
      <c r="B245" s="37"/>
      <c r="C245" s="164" t="s">
        <v>436</v>
      </c>
      <c r="D245" s="164" t="s">
        <v>156</v>
      </c>
      <c r="E245" s="165" t="s">
        <v>437</v>
      </c>
      <c r="F245" s="263" t="s">
        <v>438</v>
      </c>
      <c r="G245" s="263"/>
      <c r="H245" s="263"/>
      <c r="I245" s="263"/>
      <c r="J245" s="166" t="s">
        <v>159</v>
      </c>
      <c r="K245" s="167">
        <v>3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5.9999999999999995E-4</v>
      </c>
      <c r="Y245" s="169">
        <f t="shared" si="27"/>
        <v>1.8E-3</v>
      </c>
      <c r="Z245" s="169">
        <v>0</v>
      </c>
      <c r="AA245" s="170">
        <f t="shared" si="28"/>
        <v>0</v>
      </c>
      <c r="AR245" s="21" t="s">
        <v>235</v>
      </c>
      <c r="AT245" s="21" t="s">
        <v>156</v>
      </c>
      <c r="AU245" s="21" t="s">
        <v>134</v>
      </c>
      <c r="AY245" s="21" t="s">
        <v>155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134</v>
      </c>
      <c r="BK245" s="107">
        <f t="shared" si="34"/>
        <v>0</v>
      </c>
      <c r="BL245" s="21" t="s">
        <v>235</v>
      </c>
      <c r="BM245" s="21" t="s">
        <v>439</v>
      </c>
    </row>
    <row r="246" spans="2:65" s="1" customFormat="1" ht="25.5" customHeight="1">
      <c r="B246" s="37"/>
      <c r="C246" s="164" t="s">
        <v>440</v>
      </c>
      <c r="D246" s="164" t="s">
        <v>156</v>
      </c>
      <c r="E246" s="165" t="s">
        <v>441</v>
      </c>
      <c r="F246" s="263" t="s">
        <v>442</v>
      </c>
      <c r="G246" s="263"/>
      <c r="H246" s="263"/>
      <c r="I246" s="263"/>
      <c r="J246" s="166" t="s">
        <v>171</v>
      </c>
      <c r="K246" s="167">
        <v>9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4.0000000000000002E-4</v>
      </c>
      <c r="Y246" s="169">
        <f t="shared" si="27"/>
        <v>3.6000000000000003E-3</v>
      </c>
      <c r="Z246" s="169">
        <v>0</v>
      </c>
      <c r="AA246" s="170">
        <f t="shared" si="28"/>
        <v>0</v>
      </c>
      <c r="AR246" s="21" t="s">
        <v>235</v>
      </c>
      <c r="AT246" s="21" t="s">
        <v>156</v>
      </c>
      <c r="AU246" s="21" t="s">
        <v>134</v>
      </c>
      <c r="AY246" s="21" t="s">
        <v>155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134</v>
      </c>
      <c r="BK246" s="107">
        <f t="shared" si="34"/>
        <v>0</v>
      </c>
      <c r="BL246" s="21" t="s">
        <v>235</v>
      </c>
      <c r="BM246" s="21" t="s">
        <v>443</v>
      </c>
    </row>
    <row r="247" spans="2:65" s="1" customFormat="1" ht="25.5" customHeight="1">
      <c r="B247" s="37"/>
      <c r="C247" s="164" t="s">
        <v>444</v>
      </c>
      <c r="D247" s="164" t="s">
        <v>156</v>
      </c>
      <c r="E247" s="165" t="s">
        <v>445</v>
      </c>
      <c r="F247" s="263" t="s">
        <v>446</v>
      </c>
      <c r="G247" s="263"/>
      <c r="H247" s="263"/>
      <c r="I247" s="263"/>
      <c r="J247" s="166" t="s">
        <v>171</v>
      </c>
      <c r="K247" s="167">
        <v>9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1.0000000000000001E-5</v>
      </c>
      <c r="Y247" s="169">
        <f t="shared" si="27"/>
        <v>9.0000000000000006E-5</v>
      </c>
      <c r="Z247" s="169">
        <v>0</v>
      </c>
      <c r="AA247" s="170">
        <f t="shared" si="28"/>
        <v>0</v>
      </c>
      <c r="AR247" s="21" t="s">
        <v>235</v>
      </c>
      <c r="AT247" s="21" t="s">
        <v>156</v>
      </c>
      <c r="AU247" s="21" t="s">
        <v>134</v>
      </c>
      <c r="AY247" s="21" t="s">
        <v>155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134</v>
      </c>
      <c r="BK247" s="107">
        <f t="shared" si="34"/>
        <v>0</v>
      </c>
      <c r="BL247" s="21" t="s">
        <v>235</v>
      </c>
      <c r="BM247" s="21" t="s">
        <v>447</v>
      </c>
    </row>
    <row r="248" spans="2:65" s="1" customFormat="1" ht="16.5" customHeight="1">
      <c r="B248" s="37"/>
      <c r="C248" s="164" t="s">
        <v>448</v>
      </c>
      <c r="D248" s="164" t="s">
        <v>156</v>
      </c>
      <c r="E248" s="165" t="s">
        <v>449</v>
      </c>
      <c r="F248" s="263" t="s">
        <v>418</v>
      </c>
      <c r="G248" s="263"/>
      <c r="H248" s="263"/>
      <c r="I248" s="263"/>
      <c r="J248" s="166" t="s">
        <v>324</v>
      </c>
      <c r="K248" s="167">
        <v>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1.0000000000000001E-5</v>
      </c>
      <c r="Y248" s="169">
        <f t="shared" si="27"/>
        <v>1.0000000000000001E-5</v>
      </c>
      <c r="Z248" s="169">
        <v>0</v>
      </c>
      <c r="AA248" s="170">
        <f t="shared" si="28"/>
        <v>0</v>
      </c>
      <c r="AR248" s="21" t="s">
        <v>235</v>
      </c>
      <c r="AT248" s="21" t="s">
        <v>156</v>
      </c>
      <c r="AU248" s="21" t="s">
        <v>134</v>
      </c>
      <c r="AY248" s="21" t="s">
        <v>155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134</v>
      </c>
      <c r="BK248" s="107">
        <f t="shared" si="34"/>
        <v>0</v>
      </c>
      <c r="BL248" s="21" t="s">
        <v>235</v>
      </c>
      <c r="BM248" s="21" t="s">
        <v>450</v>
      </c>
    </row>
    <row r="249" spans="2:65" s="1" customFormat="1" ht="16.5" customHeight="1">
      <c r="B249" s="37"/>
      <c r="C249" s="164" t="s">
        <v>451</v>
      </c>
      <c r="D249" s="164" t="s">
        <v>156</v>
      </c>
      <c r="E249" s="165" t="s">
        <v>452</v>
      </c>
      <c r="F249" s="263" t="s">
        <v>453</v>
      </c>
      <c r="G249" s="263"/>
      <c r="H249" s="263"/>
      <c r="I249" s="263"/>
      <c r="J249" s="166" t="s">
        <v>324</v>
      </c>
      <c r="K249" s="167">
        <v>1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1.0000000000000001E-5</v>
      </c>
      <c r="Y249" s="169">
        <f t="shared" si="27"/>
        <v>1.0000000000000001E-5</v>
      </c>
      <c r="Z249" s="169">
        <v>0</v>
      </c>
      <c r="AA249" s="170">
        <f t="shared" si="28"/>
        <v>0</v>
      </c>
      <c r="AR249" s="21" t="s">
        <v>235</v>
      </c>
      <c r="AT249" s="21" t="s">
        <v>156</v>
      </c>
      <c r="AU249" s="21" t="s">
        <v>134</v>
      </c>
      <c r="AY249" s="21" t="s">
        <v>155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134</v>
      </c>
      <c r="BK249" s="107">
        <f t="shared" si="34"/>
        <v>0</v>
      </c>
      <c r="BL249" s="21" t="s">
        <v>235</v>
      </c>
      <c r="BM249" s="21" t="s">
        <v>454</v>
      </c>
    </row>
    <row r="250" spans="2:65" s="1" customFormat="1" ht="25.5" customHeight="1">
      <c r="B250" s="37"/>
      <c r="C250" s="164" t="s">
        <v>455</v>
      </c>
      <c r="D250" s="164" t="s">
        <v>156</v>
      </c>
      <c r="E250" s="165" t="s">
        <v>456</v>
      </c>
      <c r="F250" s="263" t="s">
        <v>457</v>
      </c>
      <c r="G250" s="263"/>
      <c r="H250" s="263"/>
      <c r="I250" s="263"/>
      <c r="J250" s="166" t="s">
        <v>342</v>
      </c>
      <c r="K250" s="167">
        <v>0.01</v>
      </c>
      <c r="L250" s="264">
        <v>0</v>
      </c>
      <c r="M250" s="265"/>
      <c r="N250" s="266">
        <f t="shared" si="2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26"/>
        <v>0</v>
      </c>
      <c r="X250" s="169">
        <v>0</v>
      </c>
      <c r="Y250" s="169">
        <f t="shared" si="27"/>
        <v>0</v>
      </c>
      <c r="Z250" s="169">
        <v>0</v>
      </c>
      <c r="AA250" s="170">
        <f t="shared" si="28"/>
        <v>0</v>
      </c>
      <c r="AR250" s="21" t="s">
        <v>235</v>
      </c>
      <c r="AT250" s="21" t="s">
        <v>156</v>
      </c>
      <c r="AU250" s="21" t="s">
        <v>134</v>
      </c>
      <c r="AY250" s="21" t="s">
        <v>155</v>
      </c>
      <c r="BE250" s="107">
        <f t="shared" si="29"/>
        <v>0</v>
      </c>
      <c r="BF250" s="107">
        <f t="shared" si="30"/>
        <v>0</v>
      </c>
      <c r="BG250" s="107">
        <f t="shared" si="31"/>
        <v>0</v>
      </c>
      <c r="BH250" s="107">
        <f t="shared" si="32"/>
        <v>0</v>
      </c>
      <c r="BI250" s="107">
        <f t="shared" si="33"/>
        <v>0</v>
      </c>
      <c r="BJ250" s="21" t="s">
        <v>134</v>
      </c>
      <c r="BK250" s="107">
        <f t="shared" si="34"/>
        <v>0</v>
      </c>
      <c r="BL250" s="21" t="s">
        <v>235</v>
      </c>
      <c r="BM250" s="21" t="s">
        <v>458</v>
      </c>
    </row>
    <row r="251" spans="2:65" s="9" customFormat="1" ht="29.85" customHeight="1">
      <c r="B251" s="153"/>
      <c r="C251" s="154"/>
      <c r="D251" s="163" t="s">
        <v>118</v>
      </c>
      <c r="E251" s="163"/>
      <c r="F251" s="163"/>
      <c r="G251" s="163"/>
      <c r="H251" s="163"/>
      <c r="I251" s="163"/>
      <c r="J251" s="163"/>
      <c r="K251" s="163"/>
      <c r="L251" s="163"/>
      <c r="M251" s="163"/>
      <c r="N251" s="284">
        <f>BK251</f>
        <v>0</v>
      </c>
      <c r="O251" s="285"/>
      <c r="P251" s="285"/>
      <c r="Q251" s="285"/>
      <c r="R251" s="156"/>
      <c r="T251" s="157"/>
      <c r="U251" s="154"/>
      <c r="V251" s="154"/>
      <c r="W251" s="158">
        <f>SUM(W252:W267)</f>
        <v>0</v>
      </c>
      <c r="X251" s="154"/>
      <c r="Y251" s="158">
        <f>SUM(Y252:Y267)</f>
        <v>2.4070000000000001E-2</v>
      </c>
      <c r="Z251" s="154"/>
      <c r="AA251" s="159">
        <f>SUM(AA252:AA267)</f>
        <v>0</v>
      </c>
      <c r="AR251" s="160" t="s">
        <v>134</v>
      </c>
      <c r="AT251" s="161" t="s">
        <v>78</v>
      </c>
      <c r="AU251" s="161" t="s">
        <v>84</v>
      </c>
      <c r="AY251" s="160" t="s">
        <v>155</v>
      </c>
      <c r="BK251" s="162">
        <f>SUM(BK252:BK267)</f>
        <v>0</v>
      </c>
    </row>
    <row r="252" spans="2:65" s="1" customFormat="1" ht="16.5" customHeight="1">
      <c r="B252" s="37"/>
      <c r="C252" s="164" t="s">
        <v>459</v>
      </c>
      <c r="D252" s="164" t="s">
        <v>156</v>
      </c>
      <c r="E252" s="165" t="s">
        <v>460</v>
      </c>
      <c r="F252" s="263" t="s">
        <v>461</v>
      </c>
      <c r="G252" s="263"/>
      <c r="H252" s="263"/>
      <c r="I252" s="263"/>
      <c r="J252" s="166" t="s">
        <v>246</v>
      </c>
      <c r="K252" s="167">
        <v>1</v>
      </c>
      <c r="L252" s="264">
        <v>0</v>
      </c>
      <c r="M252" s="265"/>
      <c r="N252" s="266">
        <f t="shared" ref="N252:N267" si="35">ROUND(L252*K252,2)</f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ref="W252:W267" si="36">V252*K252</f>
        <v>0</v>
      </c>
      <c r="X252" s="169">
        <v>2.4070000000000001E-2</v>
      </c>
      <c r="Y252" s="169">
        <f t="shared" ref="Y252:Y267" si="37">X252*K252</f>
        <v>2.4070000000000001E-2</v>
      </c>
      <c r="Z252" s="169">
        <v>0</v>
      </c>
      <c r="AA252" s="170">
        <f t="shared" ref="AA252:AA267" si="38">Z252*K252</f>
        <v>0</v>
      </c>
      <c r="AR252" s="21" t="s">
        <v>235</v>
      </c>
      <c r="AT252" s="21" t="s">
        <v>156</v>
      </c>
      <c r="AU252" s="21" t="s">
        <v>134</v>
      </c>
      <c r="AY252" s="21" t="s">
        <v>155</v>
      </c>
      <c r="BE252" s="107">
        <f t="shared" ref="BE252:BE267" si="39">IF(U252="základní",N252,0)</f>
        <v>0</v>
      </c>
      <c r="BF252" s="107">
        <f t="shared" ref="BF252:BF267" si="40">IF(U252="snížená",N252,0)</f>
        <v>0</v>
      </c>
      <c r="BG252" s="107">
        <f t="shared" ref="BG252:BG267" si="41">IF(U252="zákl. přenesená",N252,0)</f>
        <v>0</v>
      </c>
      <c r="BH252" s="107">
        <f t="shared" ref="BH252:BH267" si="42">IF(U252="sníž. přenesená",N252,0)</f>
        <v>0</v>
      </c>
      <c r="BI252" s="107">
        <f t="shared" ref="BI252:BI267" si="43">IF(U252="nulová",N252,0)</f>
        <v>0</v>
      </c>
      <c r="BJ252" s="21" t="s">
        <v>134</v>
      </c>
      <c r="BK252" s="107">
        <f t="shared" ref="BK252:BK267" si="44">ROUND(L252*K252,2)</f>
        <v>0</v>
      </c>
      <c r="BL252" s="21" t="s">
        <v>235</v>
      </c>
      <c r="BM252" s="21" t="s">
        <v>462</v>
      </c>
    </row>
    <row r="253" spans="2:65" s="1" customFormat="1" ht="16.5" customHeight="1">
      <c r="B253" s="37"/>
      <c r="C253" s="164" t="s">
        <v>463</v>
      </c>
      <c r="D253" s="164" t="s">
        <v>156</v>
      </c>
      <c r="E253" s="165" t="s">
        <v>464</v>
      </c>
      <c r="F253" s="263" t="s">
        <v>465</v>
      </c>
      <c r="G253" s="263"/>
      <c r="H253" s="263"/>
      <c r="I253" s="263"/>
      <c r="J253" s="166" t="s">
        <v>246</v>
      </c>
      <c r="K253" s="167">
        <v>1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235</v>
      </c>
      <c r="AT253" s="21" t="s">
        <v>156</v>
      </c>
      <c r="AU253" s="21" t="s">
        <v>134</v>
      </c>
      <c r="AY253" s="21" t="s">
        <v>155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134</v>
      </c>
      <c r="BK253" s="107">
        <f t="shared" si="44"/>
        <v>0</v>
      </c>
      <c r="BL253" s="21" t="s">
        <v>235</v>
      </c>
      <c r="BM253" s="21" t="s">
        <v>466</v>
      </c>
    </row>
    <row r="254" spans="2:65" s="1" customFormat="1" ht="16.5" customHeight="1">
      <c r="B254" s="37"/>
      <c r="C254" s="164" t="s">
        <v>467</v>
      </c>
      <c r="D254" s="164" t="s">
        <v>156</v>
      </c>
      <c r="E254" s="165" t="s">
        <v>468</v>
      </c>
      <c r="F254" s="263" t="s">
        <v>469</v>
      </c>
      <c r="G254" s="263"/>
      <c r="H254" s="263"/>
      <c r="I254" s="263"/>
      <c r="J254" s="166" t="s">
        <v>246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235</v>
      </c>
      <c r="AT254" s="21" t="s">
        <v>156</v>
      </c>
      <c r="AU254" s="21" t="s">
        <v>134</v>
      </c>
      <c r="AY254" s="21" t="s">
        <v>155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134</v>
      </c>
      <c r="BK254" s="107">
        <f t="shared" si="44"/>
        <v>0</v>
      </c>
      <c r="BL254" s="21" t="s">
        <v>235</v>
      </c>
      <c r="BM254" s="21" t="s">
        <v>470</v>
      </c>
    </row>
    <row r="255" spans="2:65" s="1" customFormat="1" ht="16.5" customHeight="1">
      <c r="B255" s="37"/>
      <c r="C255" s="164" t="s">
        <v>471</v>
      </c>
      <c r="D255" s="164" t="s">
        <v>156</v>
      </c>
      <c r="E255" s="165" t="s">
        <v>472</v>
      </c>
      <c r="F255" s="263" t="s">
        <v>473</v>
      </c>
      <c r="G255" s="263"/>
      <c r="H255" s="263"/>
      <c r="I255" s="263"/>
      <c r="J255" s="166" t="s">
        <v>159</v>
      </c>
      <c r="K255" s="167">
        <v>4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235</v>
      </c>
      <c r="AT255" s="21" t="s">
        <v>156</v>
      </c>
      <c r="AU255" s="21" t="s">
        <v>134</v>
      </c>
      <c r="AY255" s="21" t="s">
        <v>155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134</v>
      </c>
      <c r="BK255" s="107">
        <f t="shared" si="44"/>
        <v>0</v>
      </c>
      <c r="BL255" s="21" t="s">
        <v>235</v>
      </c>
      <c r="BM255" s="21" t="s">
        <v>474</v>
      </c>
    </row>
    <row r="256" spans="2:65" s="1" customFormat="1" ht="16.5" customHeight="1">
      <c r="B256" s="37"/>
      <c r="C256" s="164" t="s">
        <v>475</v>
      </c>
      <c r="D256" s="164" t="s">
        <v>156</v>
      </c>
      <c r="E256" s="165" t="s">
        <v>476</v>
      </c>
      <c r="F256" s="263" t="s">
        <v>477</v>
      </c>
      <c r="G256" s="263"/>
      <c r="H256" s="263"/>
      <c r="I256" s="263"/>
      <c r="J256" s="166" t="s">
        <v>159</v>
      </c>
      <c r="K256" s="167">
        <v>2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235</v>
      </c>
      <c r="AT256" s="21" t="s">
        <v>156</v>
      </c>
      <c r="AU256" s="21" t="s">
        <v>134</v>
      </c>
      <c r="AY256" s="21" t="s">
        <v>155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134</v>
      </c>
      <c r="BK256" s="107">
        <f t="shared" si="44"/>
        <v>0</v>
      </c>
      <c r="BL256" s="21" t="s">
        <v>235</v>
      </c>
      <c r="BM256" s="21" t="s">
        <v>478</v>
      </c>
    </row>
    <row r="257" spans="2:65" s="1" customFormat="1" ht="16.5" customHeight="1">
      <c r="B257" s="37"/>
      <c r="C257" s="164" t="s">
        <v>479</v>
      </c>
      <c r="D257" s="164" t="s">
        <v>156</v>
      </c>
      <c r="E257" s="165" t="s">
        <v>480</v>
      </c>
      <c r="F257" s="263" t="s">
        <v>481</v>
      </c>
      <c r="G257" s="263"/>
      <c r="H257" s="263"/>
      <c r="I257" s="263"/>
      <c r="J257" s="166" t="s">
        <v>246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156</v>
      </c>
      <c r="AU257" s="21" t="s">
        <v>134</v>
      </c>
      <c r="AY257" s="21" t="s">
        <v>155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134</v>
      </c>
      <c r="BK257" s="107">
        <f t="shared" si="44"/>
        <v>0</v>
      </c>
      <c r="BL257" s="21" t="s">
        <v>235</v>
      </c>
      <c r="BM257" s="21" t="s">
        <v>482</v>
      </c>
    </row>
    <row r="258" spans="2:65" s="1" customFormat="1" ht="16.5" customHeight="1">
      <c r="B258" s="37"/>
      <c r="C258" s="164" t="s">
        <v>483</v>
      </c>
      <c r="D258" s="164" t="s">
        <v>156</v>
      </c>
      <c r="E258" s="165" t="s">
        <v>484</v>
      </c>
      <c r="F258" s="263" t="s">
        <v>485</v>
      </c>
      <c r="G258" s="263"/>
      <c r="H258" s="263"/>
      <c r="I258" s="263"/>
      <c r="J258" s="166" t="s">
        <v>246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156</v>
      </c>
      <c r="AU258" s="21" t="s">
        <v>134</v>
      </c>
      <c r="AY258" s="21" t="s">
        <v>155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134</v>
      </c>
      <c r="BK258" s="107">
        <f t="shared" si="44"/>
        <v>0</v>
      </c>
      <c r="BL258" s="21" t="s">
        <v>235</v>
      </c>
      <c r="BM258" s="21" t="s">
        <v>486</v>
      </c>
    </row>
    <row r="259" spans="2:65" s="1" customFormat="1" ht="16.5" customHeight="1">
      <c r="B259" s="37"/>
      <c r="C259" s="164" t="s">
        <v>487</v>
      </c>
      <c r="D259" s="164" t="s">
        <v>156</v>
      </c>
      <c r="E259" s="165" t="s">
        <v>488</v>
      </c>
      <c r="F259" s="263" t="s">
        <v>489</v>
      </c>
      <c r="G259" s="263"/>
      <c r="H259" s="263"/>
      <c r="I259" s="263"/>
      <c r="J259" s="166" t="s">
        <v>246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156</v>
      </c>
      <c r="AU259" s="21" t="s">
        <v>134</v>
      </c>
      <c r="AY259" s="21" t="s">
        <v>155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134</v>
      </c>
      <c r="BK259" s="107">
        <f t="shared" si="44"/>
        <v>0</v>
      </c>
      <c r="BL259" s="21" t="s">
        <v>235</v>
      </c>
      <c r="BM259" s="21" t="s">
        <v>490</v>
      </c>
    </row>
    <row r="260" spans="2:65" s="1" customFormat="1" ht="16.5" customHeight="1">
      <c r="B260" s="37"/>
      <c r="C260" s="164" t="s">
        <v>491</v>
      </c>
      <c r="D260" s="164" t="s">
        <v>156</v>
      </c>
      <c r="E260" s="165" t="s">
        <v>492</v>
      </c>
      <c r="F260" s="263" t="s">
        <v>493</v>
      </c>
      <c r="G260" s="263"/>
      <c r="H260" s="263"/>
      <c r="I260" s="263"/>
      <c r="J260" s="166" t="s">
        <v>159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156</v>
      </c>
      <c r="AU260" s="21" t="s">
        <v>134</v>
      </c>
      <c r="AY260" s="21" t="s">
        <v>155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134</v>
      </c>
      <c r="BK260" s="107">
        <f t="shared" si="44"/>
        <v>0</v>
      </c>
      <c r="BL260" s="21" t="s">
        <v>235</v>
      </c>
      <c r="BM260" s="21" t="s">
        <v>494</v>
      </c>
    </row>
    <row r="261" spans="2:65" s="1" customFormat="1" ht="16.5" customHeight="1">
      <c r="B261" s="37"/>
      <c r="C261" s="164" t="s">
        <v>495</v>
      </c>
      <c r="D261" s="164" t="s">
        <v>156</v>
      </c>
      <c r="E261" s="165" t="s">
        <v>496</v>
      </c>
      <c r="F261" s="263" t="s">
        <v>497</v>
      </c>
      <c r="G261" s="263"/>
      <c r="H261" s="263"/>
      <c r="I261" s="263"/>
      <c r="J261" s="166" t="s">
        <v>159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156</v>
      </c>
      <c r="AU261" s="21" t="s">
        <v>134</v>
      </c>
      <c r="AY261" s="21" t="s">
        <v>155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134</v>
      </c>
      <c r="BK261" s="107">
        <f t="shared" si="44"/>
        <v>0</v>
      </c>
      <c r="BL261" s="21" t="s">
        <v>235</v>
      </c>
      <c r="BM261" s="21" t="s">
        <v>498</v>
      </c>
    </row>
    <row r="262" spans="2:65" s="1" customFormat="1" ht="16.5" customHeight="1">
      <c r="B262" s="37"/>
      <c r="C262" s="164" t="s">
        <v>499</v>
      </c>
      <c r="D262" s="164" t="s">
        <v>156</v>
      </c>
      <c r="E262" s="165" t="s">
        <v>500</v>
      </c>
      <c r="F262" s="263" t="s">
        <v>501</v>
      </c>
      <c r="G262" s="263"/>
      <c r="H262" s="263"/>
      <c r="I262" s="263"/>
      <c r="J262" s="166" t="s">
        <v>159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156</v>
      </c>
      <c r="AU262" s="21" t="s">
        <v>134</v>
      </c>
      <c r="AY262" s="21" t="s">
        <v>155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134</v>
      </c>
      <c r="BK262" s="107">
        <f t="shared" si="44"/>
        <v>0</v>
      </c>
      <c r="BL262" s="21" t="s">
        <v>235</v>
      </c>
      <c r="BM262" s="21" t="s">
        <v>502</v>
      </c>
    </row>
    <row r="263" spans="2:65" s="1" customFormat="1" ht="25.5" customHeight="1">
      <c r="B263" s="37"/>
      <c r="C263" s="164" t="s">
        <v>503</v>
      </c>
      <c r="D263" s="164" t="s">
        <v>156</v>
      </c>
      <c r="E263" s="165" t="s">
        <v>504</v>
      </c>
      <c r="F263" s="263" t="s">
        <v>505</v>
      </c>
      <c r="G263" s="263"/>
      <c r="H263" s="263"/>
      <c r="I263" s="263"/>
      <c r="J263" s="166" t="s">
        <v>159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156</v>
      </c>
      <c r="AU263" s="21" t="s">
        <v>134</v>
      </c>
      <c r="AY263" s="21" t="s">
        <v>155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134</v>
      </c>
      <c r="BK263" s="107">
        <f t="shared" si="44"/>
        <v>0</v>
      </c>
      <c r="BL263" s="21" t="s">
        <v>235</v>
      </c>
      <c r="BM263" s="21" t="s">
        <v>506</v>
      </c>
    </row>
    <row r="264" spans="2:65" s="1" customFormat="1" ht="25.5" customHeight="1">
      <c r="B264" s="37"/>
      <c r="C264" s="164" t="s">
        <v>507</v>
      </c>
      <c r="D264" s="164" t="s">
        <v>156</v>
      </c>
      <c r="E264" s="165" t="s">
        <v>508</v>
      </c>
      <c r="F264" s="263" t="s">
        <v>509</v>
      </c>
      <c r="G264" s="263"/>
      <c r="H264" s="263"/>
      <c r="I264" s="263"/>
      <c r="J264" s="166" t="s">
        <v>246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235</v>
      </c>
      <c r="AT264" s="21" t="s">
        <v>156</v>
      </c>
      <c r="AU264" s="21" t="s">
        <v>134</v>
      </c>
      <c r="AY264" s="21" t="s">
        <v>155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134</v>
      </c>
      <c r="BK264" s="107">
        <f t="shared" si="44"/>
        <v>0</v>
      </c>
      <c r="BL264" s="21" t="s">
        <v>235</v>
      </c>
      <c r="BM264" s="21" t="s">
        <v>510</v>
      </c>
    </row>
    <row r="265" spans="2:65" s="1" customFormat="1" ht="16.5" customHeight="1">
      <c r="B265" s="37"/>
      <c r="C265" s="164" t="s">
        <v>511</v>
      </c>
      <c r="D265" s="164" t="s">
        <v>156</v>
      </c>
      <c r="E265" s="165" t="s">
        <v>512</v>
      </c>
      <c r="F265" s="263" t="s">
        <v>513</v>
      </c>
      <c r="G265" s="263"/>
      <c r="H265" s="263"/>
      <c r="I265" s="263"/>
      <c r="J265" s="166" t="s">
        <v>159</v>
      </c>
      <c r="K265" s="167">
        <v>2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235</v>
      </c>
      <c r="AT265" s="21" t="s">
        <v>156</v>
      </c>
      <c r="AU265" s="21" t="s">
        <v>134</v>
      </c>
      <c r="AY265" s="21" t="s">
        <v>155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134</v>
      </c>
      <c r="BK265" s="107">
        <f t="shared" si="44"/>
        <v>0</v>
      </c>
      <c r="BL265" s="21" t="s">
        <v>235</v>
      </c>
      <c r="BM265" s="21" t="s">
        <v>514</v>
      </c>
    </row>
    <row r="266" spans="2:65" s="1" customFormat="1" ht="25.5" customHeight="1">
      <c r="B266" s="37"/>
      <c r="C266" s="164" t="s">
        <v>515</v>
      </c>
      <c r="D266" s="164" t="s">
        <v>156</v>
      </c>
      <c r="E266" s="165" t="s">
        <v>516</v>
      </c>
      <c r="F266" s="263" t="s">
        <v>517</v>
      </c>
      <c r="G266" s="263"/>
      <c r="H266" s="263"/>
      <c r="I266" s="263"/>
      <c r="J266" s="166" t="s">
        <v>159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235</v>
      </c>
      <c r="AT266" s="21" t="s">
        <v>156</v>
      </c>
      <c r="AU266" s="21" t="s">
        <v>134</v>
      </c>
      <c r="AY266" s="21" t="s">
        <v>155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134</v>
      </c>
      <c r="BK266" s="107">
        <f t="shared" si="44"/>
        <v>0</v>
      </c>
      <c r="BL266" s="21" t="s">
        <v>235</v>
      </c>
      <c r="BM266" s="21" t="s">
        <v>518</v>
      </c>
    </row>
    <row r="267" spans="2:65" s="1" customFormat="1" ht="16.5" customHeight="1">
      <c r="B267" s="37"/>
      <c r="C267" s="164" t="s">
        <v>519</v>
      </c>
      <c r="D267" s="164" t="s">
        <v>156</v>
      </c>
      <c r="E267" s="165" t="s">
        <v>520</v>
      </c>
      <c r="F267" s="263" t="s">
        <v>521</v>
      </c>
      <c r="G267" s="263"/>
      <c r="H267" s="263"/>
      <c r="I267" s="263"/>
      <c r="J267" s="166" t="s">
        <v>159</v>
      </c>
      <c r="K267" s="167">
        <v>1</v>
      </c>
      <c r="L267" s="264">
        <v>0</v>
      </c>
      <c r="M267" s="265"/>
      <c r="N267" s="266">
        <f t="shared" si="35"/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 t="shared" si="36"/>
        <v>0</v>
      </c>
      <c r="X267" s="169">
        <v>0</v>
      </c>
      <c r="Y267" s="169">
        <f t="shared" si="37"/>
        <v>0</v>
      </c>
      <c r="Z267" s="169">
        <v>0</v>
      </c>
      <c r="AA267" s="170">
        <f t="shared" si="38"/>
        <v>0</v>
      </c>
      <c r="AR267" s="21" t="s">
        <v>235</v>
      </c>
      <c r="AT267" s="21" t="s">
        <v>156</v>
      </c>
      <c r="AU267" s="21" t="s">
        <v>134</v>
      </c>
      <c r="AY267" s="21" t="s">
        <v>155</v>
      </c>
      <c r="BE267" s="107">
        <f t="shared" si="39"/>
        <v>0</v>
      </c>
      <c r="BF267" s="107">
        <f t="shared" si="40"/>
        <v>0</v>
      </c>
      <c r="BG267" s="107">
        <f t="shared" si="41"/>
        <v>0</v>
      </c>
      <c r="BH267" s="107">
        <f t="shared" si="42"/>
        <v>0</v>
      </c>
      <c r="BI267" s="107">
        <f t="shared" si="43"/>
        <v>0</v>
      </c>
      <c r="BJ267" s="21" t="s">
        <v>134</v>
      </c>
      <c r="BK267" s="107">
        <f t="shared" si="44"/>
        <v>0</v>
      </c>
      <c r="BL267" s="21" t="s">
        <v>235</v>
      </c>
      <c r="BM267" s="21" t="s">
        <v>522</v>
      </c>
    </row>
    <row r="268" spans="2:65" s="9" customFormat="1" ht="29.85" customHeight="1">
      <c r="B268" s="153"/>
      <c r="C268" s="154"/>
      <c r="D268" s="163" t="s">
        <v>119</v>
      </c>
      <c r="E268" s="163"/>
      <c r="F268" s="163"/>
      <c r="G268" s="163"/>
      <c r="H268" s="163"/>
      <c r="I268" s="163"/>
      <c r="J268" s="163"/>
      <c r="K268" s="163"/>
      <c r="L268" s="163"/>
      <c r="M268" s="163"/>
      <c r="N268" s="284">
        <f>BK268</f>
        <v>0</v>
      </c>
      <c r="O268" s="285"/>
      <c r="P268" s="285"/>
      <c r="Q268" s="285"/>
      <c r="R268" s="156"/>
      <c r="T268" s="157"/>
      <c r="U268" s="154"/>
      <c r="V268" s="154"/>
      <c r="W268" s="158">
        <f>SUM(W269:W274)</f>
        <v>0</v>
      </c>
      <c r="X268" s="154"/>
      <c r="Y268" s="158">
        <f>SUM(Y269:Y274)</f>
        <v>4.7204100000000006E-2</v>
      </c>
      <c r="Z268" s="154"/>
      <c r="AA268" s="159">
        <f>SUM(AA269:AA274)</f>
        <v>0</v>
      </c>
      <c r="AR268" s="160" t="s">
        <v>134</v>
      </c>
      <c r="AT268" s="161" t="s">
        <v>78</v>
      </c>
      <c r="AU268" s="161" t="s">
        <v>84</v>
      </c>
      <c r="AY268" s="160" t="s">
        <v>155</v>
      </c>
      <c r="BK268" s="162">
        <f>SUM(BK269:BK274)</f>
        <v>0</v>
      </c>
    </row>
    <row r="269" spans="2:65" s="1" customFormat="1" ht="38.25" customHeight="1">
      <c r="B269" s="37"/>
      <c r="C269" s="164" t="s">
        <v>523</v>
      </c>
      <c r="D269" s="164" t="s">
        <v>156</v>
      </c>
      <c r="E269" s="165" t="s">
        <v>524</v>
      </c>
      <c r="F269" s="263" t="s">
        <v>525</v>
      </c>
      <c r="G269" s="263"/>
      <c r="H269" s="263"/>
      <c r="I269" s="263"/>
      <c r="J269" s="166" t="s">
        <v>164</v>
      </c>
      <c r="K269" s="167">
        <v>1.83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>V269*K269</f>
        <v>0</v>
      </c>
      <c r="X269" s="169">
        <v>2.5669999999999998E-2</v>
      </c>
      <c r="Y269" s="169">
        <f>X269*K269</f>
        <v>4.69761E-2</v>
      </c>
      <c r="Z269" s="169">
        <v>0</v>
      </c>
      <c r="AA269" s="170">
        <f>Z269*K269</f>
        <v>0</v>
      </c>
      <c r="AR269" s="21" t="s">
        <v>235</v>
      </c>
      <c r="AT269" s="21" t="s">
        <v>156</v>
      </c>
      <c r="AU269" s="21" t="s">
        <v>134</v>
      </c>
      <c r="AY269" s="21" t="s">
        <v>155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134</v>
      </c>
      <c r="BK269" s="107">
        <f>ROUND(L269*K269,2)</f>
        <v>0</v>
      </c>
      <c r="BL269" s="21" t="s">
        <v>235</v>
      </c>
      <c r="BM269" s="21" t="s">
        <v>526</v>
      </c>
    </row>
    <row r="270" spans="2:65" s="10" customFormat="1" ht="16.5" customHeight="1">
      <c r="B270" s="171"/>
      <c r="C270" s="172"/>
      <c r="D270" s="172"/>
      <c r="E270" s="173" t="s">
        <v>22</v>
      </c>
      <c r="F270" s="267" t="s">
        <v>527</v>
      </c>
      <c r="G270" s="268"/>
      <c r="H270" s="268"/>
      <c r="I270" s="268"/>
      <c r="J270" s="172"/>
      <c r="K270" s="174">
        <v>1.83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167</v>
      </c>
      <c r="AU270" s="178" t="s">
        <v>134</v>
      </c>
      <c r="AV270" s="10" t="s">
        <v>134</v>
      </c>
      <c r="AW270" s="10" t="s">
        <v>36</v>
      </c>
      <c r="AX270" s="10" t="s">
        <v>84</v>
      </c>
      <c r="AY270" s="178" t="s">
        <v>155</v>
      </c>
    </row>
    <row r="271" spans="2:65" s="1" customFormat="1" ht="16.5" customHeight="1">
      <c r="B271" s="37"/>
      <c r="C271" s="164" t="s">
        <v>528</v>
      </c>
      <c r="D271" s="164" t="s">
        <v>156</v>
      </c>
      <c r="E271" s="165" t="s">
        <v>529</v>
      </c>
      <c r="F271" s="263" t="s">
        <v>530</v>
      </c>
      <c r="G271" s="263"/>
      <c r="H271" s="263"/>
      <c r="I271" s="263"/>
      <c r="J271" s="166" t="s">
        <v>164</v>
      </c>
      <c r="K271" s="167">
        <v>0.56999999999999995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2.0000000000000001E-4</v>
      </c>
      <c r="Y271" s="169">
        <f>X271*K271</f>
        <v>1.1399999999999999E-4</v>
      </c>
      <c r="Z271" s="169">
        <v>0</v>
      </c>
      <c r="AA271" s="170">
        <f>Z271*K271</f>
        <v>0</v>
      </c>
      <c r="AR271" s="21" t="s">
        <v>235</v>
      </c>
      <c r="AT271" s="21" t="s">
        <v>156</v>
      </c>
      <c r="AU271" s="21" t="s">
        <v>134</v>
      </c>
      <c r="AY271" s="21" t="s">
        <v>155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134</v>
      </c>
      <c r="BK271" s="107">
        <f>ROUND(L271*K271,2)</f>
        <v>0</v>
      </c>
      <c r="BL271" s="21" t="s">
        <v>235</v>
      </c>
      <c r="BM271" s="21" t="s">
        <v>531</v>
      </c>
    </row>
    <row r="272" spans="2:65" s="10" customFormat="1" ht="16.5" customHeight="1">
      <c r="B272" s="171"/>
      <c r="C272" s="172"/>
      <c r="D272" s="172"/>
      <c r="E272" s="173" t="s">
        <v>22</v>
      </c>
      <c r="F272" s="267" t="s">
        <v>532</v>
      </c>
      <c r="G272" s="268"/>
      <c r="H272" s="268"/>
      <c r="I272" s="268"/>
      <c r="J272" s="172"/>
      <c r="K272" s="174">
        <v>0.56999999999999995</v>
      </c>
      <c r="L272" s="172"/>
      <c r="M272" s="172"/>
      <c r="N272" s="172"/>
      <c r="O272" s="172"/>
      <c r="P272" s="172"/>
      <c r="Q272" s="172"/>
      <c r="R272" s="175"/>
      <c r="T272" s="176"/>
      <c r="U272" s="172"/>
      <c r="V272" s="172"/>
      <c r="W272" s="172"/>
      <c r="X272" s="172"/>
      <c r="Y272" s="172"/>
      <c r="Z272" s="172"/>
      <c r="AA272" s="177"/>
      <c r="AT272" s="178" t="s">
        <v>167</v>
      </c>
      <c r="AU272" s="178" t="s">
        <v>134</v>
      </c>
      <c r="AV272" s="10" t="s">
        <v>134</v>
      </c>
      <c r="AW272" s="10" t="s">
        <v>36</v>
      </c>
      <c r="AX272" s="10" t="s">
        <v>84</v>
      </c>
      <c r="AY272" s="178" t="s">
        <v>155</v>
      </c>
    </row>
    <row r="273" spans="2:65" s="1" customFormat="1" ht="25.5" customHeight="1">
      <c r="B273" s="37"/>
      <c r="C273" s="164" t="s">
        <v>533</v>
      </c>
      <c r="D273" s="164" t="s">
        <v>156</v>
      </c>
      <c r="E273" s="165" t="s">
        <v>534</v>
      </c>
      <c r="F273" s="263" t="s">
        <v>535</v>
      </c>
      <c r="G273" s="263"/>
      <c r="H273" s="263"/>
      <c r="I273" s="263"/>
      <c r="J273" s="166" t="s">
        <v>164</v>
      </c>
      <c r="K273" s="167">
        <v>0.56999999999999995</v>
      </c>
      <c r="L273" s="264">
        <v>0</v>
      </c>
      <c r="M273" s="265"/>
      <c r="N273" s="266">
        <f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>V273*K273</f>
        <v>0</v>
      </c>
      <c r="X273" s="169">
        <v>2.0000000000000001E-4</v>
      </c>
      <c r="Y273" s="169">
        <f>X273*K273</f>
        <v>1.1399999999999999E-4</v>
      </c>
      <c r="Z273" s="169">
        <v>0</v>
      </c>
      <c r="AA273" s="170">
        <f>Z273*K273</f>
        <v>0</v>
      </c>
      <c r="AR273" s="21" t="s">
        <v>235</v>
      </c>
      <c r="AT273" s="21" t="s">
        <v>156</v>
      </c>
      <c r="AU273" s="21" t="s">
        <v>134</v>
      </c>
      <c r="AY273" s="21" t="s">
        <v>155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1" t="s">
        <v>134</v>
      </c>
      <c r="BK273" s="107">
        <f>ROUND(L273*K273,2)</f>
        <v>0</v>
      </c>
      <c r="BL273" s="21" t="s">
        <v>235</v>
      </c>
      <c r="BM273" s="21" t="s">
        <v>536</v>
      </c>
    </row>
    <row r="274" spans="2:65" s="1" customFormat="1" ht="25.5" customHeight="1">
      <c r="B274" s="37"/>
      <c r="C274" s="164" t="s">
        <v>537</v>
      </c>
      <c r="D274" s="164" t="s">
        <v>156</v>
      </c>
      <c r="E274" s="165" t="s">
        <v>538</v>
      </c>
      <c r="F274" s="263" t="s">
        <v>539</v>
      </c>
      <c r="G274" s="263"/>
      <c r="H274" s="263"/>
      <c r="I274" s="263"/>
      <c r="J274" s="166" t="s">
        <v>342</v>
      </c>
      <c r="K274" s="167">
        <v>4.7E-2</v>
      </c>
      <c r="L274" s="264">
        <v>0</v>
      </c>
      <c r="M274" s="265"/>
      <c r="N274" s="266">
        <f>ROUND(L274*K274,2)</f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>V274*K274</f>
        <v>0</v>
      </c>
      <c r="X274" s="169">
        <v>0</v>
      </c>
      <c r="Y274" s="169">
        <f>X274*K274</f>
        <v>0</v>
      </c>
      <c r="Z274" s="169">
        <v>0</v>
      </c>
      <c r="AA274" s="170">
        <f>Z274*K274</f>
        <v>0</v>
      </c>
      <c r="AR274" s="21" t="s">
        <v>235</v>
      </c>
      <c r="AT274" s="21" t="s">
        <v>156</v>
      </c>
      <c r="AU274" s="21" t="s">
        <v>134</v>
      </c>
      <c r="AY274" s="21" t="s">
        <v>155</v>
      </c>
      <c r="BE274" s="107">
        <f>IF(U274="základní",N274,0)</f>
        <v>0</v>
      </c>
      <c r="BF274" s="107">
        <f>IF(U274="snížená",N274,0)</f>
        <v>0</v>
      </c>
      <c r="BG274" s="107">
        <f>IF(U274="zákl. přenesená",N274,0)</f>
        <v>0</v>
      </c>
      <c r="BH274" s="107">
        <f>IF(U274="sníž. přenesená",N274,0)</f>
        <v>0</v>
      </c>
      <c r="BI274" s="107">
        <f>IF(U274="nulová",N274,0)</f>
        <v>0</v>
      </c>
      <c r="BJ274" s="21" t="s">
        <v>134</v>
      </c>
      <c r="BK274" s="107">
        <f>ROUND(L274*K274,2)</f>
        <v>0</v>
      </c>
      <c r="BL274" s="21" t="s">
        <v>235</v>
      </c>
      <c r="BM274" s="21" t="s">
        <v>540</v>
      </c>
    </row>
    <row r="275" spans="2:65" s="9" customFormat="1" ht="29.85" customHeight="1">
      <c r="B275" s="153"/>
      <c r="C275" s="154"/>
      <c r="D275" s="163" t="s">
        <v>120</v>
      </c>
      <c r="E275" s="163"/>
      <c r="F275" s="163"/>
      <c r="G275" s="163"/>
      <c r="H275" s="163"/>
      <c r="I275" s="163"/>
      <c r="J275" s="163"/>
      <c r="K275" s="163"/>
      <c r="L275" s="163"/>
      <c r="M275" s="163"/>
      <c r="N275" s="284">
        <f>BK275</f>
        <v>0</v>
      </c>
      <c r="O275" s="285"/>
      <c r="P275" s="285"/>
      <c r="Q275" s="285"/>
      <c r="R275" s="156"/>
      <c r="T275" s="157"/>
      <c r="U275" s="154"/>
      <c r="V275" s="154"/>
      <c r="W275" s="158">
        <f>SUM(W276:W285)</f>
        <v>0</v>
      </c>
      <c r="X275" s="154"/>
      <c r="Y275" s="158">
        <f>SUM(Y276:Y285)</f>
        <v>7.740000000000001E-2</v>
      </c>
      <c r="Z275" s="154"/>
      <c r="AA275" s="159">
        <f>SUM(AA276:AA285)</f>
        <v>0</v>
      </c>
      <c r="AR275" s="160" t="s">
        <v>134</v>
      </c>
      <c r="AT275" s="161" t="s">
        <v>78</v>
      </c>
      <c r="AU275" s="161" t="s">
        <v>84</v>
      </c>
      <c r="AY275" s="160" t="s">
        <v>155</v>
      </c>
      <c r="BK275" s="162">
        <f>SUM(BK276:BK285)</f>
        <v>0</v>
      </c>
    </row>
    <row r="276" spans="2:65" s="1" customFormat="1" ht="38.25" customHeight="1">
      <c r="B276" s="37"/>
      <c r="C276" s="164" t="s">
        <v>541</v>
      </c>
      <c r="D276" s="164" t="s">
        <v>156</v>
      </c>
      <c r="E276" s="165" t="s">
        <v>542</v>
      </c>
      <c r="F276" s="263" t="s">
        <v>543</v>
      </c>
      <c r="G276" s="263"/>
      <c r="H276" s="263"/>
      <c r="I276" s="263"/>
      <c r="J276" s="166" t="s">
        <v>159</v>
      </c>
      <c r="K276" s="167">
        <v>4</v>
      </c>
      <c r="L276" s="264">
        <v>0</v>
      </c>
      <c r="M276" s="265"/>
      <c r="N276" s="266">
        <f t="shared" ref="N276:N285" si="45">ROUND(L276*K276,2)</f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ref="W276:W285" si="46">V276*K276</f>
        <v>0</v>
      </c>
      <c r="X276" s="169">
        <v>0</v>
      </c>
      <c r="Y276" s="169">
        <f t="shared" ref="Y276:Y285" si="47">X276*K276</f>
        <v>0</v>
      </c>
      <c r="Z276" s="169">
        <v>0</v>
      </c>
      <c r="AA276" s="170">
        <f t="shared" ref="AA276:AA285" si="48">Z276*K276</f>
        <v>0</v>
      </c>
      <c r="AR276" s="21" t="s">
        <v>235</v>
      </c>
      <c r="AT276" s="21" t="s">
        <v>156</v>
      </c>
      <c r="AU276" s="21" t="s">
        <v>134</v>
      </c>
      <c r="AY276" s="21" t="s">
        <v>155</v>
      </c>
      <c r="BE276" s="107">
        <f t="shared" ref="BE276:BE285" si="49">IF(U276="základní",N276,0)</f>
        <v>0</v>
      </c>
      <c r="BF276" s="107">
        <f t="shared" ref="BF276:BF285" si="50">IF(U276="snížená",N276,0)</f>
        <v>0</v>
      </c>
      <c r="BG276" s="107">
        <f t="shared" ref="BG276:BG285" si="51">IF(U276="zákl. přenesená",N276,0)</f>
        <v>0</v>
      </c>
      <c r="BH276" s="107">
        <f t="shared" ref="BH276:BH285" si="52">IF(U276="sníž. přenesená",N276,0)</f>
        <v>0</v>
      </c>
      <c r="BI276" s="107">
        <f t="shared" ref="BI276:BI285" si="53">IF(U276="nulová",N276,0)</f>
        <v>0</v>
      </c>
      <c r="BJ276" s="21" t="s">
        <v>134</v>
      </c>
      <c r="BK276" s="107">
        <f t="shared" ref="BK276:BK285" si="54">ROUND(L276*K276,2)</f>
        <v>0</v>
      </c>
      <c r="BL276" s="21" t="s">
        <v>235</v>
      </c>
      <c r="BM276" s="21" t="s">
        <v>544</v>
      </c>
    </row>
    <row r="277" spans="2:65" s="1" customFormat="1" ht="25.5" customHeight="1">
      <c r="B277" s="37"/>
      <c r="C277" s="194" t="s">
        <v>545</v>
      </c>
      <c r="D277" s="194" t="s">
        <v>228</v>
      </c>
      <c r="E277" s="195" t="s">
        <v>546</v>
      </c>
      <c r="F277" s="275" t="s">
        <v>547</v>
      </c>
      <c r="G277" s="275"/>
      <c r="H277" s="275"/>
      <c r="I277" s="275"/>
      <c r="J277" s="196" t="s">
        <v>159</v>
      </c>
      <c r="K277" s="197">
        <v>2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1.38E-2</v>
      </c>
      <c r="Y277" s="169">
        <f t="shared" si="47"/>
        <v>2.76E-2</v>
      </c>
      <c r="Z277" s="169">
        <v>0</v>
      </c>
      <c r="AA277" s="170">
        <f t="shared" si="48"/>
        <v>0</v>
      </c>
      <c r="AR277" s="21" t="s">
        <v>305</v>
      </c>
      <c r="AT277" s="21" t="s">
        <v>228</v>
      </c>
      <c r="AU277" s="21" t="s">
        <v>134</v>
      </c>
      <c r="AY277" s="21" t="s">
        <v>155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134</v>
      </c>
      <c r="BK277" s="107">
        <f t="shared" si="54"/>
        <v>0</v>
      </c>
      <c r="BL277" s="21" t="s">
        <v>235</v>
      </c>
      <c r="BM277" s="21" t="s">
        <v>548</v>
      </c>
    </row>
    <row r="278" spans="2:65" s="1" customFormat="1" ht="25.5" customHeight="1">
      <c r="B278" s="37"/>
      <c r="C278" s="194" t="s">
        <v>549</v>
      </c>
      <c r="D278" s="194" t="s">
        <v>228</v>
      </c>
      <c r="E278" s="195" t="s">
        <v>550</v>
      </c>
      <c r="F278" s="275" t="s">
        <v>551</v>
      </c>
      <c r="G278" s="275"/>
      <c r="H278" s="275"/>
      <c r="I278" s="275"/>
      <c r="J278" s="196" t="s">
        <v>159</v>
      </c>
      <c r="K278" s="197">
        <v>2</v>
      </c>
      <c r="L278" s="276">
        <v>0</v>
      </c>
      <c r="M278" s="277"/>
      <c r="N278" s="278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1.38E-2</v>
      </c>
      <c r="Y278" s="169">
        <f t="shared" si="47"/>
        <v>2.76E-2</v>
      </c>
      <c r="Z278" s="169">
        <v>0</v>
      </c>
      <c r="AA278" s="170">
        <f t="shared" si="48"/>
        <v>0</v>
      </c>
      <c r="AR278" s="21" t="s">
        <v>305</v>
      </c>
      <c r="AT278" s="21" t="s">
        <v>228</v>
      </c>
      <c r="AU278" s="21" t="s">
        <v>134</v>
      </c>
      <c r="AY278" s="21" t="s">
        <v>155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134</v>
      </c>
      <c r="BK278" s="107">
        <f t="shared" si="54"/>
        <v>0</v>
      </c>
      <c r="BL278" s="21" t="s">
        <v>235</v>
      </c>
      <c r="BM278" s="21" t="s">
        <v>552</v>
      </c>
    </row>
    <row r="279" spans="2:65" s="1" customFormat="1" ht="38.25" customHeight="1">
      <c r="B279" s="37"/>
      <c r="C279" s="164" t="s">
        <v>553</v>
      </c>
      <c r="D279" s="164" t="s">
        <v>156</v>
      </c>
      <c r="E279" s="165" t="s">
        <v>554</v>
      </c>
      <c r="F279" s="263" t="s">
        <v>555</v>
      </c>
      <c r="G279" s="263"/>
      <c r="H279" s="263"/>
      <c r="I279" s="263"/>
      <c r="J279" s="166" t="s">
        <v>159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235</v>
      </c>
      <c r="AT279" s="21" t="s">
        <v>156</v>
      </c>
      <c r="AU279" s="21" t="s">
        <v>134</v>
      </c>
      <c r="AY279" s="21" t="s">
        <v>155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134</v>
      </c>
      <c r="BK279" s="107">
        <f t="shared" si="54"/>
        <v>0</v>
      </c>
      <c r="BL279" s="21" t="s">
        <v>235</v>
      </c>
      <c r="BM279" s="21" t="s">
        <v>556</v>
      </c>
    </row>
    <row r="280" spans="2:65" s="1" customFormat="1" ht="25.5" customHeight="1">
      <c r="B280" s="37"/>
      <c r="C280" s="194" t="s">
        <v>557</v>
      </c>
      <c r="D280" s="194" t="s">
        <v>228</v>
      </c>
      <c r="E280" s="195" t="s">
        <v>558</v>
      </c>
      <c r="F280" s="275" t="s">
        <v>559</v>
      </c>
      <c r="G280" s="275"/>
      <c r="H280" s="275"/>
      <c r="I280" s="275"/>
      <c r="J280" s="196" t="s">
        <v>159</v>
      </c>
      <c r="K280" s="197">
        <v>1</v>
      </c>
      <c r="L280" s="276">
        <v>0</v>
      </c>
      <c r="M280" s="277"/>
      <c r="N280" s="278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1.38E-2</v>
      </c>
      <c r="Y280" s="169">
        <f t="shared" si="47"/>
        <v>1.38E-2</v>
      </c>
      <c r="Z280" s="169">
        <v>0</v>
      </c>
      <c r="AA280" s="170">
        <f t="shared" si="48"/>
        <v>0</v>
      </c>
      <c r="AR280" s="21" t="s">
        <v>305</v>
      </c>
      <c r="AT280" s="21" t="s">
        <v>228</v>
      </c>
      <c r="AU280" s="21" t="s">
        <v>134</v>
      </c>
      <c r="AY280" s="21" t="s">
        <v>155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134</v>
      </c>
      <c r="BK280" s="107">
        <f t="shared" si="54"/>
        <v>0</v>
      </c>
      <c r="BL280" s="21" t="s">
        <v>235</v>
      </c>
      <c r="BM280" s="21" t="s">
        <v>560</v>
      </c>
    </row>
    <row r="281" spans="2:65" s="1" customFormat="1" ht="16.5" customHeight="1">
      <c r="B281" s="37"/>
      <c r="C281" s="164" t="s">
        <v>561</v>
      </c>
      <c r="D281" s="164" t="s">
        <v>156</v>
      </c>
      <c r="E281" s="165" t="s">
        <v>562</v>
      </c>
      <c r="F281" s="263" t="s">
        <v>563</v>
      </c>
      <c r="G281" s="263"/>
      <c r="H281" s="263"/>
      <c r="I281" s="263"/>
      <c r="J281" s="166" t="s">
        <v>159</v>
      </c>
      <c r="K281" s="167">
        <v>4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235</v>
      </c>
      <c r="AT281" s="21" t="s">
        <v>156</v>
      </c>
      <c r="AU281" s="21" t="s">
        <v>134</v>
      </c>
      <c r="AY281" s="21" t="s">
        <v>155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134</v>
      </c>
      <c r="BK281" s="107">
        <f t="shared" si="54"/>
        <v>0</v>
      </c>
      <c r="BL281" s="21" t="s">
        <v>235</v>
      </c>
      <c r="BM281" s="21" t="s">
        <v>564</v>
      </c>
    </row>
    <row r="282" spans="2:65" s="1" customFormat="1" ht="16.5" customHeight="1">
      <c r="B282" s="37"/>
      <c r="C282" s="194" t="s">
        <v>565</v>
      </c>
      <c r="D282" s="194" t="s">
        <v>228</v>
      </c>
      <c r="E282" s="195" t="s">
        <v>566</v>
      </c>
      <c r="F282" s="275" t="s">
        <v>567</v>
      </c>
      <c r="G282" s="275"/>
      <c r="H282" s="275"/>
      <c r="I282" s="275"/>
      <c r="J282" s="196" t="s">
        <v>159</v>
      </c>
      <c r="K282" s="197">
        <v>4</v>
      </c>
      <c r="L282" s="276">
        <v>0</v>
      </c>
      <c r="M282" s="277"/>
      <c r="N282" s="278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2.0999999999999999E-3</v>
      </c>
      <c r="Y282" s="169">
        <f t="shared" si="47"/>
        <v>8.3999999999999995E-3</v>
      </c>
      <c r="Z282" s="169">
        <v>0</v>
      </c>
      <c r="AA282" s="170">
        <f t="shared" si="48"/>
        <v>0</v>
      </c>
      <c r="AR282" s="21" t="s">
        <v>305</v>
      </c>
      <c r="AT282" s="21" t="s">
        <v>228</v>
      </c>
      <c r="AU282" s="21" t="s">
        <v>134</v>
      </c>
      <c r="AY282" s="21" t="s">
        <v>155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134</v>
      </c>
      <c r="BK282" s="107">
        <f t="shared" si="54"/>
        <v>0</v>
      </c>
      <c r="BL282" s="21" t="s">
        <v>235</v>
      </c>
      <c r="BM282" s="21" t="s">
        <v>568</v>
      </c>
    </row>
    <row r="283" spans="2:65" s="1" customFormat="1" ht="16.5" customHeight="1">
      <c r="B283" s="37"/>
      <c r="C283" s="164" t="s">
        <v>569</v>
      </c>
      <c r="D283" s="164" t="s">
        <v>156</v>
      </c>
      <c r="E283" s="165" t="s">
        <v>570</v>
      </c>
      <c r="F283" s="263" t="s">
        <v>571</v>
      </c>
      <c r="G283" s="263"/>
      <c r="H283" s="263"/>
      <c r="I283" s="263"/>
      <c r="J283" s="166" t="s">
        <v>324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235</v>
      </c>
      <c r="AT283" s="21" t="s">
        <v>156</v>
      </c>
      <c r="AU283" s="21" t="s">
        <v>134</v>
      </c>
      <c r="AY283" s="21" t="s">
        <v>155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134</v>
      </c>
      <c r="BK283" s="107">
        <f t="shared" si="54"/>
        <v>0</v>
      </c>
      <c r="BL283" s="21" t="s">
        <v>235</v>
      </c>
      <c r="BM283" s="21" t="s">
        <v>572</v>
      </c>
    </row>
    <row r="284" spans="2:65" s="1" customFormat="1" ht="16.5" customHeight="1">
      <c r="B284" s="37"/>
      <c r="C284" s="164" t="s">
        <v>573</v>
      </c>
      <c r="D284" s="164" t="s">
        <v>156</v>
      </c>
      <c r="E284" s="165" t="s">
        <v>574</v>
      </c>
      <c r="F284" s="263" t="s">
        <v>575</v>
      </c>
      <c r="G284" s="263"/>
      <c r="H284" s="263"/>
      <c r="I284" s="263"/>
      <c r="J284" s="166" t="s">
        <v>324</v>
      </c>
      <c r="K284" s="167">
        <v>1</v>
      </c>
      <c r="L284" s="264">
        <v>0</v>
      </c>
      <c r="M284" s="265"/>
      <c r="N284" s="266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0</v>
      </c>
      <c r="Y284" s="169">
        <f t="shared" si="47"/>
        <v>0</v>
      </c>
      <c r="Z284" s="169">
        <v>0</v>
      </c>
      <c r="AA284" s="170">
        <f t="shared" si="48"/>
        <v>0</v>
      </c>
      <c r="AR284" s="21" t="s">
        <v>235</v>
      </c>
      <c r="AT284" s="21" t="s">
        <v>156</v>
      </c>
      <c r="AU284" s="21" t="s">
        <v>134</v>
      </c>
      <c r="AY284" s="21" t="s">
        <v>155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134</v>
      </c>
      <c r="BK284" s="107">
        <f t="shared" si="54"/>
        <v>0</v>
      </c>
      <c r="BL284" s="21" t="s">
        <v>235</v>
      </c>
      <c r="BM284" s="21" t="s">
        <v>576</v>
      </c>
    </row>
    <row r="285" spans="2:65" s="1" customFormat="1" ht="25.5" customHeight="1">
      <c r="B285" s="37"/>
      <c r="C285" s="164" t="s">
        <v>577</v>
      </c>
      <c r="D285" s="164" t="s">
        <v>156</v>
      </c>
      <c r="E285" s="165" t="s">
        <v>578</v>
      </c>
      <c r="F285" s="263" t="s">
        <v>579</v>
      </c>
      <c r="G285" s="263"/>
      <c r="H285" s="263"/>
      <c r="I285" s="263"/>
      <c r="J285" s="166" t="s">
        <v>342</v>
      </c>
      <c r="K285" s="167">
        <v>7.6999999999999999E-2</v>
      </c>
      <c r="L285" s="264">
        <v>0</v>
      </c>
      <c r="M285" s="265"/>
      <c r="N285" s="266">
        <f t="shared" si="45"/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 t="shared" si="46"/>
        <v>0</v>
      </c>
      <c r="X285" s="169">
        <v>0</v>
      </c>
      <c r="Y285" s="169">
        <f t="shared" si="47"/>
        <v>0</v>
      </c>
      <c r="Z285" s="169">
        <v>0</v>
      </c>
      <c r="AA285" s="170">
        <f t="shared" si="48"/>
        <v>0</v>
      </c>
      <c r="AR285" s="21" t="s">
        <v>235</v>
      </c>
      <c r="AT285" s="21" t="s">
        <v>156</v>
      </c>
      <c r="AU285" s="21" t="s">
        <v>134</v>
      </c>
      <c r="AY285" s="21" t="s">
        <v>155</v>
      </c>
      <c r="BE285" s="107">
        <f t="shared" si="49"/>
        <v>0</v>
      </c>
      <c r="BF285" s="107">
        <f t="shared" si="50"/>
        <v>0</v>
      </c>
      <c r="BG285" s="107">
        <f t="shared" si="51"/>
        <v>0</v>
      </c>
      <c r="BH285" s="107">
        <f t="shared" si="52"/>
        <v>0</v>
      </c>
      <c r="BI285" s="107">
        <f t="shared" si="53"/>
        <v>0</v>
      </c>
      <c r="BJ285" s="21" t="s">
        <v>134</v>
      </c>
      <c r="BK285" s="107">
        <f t="shared" si="54"/>
        <v>0</v>
      </c>
      <c r="BL285" s="21" t="s">
        <v>235</v>
      </c>
      <c r="BM285" s="21" t="s">
        <v>580</v>
      </c>
    </row>
    <row r="286" spans="2:65" s="9" customFormat="1" ht="29.85" customHeight="1">
      <c r="B286" s="153"/>
      <c r="C286" s="154"/>
      <c r="D286" s="163" t="s">
        <v>121</v>
      </c>
      <c r="E286" s="163"/>
      <c r="F286" s="163"/>
      <c r="G286" s="163"/>
      <c r="H286" s="163"/>
      <c r="I286" s="163"/>
      <c r="J286" s="163"/>
      <c r="K286" s="163"/>
      <c r="L286" s="163"/>
      <c r="M286" s="163"/>
      <c r="N286" s="284">
        <f>BK286</f>
        <v>0</v>
      </c>
      <c r="O286" s="285"/>
      <c r="P286" s="285"/>
      <c r="Q286" s="285"/>
      <c r="R286" s="156"/>
      <c r="T286" s="157"/>
      <c r="U286" s="154"/>
      <c r="V286" s="154"/>
      <c r="W286" s="158">
        <f>SUM(W287:W293)</f>
        <v>0</v>
      </c>
      <c r="X286" s="154"/>
      <c r="Y286" s="158">
        <f>SUM(Y287:Y293)</f>
        <v>0.11588399999999999</v>
      </c>
      <c r="Z286" s="154"/>
      <c r="AA286" s="159">
        <f>SUM(AA287:AA293)</f>
        <v>0</v>
      </c>
      <c r="AR286" s="160" t="s">
        <v>134</v>
      </c>
      <c r="AT286" s="161" t="s">
        <v>78</v>
      </c>
      <c r="AU286" s="161" t="s">
        <v>84</v>
      </c>
      <c r="AY286" s="160" t="s">
        <v>155</v>
      </c>
      <c r="BK286" s="162">
        <f>SUM(BK287:BK293)</f>
        <v>0</v>
      </c>
    </row>
    <row r="287" spans="2:65" s="1" customFormat="1" ht="38.25" customHeight="1">
      <c r="B287" s="37"/>
      <c r="C287" s="164" t="s">
        <v>581</v>
      </c>
      <c r="D287" s="164" t="s">
        <v>156</v>
      </c>
      <c r="E287" s="165" t="s">
        <v>582</v>
      </c>
      <c r="F287" s="263" t="s">
        <v>583</v>
      </c>
      <c r="G287" s="263"/>
      <c r="H287" s="263"/>
      <c r="I287" s="263"/>
      <c r="J287" s="166" t="s">
        <v>164</v>
      </c>
      <c r="K287" s="167">
        <v>3.6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3.62E-3</v>
      </c>
      <c r="Y287" s="169">
        <f>X287*K287</f>
        <v>1.3032E-2</v>
      </c>
      <c r="Z287" s="169">
        <v>0</v>
      </c>
      <c r="AA287" s="170">
        <f>Z287*K287</f>
        <v>0</v>
      </c>
      <c r="AR287" s="21" t="s">
        <v>235</v>
      </c>
      <c r="AT287" s="21" t="s">
        <v>156</v>
      </c>
      <c r="AU287" s="21" t="s">
        <v>134</v>
      </c>
      <c r="AY287" s="21" t="s">
        <v>155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134</v>
      </c>
      <c r="BK287" s="107">
        <f>ROUND(L287*K287,2)</f>
        <v>0</v>
      </c>
      <c r="BL287" s="21" t="s">
        <v>235</v>
      </c>
      <c r="BM287" s="21" t="s">
        <v>584</v>
      </c>
    </row>
    <row r="288" spans="2:65" s="10" customFormat="1" ht="16.5" customHeight="1">
      <c r="B288" s="171"/>
      <c r="C288" s="172"/>
      <c r="D288" s="172"/>
      <c r="E288" s="173" t="s">
        <v>22</v>
      </c>
      <c r="F288" s="267" t="s">
        <v>585</v>
      </c>
      <c r="G288" s="268"/>
      <c r="H288" s="268"/>
      <c r="I288" s="268"/>
      <c r="J288" s="172"/>
      <c r="K288" s="174">
        <v>3.6</v>
      </c>
      <c r="L288" s="172"/>
      <c r="M288" s="172"/>
      <c r="N288" s="172"/>
      <c r="O288" s="172"/>
      <c r="P288" s="172"/>
      <c r="Q288" s="172"/>
      <c r="R288" s="175"/>
      <c r="T288" s="176"/>
      <c r="U288" s="172"/>
      <c r="V288" s="172"/>
      <c r="W288" s="172"/>
      <c r="X288" s="172"/>
      <c r="Y288" s="172"/>
      <c r="Z288" s="172"/>
      <c r="AA288" s="177"/>
      <c r="AT288" s="178" t="s">
        <v>167</v>
      </c>
      <c r="AU288" s="178" t="s">
        <v>134</v>
      </c>
      <c r="AV288" s="10" t="s">
        <v>134</v>
      </c>
      <c r="AW288" s="10" t="s">
        <v>36</v>
      </c>
      <c r="AX288" s="10" t="s">
        <v>84</v>
      </c>
      <c r="AY288" s="178" t="s">
        <v>155</v>
      </c>
    </row>
    <row r="289" spans="2:65" s="1" customFormat="1" ht="16.5" customHeight="1">
      <c r="B289" s="37"/>
      <c r="C289" s="194" t="s">
        <v>586</v>
      </c>
      <c r="D289" s="194" t="s">
        <v>228</v>
      </c>
      <c r="E289" s="195" t="s">
        <v>587</v>
      </c>
      <c r="F289" s="275" t="s">
        <v>588</v>
      </c>
      <c r="G289" s="275"/>
      <c r="H289" s="275"/>
      <c r="I289" s="275"/>
      <c r="J289" s="196" t="s">
        <v>164</v>
      </c>
      <c r="K289" s="197">
        <v>3.96</v>
      </c>
      <c r="L289" s="276">
        <v>0</v>
      </c>
      <c r="M289" s="277"/>
      <c r="N289" s="278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1.9199999999999998E-2</v>
      </c>
      <c r="Y289" s="169">
        <f>X289*K289</f>
        <v>7.6031999999999988E-2</v>
      </c>
      <c r="Z289" s="169">
        <v>0</v>
      </c>
      <c r="AA289" s="170">
        <f>Z289*K289</f>
        <v>0</v>
      </c>
      <c r="AR289" s="21" t="s">
        <v>305</v>
      </c>
      <c r="AT289" s="21" t="s">
        <v>228</v>
      </c>
      <c r="AU289" s="21" t="s">
        <v>134</v>
      </c>
      <c r="AY289" s="21" t="s">
        <v>155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134</v>
      </c>
      <c r="BK289" s="107">
        <f>ROUND(L289*K289,2)</f>
        <v>0</v>
      </c>
      <c r="BL289" s="21" t="s">
        <v>235</v>
      </c>
      <c r="BM289" s="21" t="s">
        <v>589</v>
      </c>
    </row>
    <row r="290" spans="2:65" s="1" customFormat="1" ht="25.5" customHeight="1">
      <c r="B290" s="37"/>
      <c r="C290" s="164" t="s">
        <v>590</v>
      </c>
      <c r="D290" s="164" t="s">
        <v>156</v>
      </c>
      <c r="E290" s="165" t="s">
        <v>591</v>
      </c>
      <c r="F290" s="263" t="s">
        <v>592</v>
      </c>
      <c r="G290" s="263"/>
      <c r="H290" s="263"/>
      <c r="I290" s="263"/>
      <c r="J290" s="166" t="s">
        <v>164</v>
      </c>
      <c r="K290" s="167">
        <v>3.6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1" t="s">
        <v>235</v>
      </c>
      <c r="AT290" s="21" t="s">
        <v>156</v>
      </c>
      <c r="AU290" s="21" t="s">
        <v>134</v>
      </c>
      <c r="AY290" s="21" t="s">
        <v>155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134</v>
      </c>
      <c r="BK290" s="107">
        <f>ROUND(L290*K290,2)</f>
        <v>0</v>
      </c>
      <c r="BL290" s="21" t="s">
        <v>235</v>
      </c>
      <c r="BM290" s="21" t="s">
        <v>593</v>
      </c>
    </row>
    <row r="291" spans="2:65" s="1" customFormat="1" ht="16.5" customHeight="1">
      <c r="B291" s="37"/>
      <c r="C291" s="164" t="s">
        <v>594</v>
      </c>
      <c r="D291" s="164" t="s">
        <v>156</v>
      </c>
      <c r="E291" s="165" t="s">
        <v>595</v>
      </c>
      <c r="F291" s="263" t="s">
        <v>596</v>
      </c>
      <c r="G291" s="263"/>
      <c r="H291" s="263"/>
      <c r="I291" s="263"/>
      <c r="J291" s="166" t="s">
        <v>164</v>
      </c>
      <c r="K291" s="167">
        <v>3.6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2.9999999999999997E-4</v>
      </c>
      <c r="Y291" s="169">
        <f>X291*K291</f>
        <v>1.08E-3</v>
      </c>
      <c r="Z291" s="169">
        <v>0</v>
      </c>
      <c r="AA291" s="170">
        <f>Z291*K291</f>
        <v>0</v>
      </c>
      <c r="AR291" s="21" t="s">
        <v>235</v>
      </c>
      <c r="AT291" s="21" t="s">
        <v>156</v>
      </c>
      <c r="AU291" s="21" t="s">
        <v>134</v>
      </c>
      <c r="AY291" s="21" t="s">
        <v>155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134</v>
      </c>
      <c r="BK291" s="107">
        <f>ROUND(L291*K291,2)</f>
        <v>0</v>
      </c>
      <c r="BL291" s="21" t="s">
        <v>235</v>
      </c>
      <c r="BM291" s="21" t="s">
        <v>597</v>
      </c>
    </row>
    <row r="292" spans="2:65" s="1" customFormat="1" ht="25.5" customHeight="1">
      <c r="B292" s="37"/>
      <c r="C292" s="164" t="s">
        <v>598</v>
      </c>
      <c r="D292" s="164" t="s">
        <v>156</v>
      </c>
      <c r="E292" s="165" t="s">
        <v>599</v>
      </c>
      <c r="F292" s="263" t="s">
        <v>600</v>
      </c>
      <c r="G292" s="263"/>
      <c r="H292" s="263"/>
      <c r="I292" s="263"/>
      <c r="J292" s="166" t="s">
        <v>164</v>
      </c>
      <c r="K292" s="167">
        <v>3.6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7.1500000000000001E-3</v>
      </c>
      <c r="Y292" s="169">
        <f>X292*K292</f>
        <v>2.5740000000000002E-2</v>
      </c>
      <c r="Z292" s="169">
        <v>0</v>
      </c>
      <c r="AA292" s="170">
        <f>Z292*K292</f>
        <v>0</v>
      </c>
      <c r="AR292" s="21" t="s">
        <v>235</v>
      </c>
      <c r="AT292" s="21" t="s">
        <v>156</v>
      </c>
      <c r="AU292" s="21" t="s">
        <v>134</v>
      </c>
      <c r="AY292" s="21" t="s">
        <v>155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134</v>
      </c>
      <c r="BK292" s="107">
        <f>ROUND(L292*K292,2)</f>
        <v>0</v>
      </c>
      <c r="BL292" s="21" t="s">
        <v>235</v>
      </c>
      <c r="BM292" s="21" t="s">
        <v>601</v>
      </c>
    </row>
    <row r="293" spans="2:65" s="1" customFormat="1" ht="25.5" customHeight="1">
      <c r="B293" s="37"/>
      <c r="C293" s="164" t="s">
        <v>602</v>
      </c>
      <c r="D293" s="164" t="s">
        <v>156</v>
      </c>
      <c r="E293" s="165" t="s">
        <v>603</v>
      </c>
      <c r="F293" s="263" t="s">
        <v>604</v>
      </c>
      <c r="G293" s="263"/>
      <c r="H293" s="263"/>
      <c r="I293" s="263"/>
      <c r="J293" s="166" t="s">
        <v>342</v>
      </c>
      <c r="K293" s="167">
        <v>0.11600000000000001</v>
      </c>
      <c r="L293" s="264">
        <v>0</v>
      </c>
      <c r="M293" s="265"/>
      <c r="N293" s="266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0</v>
      </c>
      <c r="Y293" s="169">
        <f>X293*K293</f>
        <v>0</v>
      </c>
      <c r="Z293" s="169">
        <v>0</v>
      </c>
      <c r="AA293" s="170">
        <f>Z293*K293</f>
        <v>0</v>
      </c>
      <c r="AR293" s="21" t="s">
        <v>235</v>
      </c>
      <c r="AT293" s="21" t="s">
        <v>156</v>
      </c>
      <c r="AU293" s="21" t="s">
        <v>134</v>
      </c>
      <c r="AY293" s="21" t="s">
        <v>155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134</v>
      </c>
      <c r="BK293" s="107">
        <f>ROUND(L293*K293,2)</f>
        <v>0</v>
      </c>
      <c r="BL293" s="21" t="s">
        <v>235</v>
      </c>
      <c r="BM293" s="21" t="s">
        <v>605</v>
      </c>
    </row>
    <row r="294" spans="2:65" s="9" customFormat="1" ht="29.85" customHeight="1">
      <c r="B294" s="153"/>
      <c r="C294" s="154"/>
      <c r="D294" s="163" t="s">
        <v>122</v>
      </c>
      <c r="E294" s="163"/>
      <c r="F294" s="163"/>
      <c r="G294" s="163"/>
      <c r="H294" s="163"/>
      <c r="I294" s="163"/>
      <c r="J294" s="163"/>
      <c r="K294" s="163"/>
      <c r="L294" s="163"/>
      <c r="M294" s="163"/>
      <c r="N294" s="284">
        <f>BK294</f>
        <v>0</v>
      </c>
      <c r="O294" s="285"/>
      <c r="P294" s="285"/>
      <c r="Q294" s="285"/>
      <c r="R294" s="156"/>
      <c r="T294" s="157"/>
      <c r="U294" s="154"/>
      <c r="V294" s="154"/>
      <c r="W294" s="158">
        <f>SUM(W295:W297)</f>
        <v>0</v>
      </c>
      <c r="X294" s="154"/>
      <c r="Y294" s="158">
        <f>SUM(Y295:Y297)</f>
        <v>3.48E-4</v>
      </c>
      <c r="Z294" s="154"/>
      <c r="AA294" s="159">
        <f>SUM(AA295:AA297)</f>
        <v>0</v>
      </c>
      <c r="AR294" s="160" t="s">
        <v>134</v>
      </c>
      <c r="AT294" s="161" t="s">
        <v>78</v>
      </c>
      <c r="AU294" s="161" t="s">
        <v>84</v>
      </c>
      <c r="AY294" s="160" t="s">
        <v>155</v>
      </c>
      <c r="BK294" s="162">
        <f>SUM(BK295:BK297)</f>
        <v>0</v>
      </c>
    </row>
    <row r="295" spans="2:65" s="1" customFormat="1" ht="25.5" customHeight="1">
      <c r="B295" s="37"/>
      <c r="C295" s="164" t="s">
        <v>606</v>
      </c>
      <c r="D295" s="164" t="s">
        <v>156</v>
      </c>
      <c r="E295" s="165" t="s">
        <v>607</v>
      </c>
      <c r="F295" s="263" t="s">
        <v>608</v>
      </c>
      <c r="G295" s="263"/>
      <c r="H295" s="263"/>
      <c r="I295" s="263"/>
      <c r="J295" s="166" t="s">
        <v>171</v>
      </c>
      <c r="K295" s="167">
        <v>1.2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22</v>
      </c>
      <c r="U295" s="46" t="s">
        <v>46</v>
      </c>
      <c r="V295" s="38"/>
      <c r="W295" s="169">
        <f>V295*K295</f>
        <v>0</v>
      </c>
      <c r="X295" s="169">
        <v>6.9999999999999994E-5</v>
      </c>
      <c r="Y295" s="169">
        <f>X295*K295</f>
        <v>8.3999999999999995E-5</v>
      </c>
      <c r="Z295" s="169">
        <v>0</v>
      </c>
      <c r="AA295" s="170">
        <f>Z295*K295</f>
        <v>0</v>
      </c>
      <c r="AR295" s="21" t="s">
        <v>235</v>
      </c>
      <c r="AT295" s="21" t="s">
        <v>156</v>
      </c>
      <c r="AU295" s="21" t="s">
        <v>134</v>
      </c>
      <c r="AY295" s="21" t="s">
        <v>155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134</v>
      </c>
      <c r="BK295" s="107">
        <f>ROUND(L295*K295,2)</f>
        <v>0</v>
      </c>
      <c r="BL295" s="21" t="s">
        <v>235</v>
      </c>
      <c r="BM295" s="21" t="s">
        <v>609</v>
      </c>
    </row>
    <row r="296" spans="2:65" s="10" customFormat="1" ht="16.5" customHeight="1">
      <c r="B296" s="171"/>
      <c r="C296" s="172"/>
      <c r="D296" s="172"/>
      <c r="E296" s="173" t="s">
        <v>22</v>
      </c>
      <c r="F296" s="267" t="s">
        <v>610</v>
      </c>
      <c r="G296" s="268"/>
      <c r="H296" s="268"/>
      <c r="I296" s="268"/>
      <c r="J296" s="172"/>
      <c r="K296" s="174">
        <v>1.2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167</v>
      </c>
      <c r="AU296" s="178" t="s">
        <v>134</v>
      </c>
      <c r="AV296" s="10" t="s">
        <v>134</v>
      </c>
      <c r="AW296" s="10" t="s">
        <v>36</v>
      </c>
      <c r="AX296" s="10" t="s">
        <v>84</v>
      </c>
      <c r="AY296" s="178" t="s">
        <v>155</v>
      </c>
    </row>
    <row r="297" spans="2:65" s="1" customFormat="1" ht="16.5" customHeight="1">
      <c r="B297" s="37"/>
      <c r="C297" s="194" t="s">
        <v>611</v>
      </c>
      <c r="D297" s="194" t="s">
        <v>228</v>
      </c>
      <c r="E297" s="195" t="s">
        <v>612</v>
      </c>
      <c r="F297" s="275" t="s">
        <v>613</v>
      </c>
      <c r="G297" s="275"/>
      <c r="H297" s="275"/>
      <c r="I297" s="275"/>
      <c r="J297" s="196" t="s">
        <v>171</v>
      </c>
      <c r="K297" s="197">
        <v>1.32</v>
      </c>
      <c r="L297" s="276">
        <v>0</v>
      </c>
      <c r="M297" s="277"/>
      <c r="N297" s="278">
        <f>ROUND(L297*K297,2)</f>
        <v>0</v>
      </c>
      <c r="O297" s="266"/>
      <c r="P297" s="266"/>
      <c r="Q297" s="266"/>
      <c r="R297" s="39"/>
      <c r="T297" s="168" t="s">
        <v>22</v>
      </c>
      <c r="U297" s="46" t="s">
        <v>46</v>
      </c>
      <c r="V297" s="38"/>
      <c r="W297" s="169">
        <f>V297*K297</f>
        <v>0</v>
      </c>
      <c r="X297" s="169">
        <v>2.0000000000000001E-4</v>
      </c>
      <c r="Y297" s="169">
        <f>X297*K297</f>
        <v>2.6400000000000002E-4</v>
      </c>
      <c r="Z297" s="169">
        <v>0</v>
      </c>
      <c r="AA297" s="170">
        <f>Z297*K297</f>
        <v>0</v>
      </c>
      <c r="AR297" s="21" t="s">
        <v>305</v>
      </c>
      <c r="AT297" s="21" t="s">
        <v>228</v>
      </c>
      <c r="AU297" s="21" t="s">
        <v>134</v>
      </c>
      <c r="AY297" s="21" t="s">
        <v>155</v>
      </c>
      <c r="BE297" s="107">
        <f>IF(U297="základní",N297,0)</f>
        <v>0</v>
      </c>
      <c r="BF297" s="107">
        <f>IF(U297="snížená",N297,0)</f>
        <v>0</v>
      </c>
      <c r="BG297" s="107">
        <f>IF(U297="zákl. přenesená",N297,0)</f>
        <v>0</v>
      </c>
      <c r="BH297" s="107">
        <f>IF(U297="sníž. přenesená",N297,0)</f>
        <v>0</v>
      </c>
      <c r="BI297" s="107">
        <f>IF(U297="nulová",N297,0)</f>
        <v>0</v>
      </c>
      <c r="BJ297" s="21" t="s">
        <v>134</v>
      </c>
      <c r="BK297" s="107">
        <f>ROUND(L297*K297,2)</f>
        <v>0</v>
      </c>
      <c r="BL297" s="21" t="s">
        <v>235</v>
      </c>
      <c r="BM297" s="21" t="s">
        <v>614</v>
      </c>
    </row>
    <row r="298" spans="2:65" s="9" customFormat="1" ht="29.85" customHeight="1">
      <c r="B298" s="153"/>
      <c r="C298" s="154"/>
      <c r="D298" s="163" t="s">
        <v>123</v>
      </c>
      <c r="E298" s="163"/>
      <c r="F298" s="163"/>
      <c r="G298" s="163"/>
      <c r="H298" s="163"/>
      <c r="I298" s="163"/>
      <c r="J298" s="163"/>
      <c r="K298" s="163"/>
      <c r="L298" s="163"/>
      <c r="M298" s="163"/>
      <c r="N298" s="284">
        <f>BK298</f>
        <v>0</v>
      </c>
      <c r="O298" s="285"/>
      <c r="P298" s="285"/>
      <c r="Q298" s="285"/>
      <c r="R298" s="156"/>
      <c r="T298" s="157"/>
      <c r="U298" s="154"/>
      <c r="V298" s="154"/>
      <c r="W298" s="158">
        <f>SUM(W299:W311)</f>
        <v>0</v>
      </c>
      <c r="X298" s="154"/>
      <c r="Y298" s="158">
        <f>SUM(Y299:Y311)</f>
        <v>0.34139588000000004</v>
      </c>
      <c r="Z298" s="154"/>
      <c r="AA298" s="159">
        <f>SUM(AA299:AA311)</f>
        <v>0</v>
      </c>
      <c r="AR298" s="160" t="s">
        <v>134</v>
      </c>
      <c r="AT298" s="161" t="s">
        <v>78</v>
      </c>
      <c r="AU298" s="161" t="s">
        <v>84</v>
      </c>
      <c r="AY298" s="160" t="s">
        <v>155</v>
      </c>
      <c r="BK298" s="162">
        <f>SUM(BK299:BK311)</f>
        <v>0</v>
      </c>
    </row>
    <row r="299" spans="2:65" s="1" customFormat="1" ht="25.5" customHeight="1">
      <c r="B299" s="37"/>
      <c r="C299" s="164" t="s">
        <v>615</v>
      </c>
      <c r="D299" s="164" t="s">
        <v>156</v>
      </c>
      <c r="E299" s="165" t="s">
        <v>616</v>
      </c>
      <c r="F299" s="263" t="s">
        <v>617</v>
      </c>
      <c r="G299" s="263"/>
      <c r="H299" s="263"/>
      <c r="I299" s="263"/>
      <c r="J299" s="166" t="s">
        <v>171</v>
      </c>
      <c r="K299" s="167">
        <v>42.74</v>
      </c>
      <c r="L299" s="264">
        <v>0</v>
      </c>
      <c r="M299" s="265"/>
      <c r="N299" s="266">
        <f>ROUND(L299*K299,2)</f>
        <v>0</v>
      </c>
      <c r="O299" s="266"/>
      <c r="P299" s="266"/>
      <c r="Q299" s="266"/>
      <c r="R299" s="39"/>
      <c r="T299" s="168" t="s">
        <v>22</v>
      </c>
      <c r="U299" s="46" t="s">
        <v>46</v>
      </c>
      <c r="V299" s="38"/>
      <c r="W299" s="169">
        <f>V299*K299</f>
        <v>0</v>
      </c>
      <c r="X299" s="169">
        <v>2.0000000000000002E-5</v>
      </c>
      <c r="Y299" s="169">
        <f>X299*K299</f>
        <v>8.5480000000000007E-4</v>
      </c>
      <c r="Z299" s="169">
        <v>0</v>
      </c>
      <c r="AA299" s="170">
        <f>Z299*K299</f>
        <v>0</v>
      </c>
      <c r="AR299" s="21" t="s">
        <v>235</v>
      </c>
      <c r="AT299" s="21" t="s">
        <v>156</v>
      </c>
      <c r="AU299" s="21" t="s">
        <v>134</v>
      </c>
      <c r="AY299" s="21" t="s">
        <v>155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134</v>
      </c>
      <c r="BK299" s="107">
        <f>ROUND(L299*K299,2)</f>
        <v>0</v>
      </c>
      <c r="BL299" s="21" t="s">
        <v>235</v>
      </c>
      <c r="BM299" s="21" t="s">
        <v>618</v>
      </c>
    </row>
    <row r="300" spans="2:65" s="10" customFormat="1" ht="16.5" customHeight="1">
      <c r="B300" s="171"/>
      <c r="C300" s="172"/>
      <c r="D300" s="172"/>
      <c r="E300" s="173" t="s">
        <v>22</v>
      </c>
      <c r="F300" s="267" t="s">
        <v>619</v>
      </c>
      <c r="G300" s="268"/>
      <c r="H300" s="268"/>
      <c r="I300" s="268"/>
      <c r="J300" s="172"/>
      <c r="K300" s="174">
        <v>8.7200000000000006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167</v>
      </c>
      <c r="AU300" s="178" t="s">
        <v>134</v>
      </c>
      <c r="AV300" s="10" t="s">
        <v>134</v>
      </c>
      <c r="AW300" s="10" t="s">
        <v>36</v>
      </c>
      <c r="AX300" s="10" t="s">
        <v>79</v>
      </c>
      <c r="AY300" s="178" t="s">
        <v>155</v>
      </c>
    </row>
    <row r="301" spans="2:65" s="10" customFormat="1" ht="16.5" customHeight="1">
      <c r="B301" s="171"/>
      <c r="C301" s="172"/>
      <c r="D301" s="172"/>
      <c r="E301" s="173" t="s">
        <v>22</v>
      </c>
      <c r="F301" s="271" t="s">
        <v>620</v>
      </c>
      <c r="G301" s="272"/>
      <c r="H301" s="272"/>
      <c r="I301" s="272"/>
      <c r="J301" s="172"/>
      <c r="K301" s="174">
        <v>12.52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167</v>
      </c>
      <c r="AU301" s="178" t="s">
        <v>134</v>
      </c>
      <c r="AV301" s="10" t="s">
        <v>134</v>
      </c>
      <c r="AW301" s="10" t="s">
        <v>36</v>
      </c>
      <c r="AX301" s="10" t="s">
        <v>79</v>
      </c>
      <c r="AY301" s="178" t="s">
        <v>155</v>
      </c>
    </row>
    <row r="302" spans="2:65" s="10" customFormat="1" ht="16.5" customHeight="1">
      <c r="B302" s="171"/>
      <c r="C302" s="172"/>
      <c r="D302" s="172"/>
      <c r="E302" s="173" t="s">
        <v>22</v>
      </c>
      <c r="F302" s="271" t="s">
        <v>621</v>
      </c>
      <c r="G302" s="272"/>
      <c r="H302" s="272"/>
      <c r="I302" s="272"/>
      <c r="J302" s="172"/>
      <c r="K302" s="174">
        <v>21.5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167</v>
      </c>
      <c r="AU302" s="178" t="s">
        <v>134</v>
      </c>
      <c r="AV302" s="10" t="s">
        <v>134</v>
      </c>
      <c r="AW302" s="10" t="s">
        <v>36</v>
      </c>
      <c r="AX302" s="10" t="s">
        <v>79</v>
      </c>
      <c r="AY302" s="178" t="s">
        <v>155</v>
      </c>
    </row>
    <row r="303" spans="2:65" s="12" customFormat="1" ht="16.5" customHeight="1">
      <c r="B303" s="186"/>
      <c r="C303" s="187"/>
      <c r="D303" s="187"/>
      <c r="E303" s="188" t="s">
        <v>22</v>
      </c>
      <c r="F303" s="273" t="s">
        <v>204</v>
      </c>
      <c r="G303" s="274"/>
      <c r="H303" s="274"/>
      <c r="I303" s="274"/>
      <c r="J303" s="187"/>
      <c r="K303" s="189">
        <v>42.74</v>
      </c>
      <c r="L303" s="187"/>
      <c r="M303" s="187"/>
      <c r="N303" s="187"/>
      <c r="O303" s="187"/>
      <c r="P303" s="187"/>
      <c r="Q303" s="187"/>
      <c r="R303" s="190"/>
      <c r="T303" s="191"/>
      <c r="U303" s="187"/>
      <c r="V303" s="187"/>
      <c r="W303" s="187"/>
      <c r="X303" s="187"/>
      <c r="Y303" s="187"/>
      <c r="Z303" s="187"/>
      <c r="AA303" s="192"/>
      <c r="AT303" s="193" t="s">
        <v>167</v>
      </c>
      <c r="AU303" s="193" t="s">
        <v>134</v>
      </c>
      <c r="AV303" s="12" t="s">
        <v>160</v>
      </c>
      <c r="AW303" s="12" t="s">
        <v>36</v>
      </c>
      <c r="AX303" s="12" t="s">
        <v>84</v>
      </c>
      <c r="AY303" s="193" t="s">
        <v>155</v>
      </c>
    </row>
    <row r="304" spans="2:65" s="1" customFormat="1" ht="16.5" customHeight="1">
      <c r="B304" s="37"/>
      <c r="C304" s="194" t="s">
        <v>622</v>
      </c>
      <c r="D304" s="194" t="s">
        <v>228</v>
      </c>
      <c r="E304" s="195" t="s">
        <v>623</v>
      </c>
      <c r="F304" s="275" t="s">
        <v>624</v>
      </c>
      <c r="G304" s="275"/>
      <c r="H304" s="275"/>
      <c r="I304" s="275"/>
      <c r="J304" s="196" t="s">
        <v>171</v>
      </c>
      <c r="K304" s="197">
        <v>44.45</v>
      </c>
      <c r="L304" s="276">
        <v>0</v>
      </c>
      <c r="M304" s="277"/>
      <c r="N304" s="278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2.9999999999999997E-4</v>
      </c>
      <c r="Y304" s="169">
        <f>X304*K304</f>
        <v>1.3335E-2</v>
      </c>
      <c r="Z304" s="169">
        <v>0</v>
      </c>
      <c r="AA304" s="170">
        <f>Z304*K304</f>
        <v>0</v>
      </c>
      <c r="AR304" s="21" t="s">
        <v>305</v>
      </c>
      <c r="AT304" s="21" t="s">
        <v>228</v>
      </c>
      <c r="AU304" s="21" t="s">
        <v>134</v>
      </c>
      <c r="AY304" s="21" t="s">
        <v>155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134</v>
      </c>
      <c r="BK304" s="107">
        <f>ROUND(L304*K304,2)</f>
        <v>0</v>
      </c>
      <c r="BL304" s="21" t="s">
        <v>235</v>
      </c>
      <c r="BM304" s="21" t="s">
        <v>625</v>
      </c>
    </row>
    <row r="305" spans="2:65" s="1" customFormat="1" ht="16.5" customHeight="1">
      <c r="B305" s="37"/>
      <c r="C305" s="164" t="s">
        <v>626</v>
      </c>
      <c r="D305" s="164" t="s">
        <v>156</v>
      </c>
      <c r="E305" s="165" t="s">
        <v>627</v>
      </c>
      <c r="F305" s="263" t="s">
        <v>628</v>
      </c>
      <c r="G305" s="263"/>
      <c r="H305" s="263"/>
      <c r="I305" s="263"/>
      <c r="J305" s="166" t="s">
        <v>164</v>
      </c>
      <c r="K305" s="167">
        <v>39.200000000000003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2.7E-4</v>
      </c>
      <c r="Y305" s="169">
        <f>X305*K305</f>
        <v>1.0584000000000001E-2</v>
      </c>
      <c r="Z305" s="169">
        <v>0</v>
      </c>
      <c r="AA305" s="170">
        <f>Z305*K305</f>
        <v>0</v>
      </c>
      <c r="AR305" s="21" t="s">
        <v>235</v>
      </c>
      <c r="AT305" s="21" t="s">
        <v>156</v>
      </c>
      <c r="AU305" s="21" t="s">
        <v>134</v>
      </c>
      <c r="AY305" s="21" t="s">
        <v>155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134</v>
      </c>
      <c r="BK305" s="107">
        <f>ROUND(L305*K305,2)</f>
        <v>0</v>
      </c>
      <c r="BL305" s="21" t="s">
        <v>235</v>
      </c>
      <c r="BM305" s="21" t="s">
        <v>629</v>
      </c>
    </row>
    <row r="306" spans="2:65" s="10" customFormat="1" ht="16.5" customHeight="1">
      <c r="B306" s="171"/>
      <c r="C306" s="172"/>
      <c r="D306" s="172"/>
      <c r="E306" s="173" t="s">
        <v>22</v>
      </c>
      <c r="F306" s="267" t="s">
        <v>296</v>
      </c>
      <c r="G306" s="268"/>
      <c r="H306" s="268"/>
      <c r="I306" s="268"/>
      <c r="J306" s="172"/>
      <c r="K306" s="174">
        <v>39.200000000000003</v>
      </c>
      <c r="L306" s="172"/>
      <c r="M306" s="172"/>
      <c r="N306" s="172"/>
      <c r="O306" s="172"/>
      <c r="P306" s="172"/>
      <c r="Q306" s="172"/>
      <c r="R306" s="175"/>
      <c r="T306" s="176"/>
      <c r="U306" s="172"/>
      <c r="V306" s="172"/>
      <c r="W306" s="172"/>
      <c r="X306" s="172"/>
      <c r="Y306" s="172"/>
      <c r="Z306" s="172"/>
      <c r="AA306" s="177"/>
      <c r="AT306" s="178" t="s">
        <v>167</v>
      </c>
      <c r="AU306" s="178" t="s">
        <v>134</v>
      </c>
      <c r="AV306" s="10" t="s">
        <v>134</v>
      </c>
      <c r="AW306" s="10" t="s">
        <v>36</v>
      </c>
      <c r="AX306" s="10" t="s">
        <v>84</v>
      </c>
      <c r="AY306" s="178" t="s">
        <v>155</v>
      </c>
    </row>
    <row r="307" spans="2:65" s="1" customFormat="1" ht="16.5" customHeight="1">
      <c r="B307" s="37"/>
      <c r="C307" s="194" t="s">
        <v>630</v>
      </c>
      <c r="D307" s="194" t="s">
        <v>228</v>
      </c>
      <c r="E307" s="195" t="s">
        <v>631</v>
      </c>
      <c r="F307" s="275" t="s">
        <v>632</v>
      </c>
      <c r="G307" s="275"/>
      <c r="H307" s="275"/>
      <c r="I307" s="275"/>
      <c r="J307" s="196" t="s">
        <v>164</v>
      </c>
      <c r="K307" s="197">
        <v>40.768000000000001</v>
      </c>
      <c r="L307" s="276">
        <v>0</v>
      </c>
      <c r="M307" s="277"/>
      <c r="N307" s="278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2.5600000000000002E-3</v>
      </c>
      <c r="Y307" s="169">
        <f>X307*K307</f>
        <v>0.10436608000000001</v>
      </c>
      <c r="Z307" s="169">
        <v>0</v>
      </c>
      <c r="AA307" s="170">
        <f>Z307*K307</f>
        <v>0</v>
      </c>
      <c r="AR307" s="21" t="s">
        <v>305</v>
      </c>
      <c r="AT307" s="21" t="s">
        <v>228</v>
      </c>
      <c r="AU307" s="21" t="s">
        <v>134</v>
      </c>
      <c r="AY307" s="21" t="s">
        <v>155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134</v>
      </c>
      <c r="BK307" s="107">
        <f>ROUND(L307*K307,2)</f>
        <v>0</v>
      </c>
      <c r="BL307" s="21" t="s">
        <v>235</v>
      </c>
      <c r="BM307" s="21" t="s">
        <v>633</v>
      </c>
    </row>
    <row r="308" spans="2:65" s="1" customFormat="1" ht="16.5" customHeight="1">
      <c r="B308" s="37"/>
      <c r="C308" s="164" t="s">
        <v>634</v>
      </c>
      <c r="D308" s="164" t="s">
        <v>156</v>
      </c>
      <c r="E308" s="165" t="s">
        <v>635</v>
      </c>
      <c r="F308" s="263" t="s">
        <v>636</v>
      </c>
      <c r="G308" s="263"/>
      <c r="H308" s="263"/>
      <c r="I308" s="263"/>
      <c r="J308" s="166" t="s">
        <v>164</v>
      </c>
      <c r="K308" s="167">
        <v>39.6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0</v>
      </c>
      <c r="Y308" s="169">
        <f>X308*K308</f>
        <v>0</v>
      </c>
      <c r="Z308" s="169">
        <v>0</v>
      </c>
      <c r="AA308" s="170">
        <f>Z308*K308</f>
        <v>0</v>
      </c>
      <c r="AR308" s="21" t="s">
        <v>235</v>
      </c>
      <c r="AT308" s="21" t="s">
        <v>156</v>
      </c>
      <c r="AU308" s="21" t="s">
        <v>134</v>
      </c>
      <c r="AY308" s="21" t="s">
        <v>155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134</v>
      </c>
      <c r="BK308" s="107">
        <f>ROUND(L308*K308,2)</f>
        <v>0</v>
      </c>
      <c r="BL308" s="21" t="s">
        <v>235</v>
      </c>
      <c r="BM308" s="21" t="s">
        <v>637</v>
      </c>
    </row>
    <row r="309" spans="2:65" s="1" customFormat="1" ht="25.5" customHeight="1">
      <c r="B309" s="37"/>
      <c r="C309" s="164" t="s">
        <v>638</v>
      </c>
      <c r="D309" s="164" t="s">
        <v>156</v>
      </c>
      <c r="E309" s="165" t="s">
        <v>639</v>
      </c>
      <c r="F309" s="263" t="s">
        <v>640</v>
      </c>
      <c r="G309" s="263"/>
      <c r="H309" s="263"/>
      <c r="I309" s="263"/>
      <c r="J309" s="166" t="s">
        <v>164</v>
      </c>
      <c r="K309" s="167">
        <v>39.6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0</v>
      </c>
      <c r="Y309" s="169">
        <f>X309*K309</f>
        <v>0</v>
      </c>
      <c r="Z309" s="169">
        <v>0</v>
      </c>
      <c r="AA309" s="170">
        <f>Z309*K309</f>
        <v>0</v>
      </c>
      <c r="AR309" s="21" t="s">
        <v>235</v>
      </c>
      <c r="AT309" s="21" t="s">
        <v>156</v>
      </c>
      <c r="AU309" s="21" t="s">
        <v>134</v>
      </c>
      <c r="AY309" s="21" t="s">
        <v>155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134</v>
      </c>
      <c r="BK309" s="107">
        <f>ROUND(L309*K309,2)</f>
        <v>0</v>
      </c>
      <c r="BL309" s="21" t="s">
        <v>235</v>
      </c>
      <c r="BM309" s="21" t="s">
        <v>641</v>
      </c>
    </row>
    <row r="310" spans="2:65" s="1" customFormat="1" ht="25.5" customHeight="1">
      <c r="B310" s="37"/>
      <c r="C310" s="164" t="s">
        <v>642</v>
      </c>
      <c r="D310" s="164" t="s">
        <v>156</v>
      </c>
      <c r="E310" s="165" t="s">
        <v>643</v>
      </c>
      <c r="F310" s="263" t="s">
        <v>644</v>
      </c>
      <c r="G310" s="263"/>
      <c r="H310" s="263"/>
      <c r="I310" s="263"/>
      <c r="J310" s="166" t="s">
        <v>164</v>
      </c>
      <c r="K310" s="167">
        <v>39.6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22</v>
      </c>
      <c r="U310" s="46" t="s">
        <v>46</v>
      </c>
      <c r="V310" s="38"/>
      <c r="W310" s="169">
        <f>V310*K310</f>
        <v>0</v>
      </c>
      <c r="X310" s="169">
        <v>5.3600000000000002E-3</v>
      </c>
      <c r="Y310" s="169">
        <f>X310*K310</f>
        <v>0.21225600000000003</v>
      </c>
      <c r="Z310" s="169">
        <v>0</v>
      </c>
      <c r="AA310" s="170">
        <f>Z310*K310</f>
        <v>0</v>
      </c>
      <c r="AR310" s="21" t="s">
        <v>235</v>
      </c>
      <c r="AT310" s="21" t="s">
        <v>156</v>
      </c>
      <c r="AU310" s="21" t="s">
        <v>134</v>
      </c>
      <c r="AY310" s="21" t="s">
        <v>155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134</v>
      </c>
      <c r="BK310" s="107">
        <f>ROUND(L310*K310,2)</f>
        <v>0</v>
      </c>
      <c r="BL310" s="21" t="s">
        <v>235</v>
      </c>
      <c r="BM310" s="21" t="s">
        <v>645</v>
      </c>
    </row>
    <row r="311" spans="2:65" s="1" customFormat="1" ht="25.5" customHeight="1">
      <c r="B311" s="37"/>
      <c r="C311" s="164" t="s">
        <v>646</v>
      </c>
      <c r="D311" s="164" t="s">
        <v>156</v>
      </c>
      <c r="E311" s="165" t="s">
        <v>647</v>
      </c>
      <c r="F311" s="263" t="s">
        <v>648</v>
      </c>
      <c r="G311" s="263"/>
      <c r="H311" s="263"/>
      <c r="I311" s="263"/>
      <c r="J311" s="166" t="s">
        <v>342</v>
      </c>
      <c r="K311" s="167">
        <v>0.34100000000000003</v>
      </c>
      <c r="L311" s="264">
        <v>0</v>
      </c>
      <c r="M311" s="265"/>
      <c r="N311" s="266">
        <f>ROUND(L311*K311,2)</f>
        <v>0</v>
      </c>
      <c r="O311" s="266"/>
      <c r="P311" s="266"/>
      <c r="Q311" s="266"/>
      <c r="R311" s="39"/>
      <c r="T311" s="168" t="s">
        <v>22</v>
      </c>
      <c r="U311" s="46" t="s">
        <v>46</v>
      </c>
      <c r="V311" s="38"/>
      <c r="W311" s="169">
        <f>V311*K311</f>
        <v>0</v>
      </c>
      <c r="X311" s="169">
        <v>0</v>
      </c>
      <c r="Y311" s="169">
        <f>X311*K311</f>
        <v>0</v>
      </c>
      <c r="Z311" s="169">
        <v>0</v>
      </c>
      <c r="AA311" s="170">
        <f>Z311*K311</f>
        <v>0</v>
      </c>
      <c r="AR311" s="21" t="s">
        <v>235</v>
      </c>
      <c r="AT311" s="21" t="s">
        <v>156</v>
      </c>
      <c r="AU311" s="21" t="s">
        <v>134</v>
      </c>
      <c r="AY311" s="21" t="s">
        <v>155</v>
      </c>
      <c r="BE311" s="107">
        <f>IF(U311="základní",N311,0)</f>
        <v>0</v>
      </c>
      <c r="BF311" s="107">
        <f>IF(U311="snížená",N311,0)</f>
        <v>0</v>
      </c>
      <c r="BG311" s="107">
        <f>IF(U311="zákl. přenesená",N311,0)</f>
        <v>0</v>
      </c>
      <c r="BH311" s="107">
        <f>IF(U311="sníž. přenesená",N311,0)</f>
        <v>0</v>
      </c>
      <c r="BI311" s="107">
        <f>IF(U311="nulová",N311,0)</f>
        <v>0</v>
      </c>
      <c r="BJ311" s="21" t="s">
        <v>134</v>
      </c>
      <c r="BK311" s="107">
        <f>ROUND(L311*K311,2)</f>
        <v>0</v>
      </c>
      <c r="BL311" s="21" t="s">
        <v>235</v>
      </c>
      <c r="BM311" s="21" t="s">
        <v>649</v>
      </c>
    </row>
    <row r="312" spans="2:65" s="9" customFormat="1" ht="29.85" customHeight="1">
      <c r="B312" s="153"/>
      <c r="C312" s="154"/>
      <c r="D312" s="163" t="s">
        <v>124</v>
      </c>
      <c r="E312" s="163"/>
      <c r="F312" s="163"/>
      <c r="G312" s="163"/>
      <c r="H312" s="163"/>
      <c r="I312" s="163"/>
      <c r="J312" s="163"/>
      <c r="K312" s="163"/>
      <c r="L312" s="163"/>
      <c r="M312" s="163"/>
      <c r="N312" s="284">
        <f>BK312</f>
        <v>0</v>
      </c>
      <c r="O312" s="285"/>
      <c r="P312" s="285"/>
      <c r="Q312" s="285"/>
      <c r="R312" s="156"/>
      <c r="T312" s="157"/>
      <c r="U312" s="154"/>
      <c r="V312" s="154"/>
      <c r="W312" s="158">
        <f>SUM(W313:W335)</f>
        <v>0</v>
      </c>
      <c r="X312" s="154"/>
      <c r="Y312" s="158">
        <f>SUM(Y313:Y335)</f>
        <v>0.39798160000000005</v>
      </c>
      <c r="Z312" s="154"/>
      <c r="AA312" s="159">
        <f>SUM(AA313:AA335)</f>
        <v>0</v>
      </c>
      <c r="AR312" s="160" t="s">
        <v>134</v>
      </c>
      <c r="AT312" s="161" t="s">
        <v>78</v>
      </c>
      <c r="AU312" s="161" t="s">
        <v>84</v>
      </c>
      <c r="AY312" s="160" t="s">
        <v>155</v>
      </c>
      <c r="BK312" s="162">
        <f>SUM(BK313:BK335)</f>
        <v>0</v>
      </c>
    </row>
    <row r="313" spans="2:65" s="1" customFormat="1" ht="38.25" customHeight="1">
      <c r="B313" s="37"/>
      <c r="C313" s="164" t="s">
        <v>650</v>
      </c>
      <c r="D313" s="164" t="s">
        <v>156</v>
      </c>
      <c r="E313" s="165" t="s">
        <v>651</v>
      </c>
      <c r="F313" s="263" t="s">
        <v>652</v>
      </c>
      <c r="G313" s="263"/>
      <c r="H313" s="263"/>
      <c r="I313" s="263"/>
      <c r="J313" s="166" t="s">
        <v>164</v>
      </c>
      <c r="K313" s="167">
        <v>21.3</v>
      </c>
      <c r="L313" s="264">
        <v>0</v>
      </c>
      <c r="M313" s="265"/>
      <c r="N313" s="266">
        <f>ROUND(L313*K313,2)</f>
        <v>0</v>
      </c>
      <c r="O313" s="266"/>
      <c r="P313" s="266"/>
      <c r="Q313" s="266"/>
      <c r="R313" s="39"/>
      <c r="T313" s="168" t="s">
        <v>22</v>
      </c>
      <c r="U313" s="46" t="s">
        <v>46</v>
      </c>
      <c r="V313" s="38"/>
      <c r="W313" s="169">
        <f>V313*K313</f>
        <v>0</v>
      </c>
      <c r="X313" s="169">
        <v>3.0000000000000001E-3</v>
      </c>
      <c r="Y313" s="169">
        <f>X313*K313</f>
        <v>6.3899999999999998E-2</v>
      </c>
      <c r="Z313" s="169">
        <v>0</v>
      </c>
      <c r="AA313" s="170">
        <f>Z313*K313</f>
        <v>0</v>
      </c>
      <c r="AR313" s="21" t="s">
        <v>235</v>
      </c>
      <c r="AT313" s="21" t="s">
        <v>156</v>
      </c>
      <c r="AU313" s="21" t="s">
        <v>134</v>
      </c>
      <c r="AY313" s="21" t="s">
        <v>155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134</v>
      </c>
      <c r="BK313" s="107">
        <f>ROUND(L313*K313,2)</f>
        <v>0</v>
      </c>
      <c r="BL313" s="21" t="s">
        <v>235</v>
      </c>
      <c r="BM313" s="21" t="s">
        <v>653</v>
      </c>
    </row>
    <row r="314" spans="2:65" s="10" customFormat="1" ht="16.5" customHeight="1">
      <c r="B314" s="171"/>
      <c r="C314" s="172"/>
      <c r="D314" s="172"/>
      <c r="E314" s="173" t="s">
        <v>22</v>
      </c>
      <c r="F314" s="267" t="s">
        <v>654</v>
      </c>
      <c r="G314" s="268"/>
      <c r="H314" s="268"/>
      <c r="I314" s="268"/>
      <c r="J314" s="172"/>
      <c r="K314" s="174">
        <v>10.8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167</v>
      </c>
      <c r="AU314" s="178" t="s">
        <v>134</v>
      </c>
      <c r="AV314" s="10" t="s">
        <v>134</v>
      </c>
      <c r="AW314" s="10" t="s">
        <v>36</v>
      </c>
      <c r="AX314" s="10" t="s">
        <v>79</v>
      </c>
      <c r="AY314" s="178" t="s">
        <v>155</v>
      </c>
    </row>
    <row r="315" spans="2:65" s="10" customFormat="1" ht="16.5" customHeight="1">
      <c r="B315" s="171"/>
      <c r="C315" s="172"/>
      <c r="D315" s="172"/>
      <c r="E315" s="173" t="s">
        <v>22</v>
      </c>
      <c r="F315" s="271" t="s">
        <v>655</v>
      </c>
      <c r="G315" s="272"/>
      <c r="H315" s="272"/>
      <c r="I315" s="272"/>
      <c r="J315" s="172"/>
      <c r="K315" s="174">
        <v>7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167</v>
      </c>
      <c r="AU315" s="178" t="s">
        <v>134</v>
      </c>
      <c r="AV315" s="10" t="s">
        <v>134</v>
      </c>
      <c r="AW315" s="10" t="s">
        <v>36</v>
      </c>
      <c r="AX315" s="10" t="s">
        <v>79</v>
      </c>
      <c r="AY315" s="178" t="s">
        <v>155</v>
      </c>
    </row>
    <row r="316" spans="2:65" s="10" customFormat="1" ht="16.5" customHeight="1">
      <c r="B316" s="171"/>
      <c r="C316" s="172"/>
      <c r="D316" s="172"/>
      <c r="E316" s="173" t="s">
        <v>22</v>
      </c>
      <c r="F316" s="271" t="s">
        <v>656</v>
      </c>
      <c r="G316" s="272"/>
      <c r="H316" s="272"/>
      <c r="I316" s="272"/>
      <c r="J316" s="172"/>
      <c r="K316" s="174">
        <v>3.5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167</v>
      </c>
      <c r="AU316" s="178" t="s">
        <v>134</v>
      </c>
      <c r="AV316" s="10" t="s">
        <v>134</v>
      </c>
      <c r="AW316" s="10" t="s">
        <v>36</v>
      </c>
      <c r="AX316" s="10" t="s">
        <v>79</v>
      </c>
      <c r="AY316" s="178" t="s">
        <v>155</v>
      </c>
    </row>
    <row r="317" spans="2:65" s="12" customFormat="1" ht="16.5" customHeight="1">
      <c r="B317" s="186"/>
      <c r="C317" s="187"/>
      <c r="D317" s="187"/>
      <c r="E317" s="188" t="s">
        <v>22</v>
      </c>
      <c r="F317" s="273" t="s">
        <v>204</v>
      </c>
      <c r="G317" s="274"/>
      <c r="H317" s="274"/>
      <c r="I317" s="274"/>
      <c r="J317" s="187"/>
      <c r="K317" s="189">
        <v>21.3</v>
      </c>
      <c r="L317" s="187"/>
      <c r="M317" s="187"/>
      <c r="N317" s="187"/>
      <c r="O317" s="187"/>
      <c r="P317" s="187"/>
      <c r="Q317" s="187"/>
      <c r="R317" s="190"/>
      <c r="T317" s="191"/>
      <c r="U317" s="187"/>
      <c r="V317" s="187"/>
      <c r="W317" s="187"/>
      <c r="X317" s="187"/>
      <c r="Y317" s="187"/>
      <c r="Z317" s="187"/>
      <c r="AA317" s="192"/>
      <c r="AT317" s="193" t="s">
        <v>167</v>
      </c>
      <c r="AU317" s="193" t="s">
        <v>134</v>
      </c>
      <c r="AV317" s="12" t="s">
        <v>160</v>
      </c>
      <c r="AW317" s="12" t="s">
        <v>36</v>
      </c>
      <c r="AX317" s="12" t="s">
        <v>84</v>
      </c>
      <c r="AY317" s="193" t="s">
        <v>155</v>
      </c>
    </row>
    <row r="318" spans="2:65" s="1" customFormat="1" ht="16.5" customHeight="1">
      <c r="B318" s="37"/>
      <c r="C318" s="194" t="s">
        <v>657</v>
      </c>
      <c r="D318" s="194" t="s">
        <v>228</v>
      </c>
      <c r="E318" s="195" t="s">
        <v>658</v>
      </c>
      <c r="F318" s="275" t="s">
        <v>659</v>
      </c>
      <c r="G318" s="275"/>
      <c r="H318" s="275"/>
      <c r="I318" s="275"/>
      <c r="J318" s="196" t="s">
        <v>164</v>
      </c>
      <c r="K318" s="197">
        <v>22.152000000000001</v>
      </c>
      <c r="L318" s="276">
        <v>0</v>
      </c>
      <c r="M318" s="277"/>
      <c r="N318" s="278">
        <f>ROUND(L318*K318,2)</f>
        <v>0</v>
      </c>
      <c r="O318" s="266"/>
      <c r="P318" s="266"/>
      <c r="Q318" s="266"/>
      <c r="R318" s="39"/>
      <c r="T318" s="168" t="s">
        <v>22</v>
      </c>
      <c r="U318" s="46" t="s">
        <v>46</v>
      </c>
      <c r="V318" s="38"/>
      <c r="W318" s="169">
        <f>V318*K318</f>
        <v>0</v>
      </c>
      <c r="X318" s="169">
        <v>1.18E-2</v>
      </c>
      <c r="Y318" s="169">
        <f>X318*K318</f>
        <v>0.2613936</v>
      </c>
      <c r="Z318" s="169">
        <v>0</v>
      </c>
      <c r="AA318" s="170">
        <f>Z318*K318</f>
        <v>0</v>
      </c>
      <c r="AR318" s="21" t="s">
        <v>305</v>
      </c>
      <c r="AT318" s="21" t="s">
        <v>228</v>
      </c>
      <c r="AU318" s="21" t="s">
        <v>134</v>
      </c>
      <c r="AY318" s="21" t="s">
        <v>155</v>
      </c>
      <c r="BE318" s="107">
        <f>IF(U318="základní",N318,0)</f>
        <v>0</v>
      </c>
      <c r="BF318" s="107">
        <f>IF(U318="snížená",N318,0)</f>
        <v>0</v>
      </c>
      <c r="BG318" s="107">
        <f>IF(U318="zákl. přenesená",N318,0)</f>
        <v>0</v>
      </c>
      <c r="BH318" s="107">
        <f>IF(U318="sníž. přenesená",N318,0)</f>
        <v>0</v>
      </c>
      <c r="BI318" s="107">
        <f>IF(U318="nulová",N318,0)</f>
        <v>0</v>
      </c>
      <c r="BJ318" s="21" t="s">
        <v>134</v>
      </c>
      <c r="BK318" s="107">
        <f>ROUND(L318*K318,2)</f>
        <v>0</v>
      </c>
      <c r="BL318" s="21" t="s">
        <v>235</v>
      </c>
      <c r="BM318" s="21" t="s">
        <v>660</v>
      </c>
    </row>
    <row r="319" spans="2:65" s="1" customFormat="1" ht="25.5" customHeight="1">
      <c r="B319" s="37"/>
      <c r="C319" s="164" t="s">
        <v>661</v>
      </c>
      <c r="D319" s="164" t="s">
        <v>156</v>
      </c>
      <c r="E319" s="165" t="s">
        <v>662</v>
      </c>
      <c r="F319" s="263" t="s">
        <v>663</v>
      </c>
      <c r="G319" s="263"/>
      <c r="H319" s="263"/>
      <c r="I319" s="263"/>
      <c r="J319" s="166" t="s">
        <v>164</v>
      </c>
      <c r="K319" s="167">
        <v>21.3</v>
      </c>
      <c r="L319" s="264">
        <v>0</v>
      </c>
      <c r="M319" s="265"/>
      <c r="N319" s="266">
        <f>ROUND(L319*K319,2)</f>
        <v>0</v>
      </c>
      <c r="O319" s="266"/>
      <c r="P319" s="266"/>
      <c r="Q319" s="266"/>
      <c r="R319" s="39"/>
      <c r="T319" s="168" t="s">
        <v>22</v>
      </c>
      <c r="U319" s="46" t="s">
        <v>46</v>
      </c>
      <c r="V319" s="38"/>
      <c r="W319" s="169">
        <f>V319*K319</f>
        <v>0</v>
      </c>
      <c r="X319" s="169">
        <v>0</v>
      </c>
      <c r="Y319" s="169">
        <f>X319*K319</f>
        <v>0</v>
      </c>
      <c r="Z319" s="169">
        <v>0</v>
      </c>
      <c r="AA319" s="170">
        <f>Z319*K319</f>
        <v>0</v>
      </c>
      <c r="AR319" s="21" t="s">
        <v>235</v>
      </c>
      <c r="AT319" s="21" t="s">
        <v>156</v>
      </c>
      <c r="AU319" s="21" t="s">
        <v>134</v>
      </c>
      <c r="AY319" s="21" t="s">
        <v>155</v>
      </c>
      <c r="BE319" s="107">
        <f>IF(U319="základní",N319,0)</f>
        <v>0</v>
      </c>
      <c r="BF319" s="107">
        <f>IF(U319="snížená",N319,0)</f>
        <v>0</v>
      </c>
      <c r="BG319" s="107">
        <f>IF(U319="zákl. přenesená",N319,0)</f>
        <v>0</v>
      </c>
      <c r="BH319" s="107">
        <f>IF(U319="sníž. přenesená",N319,0)</f>
        <v>0</v>
      </c>
      <c r="BI319" s="107">
        <f>IF(U319="nulová",N319,0)</f>
        <v>0</v>
      </c>
      <c r="BJ319" s="21" t="s">
        <v>134</v>
      </c>
      <c r="BK319" s="107">
        <f>ROUND(L319*K319,2)</f>
        <v>0</v>
      </c>
      <c r="BL319" s="21" t="s">
        <v>235</v>
      </c>
      <c r="BM319" s="21" t="s">
        <v>664</v>
      </c>
    </row>
    <row r="320" spans="2:65" s="1" customFormat="1" ht="25.5" customHeight="1">
      <c r="B320" s="37"/>
      <c r="C320" s="164" t="s">
        <v>665</v>
      </c>
      <c r="D320" s="164" t="s">
        <v>156</v>
      </c>
      <c r="E320" s="165" t="s">
        <v>666</v>
      </c>
      <c r="F320" s="263" t="s">
        <v>667</v>
      </c>
      <c r="G320" s="263"/>
      <c r="H320" s="263"/>
      <c r="I320" s="263"/>
      <c r="J320" s="166" t="s">
        <v>164</v>
      </c>
      <c r="K320" s="167">
        <v>6.9</v>
      </c>
      <c r="L320" s="264">
        <v>0</v>
      </c>
      <c r="M320" s="265"/>
      <c r="N320" s="266">
        <f>ROUND(L320*K320,2)</f>
        <v>0</v>
      </c>
      <c r="O320" s="266"/>
      <c r="P320" s="266"/>
      <c r="Q320" s="266"/>
      <c r="R320" s="39"/>
      <c r="T320" s="168" t="s">
        <v>22</v>
      </c>
      <c r="U320" s="46" t="s">
        <v>46</v>
      </c>
      <c r="V320" s="38"/>
      <c r="W320" s="169">
        <f>V320*K320</f>
        <v>0</v>
      </c>
      <c r="X320" s="169">
        <v>8.0000000000000002E-3</v>
      </c>
      <c r="Y320" s="169">
        <f>X320*K320</f>
        <v>5.5200000000000006E-2</v>
      </c>
      <c r="Z320" s="169">
        <v>0</v>
      </c>
      <c r="AA320" s="170">
        <f>Z320*K320</f>
        <v>0</v>
      </c>
      <c r="AR320" s="21" t="s">
        <v>235</v>
      </c>
      <c r="AT320" s="21" t="s">
        <v>156</v>
      </c>
      <c r="AU320" s="21" t="s">
        <v>134</v>
      </c>
      <c r="AY320" s="21" t="s">
        <v>155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1" t="s">
        <v>134</v>
      </c>
      <c r="BK320" s="107">
        <f>ROUND(L320*K320,2)</f>
        <v>0</v>
      </c>
      <c r="BL320" s="21" t="s">
        <v>235</v>
      </c>
      <c r="BM320" s="21" t="s">
        <v>668</v>
      </c>
    </row>
    <row r="321" spans="2:65" s="11" customFormat="1" ht="16.5" customHeight="1">
      <c r="B321" s="179"/>
      <c r="C321" s="180"/>
      <c r="D321" s="180"/>
      <c r="E321" s="181" t="s">
        <v>22</v>
      </c>
      <c r="F321" s="269" t="s">
        <v>669</v>
      </c>
      <c r="G321" s="270"/>
      <c r="H321" s="270"/>
      <c r="I321" s="270"/>
      <c r="J321" s="180"/>
      <c r="K321" s="181" t="s">
        <v>22</v>
      </c>
      <c r="L321" s="180"/>
      <c r="M321" s="180"/>
      <c r="N321" s="180"/>
      <c r="O321" s="180"/>
      <c r="P321" s="180"/>
      <c r="Q321" s="180"/>
      <c r="R321" s="182"/>
      <c r="T321" s="183"/>
      <c r="U321" s="180"/>
      <c r="V321" s="180"/>
      <c r="W321" s="180"/>
      <c r="X321" s="180"/>
      <c r="Y321" s="180"/>
      <c r="Z321" s="180"/>
      <c r="AA321" s="184"/>
      <c r="AT321" s="185" t="s">
        <v>167</v>
      </c>
      <c r="AU321" s="185" t="s">
        <v>134</v>
      </c>
      <c r="AV321" s="11" t="s">
        <v>84</v>
      </c>
      <c r="AW321" s="11" t="s">
        <v>36</v>
      </c>
      <c r="AX321" s="11" t="s">
        <v>79</v>
      </c>
      <c r="AY321" s="185" t="s">
        <v>155</v>
      </c>
    </row>
    <row r="322" spans="2:65" s="10" customFormat="1" ht="16.5" customHeight="1">
      <c r="B322" s="171"/>
      <c r="C322" s="172"/>
      <c r="D322" s="172"/>
      <c r="E322" s="173" t="s">
        <v>22</v>
      </c>
      <c r="F322" s="271" t="s">
        <v>670</v>
      </c>
      <c r="G322" s="272"/>
      <c r="H322" s="272"/>
      <c r="I322" s="272"/>
      <c r="J322" s="172"/>
      <c r="K322" s="174">
        <v>1.2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167</v>
      </c>
      <c r="AU322" s="178" t="s">
        <v>134</v>
      </c>
      <c r="AV322" s="10" t="s">
        <v>134</v>
      </c>
      <c r="AW322" s="10" t="s">
        <v>36</v>
      </c>
      <c r="AX322" s="10" t="s">
        <v>79</v>
      </c>
      <c r="AY322" s="178" t="s">
        <v>155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671</v>
      </c>
      <c r="G323" s="272"/>
      <c r="H323" s="272"/>
      <c r="I323" s="272"/>
      <c r="J323" s="172"/>
      <c r="K323" s="174">
        <v>5.7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167</v>
      </c>
      <c r="AU323" s="178" t="s">
        <v>134</v>
      </c>
      <c r="AV323" s="10" t="s">
        <v>134</v>
      </c>
      <c r="AW323" s="10" t="s">
        <v>36</v>
      </c>
      <c r="AX323" s="10" t="s">
        <v>79</v>
      </c>
      <c r="AY323" s="178" t="s">
        <v>155</v>
      </c>
    </row>
    <row r="324" spans="2:65" s="12" customFormat="1" ht="16.5" customHeight="1">
      <c r="B324" s="186"/>
      <c r="C324" s="187"/>
      <c r="D324" s="187"/>
      <c r="E324" s="188" t="s">
        <v>22</v>
      </c>
      <c r="F324" s="273" t="s">
        <v>204</v>
      </c>
      <c r="G324" s="274"/>
      <c r="H324" s="274"/>
      <c r="I324" s="274"/>
      <c r="J324" s="187"/>
      <c r="K324" s="189">
        <v>6.9</v>
      </c>
      <c r="L324" s="187"/>
      <c r="M324" s="187"/>
      <c r="N324" s="187"/>
      <c r="O324" s="187"/>
      <c r="P324" s="187"/>
      <c r="Q324" s="187"/>
      <c r="R324" s="190"/>
      <c r="T324" s="191"/>
      <c r="U324" s="187"/>
      <c r="V324" s="187"/>
      <c r="W324" s="187"/>
      <c r="X324" s="187"/>
      <c r="Y324" s="187"/>
      <c r="Z324" s="187"/>
      <c r="AA324" s="192"/>
      <c r="AT324" s="193" t="s">
        <v>167</v>
      </c>
      <c r="AU324" s="193" t="s">
        <v>134</v>
      </c>
      <c r="AV324" s="12" t="s">
        <v>160</v>
      </c>
      <c r="AW324" s="12" t="s">
        <v>36</v>
      </c>
      <c r="AX324" s="12" t="s">
        <v>84</v>
      </c>
      <c r="AY324" s="193" t="s">
        <v>155</v>
      </c>
    </row>
    <row r="325" spans="2:65" s="1" customFormat="1" ht="25.5" customHeight="1">
      <c r="B325" s="37"/>
      <c r="C325" s="164" t="s">
        <v>672</v>
      </c>
      <c r="D325" s="164" t="s">
        <v>156</v>
      </c>
      <c r="E325" s="165" t="s">
        <v>673</v>
      </c>
      <c r="F325" s="263" t="s">
        <v>674</v>
      </c>
      <c r="G325" s="263"/>
      <c r="H325" s="263"/>
      <c r="I325" s="263"/>
      <c r="J325" s="166" t="s">
        <v>171</v>
      </c>
      <c r="K325" s="167">
        <v>28</v>
      </c>
      <c r="L325" s="264">
        <v>0</v>
      </c>
      <c r="M325" s="265"/>
      <c r="N325" s="266">
        <f>ROUND(L325*K325,2)</f>
        <v>0</v>
      </c>
      <c r="O325" s="266"/>
      <c r="P325" s="266"/>
      <c r="Q325" s="266"/>
      <c r="R325" s="39"/>
      <c r="T325" s="168" t="s">
        <v>22</v>
      </c>
      <c r="U325" s="46" t="s">
        <v>46</v>
      </c>
      <c r="V325" s="38"/>
      <c r="W325" s="169">
        <f>V325*K325</f>
        <v>0</v>
      </c>
      <c r="X325" s="169">
        <v>3.1E-4</v>
      </c>
      <c r="Y325" s="169">
        <f>X325*K325</f>
        <v>8.6800000000000002E-3</v>
      </c>
      <c r="Z325" s="169">
        <v>0</v>
      </c>
      <c r="AA325" s="170">
        <f>Z325*K325</f>
        <v>0</v>
      </c>
      <c r="AR325" s="21" t="s">
        <v>235</v>
      </c>
      <c r="AT325" s="21" t="s">
        <v>156</v>
      </c>
      <c r="AU325" s="21" t="s">
        <v>134</v>
      </c>
      <c r="AY325" s="21" t="s">
        <v>155</v>
      </c>
      <c r="BE325" s="107">
        <f>IF(U325="základní",N325,0)</f>
        <v>0</v>
      </c>
      <c r="BF325" s="107">
        <f>IF(U325="snížená",N325,0)</f>
        <v>0</v>
      </c>
      <c r="BG325" s="107">
        <f>IF(U325="zákl. přenesená",N325,0)</f>
        <v>0</v>
      </c>
      <c r="BH325" s="107">
        <f>IF(U325="sníž. přenesená",N325,0)</f>
        <v>0</v>
      </c>
      <c r="BI325" s="107">
        <f>IF(U325="nulová",N325,0)</f>
        <v>0</v>
      </c>
      <c r="BJ325" s="21" t="s">
        <v>134</v>
      </c>
      <c r="BK325" s="107">
        <f>ROUND(L325*K325,2)</f>
        <v>0</v>
      </c>
      <c r="BL325" s="21" t="s">
        <v>235</v>
      </c>
      <c r="BM325" s="21" t="s">
        <v>675</v>
      </c>
    </row>
    <row r="326" spans="2:65" s="10" customFormat="1" ht="16.5" customHeight="1">
      <c r="B326" s="171"/>
      <c r="C326" s="172"/>
      <c r="D326" s="172"/>
      <c r="E326" s="173" t="s">
        <v>22</v>
      </c>
      <c r="F326" s="267" t="s">
        <v>676</v>
      </c>
      <c r="G326" s="268"/>
      <c r="H326" s="268"/>
      <c r="I326" s="268"/>
      <c r="J326" s="172"/>
      <c r="K326" s="174">
        <v>12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167</v>
      </c>
      <c r="AU326" s="178" t="s">
        <v>134</v>
      </c>
      <c r="AV326" s="10" t="s">
        <v>134</v>
      </c>
      <c r="AW326" s="10" t="s">
        <v>36</v>
      </c>
      <c r="AX326" s="10" t="s">
        <v>79</v>
      </c>
      <c r="AY326" s="178" t="s">
        <v>155</v>
      </c>
    </row>
    <row r="327" spans="2:65" s="10" customFormat="1" ht="16.5" customHeight="1">
      <c r="B327" s="171"/>
      <c r="C327" s="172"/>
      <c r="D327" s="172"/>
      <c r="E327" s="173" t="s">
        <v>22</v>
      </c>
      <c r="F327" s="271" t="s">
        <v>676</v>
      </c>
      <c r="G327" s="272"/>
      <c r="H327" s="272"/>
      <c r="I327" s="272"/>
      <c r="J327" s="172"/>
      <c r="K327" s="174">
        <v>12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0" customFormat="1" ht="16.5" customHeight="1">
      <c r="B328" s="171"/>
      <c r="C328" s="172"/>
      <c r="D328" s="172"/>
      <c r="E328" s="173" t="s">
        <v>22</v>
      </c>
      <c r="F328" s="271" t="s">
        <v>677</v>
      </c>
      <c r="G328" s="272"/>
      <c r="H328" s="272"/>
      <c r="I328" s="272"/>
      <c r="J328" s="172"/>
      <c r="K328" s="174">
        <v>4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167</v>
      </c>
      <c r="AU328" s="178" t="s">
        <v>134</v>
      </c>
      <c r="AV328" s="10" t="s">
        <v>134</v>
      </c>
      <c r="AW328" s="10" t="s">
        <v>36</v>
      </c>
      <c r="AX328" s="10" t="s">
        <v>79</v>
      </c>
      <c r="AY328" s="178" t="s">
        <v>155</v>
      </c>
    </row>
    <row r="329" spans="2:65" s="12" customFormat="1" ht="16.5" customHeight="1">
      <c r="B329" s="186"/>
      <c r="C329" s="187"/>
      <c r="D329" s="187"/>
      <c r="E329" s="188" t="s">
        <v>22</v>
      </c>
      <c r="F329" s="273" t="s">
        <v>204</v>
      </c>
      <c r="G329" s="274"/>
      <c r="H329" s="274"/>
      <c r="I329" s="274"/>
      <c r="J329" s="187"/>
      <c r="K329" s="189">
        <v>28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167</v>
      </c>
      <c r="AU329" s="193" t="s">
        <v>134</v>
      </c>
      <c r="AV329" s="12" t="s">
        <v>160</v>
      </c>
      <c r="AW329" s="12" t="s">
        <v>36</v>
      </c>
      <c r="AX329" s="12" t="s">
        <v>84</v>
      </c>
      <c r="AY329" s="193" t="s">
        <v>155</v>
      </c>
    </row>
    <row r="330" spans="2:65" s="1" customFormat="1" ht="25.5" customHeight="1">
      <c r="B330" s="37"/>
      <c r="C330" s="164" t="s">
        <v>678</v>
      </c>
      <c r="D330" s="164" t="s">
        <v>156</v>
      </c>
      <c r="E330" s="165" t="s">
        <v>679</v>
      </c>
      <c r="F330" s="263" t="s">
        <v>680</v>
      </c>
      <c r="G330" s="263"/>
      <c r="H330" s="263"/>
      <c r="I330" s="263"/>
      <c r="J330" s="166" t="s">
        <v>171</v>
      </c>
      <c r="K330" s="167">
        <v>9.3000000000000007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22</v>
      </c>
      <c r="U330" s="46" t="s">
        <v>46</v>
      </c>
      <c r="V330" s="38"/>
      <c r="W330" s="169">
        <f>V330*K330</f>
        <v>0</v>
      </c>
      <c r="X330" s="169">
        <v>2.5999999999999998E-4</v>
      </c>
      <c r="Y330" s="169">
        <f>X330*K330</f>
        <v>2.418E-3</v>
      </c>
      <c r="Z330" s="169">
        <v>0</v>
      </c>
      <c r="AA330" s="170">
        <f>Z330*K330</f>
        <v>0</v>
      </c>
      <c r="AR330" s="21" t="s">
        <v>235</v>
      </c>
      <c r="AT330" s="21" t="s">
        <v>156</v>
      </c>
      <c r="AU330" s="21" t="s">
        <v>134</v>
      </c>
      <c r="AY330" s="21" t="s">
        <v>155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134</v>
      </c>
      <c r="BK330" s="107">
        <f>ROUND(L330*K330,2)</f>
        <v>0</v>
      </c>
      <c r="BL330" s="21" t="s">
        <v>235</v>
      </c>
      <c r="BM330" s="21" t="s">
        <v>681</v>
      </c>
    </row>
    <row r="331" spans="2:65" s="10" customFormat="1" ht="16.5" customHeight="1">
      <c r="B331" s="171"/>
      <c r="C331" s="172"/>
      <c r="D331" s="172"/>
      <c r="E331" s="173" t="s">
        <v>22</v>
      </c>
      <c r="F331" s="267" t="s">
        <v>682</v>
      </c>
      <c r="G331" s="268"/>
      <c r="H331" s="268"/>
      <c r="I331" s="268"/>
      <c r="J331" s="172"/>
      <c r="K331" s="174">
        <v>3.7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167</v>
      </c>
      <c r="AU331" s="178" t="s">
        <v>134</v>
      </c>
      <c r="AV331" s="10" t="s">
        <v>134</v>
      </c>
      <c r="AW331" s="10" t="s">
        <v>36</v>
      </c>
      <c r="AX331" s="10" t="s">
        <v>79</v>
      </c>
      <c r="AY331" s="178" t="s">
        <v>155</v>
      </c>
    </row>
    <row r="332" spans="2:65" s="10" customFormat="1" ht="16.5" customHeight="1">
      <c r="B332" s="171"/>
      <c r="C332" s="172"/>
      <c r="D332" s="172"/>
      <c r="E332" s="173" t="s">
        <v>22</v>
      </c>
      <c r="F332" s="271" t="s">
        <v>683</v>
      </c>
      <c r="G332" s="272"/>
      <c r="H332" s="272"/>
      <c r="I332" s="272"/>
      <c r="J332" s="172"/>
      <c r="K332" s="174">
        <v>5.6</v>
      </c>
      <c r="L332" s="172"/>
      <c r="M332" s="172"/>
      <c r="N332" s="172"/>
      <c r="O332" s="172"/>
      <c r="P332" s="172"/>
      <c r="Q332" s="172"/>
      <c r="R332" s="175"/>
      <c r="T332" s="176"/>
      <c r="U332" s="172"/>
      <c r="V332" s="172"/>
      <c r="W332" s="172"/>
      <c r="X332" s="172"/>
      <c r="Y332" s="172"/>
      <c r="Z332" s="172"/>
      <c r="AA332" s="177"/>
      <c r="AT332" s="178" t="s">
        <v>167</v>
      </c>
      <c r="AU332" s="178" t="s">
        <v>134</v>
      </c>
      <c r="AV332" s="10" t="s">
        <v>134</v>
      </c>
      <c r="AW332" s="10" t="s">
        <v>36</v>
      </c>
      <c r="AX332" s="10" t="s">
        <v>79</v>
      </c>
      <c r="AY332" s="178" t="s">
        <v>155</v>
      </c>
    </row>
    <row r="333" spans="2:65" s="12" customFormat="1" ht="16.5" customHeight="1">
      <c r="B333" s="186"/>
      <c r="C333" s="187"/>
      <c r="D333" s="187"/>
      <c r="E333" s="188" t="s">
        <v>22</v>
      </c>
      <c r="F333" s="273" t="s">
        <v>204</v>
      </c>
      <c r="G333" s="274"/>
      <c r="H333" s="274"/>
      <c r="I333" s="274"/>
      <c r="J333" s="187"/>
      <c r="K333" s="189">
        <v>9.3000000000000007</v>
      </c>
      <c r="L333" s="187"/>
      <c r="M333" s="187"/>
      <c r="N333" s="187"/>
      <c r="O333" s="187"/>
      <c r="P333" s="187"/>
      <c r="Q333" s="187"/>
      <c r="R333" s="190"/>
      <c r="T333" s="191"/>
      <c r="U333" s="187"/>
      <c r="V333" s="187"/>
      <c r="W333" s="187"/>
      <c r="X333" s="187"/>
      <c r="Y333" s="187"/>
      <c r="Z333" s="187"/>
      <c r="AA333" s="192"/>
      <c r="AT333" s="193" t="s">
        <v>167</v>
      </c>
      <c r="AU333" s="193" t="s">
        <v>134</v>
      </c>
      <c r="AV333" s="12" t="s">
        <v>160</v>
      </c>
      <c r="AW333" s="12" t="s">
        <v>36</v>
      </c>
      <c r="AX333" s="12" t="s">
        <v>84</v>
      </c>
      <c r="AY333" s="193" t="s">
        <v>155</v>
      </c>
    </row>
    <row r="334" spans="2:65" s="1" customFormat="1" ht="16.5" customHeight="1">
      <c r="B334" s="37"/>
      <c r="C334" s="164" t="s">
        <v>684</v>
      </c>
      <c r="D334" s="164" t="s">
        <v>156</v>
      </c>
      <c r="E334" s="165" t="s">
        <v>685</v>
      </c>
      <c r="F334" s="263" t="s">
        <v>686</v>
      </c>
      <c r="G334" s="263"/>
      <c r="H334" s="263"/>
      <c r="I334" s="263"/>
      <c r="J334" s="166" t="s">
        <v>164</v>
      </c>
      <c r="K334" s="167">
        <v>21.3</v>
      </c>
      <c r="L334" s="264">
        <v>0</v>
      </c>
      <c r="M334" s="265"/>
      <c r="N334" s="266">
        <f>ROUND(L334*K334,2)</f>
        <v>0</v>
      </c>
      <c r="O334" s="266"/>
      <c r="P334" s="266"/>
      <c r="Q334" s="266"/>
      <c r="R334" s="39"/>
      <c r="T334" s="168" t="s">
        <v>22</v>
      </c>
      <c r="U334" s="46" t="s">
        <v>46</v>
      </c>
      <c r="V334" s="38"/>
      <c r="W334" s="169">
        <f>V334*K334</f>
        <v>0</v>
      </c>
      <c r="X334" s="169">
        <v>2.9999999999999997E-4</v>
      </c>
      <c r="Y334" s="169">
        <f>X334*K334</f>
        <v>6.3899999999999998E-3</v>
      </c>
      <c r="Z334" s="169">
        <v>0</v>
      </c>
      <c r="AA334" s="170">
        <f>Z334*K334</f>
        <v>0</v>
      </c>
      <c r="AR334" s="21" t="s">
        <v>235</v>
      </c>
      <c r="AT334" s="21" t="s">
        <v>156</v>
      </c>
      <c r="AU334" s="21" t="s">
        <v>134</v>
      </c>
      <c r="AY334" s="21" t="s">
        <v>155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1" t="s">
        <v>134</v>
      </c>
      <c r="BK334" s="107">
        <f>ROUND(L334*K334,2)</f>
        <v>0</v>
      </c>
      <c r="BL334" s="21" t="s">
        <v>235</v>
      </c>
      <c r="BM334" s="21" t="s">
        <v>687</v>
      </c>
    </row>
    <row r="335" spans="2:65" s="1" customFormat="1" ht="25.5" customHeight="1">
      <c r="B335" s="37"/>
      <c r="C335" s="164" t="s">
        <v>688</v>
      </c>
      <c r="D335" s="164" t="s">
        <v>156</v>
      </c>
      <c r="E335" s="165" t="s">
        <v>689</v>
      </c>
      <c r="F335" s="263" t="s">
        <v>690</v>
      </c>
      <c r="G335" s="263"/>
      <c r="H335" s="263"/>
      <c r="I335" s="263"/>
      <c r="J335" s="166" t="s">
        <v>342</v>
      </c>
      <c r="K335" s="167">
        <v>0.39800000000000002</v>
      </c>
      <c r="L335" s="264">
        <v>0</v>
      </c>
      <c r="M335" s="265"/>
      <c r="N335" s="266">
        <f>ROUND(L335*K335,2)</f>
        <v>0</v>
      </c>
      <c r="O335" s="266"/>
      <c r="P335" s="266"/>
      <c r="Q335" s="266"/>
      <c r="R335" s="39"/>
      <c r="T335" s="168" t="s">
        <v>22</v>
      </c>
      <c r="U335" s="46" t="s">
        <v>46</v>
      </c>
      <c r="V335" s="38"/>
      <c r="W335" s="169">
        <f>V335*K335</f>
        <v>0</v>
      </c>
      <c r="X335" s="169">
        <v>0</v>
      </c>
      <c r="Y335" s="169">
        <f>X335*K335</f>
        <v>0</v>
      </c>
      <c r="Z335" s="169">
        <v>0</v>
      </c>
      <c r="AA335" s="170">
        <f>Z335*K335</f>
        <v>0</v>
      </c>
      <c r="AR335" s="21" t="s">
        <v>235</v>
      </c>
      <c r="AT335" s="21" t="s">
        <v>156</v>
      </c>
      <c r="AU335" s="21" t="s">
        <v>134</v>
      </c>
      <c r="AY335" s="21" t="s">
        <v>155</v>
      </c>
      <c r="BE335" s="107">
        <f>IF(U335="základní",N335,0)</f>
        <v>0</v>
      </c>
      <c r="BF335" s="107">
        <f>IF(U335="snížená",N335,0)</f>
        <v>0</v>
      </c>
      <c r="BG335" s="107">
        <f>IF(U335="zákl. přenesená",N335,0)</f>
        <v>0</v>
      </c>
      <c r="BH335" s="107">
        <f>IF(U335="sníž. přenesená",N335,0)</f>
        <v>0</v>
      </c>
      <c r="BI335" s="107">
        <f>IF(U335="nulová",N335,0)</f>
        <v>0</v>
      </c>
      <c r="BJ335" s="21" t="s">
        <v>134</v>
      </c>
      <c r="BK335" s="107">
        <f>ROUND(L335*K335,2)</f>
        <v>0</v>
      </c>
      <c r="BL335" s="21" t="s">
        <v>235</v>
      </c>
      <c r="BM335" s="21" t="s">
        <v>691</v>
      </c>
    </row>
    <row r="336" spans="2:65" s="9" customFormat="1" ht="29.85" customHeight="1">
      <c r="B336" s="153"/>
      <c r="C336" s="154"/>
      <c r="D336" s="163" t="s">
        <v>125</v>
      </c>
      <c r="E336" s="163"/>
      <c r="F336" s="163"/>
      <c r="G336" s="163"/>
      <c r="H336" s="163"/>
      <c r="I336" s="163"/>
      <c r="J336" s="163"/>
      <c r="K336" s="163"/>
      <c r="L336" s="163"/>
      <c r="M336" s="163"/>
      <c r="N336" s="284">
        <f>BK336</f>
        <v>0</v>
      </c>
      <c r="O336" s="285"/>
      <c r="P336" s="285"/>
      <c r="Q336" s="285"/>
      <c r="R336" s="156"/>
      <c r="T336" s="157"/>
      <c r="U336" s="154"/>
      <c r="V336" s="154"/>
      <c r="W336" s="158">
        <f>SUM(W337:W343)</f>
        <v>0</v>
      </c>
      <c r="X336" s="154"/>
      <c r="Y336" s="158">
        <f>SUM(Y337:Y343)</f>
        <v>9.9649999999999999E-3</v>
      </c>
      <c r="Z336" s="154"/>
      <c r="AA336" s="159">
        <f>SUM(AA337:AA343)</f>
        <v>0</v>
      </c>
      <c r="AR336" s="160" t="s">
        <v>134</v>
      </c>
      <c r="AT336" s="161" t="s">
        <v>78</v>
      </c>
      <c r="AU336" s="161" t="s">
        <v>84</v>
      </c>
      <c r="AY336" s="160" t="s">
        <v>155</v>
      </c>
      <c r="BK336" s="162">
        <f>SUM(BK337:BK343)</f>
        <v>0</v>
      </c>
    </row>
    <row r="337" spans="2:65" s="1" customFormat="1" ht="25.5" customHeight="1">
      <c r="B337" s="37"/>
      <c r="C337" s="164" t="s">
        <v>692</v>
      </c>
      <c r="D337" s="164" t="s">
        <v>156</v>
      </c>
      <c r="E337" s="165" t="s">
        <v>693</v>
      </c>
      <c r="F337" s="263" t="s">
        <v>694</v>
      </c>
      <c r="G337" s="263"/>
      <c r="H337" s="263"/>
      <c r="I337" s="263"/>
      <c r="J337" s="166" t="s">
        <v>164</v>
      </c>
      <c r="K337" s="167">
        <v>2.2000000000000002</v>
      </c>
      <c r="L337" s="264">
        <v>0</v>
      </c>
      <c r="M337" s="265"/>
      <c r="N337" s="266">
        <f>ROUND(L337*K337,2)</f>
        <v>0</v>
      </c>
      <c r="O337" s="266"/>
      <c r="P337" s="266"/>
      <c r="Q337" s="266"/>
      <c r="R337" s="39"/>
      <c r="T337" s="168" t="s">
        <v>22</v>
      </c>
      <c r="U337" s="46" t="s">
        <v>46</v>
      </c>
      <c r="V337" s="38"/>
      <c r="W337" s="169">
        <f>V337*K337</f>
        <v>0</v>
      </c>
      <c r="X337" s="169">
        <v>0</v>
      </c>
      <c r="Y337" s="169">
        <f>X337*K337</f>
        <v>0</v>
      </c>
      <c r="Z337" s="169">
        <v>0</v>
      </c>
      <c r="AA337" s="170">
        <f>Z337*K337</f>
        <v>0</v>
      </c>
      <c r="AR337" s="21" t="s">
        <v>235</v>
      </c>
      <c r="AT337" s="21" t="s">
        <v>156</v>
      </c>
      <c r="AU337" s="21" t="s">
        <v>134</v>
      </c>
      <c r="AY337" s="21" t="s">
        <v>155</v>
      </c>
      <c r="BE337" s="107">
        <f>IF(U337="základní",N337,0)</f>
        <v>0</v>
      </c>
      <c r="BF337" s="107">
        <f>IF(U337="snížená",N337,0)</f>
        <v>0</v>
      </c>
      <c r="BG337" s="107">
        <f>IF(U337="zákl. přenesená",N337,0)</f>
        <v>0</v>
      </c>
      <c r="BH337" s="107">
        <f>IF(U337="sníž. přenesená",N337,0)</f>
        <v>0</v>
      </c>
      <c r="BI337" s="107">
        <f>IF(U337="nulová",N337,0)</f>
        <v>0</v>
      </c>
      <c r="BJ337" s="21" t="s">
        <v>134</v>
      </c>
      <c r="BK337" s="107">
        <f>ROUND(L337*K337,2)</f>
        <v>0</v>
      </c>
      <c r="BL337" s="21" t="s">
        <v>235</v>
      </c>
      <c r="BM337" s="21" t="s">
        <v>695</v>
      </c>
    </row>
    <row r="338" spans="2:65" s="11" customFormat="1" ht="16.5" customHeight="1">
      <c r="B338" s="179"/>
      <c r="C338" s="180"/>
      <c r="D338" s="180"/>
      <c r="E338" s="181" t="s">
        <v>22</v>
      </c>
      <c r="F338" s="269" t="s">
        <v>696</v>
      </c>
      <c r="G338" s="270"/>
      <c r="H338" s="270"/>
      <c r="I338" s="270"/>
      <c r="J338" s="180"/>
      <c r="K338" s="181" t="s">
        <v>22</v>
      </c>
      <c r="L338" s="180"/>
      <c r="M338" s="180"/>
      <c r="N338" s="180"/>
      <c r="O338" s="180"/>
      <c r="P338" s="180"/>
      <c r="Q338" s="180"/>
      <c r="R338" s="182"/>
      <c r="T338" s="183"/>
      <c r="U338" s="180"/>
      <c r="V338" s="180"/>
      <c r="W338" s="180"/>
      <c r="X338" s="180"/>
      <c r="Y338" s="180"/>
      <c r="Z338" s="180"/>
      <c r="AA338" s="184"/>
      <c r="AT338" s="185" t="s">
        <v>167</v>
      </c>
      <c r="AU338" s="185" t="s">
        <v>134</v>
      </c>
      <c r="AV338" s="11" t="s">
        <v>84</v>
      </c>
      <c r="AW338" s="11" t="s">
        <v>36</v>
      </c>
      <c r="AX338" s="11" t="s">
        <v>79</v>
      </c>
      <c r="AY338" s="185" t="s">
        <v>155</v>
      </c>
    </row>
    <row r="339" spans="2:65" s="10" customFormat="1" ht="16.5" customHeight="1">
      <c r="B339" s="171"/>
      <c r="C339" s="172"/>
      <c r="D339" s="172"/>
      <c r="E339" s="173" t="s">
        <v>22</v>
      </c>
      <c r="F339" s="271" t="s">
        <v>697</v>
      </c>
      <c r="G339" s="272"/>
      <c r="H339" s="272"/>
      <c r="I339" s="272"/>
      <c r="J339" s="172"/>
      <c r="K339" s="174">
        <v>2.2000000000000002</v>
      </c>
      <c r="L339" s="172"/>
      <c r="M339" s="172"/>
      <c r="N339" s="172"/>
      <c r="O339" s="172"/>
      <c r="P339" s="172"/>
      <c r="Q339" s="172"/>
      <c r="R339" s="175"/>
      <c r="T339" s="176"/>
      <c r="U339" s="172"/>
      <c r="V339" s="172"/>
      <c r="W339" s="172"/>
      <c r="X339" s="172"/>
      <c r="Y339" s="172"/>
      <c r="Z339" s="172"/>
      <c r="AA339" s="177"/>
      <c r="AT339" s="178" t="s">
        <v>167</v>
      </c>
      <c r="AU339" s="178" t="s">
        <v>134</v>
      </c>
      <c r="AV339" s="10" t="s">
        <v>134</v>
      </c>
      <c r="AW339" s="10" t="s">
        <v>36</v>
      </c>
      <c r="AX339" s="10" t="s">
        <v>84</v>
      </c>
      <c r="AY339" s="178" t="s">
        <v>155</v>
      </c>
    </row>
    <row r="340" spans="2:65" s="1" customFormat="1" ht="38.25" customHeight="1">
      <c r="B340" s="37"/>
      <c r="C340" s="164" t="s">
        <v>698</v>
      </c>
      <c r="D340" s="164" t="s">
        <v>156</v>
      </c>
      <c r="E340" s="165" t="s">
        <v>699</v>
      </c>
      <c r="F340" s="263" t="s">
        <v>700</v>
      </c>
      <c r="G340" s="263"/>
      <c r="H340" s="263"/>
      <c r="I340" s="263"/>
      <c r="J340" s="166" t="s">
        <v>164</v>
      </c>
      <c r="K340" s="167">
        <v>5.5</v>
      </c>
      <c r="L340" s="264">
        <v>0</v>
      </c>
      <c r="M340" s="265"/>
      <c r="N340" s="266">
        <f>ROUND(L340*K340,2)</f>
        <v>0</v>
      </c>
      <c r="O340" s="266"/>
      <c r="P340" s="266"/>
      <c r="Q340" s="266"/>
      <c r="R340" s="39"/>
      <c r="T340" s="168" t="s">
        <v>22</v>
      </c>
      <c r="U340" s="46" t="s">
        <v>46</v>
      </c>
      <c r="V340" s="38"/>
      <c r="W340" s="169">
        <f>V340*K340</f>
        <v>0</v>
      </c>
      <c r="X340" s="169">
        <v>2.3000000000000001E-4</v>
      </c>
      <c r="Y340" s="169">
        <f>X340*K340</f>
        <v>1.2650000000000001E-3</v>
      </c>
      <c r="Z340" s="169">
        <v>0</v>
      </c>
      <c r="AA340" s="170">
        <f>Z340*K340</f>
        <v>0</v>
      </c>
      <c r="AR340" s="21" t="s">
        <v>235</v>
      </c>
      <c r="AT340" s="21" t="s">
        <v>156</v>
      </c>
      <c r="AU340" s="21" t="s">
        <v>134</v>
      </c>
      <c r="AY340" s="21" t="s">
        <v>155</v>
      </c>
      <c r="BE340" s="107">
        <f>IF(U340="základní",N340,0)</f>
        <v>0</v>
      </c>
      <c r="BF340" s="107">
        <f>IF(U340="snížená",N340,0)</f>
        <v>0</v>
      </c>
      <c r="BG340" s="107">
        <f>IF(U340="zákl. přenesená",N340,0)</f>
        <v>0</v>
      </c>
      <c r="BH340" s="107">
        <f>IF(U340="sníž. přenesená",N340,0)</f>
        <v>0</v>
      </c>
      <c r="BI340" s="107">
        <f>IF(U340="nulová",N340,0)</f>
        <v>0</v>
      </c>
      <c r="BJ340" s="21" t="s">
        <v>134</v>
      </c>
      <c r="BK340" s="107">
        <f>ROUND(L340*K340,2)</f>
        <v>0</v>
      </c>
      <c r="BL340" s="21" t="s">
        <v>235</v>
      </c>
      <c r="BM340" s="21" t="s">
        <v>701</v>
      </c>
    </row>
    <row r="341" spans="2:65" s="11" customFormat="1" ht="16.5" customHeight="1">
      <c r="B341" s="179"/>
      <c r="C341" s="180"/>
      <c r="D341" s="180"/>
      <c r="E341" s="181" t="s">
        <v>22</v>
      </c>
      <c r="F341" s="269" t="s">
        <v>702</v>
      </c>
      <c r="G341" s="270"/>
      <c r="H341" s="270"/>
      <c r="I341" s="270"/>
      <c r="J341" s="180"/>
      <c r="K341" s="181" t="s">
        <v>22</v>
      </c>
      <c r="L341" s="180"/>
      <c r="M341" s="180"/>
      <c r="N341" s="180"/>
      <c r="O341" s="180"/>
      <c r="P341" s="180"/>
      <c r="Q341" s="180"/>
      <c r="R341" s="182"/>
      <c r="T341" s="183"/>
      <c r="U341" s="180"/>
      <c r="V341" s="180"/>
      <c r="W341" s="180"/>
      <c r="X341" s="180"/>
      <c r="Y341" s="180"/>
      <c r="Z341" s="180"/>
      <c r="AA341" s="184"/>
      <c r="AT341" s="185" t="s">
        <v>167</v>
      </c>
      <c r="AU341" s="185" t="s">
        <v>134</v>
      </c>
      <c r="AV341" s="11" t="s">
        <v>84</v>
      </c>
      <c r="AW341" s="11" t="s">
        <v>36</v>
      </c>
      <c r="AX341" s="11" t="s">
        <v>79</v>
      </c>
      <c r="AY341" s="185" t="s">
        <v>155</v>
      </c>
    </row>
    <row r="342" spans="2:65" s="10" customFormat="1" ht="16.5" customHeight="1">
      <c r="B342" s="171"/>
      <c r="C342" s="172"/>
      <c r="D342" s="172"/>
      <c r="E342" s="173" t="s">
        <v>22</v>
      </c>
      <c r="F342" s="271" t="s">
        <v>703</v>
      </c>
      <c r="G342" s="272"/>
      <c r="H342" s="272"/>
      <c r="I342" s="272"/>
      <c r="J342" s="172"/>
      <c r="K342" s="174">
        <v>5.5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167</v>
      </c>
      <c r="AU342" s="178" t="s">
        <v>134</v>
      </c>
      <c r="AV342" s="10" t="s">
        <v>134</v>
      </c>
      <c r="AW342" s="10" t="s">
        <v>36</v>
      </c>
      <c r="AX342" s="10" t="s">
        <v>84</v>
      </c>
      <c r="AY342" s="178" t="s">
        <v>155</v>
      </c>
    </row>
    <row r="343" spans="2:65" s="1" customFormat="1" ht="25.5" customHeight="1">
      <c r="B343" s="37"/>
      <c r="C343" s="164" t="s">
        <v>704</v>
      </c>
      <c r="D343" s="164" t="s">
        <v>156</v>
      </c>
      <c r="E343" s="165" t="s">
        <v>705</v>
      </c>
      <c r="F343" s="263" t="s">
        <v>706</v>
      </c>
      <c r="G343" s="263"/>
      <c r="H343" s="263"/>
      <c r="I343" s="263"/>
      <c r="J343" s="166" t="s">
        <v>164</v>
      </c>
      <c r="K343" s="167">
        <v>15</v>
      </c>
      <c r="L343" s="264">
        <v>0</v>
      </c>
      <c r="M343" s="265"/>
      <c r="N343" s="266">
        <f>ROUND(L343*K343,2)</f>
        <v>0</v>
      </c>
      <c r="O343" s="266"/>
      <c r="P343" s="266"/>
      <c r="Q343" s="266"/>
      <c r="R343" s="39"/>
      <c r="T343" s="168" t="s">
        <v>22</v>
      </c>
      <c r="U343" s="46" t="s">
        <v>46</v>
      </c>
      <c r="V343" s="38"/>
      <c r="W343" s="169">
        <f>V343*K343</f>
        <v>0</v>
      </c>
      <c r="X343" s="169">
        <v>5.8E-4</v>
      </c>
      <c r="Y343" s="169">
        <f>X343*K343</f>
        <v>8.6999999999999994E-3</v>
      </c>
      <c r="Z343" s="169">
        <v>0</v>
      </c>
      <c r="AA343" s="170">
        <f>Z343*K343</f>
        <v>0</v>
      </c>
      <c r="AR343" s="21" t="s">
        <v>235</v>
      </c>
      <c r="AT343" s="21" t="s">
        <v>156</v>
      </c>
      <c r="AU343" s="21" t="s">
        <v>134</v>
      </c>
      <c r="AY343" s="21" t="s">
        <v>155</v>
      </c>
      <c r="BE343" s="107">
        <f>IF(U343="základní",N343,0)</f>
        <v>0</v>
      </c>
      <c r="BF343" s="107">
        <f>IF(U343="snížená",N343,0)</f>
        <v>0</v>
      </c>
      <c r="BG343" s="107">
        <f>IF(U343="zákl. přenesená",N343,0)</f>
        <v>0</v>
      </c>
      <c r="BH343" s="107">
        <f>IF(U343="sníž. přenesená",N343,0)</f>
        <v>0</v>
      </c>
      <c r="BI343" s="107">
        <f>IF(U343="nulová",N343,0)</f>
        <v>0</v>
      </c>
      <c r="BJ343" s="21" t="s">
        <v>134</v>
      </c>
      <c r="BK343" s="107">
        <f>ROUND(L343*K343,2)</f>
        <v>0</v>
      </c>
      <c r="BL343" s="21" t="s">
        <v>235</v>
      </c>
      <c r="BM343" s="21" t="s">
        <v>707</v>
      </c>
    </row>
    <row r="344" spans="2:65" s="9" customFormat="1" ht="29.85" customHeight="1">
      <c r="B344" s="153"/>
      <c r="C344" s="154"/>
      <c r="D344" s="163" t="s">
        <v>126</v>
      </c>
      <c r="E344" s="163"/>
      <c r="F344" s="163"/>
      <c r="G344" s="163"/>
      <c r="H344" s="163"/>
      <c r="I344" s="163"/>
      <c r="J344" s="163"/>
      <c r="K344" s="163"/>
      <c r="L344" s="163"/>
      <c r="M344" s="163"/>
      <c r="N344" s="284">
        <f>BK344</f>
        <v>0</v>
      </c>
      <c r="O344" s="285"/>
      <c r="P344" s="285"/>
      <c r="Q344" s="285"/>
      <c r="R344" s="156"/>
      <c r="T344" s="157"/>
      <c r="U344" s="154"/>
      <c r="V344" s="154"/>
      <c r="W344" s="158">
        <f>SUM(W345:W367)</f>
        <v>0</v>
      </c>
      <c r="X344" s="154"/>
      <c r="Y344" s="158">
        <f>SUM(Y345:Y367)</f>
        <v>5.9923793000000003E-2</v>
      </c>
      <c r="Z344" s="154"/>
      <c r="AA344" s="159">
        <f>SUM(AA345:AA367)</f>
        <v>3.1010399999999997E-2</v>
      </c>
      <c r="AR344" s="160" t="s">
        <v>134</v>
      </c>
      <c r="AT344" s="161" t="s">
        <v>78</v>
      </c>
      <c r="AU344" s="161" t="s">
        <v>84</v>
      </c>
      <c r="AY344" s="160" t="s">
        <v>155</v>
      </c>
      <c r="BK344" s="162">
        <f>SUM(BK345:BK367)</f>
        <v>0</v>
      </c>
    </row>
    <row r="345" spans="2:65" s="1" customFormat="1" ht="25.5" customHeight="1">
      <c r="B345" s="37"/>
      <c r="C345" s="164" t="s">
        <v>708</v>
      </c>
      <c r="D345" s="164" t="s">
        <v>156</v>
      </c>
      <c r="E345" s="165" t="s">
        <v>709</v>
      </c>
      <c r="F345" s="263" t="s">
        <v>710</v>
      </c>
      <c r="G345" s="263"/>
      <c r="H345" s="263"/>
      <c r="I345" s="263"/>
      <c r="J345" s="166" t="s">
        <v>164</v>
      </c>
      <c r="K345" s="167">
        <v>103.36799999999999</v>
      </c>
      <c r="L345" s="264">
        <v>0</v>
      </c>
      <c r="M345" s="265"/>
      <c r="N345" s="266">
        <f>ROUND(L345*K345,2)</f>
        <v>0</v>
      </c>
      <c r="O345" s="266"/>
      <c r="P345" s="266"/>
      <c r="Q345" s="266"/>
      <c r="R345" s="39"/>
      <c r="T345" s="168" t="s">
        <v>22</v>
      </c>
      <c r="U345" s="46" t="s">
        <v>46</v>
      </c>
      <c r="V345" s="38"/>
      <c r="W345" s="169">
        <f>V345*K345</f>
        <v>0</v>
      </c>
      <c r="X345" s="169">
        <v>0</v>
      </c>
      <c r="Y345" s="169">
        <f>X345*K345</f>
        <v>0</v>
      </c>
      <c r="Z345" s="169">
        <v>1.4999999999999999E-4</v>
      </c>
      <c r="AA345" s="170">
        <f>Z345*K345</f>
        <v>1.5505199999999998E-2</v>
      </c>
      <c r="AR345" s="21" t="s">
        <v>235</v>
      </c>
      <c r="AT345" s="21" t="s">
        <v>156</v>
      </c>
      <c r="AU345" s="21" t="s">
        <v>134</v>
      </c>
      <c r="AY345" s="21" t="s">
        <v>155</v>
      </c>
      <c r="BE345" s="107">
        <f>IF(U345="základní",N345,0)</f>
        <v>0</v>
      </c>
      <c r="BF345" s="107">
        <f>IF(U345="snížená",N345,0)</f>
        <v>0</v>
      </c>
      <c r="BG345" s="107">
        <f>IF(U345="zákl. přenesená",N345,0)</f>
        <v>0</v>
      </c>
      <c r="BH345" s="107">
        <f>IF(U345="sníž. přenesená",N345,0)</f>
        <v>0</v>
      </c>
      <c r="BI345" s="107">
        <f>IF(U345="nulová",N345,0)</f>
        <v>0</v>
      </c>
      <c r="BJ345" s="21" t="s">
        <v>134</v>
      </c>
      <c r="BK345" s="107">
        <f>ROUND(L345*K345,2)</f>
        <v>0</v>
      </c>
      <c r="BL345" s="21" t="s">
        <v>235</v>
      </c>
      <c r="BM345" s="21" t="s">
        <v>711</v>
      </c>
    </row>
    <row r="346" spans="2:65" s="11" customFormat="1" ht="16.5" customHeight="1">
      <c r="B346" s="179"/>
      <c r="C346" s="180"/>
      <c r="D346" s="180"/>
      <c r="E346" s="181" t="s">
        <v>22</v>
      </c>
      <c r="F346" s="269" t="s">
        <v>712</v>
      </c>
      <c r="G346" s="270"/>
      <c r="H346" s="270"/>
      <c r="I346" s="270"/>
      <c r="J346" s="180"/>
      <c r="K346" s="181" t="s">
        <v>22</v>
      </c>
      <c r="L346" s="180"/>
      <c r="M346" s="180"/>
      <c r="N346" s="180"/>
      <c r="O346" s="180"/>
      <c r="P346" s="180"/>
      <c r="Q346" s="180"/>
      <c r="R346" s="182"/>
      <c r="T346" s="183"/>
      <c r="U346" s="180"/>
      <c r="V346" s="180"/>
      <c r="W346" s="180"/>
      <c r="X346" s="180"/>
      <c r="Y346" s="180"/>
      <c r="Z346" s="180"/>
      <c r="AA346" s="184"/>
      <c r="AT346" s="185" t="s">
        <v>167</v>
      </c>
      <c r="AU346" s="185" t="s">
        <v>134</v>
      </c>
      <c r="AV346" s="11" t="s">
        <v>84</v>
      </c>
      <c r="AW346" s="11" t="s">
        <v>36</v>
      </c>
      <c r="AX346" s="11" t="s">
        <v>79</v>
      </c>
      <c r="AY346" s="185" t="s">
        <v>155</v>
      </c>
    </row>
    <row r="347" spans="2:65" s="10" customFormat="1" ht="16.5" customHeight="1">
      <c r="B347" s="171"/>
      <c r="C347" s="172"/>
      <c r="D347" s="172"/>
      <c r="E347" s="173" t="s">
        <v>22</v>
      </c>
      <c r="F347" s="271" t="s">
        <v>713</v>
      </c>
      <c r="G347" s="272"/>
      <c r="H347" s="272"/>
      <c r="I347" s="272"/>
      <c r="J347" s="172"/>
      <c r="K347" s="174">
        <v>21.096</v>
      </c>
      <c r="L347" s="172"/>
      <c r="M347" s="172"/>
      <c r="N347" s="172"/>
      <c r="O347" s="172"/>
      <c r="P347" s="172"/>
      <c r="Q347" s="172"/>
      <c r="R347" s="175"/>
      <c r="T347" s="176"/>
      <c r="U347" s="172"/>
      <c r="V347" s="172"/>
      <c r="W347" s="172"/>
      <c r="X347" s="172"/>
      <c r="Y347" s="172"/>
      <c r="Z347" s="172"/>
      <c r="AA347" s="177"/>
      <c r="AT347" s="178" t="s">
        <v>167</v>
      </c>
      <c r="AU347" s="178" t="s">
        <v>134</v>
      </c>
      <c r="AV347" s="10" t="s">
        <v>134</v>
      </c>
      <c r="AW347" s="10" t="s">
        <v>36</v>
      </c>
      <c r="AX347" s="10" t="s">
        <v>79</v>
      </c>
      <c r="AY347" s="178" t="s">
        <v>155</v>
      </c>
    </row>
    <row r="348" spans="2:65" s="10" customFormat="1" ht="16.5" customHeight="1">
      <c r="B348" s="171"/>
      <c r="C348" s="172"/>
      <c r="D348" s="172"/>
      <c r="E348" s="173" t="s">
        <v>22</v>
      </c>
      <c r="F348" s="271" t="s">
        <v>215</v>
      </c>
      <c r="G348" s="272"/>
      <c r="H348" s="272"/>
      <c r="I348" s="272"/>
      <c r="J348" s="172"/>
      <c r="K348" s="174">
        <v>30.242000000000001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167</v>
      </c>
      <c r="AU348" s="178" t="s">
        <v>134</v>
      </c>
      <c r="AV348" s="10" t="s">
        <v>134</v>
      </c>
      <c r="AW348" s="10" t="s">
        <v>36</v>
      </c>
      <c r="AX348" s="10" t="s">
        <v>79</v>
      </c>
      <c r="AY348" s="178" t="s">
        <v>155</v>
      </c>
    </row>
    <row r="349" spans="2:65" s="10" customFormat="1" ht="16.5" customHeight="1">
      <c r="B349" s="171"/>
      <c r="C349" s="172"/>
      <c r="D349" s="172"/>
      <c r="E349" s="173" t="s">
        <v>22</v>
      </c>
      <c r="F349" s="271" t="s">
        <v>714</v>
      </c>
      <c r="G349" s="272"/>
      <c r="H349" s="272"/>
      <c r="I349" s="272"/>
      <c r="J349" s="172"/>
      <c r="K349" s="174">
        <v>52.03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167</v>
      </c>
      <c r="AU349" s="178" t="s">
        <v>134</v>
      </c>
      <c r="AV349" s="10" t="s">
        <v>134</v>
      </c>
      <c r="AW349" s="10" t="s">
        <v>36</v>
      </c>
      <c r="AX349" s="10" t="s">
        <v>79</v>
      </c>
      <c r="AY349" s="178" t="s">
        <v>155</v>
      </c>
    </row>
    <row r="350" spans="2:65" s="12" customFormat="1" ht="16.5" customHeight="1">
      <c r="B350" s="186"/>
      <c r="C350" s="187"/>
      <c r="D350" s="187"/>
      <c r="E350" s="188" t="s">
        <v>22</v>
      </c>
      <c r="F350" s="273" t="s">
        <v>204</v>
      </c>
      <c r="G350" s="274"/>
      <c r="H350" s="274"/>
      <c r="I350" s="274"/>
      <c r="J350" s="187"/>
      <c r="K350" s="189">
        <v>103.36799999999999</v>
      </c>
      <c r="L350" s="187"/>
      <c r="M350" s="187"/>
      <c r="N350" s="187"/>
      <c r="O350" s="187"/>
      <c r="P350" s="187"/>
      <c r="Q350" s="187"/>
      <c r="R350" s="190"/>
      <c r="T350" s="191"/>
      <c r="U350" s="187"/>
      <c r="V350" s="187"/>
      <c r="W350" s="187"/>
      <c r="X350" s="187"/>
      <c r="Y350" s="187"/>
      <c r="Z350" s="187"/>
      <c r="AA350" s="192"/>
      <c r="AT350" s="193" t="s">
        <v>167</v>
      </c>
      <c r="AU350" s="193" t="s">
        <v>134</v>
      </c>
      <c r="AV350" s="12" t="s">
        <v>160</v>
      </c>
      <c r="AW350" s="12" t="s">
        <v>36</v>
      </c>
      <c r="AX350" s="12" t="s">
        <v>84</v>
      </c>
      <c r="AY350" s="193" t="s">
        <v>155</v>
      </c>
    </row>
    <row r="351" spans="2:65" s="1" customFormat="1" ht="25.5" customHeight="1">
      <c r="B351" s="37"/>
      <c r="C351" s="164" t="s">
        <v>715</v>
      </c>
      <c r="D351" s="164" t="s">
        <v>156</v>
      </c>
      <c r="E351" s="165" t="s">
        <v>716</v>
      </c>
      <c r="F351" s="263" t="s">
        <v>717</v>
      </c>
      <c r="G351" s="263"/>
      <c r="H351" s="263"/>
      <c r="I351" s="263"/>
      <c r="J351" s="166" t="s">
        <v>164</v>
      </c>
      <c r="K351" s="167">
        <v>103.36799999999999</v>
      </c>
      <c r="L351" s="264">
        <v>0</v>
      </c>
      <c r="M351" s="265"/>
      <c r="N351" s="266">
        <f>ROUND(L351*K351,2)</f>
        <v>0</v>
      </c>
      <c r="O351" s="266"/>
      <c r="P351" s="266"/>
      <c r="Q351" s="266"/>
      <c r="R351" s="39"/>
      <c r="T351" s="168" t="s">
        <v>22</v>
      </c>
      <c r="U351" s="46" t="s">
        <v>46</v>
      </c>
      <c r="V351" s="38"/>
      <c r="W351" s="169">
        <f>V351*K351</f>
        <v>0</v>
      </c>
      <c r="X351" s="169">
        <v>0</v>
      </c>
      <c r="Y351" s="169">
        <f>X351*K351</f>
        <v>0</v>
      </c>
      <c r="Z351" s="169">
        <v>1.4999999999999999E-4</v>
      </c>
      <c r="AA351" s="170">
        <f>Z351*K351</f>
        <v>1.5505199999999998E-2</v>
      </c>
      <c r="AR351" s="21" t="s">
        <v>235</v>
      </c>
      <c r="AT351" s="21" t="s">
        <v>156</v>
      </c>
      <c r="AU351" s="21" t="s">
        <v>134</v>
      </c>
      <c r="AY351" s="21" t="s">
        <v>155</v>
      </c>
      <c r="BE351" s="107">
        <f>IF(U351="základní",N351,0)</f>
        <v>0</v>
      </c>
      <c r="BF351" s="107">
        <f>IF(U351="snížená",N351,0)</f>
        <v>0</v>
      </c>
      <c r="BG351" s="107">
        <f>IF(U351="zákl. přenesená",N351,0)</f>
        <v>0</v>
      </c>
      <c r="BH351" s="107">
        <f>IF(U351="sníž. přenesená",N351,0)</f>
        <v>0</v>
      </c>
      <c r="BI351" s="107">
        <f>IF(U351="nulová",N351,0)</f>
        <v>0</v>
      </c>
      <c r="BJ351" s="21" t="s">
        <v>134</v>
      </c>
      <c r="BK351" s="107">
        <f>ROUND(L351*K351,2)</f>
        <v>0</v>
      </c>
      <c r="BL351" s="21" t="s">
        <v>235</v>
      </c>
      <c r="BM351" s="21" t="s">
        <v>718</v>
      </c>
    </row>
    <row r="352" spans="2:65" s="11" customFormat="1" ht="16.5" customHeight="1">
      <c r="B352" s="179"/>
      <c r="C352" s="180"/>
      <c r="D352" s="180"/>
      <c r="E352" s="181" t="s">
        <v>22</v>
      </c>
      <c r="F352" s="269" t="s">
        <v>712</v>
      </c>
      <c r="G352" s="270"/>
      <c r="H352" s="270"/>
      <c r="I352" s="270"/>
      <c r="J352" s="180"/>
      <c r="K352" s="181" t="s">
        <v>22</v>
      </c>
      <c r="L352" s="180"/>
      <c r="M352" s="180"/>
      <c r="N352" s="180"/>
      <c r="O352" s="180"/>
      <c r="P352" s="180"/>
      <c r="Q352" s="180"/>
      <c r="R352" s="182"/>
      <c r="T352" s="183"/>
      <c r="U352" s="180"/>
      <c r="V352" s="180"/>
      <c r="W352" s="180"/>
      <c r="X352" s="180"/>
      <c r="Y352" s="180"/>
      <c r="Z352" s="180"/>
      <c r="AA352" s="184"/>
      <c r="AT352" s="185" t="s">
        <v>167</v>
      </c>
      <c r="AU352" s="185" t="s">
        <v>134</v>
      </c>
      <c r="AV352" s="11" t="s">
        <v>84</v>
      </c>
      <c r="AW352" s="11" t="s">
        <v>36</v>
      </c>
      <c r="AX352" s="11" t="s">
        <v>79</v>
      </c>
      <c r="AY352" s="185" t="s">
        <v>155</v>
      </c>
    </row>
    <row r="353" spans="2:65" s="10" customFormat="1" ht="16.5" customHeight="1">
      <c r="B353" s="171"/>
      <c r="C353" s="172"/>
      <c r="D353" s="172"/>
      <c r="E353" s="173" t="s">
        <v>22</v>
      </c>
      <c r="F353" s="271" t="s">
        <v>713</v>
      </c>
      <c r="G353" s="272"/>
      <c r="H353" s="272"/>
      <c r="I353" s="272"/>
      <c r="J353" s="172"/>
      <c r="K353" s="174">
        <v>21.096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167</v>
      </c>
      <c r="AU353" s="178" t="s">
        <v>134</v>
      </c>
      <c r="AV353" s="10" t="s">
        <v>134</v>
      </c>
      <c r="AW353" s="10" t="s">
        <v>36</v>
      </c>
      <c r="AX353" s="10" t="s">
        <v>79</v>
      </c>
      <c r="AY353" s="178" t="s">
        <v>155</v>
      </c>
    </row>
    <row r="354" spans="2:65" s="10" customFormat="1" ht="16.5" customHeight="1">
      <c r="B354" s="171"/>
      <c r="C354" s="172"/>
      <c r="D354" s="172"/>
      <c r="E354" s="173" t="s">
        <v>22</v>
      </c>
      <c r="F354" s="271" t="s">
        <v>215</v>
      </c>
      <c r="G354" s="272"/>
      <c r="H354" s="272"/>
      <c r="I354" s="272"/>
      <c r="J354" s="172"/>
      <c r="K354" s="174">
        <v>30.242000000000001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167</v>
      </c>
      <c r="AU354" s="178" t="s">
        <v>134</v>
      </c>
      <c r="AV354" s="10" t="s">
        <v>134</v>
      </c>
      <c r="AW354" s="10" t="s">
        <v>36</v>
      </c>
      <c r="AX354" s="10" t="s">
        <v>79</v>
      </c>
      <c r="AY354" s="178" t="s">
        <v>155</v>
      </c>
    </row>
    <row r="355" spans="2:65" s="10" customFormat="1" ht="16.5" customHeight="1">
      <c r="B355" s="171"/>
      <c r="C355" s="172"/>
      <c r="D355" s="172"/>
      <c r="E355" s="173" t="s">
        <v>22</v>
      </c>
      <c r="F355" s="271" t="s">
        <v>714</v>
      </c>
      <c r="G355" s="272"/>
      <c r="H355" s="272"/>
      <c r="I355" s="272"/>
      <c r="J355" s="172"/>
      <c r="K355" s="174">
        <v>52.03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167</v>
      </c>
      <c r="AU355" s="178" t="s">
        <v>134</v>
      </c>
      <c r="AV355" s="10" t="s">
        <v>134</v>
      </c>
      <c r="AW355" s="10" t="s">
        <v>36</v>
      </c>
      <c r="AX355" s="10" t="s">
        <v>79</v>
      </c>
      <c r="AY355" s="178" t="s">
        <v>155</v>
      </c>
    </row>
    <row r="356" spans="2:65" s="12" customFormat="1" ht="16.5" customHeight="1">
      <c r="B356" s="186"/>
      <c r="C356" s="187"/>
      <c r="D356" s="187"/>
      <c r="E356" s="188" t="s">
        <v>22</v>
      </c>
      <c r="F356" s="273" t="s">
        <v>204</v>
      </c>
      <c r="G356" s="274"/>
      <c r="H356" s="274"/>
      <c r="I356" s="274"/>
      <c r="J356" s="187"/>
      <c r="K356" s="189">
        <v>103.36799999999999</v>
      </c>
      <c r="L356" s="187"/>
      <c r="M356" s="187"/>
      <c r="N356" s="187"/>
      <c r="O356" s="187"/>
      <c r="P356" s="187"/>
      <c r="Q356" s="187"/>
      <c r="R356" s="190"/>
      <c r="T356" s="191"/>
      <c r="U356" s="187"/>
      <c r="V356" s="187"/>
      <c r="W356" s="187"/>
      <c r="X356" s="187"/>
      <c r="Y356" s="187"/>
      <c r="Z356" s="187"/>
      <c r="AA356" s="192"/>
      <c r="AT356" s="193" t="s">
        <v>167</v>
      </c>
      <c r="AU356" s="193" t="s">
        <v>134</v>
      </c>
      <c r="AV356" s="12" t="s">
        <v>160</v>
      </c>
      <c r="AW356" s="12" t="s">
        <v>36</v>
      </c>
      <c r="AX356" s="12" t="s">
        <v>84</v>
      </c>
      <c r="AY356" s="193" t="s">
        <v>155</v>
      </c>
    </row>
    <row r="357" spans="2:65" s="1" customFormat="1" ht="25.5" customHeight="1">
      <c r="B357" s="37"/>
      <c r="C357" s="164" t="s">
        <v>719</v>
      </c>
      <c r="D357" s="164" t="s">
        <v>156</v>
      </c>
      <c r="E357" s="165" t="s">
        <v>720</v>
      </c>
      <c r="F357" s="263" t="s">
        <v>721</v>
      </c>
      <c r="G357" s="263"/>
      <c r="H357" s="263"/>
      <c r="I357" s="263"/>
      <c r="J357" s="166" t="s">
        <v>164</v>
      </c>
      <c r="K357" s="167">
        <v>4.6500000000000004</v>
      </c>
      <c r="L357" s="264">
        <v>0</v>
      </c>
      <c r="M357" s="265"/>
      <c r="N357" s="266">
        <f>ROUND(L357*K357,2)</f>
        <v>0</v>
      </c>
      <c r="O357" s="266"/>
      <c r="P357" s="266"/>
      <c r="Q357" s="266"/>
      <c r="R357" s="39"/>
      <c r="T357" s="168" t="s">
        <v>22</v>
      </c>
      <c r="U357" s="46" t="s">
        <v>46</v>
      </c>
      <c r="V357" s="38"/>
      <c r="W357" s="169">
        <f>V357*K357</f>
        <v>0</v>
      </c>
      <c r="X357" s="169">
        <v>0</v>
      </c>
      <c r="Y357" s="169">
        <f>X357*K357</f>
        <v>0</v>
      </c>
      <c r="Z357" s="169">
        <v>0</v>
      </c>
      <c r="AA357" s="170">
        <f>Z357*K357</f>
        <v>0</v>
      </c>
      <c r="AR357" s="21" t="s">
        <v>235</v>
      </c>
      <c r="AT357" s="21" t="s">
        <v>156</v>
      </c>
      <c r="AU357" s="21" t="s">
        <v>134</v>
      </c>
      <c r="AY357" s="21" t="s">
        <v>155</v>
      </c>
      <c r="BE357" s="107">
        <f>IF(U357="základní",N357,0)</f>
        <v>0</v>
      </c>
      <c r="BF357" s="107">
        <f>IF(U357="snížená",N357,0)</f>
        <v>0</v>
      </c>
      <c r="BG357" s="107">
        <f>IF(U357="zákl. přenesená",N357,0)</f>
        <v>0</v>
      </c>
      <c r="BH357" s="107">
        <f>IF(U357="sníž. přenesená",N357,0)</f>
        <v>0</v>
      </c>
      <c r="BI357" s="107">
        <f>IF(U357="nulová",N357,0)</f>
        <v>0</v>
      </c>
      <c r="BJ357" s="21" t="s">
        <v>134</v>
      </c>
      <c r="BK357" s="107">
        <f>ROUND(L357*K357,2)</f>
        <v>0</v>
      </c>
      <c r="BL357" s="21" t="s">
        <v>235</v>
      </c>
      <c r="BM357" s="21" t="s">
        <v>722</v>
      </c>
    </row>
    <row r="358" spans="2:65" s="10" customFormat="1" ht="16.5" customHeight="1">
      <c r="B358" s="171"/>
      <c r="C358" s="172"/>
      <c r="D358" s="172"/>
      <c r="E358" s="173" t="s">
        <v>22</v>
      </c>
      <c r="F358" s="267" t="s">
        <v>723</v>
      </c>
      <c r="G358" s="268"/>
      <c r="H358" s="268"/>
      <c r="I358" s="268"/>
      <c r="J358" s="172"/>
      <c r="K358" s="174">
        <v>4.6500000000000004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167</v>
      </c>
      <c r="AU358" s="178" t="s">
        <v>134</v>
      </c>
      <c r="AV358" s="10" t="s">
        <v>134</v>
      </c>
      <c r="AW358" s="10" t="s">
        <v>36</v>
      </c>
      <c r="AX358" s="10" t="s">
        <v>84</v>
      </c>
      <c r="AY358" s="178" t="s">
        <v>155</v>
      </c>
    </row>
    <row r="359" spans="2:65" s="1" customFormat="1" ht="16.5" customHeight="1">
      <c r="B359" s="37"/>
      <c r="C359" s="194" t="s">
        <v>724</v>
      </c>
      <c r="D359" s="194" t="s">
        <v>228</v>
      </c>
      <c r="E359" s="195" t="s">
        <v>725</v>
      </c>
      <c r="F359" s="275" t="s">
        <v>726</v>
      </c>
      <c r="G359" s="275"/>
      <c r="H359" s="275"/>
      <c r="I359" s="275"/>
      <c r="J359" s="196" t="s">
        <v>164</v>
      </c>
      <c r="K359" s="197">
        <v>4.883</v>
      </c>
      <c r="L359" s="276">
        <v>0</v>
      </c>
      <c r="M359" s="277"/>
      <c r="N359" s="278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9.9999999999999995E-7</v>
      </c>
      <c r="Y359" s="169">
        <f>X359*K359</f>
        <v>4.8829999999999997E-6</v>
      </c>
      <c r="Z359" s="169">
        <v>0</v>
      </c>
      <c r="AA359" s="170">
        <f>Z359*K359</f>
        <v>0</v>
      </c>
      <c r="AR359" s="21" t="s">
        <v>305</v>
      </c>
      <c r="AT359" s="21" t="s">
        <v>228</v>
      </c>
      <c r="AU359" s="21" t="s">
        <v>134</v>
      </c>
      <c r="AY359" s="21" t="s">
        <v>155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134</v>
      </c>
      <c r="BK359" s="107">
        <f>ROUND(L359*K359,2)</f>
        <v>0</v>
      </c>
      <c r="BL359" s="21" t="s">
        <v>235</v>
      </c>
      <c r="BM359" s="21" t="s">
        <v>727</v>
      </c>
    </row>
    <row r="360" spans="2:65" s="1" customFormat="1" ht="25.5" customHeight="1">
      <c r="B360" s="37"/>
      <c r="C360" s="164" t="s">
        <v>728</v>
      </c>
      <c r="D360" s="164" t="s">
        <v>156</v>
      </c>
      <c r="E360" s="165" t="s">
        <v>729</v>
      </c>
      <c r="F360" s="263" t="s">
        <v>730</v>
      </c>
      <c r="G360" s="263"/>
      <c r="H360" s="263"/>
      <c r="I360" s="263"/>
      <c r="J360" s="166" t="s">
        <v>164</v>
      </c>
      <c r="K360" s="167">
        <v>161.94300000000001</v>
      </c>
      <c r="L360" s="264">
        <v>0</v>
      </c>
      <c r="M360" s="265"/>
      <c r="N360" s="266">
        <f>ROUND(L360*K360,2)</f>
        <v>0</v>
      </c>
      <c r="O360" s="266"/>
      <c r="P360" s="266"/>
      <c r="Q360" s="266"/>
      <c r="R360" s="39"/>
      <c r="T360" s="168" t="s">
        <v>22</v>
      </c>
      <c r="U360" s="46" t="s">
        <v>46</v>
      </c>
      <c r="V360" s="38"/>
      <c r="W360" s="169">
        <f>V360*K360</f>
        <v>0</v>
      </c>
      <c r="X360" s="169">
        <v>2.0000000000000001E-4</v>
      </c>
      <c r="Y360" s="169">
        <f>X360*K360</f>
        <v>3.2388600000000003E-2</v>
      </c>
      <c r="Z360" s="169">
        <v>0</v>
      </c>
      <c r="AA360" s="170">
        <f>Z360*K360</f>
        <v>0</v>
      </c>
      <c r="AR360" s="21" t="s">
        <v>235</v>
      </c>
      <c r="AT360" s="21" t="s">
        <v>156</v>
      </c>
      <c r="AU360" s="21" t="s">
        <v>134</v>
      </c>
      <c r="AY360" s="21" t="s">
        <v>155</v>
      </c>
      <c r="BE360" s="107">
        <f>IF(U360="základní",N360,0)</f>
        <v>0</v>
      </c>
      <c r="BF360" s="107">
        <f>IF(U360="snížená",N360,0)</f>
        <v>0</v>
      </c>
      <c r="BG360" s="107">
        <f>IF(U360="zákl. přenesená",N360,0)</f>
        <v>0</v>
      </c>
      <c r="BH360" s="107">
        <f>IF(U360="sníž. přenesená",N360,0)</f>
        <v>0</v>
      </c>
      <c r="BI360" s="107">
        <f>IF(U360="nulová",N360,0)</f>
        <v>0</v>
      </c>
      <c r="BJ360" s="21" t="s">
        <v>134</v>
      </c>
      <c r="BK360" s="107">
        <f>ROUND(L360*K360,2)</f>
        <v>0</v>
      </c>
      <c r="BL360" s="21" t="s">
        <v>235</v>
      </c>
      <c r="BM360" s="21" t="s">
        <v>731</v>
      </c>
    </row>
    <row r="361" spans="2:65" s="10" customFormat="1" ht="16.5" customHeight="1">
      <c r="B361" s="171"/>
      <c r="C361" s="172"/>
      <c r="D361" s="172"/>
      <c r="E361" s="173" t="s">
        <v>22</v>
      </c>
      <c r="F361" s="267" t="s">
        <v>732</v>
      </c>
      <c r="G361" s="268"/>
      <c r="H361" s="268"/>
      <c r="I361" s="268"/>
      <c r="J361" s="172"/>
      <c r="K361" s="174">
        <v>42.8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167</v>
      </c>
      <c r="AU361" s="178" t="s">
        <v>134</v>
      </c>
      <c r="AV361" s="10" t="s">
        <v>134</v>
      </c>
      <c r="AW361" s="10" t="s">
        <v>36</v>
      </c>
      <c r="AX361" s="10" t="s">
        <v>79</v>
      </c>
      <c r="AY361" s="178" t="s">
        <v>155</v>
      </c>
    </row>
    <row r="362" spans="2:65" s="10" customFormat="1" ht="16.5" customHeight="1">
      <c r="B362" s="171"/>
      <c r="C362" s="172"/>
      <c r="D362" s="172"/>
      <c r="E362" s="173" t="s">
        <v>22</v>
      </c>
      <c r="F362" s="271" t="s">
        <v>733</v>
      </c>
      <c r="G362" s="272"/>
      <c r="H362" s="272"/>
      <c r="I362" s="272"/>
      <c r="J362" s="172"/>
      <c r="K362" s="174">
        <v>119.143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167</v>
      </c>
      <c r="AU362" s="178" t="s">
        <v>134</v>
      </c>
      <c r="AV362" s="10" t="s">
        <v>134</v>
      </c>
      <c r="AW362" s="10" t="s">
        <v>36</v>
      </c>
      <c r="AX362" s="10" t="s">
        <v>79</v>
      </c>
      <c r="AY362" s="178" t="s">
        <v>155</v>
      </c>
    </row>
    <row r="363" spans="2:65" s="12" customFormat="1" ht="16.5" customHeight="1">
      <c r="B363" s="186"/>
      <c r="C363" s="187"/>
      <c r="D363" s="187"/>
      <c r="E363" s="188" t="s">
        <v>22</v>
      </c>
      <c r="F363" s="273" t="s">
        <v>204</v>
      </c>
      <c r="G363" s="274"/>
      <c r="H363" s="274"/>
      <c r="I363" s="274"/>
      <c r="J363" s="187"/>
      <c r="K363" s="189">
        <v>161.94300000000001</v>
      </c>
      <c r="L363" s="187"/>
      <c r="M363" s="187"/>
      <c r="N363" s="187"/>
      <c r="O363" s="187"/>
      <c r="P363" s="187"/>
      <c r="Q363" s="187"/>
      <c r="R363" s="190"/>
      <c r="T363" s="191"/>
      <c r="U363" s="187"/>
      <c r="V363" s="187"/>
      <c r="W363" s="187"/>
      <c r="X363" s="187"/>
      <c r="Y363" s="187"/>
      <c r="Z363" s="187"/>
      <c r="AA363" s="192"/>
      <c r="AT363" s="193" t="s">
        <v>167</v>
      </c>
      <c r="AU363" s="193" t="s">
        <v>134</v>
      </c>
      <c r="AV363" s="12" t="s">
        <v>160</v>
      </c>
      <c r="AW363" s="12" t="s">
        <v>36</v>
      </c>
      <c r="AX363" s="12" t="s">
        <v>84</v>
      </c>
      <c r="AY363" s="193" t="s">
        <v>155</v>
      </c>
    </row>
    <row r="364" spans="2:65" s="1" customFormat="1" ht="38.25" customHeight="1">
      <c r="B364" s="37"/>
      <c r="C364" s="164" t="s">
        <v>734</v>
      </c>
      <c r="D364" s="164" t="s">
        <v>156</v>
      </c>
      <c r="E364" s="165" t="s">
        <v>735</v>
      </c>
      <c r="F364" s="263" t="s">
        <v>736</v>
      </c>
      <c r="G364" s="263"/>
      <c r="H364" s="263"/>
      <c r="I364" s="263"/>
      <c r="J364" s="166" t="s">
        <v>164</v>
      </c>
      <c r="K364" s="167">
        <v>161.94300000000001</v>
      </c>
      <c r="L364" s="264">
        <v>0</v>
      </c>
      <c r="M364" s="265"/>
      <c r="N364" s="266">
        <f>ROUND(L364*K364,2)</f>
        <v>0</v>
      </c>
      <c r="O364" s="266"/>
      <c r="P364" s="266"/>
      <c r="Q364" s="266"/>
      <c r="R364" s="39"/>
      <c r="T364" s="168" t="s">
        <v>22</v>
      </c>
      <c r="U364" s="46" t="s">
        <v>46</v>
      </c>
      <c r="V364" s="38"/>
      <c r="W364" s="169">
        <f>V364*K364</f>
        <v>0</v>
      </c>
      <c r="X364" s="169">
        <v>1.7000000000000001E-4</v>
      </c>
      <c r="Y364" s="169">
        <f>X364*K364</f>
        <v>2.7530310000000006E-2</v>
      </c>
      <c r="Z364" s="169">
        <v>0</v>
      </c>
      <c r="AA364" s="170">
        <f>Z364*K364</f>
        <v>0</v>
      </c>
      <c r="AR364" s="21" t="s">
        <v>235</v>
      </c>
      <c r="AT364" s="21" t="s">
        <v>156</v>
      </c>
      <c r="AU364" s="21" t="s">
        <v>134</v>
      </c>
      <c r="AY364" s="21" t="s">
        <v>155</v>
      </c>
      <c r="BE364" s="107">
        <f>IF(U364="základní",N364,0)</f>
        <v>0</v>
      </c>
      <c r="BF364" s="107">
        <f>IF(U364="snížená",N364,0)</f>
        <v>0</v>
      </c>
      <c r="BG364" s="107">
        <f>IF(U364="zákl. přenesená",N364,0)</f>
        <v>0</v>
      </c>
      <c r="BH364" s="107">
        <f>IF(U364="sníž. přenesená",N364,0)</f>
        <v>0</v>
      </c>
      <c r="BI364" s="107">
        <f>IF(U364="nulová",N364,0)</f>
        <v>0</v>
      </c>
      <c r="BJ364" s="21" t="s">
        <v>134</v>
      </c>
      <c r="BK364" s="107">
        <f>ROUND(L364*K364,2)</f>
        <v>0</v>
      </c>
      <c r="BL364" s="21" t="s">
        <v>235</v>
      </c>
      <c r="BM364" s="21" t="s">
        <v>737</v>
      </c>
    </row>
    <row r="365" spans="2:65" s="10" customFormat="1" ht="16.5" customHeight="1">
      <c r="B365" s="171"/>
      <c r="C365" s="172"/>
      <c r="D365" s="172"/>
      <c r="E365" s="173" t="s">
        <v>22</v>
      </c>
      <c r="F365" s="267" t="s">
        <v>738</v>
      </c>
      <c r="G365" s="268"/>
      <c r="H365" s="268"/>
      <c r="I365" s="268"/>
      <c r="J365" s="172"/>
      <c r="K365" s="174">
        <v>161.94300000000001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167</v>
      </c>
      <c r="AU365" s="178" t="s">
        <v>134</v>
      </c>
      <c r="AV365" s="10" t="s">
        <v>134</v>
      </c>
      <c r="AW365" s="10" t="s">
        <v>36</v>
      </c>
      <c r="AX365" s="10" t="s">
        <v>84</v>
      </c>
      <c r="AY365" s="178" t="s">
        <v>155</v>
      </c>
    </row>
    <row r="366" spans="2:65" s="1" customFormat="1" ht="25.5" customHeight="1">
      <c r="B366" s="37"/>
      <c r="C366" s="164" t="s">
        <v>739</v>
      </c>
      <c r="D366" s="164" t="s">
        <v>156</v>
      </c>
      <c r="E366" s="165" t="s">
        <v>740</v>
      </c>
      <c r="F366" s="263" t="s">
        <v>741</v>
      </c>
      <c r="G366" s="263"/>
      <c r="H366" s="263"/>
      <c r="I366" s="263"/>
      <c r="J366" s="166" t="s">
        <v>164</v>
      </c>
      <c r="K366" s="167">
        <v>42.8</v>
      </c>
      <c r="L366" s="264">
        <v>0</v>
      </c>
      <c r="M366" s="265"/>
      <c r="N366" s="266">
        <f>ROUND(L366*K366,2)</f>
        <v>0</v>
      </c>
      <c r="O366" s="266"/>
      <c r="P366" s="266"/>
      <c r="Q366" s="266"/>
      <c r="R366" s="39"/>
      <c r="T366" s="168" t="s">
        <v>22</v>
      </c>
      <c r="U366" s="46" t="s">
        <v>46</v>
      </c>
      <c r="V366" s="38"/>
      <c r="W366" s="169">
        <f>V366*K366</f>
        <v>0</v>
      </c>
      <c r="X366" s="169">
        <v>0</v>
      </c>
      <c r="Y366" s="169">
        <f>X366*K366</f>
        <v>0</v>
      </c>
      <c r="Z366" s="169">
        <v>0</v>
      </c>
      <c r="AA366" s="170">
        <f>Z366*K366</f>
        <v>0</v>
      </c>
      <c r="AR366" s="21" t="s">
        <v>235</v>
      </c>
      <c r="AT366" s="21" t="s">
        <v>156</v>
      </c>
      <c r="AU366" s="21" t="s">
        <v>134</v>
      </c>
      <c r="AY366" s="21" t="s">
        <v>155</v>
      </c>
      <c r="BE366" s="107">
        <f>IF(U366="základní",N366,0)</f>
        <v>0</v>
      </c>
      <c r="BF366" s="107">
        <f>IF(U366="snížená",N366,0)</f>
        <v>0</v>
      </c>
      <c r="BG366" s="107">
        <f>IF(U366="zákl. přenesená",N366,0)</f>
        <v>0</v>
      </c>
      <c r="BH366" s="107">
        <f>IF(U366="sníž. přenesená",N366,0)</f>
        <v>0</v>
      </c>
      <c r="BI366" s="107">
        <f>IF(U366="nulová",N366,0)</f>
        <v>0</v>
      </c>
      <c r="BJ366" s="21" t="s">
        <v>134</v>
      </c>
      <c r="BK366" s="107">
        <f>ROUND(L366*K366,2)</f>
        <v>0</v>
      </c>
      <c r="BL366" s="21" t="s">
        <v>235</v>
      </c>
      <c r="BM366" s="21" t="s">
        <v>742</v>
      </c>
    </row>
    <row r="367" spans="2:65" s="10" customFormat="1" ht="16.5" customHeight="1">
      <c r="B367" s="171"/>
      <c r="C367" s="172"/>
      <c r="D367" s="172"/>
      <c r="E367" s="173" t="s">
        <v>22</v>
      </c>
      <c r="F367" s="267" t="s">
        <v>732</v>
      </c>
      <c r="G367" s="268"/>
      <c r="H367" s="268"/>
      <c r="I367" s="268"/>
      <c r="J367" s="172"/>
      <c r="K367" s="174">
        <v>42.8</v>
      </c>
      <c r="L367" s="172"/>
      <c r="M367" s="172"/>
      <c r="N367" s="172"/>
      <c r="O367" s="172"/>
      <c r="P367" s="172"/>
      <c r="Q367" s="172"/>
      <c r="R367" s="175"/>
      <c r="T367" s="176"/>
      <c r="U367" s="172"/>
      <c r="V367" s="172"/>
      <c r="W367" s="172"/>
      <c r="X367" s="172"/>
      <c r="Y367" s="172"/>
      <c r="Z367" s="172"/>
      <c r="AA367" s="177"/>
      <c r="AT367" s="178" t="s">
        <v>167</v>
      </c>
      <c r="AU367" s="178" t="s">
        <v>134</v>
      </c>
      <c r="AV367" s="10" t="s">
        <v>134</v>
      </c>
      <c r="AW367" s="10" t="s">
        <v>36</v>
      </c>
      <c r="AX367" s="10" t="s">
        <v>84</v>
      </c>
      <c r="AY367" s="178" t="s">
        <v>155</v>
      </c>
    </row>
    <row r="368" spans="2:65" s="9" customFormat="1" ht="29.85" customHeight="1">
      <c r="B368" s="153"/>
      <c r="C368" s="154"/>
      <c r="D368" s="163" t="s">
        <v>127</v>
      </c>
      <c r="E368" s="163"/>
      <c r="F368" s="163"/>
      <c r="G368" s="163"/>
      <c r="H368" s="163"/>
      <c r="I368" s="163"/>
      <c r="J368" s="163"/>
      <c r="K368" s="163"/>
      <c r="L368" s="163"/>
      <c r="M368" s="163"/>
      <c r="N368" s="282">
        <f>BK368</f>
        <v>0</v>
      </c>
      <c r="O368" s="283"/>
      <c r="P368" s="283"/>
      <c r="Q368" s="283"/>
      <c r="R368" s="156"/>
      <c r="T368" s="157"/>
      <c r="U368" s="154"/>
      <c r="V368" s="154"/>
      <c r="W368" s="158">
        <f>SUM(W369:W372)</f>
        <v>0</v>
      </c>
      <c r="X368" s="154"/>
      <c r="Y368" s="158">
        <f>SUM(Y369:Y372)</f>
        <v>7.254E-3</v>
      </c>
      <c r="Z368" s="154"/>
      <c r="AA368" s="159">
        <f>SUM(AA369:AA372)</f>
        <v>0</v>
      </c>
      <c r="AR368" s="160" t="s">
        <v>134</v>
      </c>
      <c r="AT368" s="161" t="s">
        <v>78</v>
      </c>
      <c r="AU368" s="161" t="s">
        <v>84</v>
      </c>
      <c r="AY368" s="160" t="s">
        <v>155</v>
      </c>
      <c r="BK368" s="162">
        <f>SUM(BK369:BK372)</f>
        <v>0</v>
      </c>
    </row>
    <row r="369" spans="2:65" s="1" customFormat="1" ht="38.25" customHeight="1">
      <c r="B369" s="37"/>
      <c r="C369" s="164" t="s">
        <v>743</v>
      </c>
      <c r="D369" s="164" t="s">
        <v>156</v>
      </c>
      <c r="E369" s="165" t="s">
        <v>744</v>
      </c>
      <c r="F369" s="263" t="s">
        <v>745</v>
      </c>
      <c r="G369" s="263"/>
      <c r="H369" s="263"/>
      <c r="I369" s="263"/>
      <c r="J369" s="166" t="s">
        <v>164</v>
      </c>
      <c r="K369" s="167">
        <v>5.58</v>
      </c>
      <c r="L369" s="264">
        <v>0</v>
      </c>
      <c r="M369" s="265"/>
      <c r="N369" s="266">
        <f>ROUND(L369*K369,2)</f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>V369*K369</f>
        <v>0</v>
      </c>
      <c r="X369" s="169">
        <v>0</v>
      </c>
      <c r="Y369" s="169">
        <f>X369*K369</f>
        <v>0</v>
      </c>
      <c r="Z369" s="169">
        <v>0</v>
      </c>
      <c r="AA369" s="170">
        <f>Z369*K369</f>
        <v>0</v>
      </c>
      <c r="AR369" s="21" t="s">
        <v>235</v>
      </c>
      <c r="AT369" s="21" t="s">
        <v>156</v>
      </c>
      <c r="AU369" s="21" t="s">
        <v>134</v>
      </c>
      <c r="AY369" s="21" t="s">
        <v>155</v>
      </c>
      <c r="BE369" s="107">
        <f>IF(U369="základní",N369,0)</f>
        <v>0</v>
      </c>
      <c r="BF369" s="107">
        <f>IF(U369="snížená",N369,0)</f>
        <v>0</v>
      </c>
      <c r="BG369" s="107">
        <f>IF(U369="zákl. přenesená",N369,0)</f>
        <v>0</v>
      </c>
      <c r="BH369" s="107">
        <f>IF(U369="sníž. přenesená",N369,0)</f>
        <v>0</v>
      </c>
      <c r="BI369" s="107">
        <f>IF(U369="nulová",N369,0)</f>
        <v>0</v>
      </c>
      <c r="BJ369" s="21" t="s">
        <v>134</v>
      </c>
      <c r="BK369" s="107">
        <f>ROUND(L369*K369,2)</f>
        <v>0</v>
      </c>
      <c r="BL369" s="21" t="s">
        <v>235</v>
      </c>
      <c r="BM369" s="21" t="s">
        <v>746</v>
      </c>
    </row>
    <row r="370" spans="2:65" s="10" customFormat="1" ht="16.5" customHeight="1">
      <c r="B370" s="171"/>
      <c r="C370" s="172"/>
      <c r="D370" s="172"/>
      <c r="E370" s="173" t="s">
        <v>22</v>
      </c>
      <c r="F370" s="267" t="s">
        <v>747</v>
      </c>
      <c r="G370" s="268"/>
      <c r="H370" s="268"/>
      <c r="I370" s="268"/>
      <c r="J370" s="172"/>
      <c r="K370" s="174">
        <v>5.58</v>
      </c>
      <c r="L370" s="172"/>
      <c r="M370" s="172"/>
      <c r="N370" s="172"/>
      <c r="O370" s="172"/>
      <c r="P370" s="172"/>
      <c r="Q370" s="172"/>
      <c r="R370" s="175"/>
      <c r="T370" s="176"/>
      <c r="U370" s="172"/>
      <c r="V370" s="172"/>
      <c r="W370" s="172"/>
      <c r="X370" s="172"/>
      <c r="Y370" s="172"/>
      <c r="Z370" s="172"/>
      <c r="AA370" s="177"/>
      <c r="AT370" s="178" t="s">
        <v>167</v>
      </c>
      <c r="AU370" s="178" t="s">
        <v>134</v>
      </c>
      <c r="AV370" s="10" t="s">
        <v>134</v>
      </c>
      <c r="AW370" s="10" t="s">
        <v>36</v>
      </c>
      <c r="AX370" s="10" t="s">
        <v>84</v>
      </c>
      <c r="AY370" s="178" t="s">
        <v>155</v>
      </c>
    </row>
    <row r="371" spans="2:65" s="1" customFormat="1" ht="16.5" customHeight="1">
      <c r="B371" s="37"/>
      <c r="C371" s="194" t="s">
        <v>748</v>
      </c>
      <c r="D371" s="194" t="s">
        <v>228</v>
      </c>
      <c r="E371" s="195" t="s">
        <v>749</v>
      </c>
      <c r="F371" s="275" t="s">
        <v>750</v>
      </c>
      <c r="G371" s="275"/>
      <c r="H371" s="275"/>
      <c r="I371" s="275"/>
      <c r="J371" s="196" t="s">
        <v>164</v>
      </c>
      <c r="K371" s="197">
        <v>5.58</v>
      </c>
      <c r="L371" s="276">
        <v>0</v>
      </c>
      <c r="M371" s="277"/>
      <c r="N371" s="278">
        <f>ROUND(L371*K371,2)</f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>V371*K371</f>
        <v>0</v>
      </c>
      <c r="X371" s="169">
        <v>1.2999999999999999E-3</v>
      </c>
      <c r="Y371" s="169">
        <f>X371*K371</f>
        <v>7.254E-3</v>
      </c>
      <c r="Z371" s="169">
        <v>0</v>
      </c>
      <c r="AA371" s="170">
        <f>Z371*K371</f>
        <v>0</v>
      </c>
      <c r="AR371" s="21" t="s">
        <v>305</v>
      </c>
      <c r="AT371" s="21" t="s">
        <v>228</v>
      </c>
      <c r="AU371" s="21" t="s">
        <v>134</v>
      </c>
      <c r="AY371" s="21" t="s">
        <v>155</v>
      </c>
      <c r="BE371" s="107">
        <f>IF(U371="základní",N371,0)</f>
        <v>0</v>
      </c>
      <c r="BF371" s="107">
        <f>IF(U371="snížená",N371,0)</f>
        <v>0</v>
      </c>
      <c r="BG371" s="107">
        <f>IF(U371="zákl. přenesená",N371,0)</f>
        <v>0</v>
      </c>
      <c r="BH371" s="107">
        <f>IF(U371="sníž. přenesená",N371,0)</f>
        <v>0</v>
      </c>
      <c r="BI371" s="107">
        <f>IF(U371="nulová",N371,0)</f>
        <v>0</v>
      </c>
      <c r="BJ371" s="21" t="s">
        <v>134</v>
      </c>
      <c r="BK371" s="107">
        <f>ROUND(L371*K371,2)</f>
        <v>0</v>
      </c>
      <c r="BL371" s="21" t="s">
        <v>235</v>
      </c>
      <c r="BM371" s="21" t="s">
        <v>751</v>
      </c>
    </row>
    <row r="372" spans="2:65" s="1" customFormat="1" ht="16.5" customHeight="1">
      <c r="B372" s="37"/>
      <c r="C372" s="164" t="s">
        <v>752</v>
      </c>
      <c r="D372" s="164" t="s">
        <v>156</v>
      </c>
      <c r="E372" s="165" t="s">
        <v>753</v>
      </c>
      <c r="F372" s="263" t="s">
        <v>754</v>
      </c>
      <c r="G372" s="263"/>
      <c r="H372" s="263"/>
      <c r="I372" s="263"/>
      <c r="J372" s="166" t="s">
        <v>164</v>
      </c>
      <c r="K372" s="167">
        <v>5.58</v>
      </c>
      <c r="L372" s="264">
        <v>0</v>
      </c>
      <c r="M372" s="265"/>
      <c r="N372" s="266">
        <f>ROUND(L372*K372,2)</f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>V372*K372</f>
        <v>0</v>
      </c>
      <c r="X372" s="169">
        <v>0</v>
      </c>
      <c r="Y372" s="169">
        <f>X372*K372</f>
        <v>0</v>
      </c>
      <c r="Z372" s="169">
        <v>0</v>
      </c>
      <c r="AA372" s="170">
        <f>Z372*K372</f>
        <v>0</v>
      </c>
      <c r="AR372" s="21" t="s">
        <v>235</v>
      </c>
      <c r="AT372" s="21" t="s">
        <v>156</v>
      </c>
      <c r="AU372" s="21" t="s">
        <v>134</v>
      </c>
      <c r="AY372" s="21" t="s">
        <v>155</v>
      </c>
      <c r="BE372" s="107">
        <f>IF(U372="základní",N372,0)</f>
        <v>0</v>
      </c>
      <c r="BF372" s="107">
        <f>IF(U372="snížená",N372,0)</f>
        <v>0</v>
      </c>
      <c r="BG372" s="107">
        <f>IF(U372="zákl. přenesená",N372,0)</f>
        <v>0</v>
      </c>
      <c r="BH372" s="107">
        <f>IF(U372="sníž. přenesená",N372,0)</f>
        <v>0</v>
      </c>
      <c r="BI372" s="107">
        <f>IF(U372="nulová",N372,0)</f>
        <v>0</v>
      </c>
      <c r="BJ372" s="21" t="s">
        <v>134</v>
      </c>
      <c r="BK372" s="107">
        <f>ROUND(L372*K372,2)</f>
        <v>0</v>
      </c>
      <c r="BL372" s="21" t="s">
        <v>235</v>
      </c>
      <c r="BM372" s="21" t="s">
        <v>755</v>
      </c>
    </row>
    <row r="373" spans="2:65" s="9" customFormat="1" ht="37.35" customHeight="1">
      <c r="B373" s="153"/>
      <c r="C373" s="154"/>
      <c r="D373" s="155" t="s">
        <v>128</v>
      </c>
      <c r="E373" s="155"/>
      <c r="F373" s="155"/>
      <c r="G373" s="155"/>
      <c r="H373" s="155"/>
      <c r="I373" s="155"/>
      <c r="J373" s="155"/>
      <c r="K373" s="155"/>
      <c r="L373" s="155"/>
      <c r="M373" s="155"/>
      <c r="N373" s="286">
        <f>BK373</f>
        <v>0</v>
      </c>
      <c r="O373" s="287"/>
      <c r="P373" s="287"/>
      <c r="Q373" s="287"/>
      <c r="R373" s="156"/>
      <c r="T373" s="157"/>
      <c r="U373" s="154"/>
      <c r="V373" s="154"/>
      <c r="W373" s="158">
        <f>W374+W414</f>
        <v>0</v>
      </c>
      <c r="X373" s="154"/>
      <c r="Y373" s="158">
        <f>Y374+Y414</f>
        <v>0</v>
      </c>
      <c r="Z373" s="154"/>
      <c r="AA373" s="159">
        <f>AA374+AA414</f>
        <v>0</v>
      </c>
      <c r="AR373" s="160" t="s">
        <v>168</v>
      </c>
      <c r="AT373" s="161" t="s">
        <v>78</v>
      </c>
      <c r="AU373" s="161" t="s">
        <v>79</v>
      </c>
      <c r="AY373" s="160" t="s">
        <v>155</v>
      </c>
      <c r="BK373" s="162">
        <f>BK374+BK414</f>
        <v>0</v>
      </c>
    </row>
    <row r="374" spans="2:65" s="9" customFormat="1" ht="19.95" customHeight="1">
      <c r="B374" s="153"/>
      <c r="C374" s="154"/>
      <c r="D374" s="163" t="s">
        <v>129</v>
      </c>
      <c r="E374" s="163"/>
      <c r="F374" s="163"/>
      <c r="G374" s="163"/>
      <c r="H374" s="163"/>
      <c r="I374" s="163"/>
      <c r="J374" s="163"/>
      <c r="K374" s="163"/>
      <c r="L374" s="163"/>
      <c r="M374" s="163"/>
      <c r="N374" s="282">
        <f>BK374</f>
        <v>0</v>
      </c>
      <c r="O374" s="283"/>
      <c r="P374" s="283"/>
      <c r="Q374" s="283"/>
      <c r="R374" s="156"/>
      <c r="T374" s="157"/>
      <c r="U374" s="154"/>
      <c r="V374" s="154"/>
      <c r="W374" s="158">
        <f>SUM(W375:W413)</f>
        <v>0</v>
      </c>
      <c r="X374" s="154"/>
      <c r="Y374" s="158">
        <f>SUM(Y375:Y413)</f>
        <v>0</v>
      </c>
      <c r="Z374" s="154"/>
      <c r="AA374" s="159">
        <f>SUM(AA375:AA413)</f>
        <v>0</v>
      </c>
      <c r="AR374" s="160" t="s">
        <v>168</v>
      </c>
      <c r="AT374" s="161" t="s">
        <v>78</v>
      </c>
      <c r="AU374" s="161" t="s">
        <v>84</v>
      </c>
      <c r="AY374" s="160" t="s">
        <v>155</v>
      </c>
      <c r="BK374" s="162">
        <f>SUM(BK375:BK413)</f>
        <v>0</v>
      </c>
    </row>
    <row r="375" spans="2:65" s="1" customFormat="1" ht="16.5" customHeight="1">
      <c r="B375" s="37"/>
      <c r="C375" s="164" t="s">
        <v>756</v>
      </c>
      <c r="D375" s="164" t="s">
        <v>156</v>
      </c>
      <c r="E375" s="165" t="s">
        <v>757</v>
      </c>
      <c r="F375" s="263" t="s">
        <v>758</v>
      </c>
      <c r="G375" s="263"/>
      <c r="H375" s="263"/>
      <c r="I375" s="263"/>
      <c r="J375" s="166" t="s">
        <v>324</v>
      </c>
      <c r="K375" s="167">
        <v>1</v>
      </c>
      <c r="L375" s="264">
        <v>0</v>
      </c>
      <c r="M375" s="265"/>
      <c r="N375" s="266">
        <f t="shared" ref="N375:N413" si="55">ROUND(L375*K375,2)</f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ref="W375:W413" si="56">V375*K375</f>
        <v>0</v>
      </c>
      <c r="X375" s="169">
        <v>0</v>
      </c>
      <c r="Y375" s="169">
        <f t="shared" ref="Y375:Y413" si="57">X375*K375</f>
        <v>0</v>
      </c>
      <c r="Z375" s="169">
        <v>0</v>
      </c>
      <c r="AA375" s="170">
        <f t="shared" ref="AA375:AA413" si="58">Z375*K375</f>
        <v>0</v>
      </c>
      <c r="AR375" s="21" t="s">
        <v>444</v>
      </c>
      <c r="AT375" s="21" t="s">
        <v>156</v>
      </c>
      <c r="AU375" s="21" t="s">
        <v>134</v>
      </c>
      <c r="AY375" s="21" t="s">
        <v>155</v>
      </c>
      <c r="BE375" s="107">
        <f t="shared" ref="BE375:BE413" si="59">IF(U375="základní",N375,0)</f>
        <v>0</v>
      </c>
      <c r="BF375" s="107">
        <f t="shared" ref="BF375:BF413" si="60">IF(U375="snížená",N375,0)</f>
        <v>0</v>
      </c>
      <c r="BG375" s="107">
        <f t="shared" ref="BG375:BG413" si="61">IF(U375="zákl. přenesená",N375,0)</f>
        <v>0</v>
      </c>
      <c r="BH375" s="107">
        <f t="shared" ref="BH375:BH413" si="62">IF(U375="sníž. přenesená",N375,0)</f>
        <v>0</v>
      </c>
      <c r="BI375" s="107">
        <f t="shared" ref="BI375:BI413" si="63">IF(U375="nulová",N375,0)</f>
        <v>0</v>
      </c>
      <c r="BJ375" s="21" t="s">
        <v>134</v>
      </c>
      <c r="BK375" s="107">
        <f t="shared" ref="BK375:BK413" si="64">ROUND(L375*K375,2)</f>
        <v>0</v>
      </c>
      <c r="BL375" s="21" t="s">
        <v>444</v>
      </c>
      <c r="BM375" s="21" t="s">
        <v>759</v>
      </c>
    </row>
    <row r="376" spans="2:65" s="1" customFormat="1" ht="16.5" customHeight="1">
      <c r="B376" s="37"/>
      <c r="C376" s="164" t="s">
        <v>760</v>
      </c>
      <c r="D376" s="164" t="s">
        <v>156</v>
      </c>
      <c r="E376" s="165" t="s">
        <v>761</v>
      </c>
      <c r="F376" s="263" t="s">
        <v>762</v>
      </c>
      <c r="G376" s="263"/>
      <c r="H376" s="263"/>
      <c r="I376" s="263"/>
      <c r="J376" s="166" t="s">
        <v>324</v>
      </c>
      <c r="K376" s="167">
        <v>1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444</v>
      </c>
      <c r="AT376" s="21" t="s">
        <v>156</v>
      </c>
      <c r="AU376" s="21" t="s">
        <v>134</v>
      </c>
      <c r="AY376" s="21" t="s">
        <v>155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134</v>
      </c>
      <c r="BK376" s="107">
        <f t="shared" si="64"/>
        <v>0</v>
      </c>
      <c r="BL376" s="21" t="s">
        <v>444</v>
      </c>
      <c r="BM376" s="21" t="s">
        <v>763</v>
      </c>
    </row>
    <row r="377" spans="2:65" s="1" customFormat="1" ht="25.5" customHeight="1">
      <c r="B377" s="37"/>
      <c r="C377" s="164" t="s">
        <v>764</v>
      </c>
      <c r="D377" s="164" t="s">
        <v>156</v>
      </c>
      <c r="E377" s="165" t="s">
        <v>765</v>
      </c>
      <c r="F377" s="263" t="s">
        <v>766</v>
      </c>
      <c r="G377" s="263"/>
      <c r="H377" s="263"/>
      <c r="I377" s="263"/>
      <c r="J377" s="166" t="s">
        <v>324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444</v>
      </c>
      <c r="AT377" s="21" t="s">
        <v>156</v>
      </c>
      <c r="AU377" s="21" t="s">
        <v>134</v>
      </c>
      <c r="AY377" s="21" t="s">
        <v>155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134</v>
      </c>
      <c r="BK377" s="107">
        <f t="shared" si="64"/>
        <v>0</v>
      </c>
      <c r="BL377" s="21" t="s">
        <v>444</v>
      </c>
      <c r="BM377" s="21" t="s">
        <v>767</v>
      </c>
    </row>
    <row r="378" spans="2:65" s="1" customFormat="1" ht="16.5" customHeight="1">
      <c r="B378" s="37"/>
      <c r="C378" s="164" t="s">
        <v>768</v>
      </c>
      <c r="D378" s="164" t="s">
        <v>156</v>
      </c>
      <c r="E378" s="165" t="s">
        <v>769</v>
      </c>
      <c r="F378" s="263" t="s">
        <v>770</v>
      </c>
      <c r="G378" s="263"/>
      <c r="H378" s="263"/>
      <c r="I378" s="263"/>
      <c r="J378" s="166" t="s">
        <v>324</v>
      </c>
      <c r="K378" s="167">
        <v>1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444</v>
      </c>
      <c r="AT378" s="21" t="s">
        <v>156</v>
      </c>
      <c r="AU378" s="21" t="s">
        <v>134</v>
      </c>
      <c r="AY378" s="21" t="s">
        <v>155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134</v>
      </c>
      <c r="BK378" s="107">
        <f t="shared" si="64"/>
        <v>0</v>
      </c>
      <c r="BL378" s="21" t="s">
        <v>444</v>
      </c>
      <c r="BM378" s="21" t="s">
        <v>771</v>
      </c>
    </row>
    <row r="379" spans="2:65" s="1" customFormat="1" ht="16.5" customHeight="1">
      <c r="B379" s="37"/>
      <c r="C379" s="164" t="s">
        <v>772</v>
      </c>
      <c r="D379" s="164" t="s">
        <v>156</v>
      </c>
      <c r="E379" s="165" t="s">
        <v>773</v>
      </c>
      <c r="F379" s="263" t="s">
        <v>774</v>
      </c>
      <c r="G379" s="263"/>
      <c r="H379" s="263"/>
      <c r="I379" s="263"/>
      <c r="J379" s="166" t="s">
        <v>324</v>
      </c>
      <c r="K379" s="167">
        <v>1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444</v>
      </c>
      <c r="AT379" s="21" t="s">
        <v>156</v>
      </c>
      <c r="AU379" s="21" t="s">
        <v>134</v>
      </c>
      <c r="AY379" s="21" t="s">
        <v>155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134</v>
      </c>
      <c r="BK379" s="107">
        <f t="shared" si="64"/>
        <v>0</v>
      </c>
      <c r="BL379" s="21" t="s">
        <v>444</v>
      </c>
      <c r="BM379" s="21" t="s">
        <v>775</v>
      </c>
    </row>
    <row r="380" spans="2:65" s="1" customFormat="1" ht="38.25" customHeight="1">
      <c r="B380" s="37"/>
      <c r="C380" s="164" t="s">
        <v>776</v>
      </c>
      <c r="D380" s="164" t="s">
        <v>156</v>
      </c>
      <c r="E380" s="165" t="s">
        <v>777</v>
      </c>
      <c r="F380" s="263" t="s">
        <v>778</v>
      </c>
      <c r="G380" s="263"/>
      <c r="H380" s="263"/>
      <c r="I380" s="263"/>
      <c r="J380" s="166" t="s">
        <v>171</v>
      </c>
      <c r="K380" s="167">
        <v>55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444</v>
      </c>
      <c r="AT380" s="21" t="s">
        <v>156</v>
      </c>
      <c r="AU380" s="21" t="s">
        <v>134</v>
      </c>
      <c r="AY380" s="21" t="s">
        <v>155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134</v>
      </c>
      <c r="BK380" s="107">
        <f t="shared" si="64"/>
        <v>0</v>
      </c>
      <c r="BL380" s="21" t="s">
        <v>444</v>
      </c>
      <c r="BM380" s="21" t="s">
        <v>779</v>
      </c>
    </row>
    <row r="381" spans="2:65" s="1" customFormat="1" ht="38.25" customHeight="1">
      <c r="B381" s="37"/>
      <c r="C381" s="164" t="s">
        <v>780</v>
      </c>
      <c r="D381" s="164" t="s">
        <v>156</v>
      </c>
      <c r="E381" s="165" t="s">
        <v>781</v>
      </c>
      <c r="F381" s="263" t="s">
        <v>782</v>
      </c>
      <c r="G381" s="263"/>
      <c r="H381" s="263"/>
      <c r="I381" s="263"/>
      <c r="J381" s="166" t="s">
        <v>171</v>
      </c>
      <c r="K381" s="167">
        <v>105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444</v>
      </c>
      <c r="AT381" s="21" t="s">
        <v>156</v>
      </c>
      <c r="AU381" s="21" t="s">
        <v>134</v>
      </c>
      <c r="AY381" s="21" t="s">
        <v>155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134</v>
      </c>
      <c r="BK381" s="107">
        <f t="shared" si="64"/>
        <v>0</v>
      </c>
      <c r="BL381" s="21" t="s">
        <v>444</v>
      </c>
      <c r="BM381" s="21" t="s">
        <v>783</v>
      </c>
    </row>
    <row r="382" spans="2:65" s="1" customFormat="1" ht="16.5" customHeight="1">
      <c r="B382" s="37"/>
      <c r="C382" s="164" t="s">
        <v>784</v>
      </c>
      <c r="D382" s="164" t="s">
        <v>156</v>
      </c>
      <c r="E382" s="165" t="s">
        <v>785</v>
      </c>
      <c r="F382" s="263" t="s">
        <v>786</v>
      </c>
      <c r="G382" s="263"/>
      <c r="H382" s="263"/>
      <c r="I382" s="263"/>
      <c r="J382" s="166" t="s">
        <v>171</v>
      </c>
      <c r="K382" s="167">
        <v>15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444</v>
      </c>
      <c r="AT382" s="21" t="s">
        <v>156</v>
      </c>
      <c r="AU382" s="21" t="s">
        <v>134</v>
      </c>
      <c r="AY382" s="21" t="s">
        <v>155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134</v>
      </c>
      <c r="BK382" s="107">
        <f t="shared" si="64"/>
        <v>0</v>
      </c>
      <c r="BL382" s="21" t="s">
        <v>444</v>
      </c>
      <c r="BM382" s="21" t="s">
        <v>787</v>
      </c>
    </row>
    <row r="383" spans="2:65" s="1" customFormat="1" ht="16.5" customHeight="1">
      <c r="B383" s="37"/>
      <c r="C383" s="164" t="s">
        <v>788</v>
      </c>
      <c r="D383" s="164" t="s">
        <v>156</v>
      </c>
      <c r="E383" s="165" t="s">
        <v>789</v>
      </c>
      <c r="F383" s="263" t="s">
        <v>790</v>
      </c>
      <c r="G383" s="263"/>
      <c r="H383" s="263"/>
      <c r="I383" s="263"/>
      <c r="J383" s="166" t="s">
        <v>171</v>
      </c>
      <c r="K383" s="167">
        <v>25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444</v>
      </c>
      <c r="AT383" s="21" t="s">
        <v>156</v>
      </c>
      <c r="AU383" s="21" t="s">
        <v>134</v>
      </c>
      <c r="AY383" s="21" t="s">
        <v>155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134</v>
      </c>
      <c r="BK383" s="107">
        <f t="shared" si="64"/>
        <v>0</v>
      </c>
      <c r="BL383" s="21" t="s">
        <v>444</v>
      </c>
      <c r="BM383" s="21" t="s">
        <v>791</v>
      </c>
    </row>
    <row r="384" spans="2:65" s="1" customFormat="1" ht="16.5" customHeight="1">
      <c r="B384" s="37"/>
      <c r="C384" s="164" t="s">
        <v>792</v>
      </c>
      <c r="D384" s="164" t="s">
        <v>156</v>
      </c>
      <c r="E384" s="165" t="s">
        <v>793</v>
      </c>
      <c r="F384" s="263" t="s">
        <v>794</v>
      </c>
      <c r="G384" s="263"/>
      <c r="H384" s="263"/>
      <c r="I384" s="263"/>
      <c r="J384" s="166" t="s">
        <v>171</v>
      </c>
      <c r="K384" s="167">
        <v>6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444</v>
      </c>
      <c r="AT384" s="21" t="s">
        <v>156</v>
      </c>
      <c r="AU384" s="21" t="s">
        <v>134</v>
      </c>
      <c r="AY384" s="21" t="s">
        <v>155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134</v>
      </c>
      <c r="BK384" s="107">
        <f t="shared" si="64"/>
        <v>0</v>
      </c>
      <c r="BL384" s="21" t="s">
        <v>444</v>
      </c>
      <c r="BM384" s="21" t="s">
        <v>795</v>
      </c>
    </row>
    <row r="385" spans="2:65" s="1" customFormat="1" ht="16.5" customHeight="1">
      <c r="B385" s="37"/>
      <c r="C385" s="164" t="s">
        <v>796</v>
      </c>
      <c r="D385" s="164" t="s">
        <v>156</v>
      </c>
      <c r="E385" s="165" t="s">
        <v>797</v>
      </c>
      <c r="F385" s="263" t="s">
        <v>798</v>
      </c>
      <c r="G385" s="263"/>
      <c r="H385" s="263"/>
      <c r="I385" s="263"/>
      <c r="J385" s="166" t="s">
        <v>171</v>
      </c>
      <c r="K385" s="167">
        <v>10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444</v>
      </c>
      <c r="AT385" s="21" t="s">
        <v>156</v>
      </c>
      <c r="AU385" s="21" t="s">
        <v>134</v>
      </c>
      <c r="AY385" s="21" t="s">
        <v>155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134</v>
      </c>
      <c r="BK385" s="107">
        <f t="shared" si="64"/>
        <v>0</v>
      </c>
      <c r="BL385" s="21" t="s">
        <v>444</v>
      </c>
      <c r="BM385" s="21" t="s">
        <v>799</v>
      </c>
    </row>
    <row r="386" spans="2:65" s="1" customFormat="1" ht="16.5" customHeight="1">
      <c r="B386" s="37"/>
      <c r="C386" s="164" t="s">
        <v>800</v>
      </c>
      <c r="D386" s="164" t="s">
        <v>156</v>
      </c>
      <c r="E386" s="165" t="s">
        <v>801</v>
      </c>
      <c r="F386" s="263" t="s">
        <v>802</v>
      </c>
      <c r="G386" s="263"/>
      <c r="H386" s="263"/>
      <c r="I386" s="263"/>
      <c r="J386" s="166" t="s">
        <v>171</v>
      </c>
      <c r="K386" s="167">
        <v>10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444</v>
      </c>
      <c r="AT386" s="21" t="s">
        <v>156</v>
      </c>
      <c r="AU386" s="21" t="s">
        <v>134</v>
      </c>
      <c r="AY386" s="21" t="s">
        <v>155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134</v>
      </c>
      <c r="BK386" s="107">
        <f t="shared" si="64"/>
        <v>0</v>
      </c>
      <c r="BL386" s="21" t="s">
        <v>444</v>
      </c>
      <c r="BM386" s="21" t="s">
        <v>803</v>
      </c>
    </row>
    <row r="387" spans="2:65" s="1" customFormat="1" ht="16.5" customHeight="1">
      <c r="B387" s="37"/>
      <c r="C387" s="164" t="s">
        <v>804</v>
      </c>
      <c r="D387" s="164" t="s">
        <v>156</v>
      </c>
      <c r="E387" s="165" t="s">
        <v>805</v>
      </c>
      <c r="F387" s="263" t="s">
        <v>806</v>
      </c>
      <c r="G387" s="263"/>
      <c r="H387" s="263"/>
      <c r="I387" s="263"/>
      <c r="J387" s="166" t="s">
        <v>171</v>
      </c>
      <c r="K387" s="167">
        <v>30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444</v>
      </c>
      <c r="AT387" s="21" t="s">
        <v>156</v>
      </c>
      <c r="AU387" s="21" t="s">
        <v>134</v>
      </c>
      <c r="AY387" s="21" t="s">
        <v>155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134</v>
      </c>
      <c r="BK387" s="107">
        <f t="shared" si="64"/>
        <v>0</v>
      </c>
      <c r="BL387" s="21" t="s">
        <v>444</v>
      </c>
      <c r="BM387" s="21" t="s">
        <v>807</v>
      </c>
    </row>
    <row r="388" spans="2:65" s="1" customFormat="1" ht="16.5" customHeight="1">
      <c r="B388" s="37"/>
      <c r="C388" s="164" t="s">
        <v>808</v>
      </c>
      <c r="D388" s="164" t="s">
        <v>156</v>
      </c>
      <c r="E388" s="165" t="s">
        <v>809</v>
      </c>
      <c r="F388" s="263" t="s">
        <v>810</v>
      </c>
      <c r="G388" s="263"/>
      <c r="H388" s="263"/>
      <c r="I388" s="263"/>
      <c r="J388" s="166" t="s">
        <v>171</v>
      </c>
      <c r="K388" s="167">
        <v>20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444</v>
      </c>
      <c r="AT388" s="21" t="s">
        <v>156</v>
      </c>
      <c r="AU388" s="21" t="s">
        <v>134</v>
      </c>
      <c r="AY388" s="21" t="s">
        <v>155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134</v>
      </c>
      <c r="BK388" s="107">
        <f t="shared" si="64"/>
        <v>0</v>
      </c>
      <c r="BL388" s="21" t="s">
        <v>444</v>
      </c>
      <c r="BM388" s="21" t="s">
        <v>811</v>
      </c>
    </row>
    <row r="389" spans="2:65" s="1" customFormat="1" ht="16.5" customHeight="1">
      <c r="B389" s="37"/>
      <c r="C389" s="164" t="s">
        <v>812</v>
      </c>
      <c r="D389" s="164" t="s">
        <v>156</v>
      </c>
      <c r="E389" s="165" t="s">
        <v>813</v>
      </c>
      <c r="F389" s="263" t="s">
        <v>814</v>
      </c>
      <c r="G389" s="263"/>
      <c r="H389" s="263"/>
      <c r="I389" s="263"/>
      <c r="J389" s="166" t="s">
        <v>324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444</v>
      </c>
      <c r="AT389" s="21" t="s">
        <v>156</v>
      </c>
      <c r="AU389" s="21" t="s">
        <v>134</v>
      </c>
      <c r="AY389" s="21" t="s">
        <v>155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134</v>
      </c>
      <c r="BK389" s="107">
        <f t="shared" si="64"/>
        <v>0</v>
      </c>
      <c r="BL389" s="21" t="s">
        <v>444</v>
      </c>
      <c r="BM389" s="21" t="s">
        <v>815</v>
      </c>
    </row>
    <row r="390" spans="2:65" s="1" customFormat="1" ht="16.5" customHeight="1">
      <c r="B390" s="37"/>
      <c r="C390" s="164" t="s">
        <v>816</v>
      </c>
      <c r="D390" s="164" t="s">
        <v>156</v>
      </c>
      <c r="E390" s="165" t="s">
        <v>817</v>
      </c>
      <c r="F390" s="263" t="s">
        <v>818</v>
      </c>
      <c r="G390" s="263"/>
      <c r="H390" s="263"/>
      <c r="I390" s="263"/>
      <c r="J390" s="166" t="s">
        <v>324</v>
      </c>
      <c r="K390" s="167">
        <v>1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444</v>
      </c>
      <c r="AT390" s="21" t="s">
        <v>156</v>
      </c>
      <c r="AU390" s="21" t="s">
        <v>134</v>
      </c>
      <c r="AY390" s="21" t="s">
        <v>155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134</v>
      </c>
      <c r="BK390" s="107">
        <f t="shared" si="64"/>
        <v>0</v>
      </c>
      <c r="BL390" s="21" t="s">
        <v>444</v>
      </c>
      <c r="BM390" s="21" t="s">
        <v>819</v>
      </c>
    </row>
    <row r="391" spans="2:65" s="1" customFormat="1" ht="16.5" customHeight="1">
      <c r="B391" s="37"/>
      <c r="C391" s="164" t="s">
        <v>820</v>
      </c>
      <c r="D391" s="164" t="s">
        <v>156</v>
      </c>
      <c r="E391" s="165" t="s">
        <v>821</v>
      </c>
      <c r="F391" s="263" t="s">
        <v>822</v>
      </c>
      <c r="G391" s="263"/>
      <c r="H391" s="263"/>
      <c r="I391" s="263"/>
      <c r="J391" s="166" t="s">
        <v>324</v>
      </c>
      <c r="K391" s="167">
        <v>2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444</v>
      </c>
      <c r="AT391" s="21" t="s">
        <v>156</v>
      </c>
      <c r="AU391" s="21" t="s">
        <v>134</v>
      </c>
      <c r="AY391" s="21" t="s">
        <v>155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134</v>
      </c>
      <c r="BK391" s="107">
        <f t="shared" si="64"/>
        <v>0</v>
      </c>
      <c r="BL391" s="21" t="s">
        <v>444</v>
      </c>
      <c r="BM391" s="21" t="s">
        <v>823</v>
      </c>
    </row>
    <row r="392" spans="2:65" s="1" customFormat="1" ht="16.5" customHeight="1">
      <c r="B392" s="37"/>
      <c r="C392" s="164" t="s">
        <v>824</v>
      </c>
      <c r="D392" s="164" t="s">
        <v>156</v>
      </c>
      <c r="E392" s="165" t="s">
        <v>825</v>
      </c>
      <c r="F392" s="263" t="s">
        <v>826</v>
      </c>
      <c r="G392" s="263"/>
      <c r="H392" s="263"/>
      <c r="I392" s="263"/>
      <c r="J392" s="166" t="s">
        <v>324</v>
      </c>
      <c r="K392" s="167">
        <v>9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444</v>
      </c>
      <c r="AT392" s="21" t="s">
        <v>156</v>
      </c>
      <c r="AU392" s="21" t="s">
        <v>134</v>
      </c>
      <c r="AY392" s="21" t="s">
        <v>155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134</v>
      </c>
      <c r="BK392" s="107">
        <f t="shared" si="64"/>
        <v>0</v>
      </c>
      <c r="BL392" s="21" t="s">
        <v>444</v>
      </c>
      <c r="BM392" s="21" t="s">
        <v>827</v>
      </c>
    </row>
    <row r="393" spans="2:65" s="1" customFormat="1" ht="16.5" customHeight="1">
      <c r="B393" s="37"/>
      <c r="C393" s="164" t="s">
        <v>828</v>
      </c>
      <c r="D393" s="164" t="s">
        <v>156</v>
      </c>
      <c r="E393" s="165" t="s">
        <v>829</v>
      </c>
      <c r="F393" s="263" t="s">
        <v>830</v>
      </c>
      <c r="G393" s="263"/>
      <c r="H393" s="263"/>
      <c r="I393" s="263"/>
      <c r="J393" s="166" t="s">
        <v>324</v>
      </c>
      <c r="K393" s="167">
        <v>4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444</v>
      </c>
      <c r="AT393" s="21" t="s">
        <v>156</v>
      </c>
      <c r="AU393" s="21" t="s">
        <v>134</v>
      </c>
      <c r="AY393" s="21" t="s">
        <v>155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134</v>
      </c>
      <c r="BK393" s="107">
        <f t="shared" si="64"/>
        <v>0</v>
      </c>
      <c r="BL393" s="21" t="s">
        <v>444</v>
      </c>
      <c r="BM393" s="21" t="s">
        <v>831</v>
      </c>
    </row>
    <row r="394" spans="2:65" s="1" customFormat="1" ht="16.5" customHeight="1">
      <c r="B394" s="37"/>
      <c r="C394" s="164" t="s">
        <v>832</v>
      </c>
      <c r="D394" s="164" t="s">
        <v>156</v>
      </c>
      <c r="E394" s="165" t="s">
        <v>833</v>
      </c>
      <c r="F394" s="263" t="s">
        <v>834</v>
      </c>
      <c r="G394" s="263"/>
      <c r="H394" s="263"/>
      <c r="I394" s="263"/>
      <c r="J394" s="166" t="s">
        <v>324</v>
      </c>
      <c r="K394" s="167">
        <v>2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444</v>
      </c>
      <c r="AT394" s="21" t="s">
        <v>156</v>
      </c>
      <c r="AU394" s="21" t="s">
        <v>134</v>
      </c>
      <c r="AY394" s="21" t="s">
        <v>155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134</v>
      </c>
      <c r="BK394" s="107">
        <f t="shared" si="64"/>
        <v>0</v>
      </c>
      <c r="BL394" s="21" t="s">
        <v>444</v>
      </c>
      <c r="BM394" s="21" t="s">
        <v>835</v>
      </c>
    </row>
    <row r="395" spans="2:65" s="1" customFormat="1" ht="16.5" customHeight="1">
      <c r="B395" s="37"/>
      <c r="C395" s="164" t="s">
        <v>836</v>
      </c>
      <c r="D395" s="164" t="s">
        <v>156</v>
      </c>
      <c r="E395" s="165" t="s">
        <v>837</v>
      </c>
      <c r="F395" s="263" t="s">
        <v>838</v>
      </c>
      <c r="G395" s="263"/>
      <c r="H395" s="263"/>
      <c r="I395" s="263"/>
      <c r="J395" s="166" t="s">
        <v>324</v>
      </c>
      <c r="K395" s="167">
        <v>12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444</v>
      </c>
      <c r="AT395" s="21" t="s">
        <v>156</v>
      </c>
      <c r="AU395" s="21" t="s">
        <v>134</v>
      </c>
      <c r="AY395" s="21" t="s">
        <v>155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134</v>
      </c>
      <c r="BK395" s="107">
        <f t="shared" si="64"/>
        <v>0</v>
      </c>
      <c r="BL395" s="21" t="s">
        <v>444</v>
      </c>
      <c r="BM395" s="21" t="s">
        <v>839</v>
      </c>
    </row>
    <row r="396" spans="2:65" s="1" customFormat="1" ht="16.5" customHeight="1">
      <c r="B396" s="37"/>
      <c r="C396" s="164" t="s">
        <v>840</v>
      </c>
      <c r="D396" s="164" t="s">
        <v>156</v>
      </c>
      <c r="E396" s="165" t="s">
        <v>841</v>
      </c>
      <c r="F396" s="263" t="s">
        <v>842</v>
      </c>
      <c r="G396" s="263"/>
      <c r="H396" s="263"/>
      <c r="I396" s="263"/>
      <c r="J396" s="166" t="s">
        <v>324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444</v>
      </c>
      <c r="AT396" s="21" t="s">
        <v>156</v>
      </c>
      <c r="AU396" s="21" t="s">
        <v>134</v>
      </c>
      <c r="AY396" s="21" t="s">
        <v>155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134</v>
      </c>
      <c r="BK396" s="107">
        <f t="shared" si="64"/>
        <v>0</v>
      </c>
      <c r="BL396" s="21" t="s">
        <v>444</v>
      </c>
      <c r="BM396" s="21" t="s">
        <v>843</v>
      </c>
    </row>
    <row r="397" spans="2:65" s="1" customFormat="1" ht="16.5" customHeight="1">
      <c r="B397" s="37"/>
      <c r="C397" s="164" t="s">
        <v>844</v>
      </c>
      <c r="D397" s="164" t="s">
        <v>156</v>
      </c>
      <c r="E397" s="165" t="s">
        <v>845</v>
      </c>
      <c r="F397" s="263" t="s">
        <v>846</v>
      </c>
      <c r="G397" s="263"/>
      <c r="H397" s="263"/>
      <c r="I397" s="263"/>
      <c r="J397" s="166" t="s">
        <v>324</v>
      </c>
      <c r="K397" s="167">
        <v>8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444</v>
      </c>
      <c r="AT397" s="21" t="s">
        <v>156</v>
      </c>
      <c r="AU397" s="21" t="s">
        <v>134</v>
      </c>
      <c r="AY397" s="21" t="s">
        <v>155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134</v>
      </c>
      <c r="BK397" s="107">
        <f t="shared" si="64"/>
        <v>0</v>
      </c>
      <c r="BL397" s="21" t="s">
        <v>444</v>
      </c>
      <c r="BM397" s="21" t="s">
        <v>847</v>
      </c>
    </row>
    <row r="398" spans="2:65" s="1" customFormat="1" ht="16.5" customHeight="1">
      <c r="B398" s="37"/>
      <c r="C398" s="164" t="s">
        <v>848</v>
      </c>
      <c r="D398" s="164" t="s">
        <v>156</v>
      </c>
      <c r="E398" s="165" t="s">
        <v>849</v>
      </c>
      <c r="F398" s="263" t="s">
        <v>850</v>
      </c>
      <c r="G398" s="263"/>
      <c r="H398" s="263"/>
      <c r="I398" s="263"/>
      <c r="J398" s="166" t="s">
        <v>324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444</v>
      </c>
      <c r="AT398" s="21" t="s">
        <v>156</v>
      </c>
      <c r="AU398" s="21" t="s">
        <v>134</v>
      </c>
      <c r="AY398" s="21" t="s">
        <v>155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134</v>
      </c>
      <c r="BK398" s="107">
        <f t="shared" si="64"/>
        <v>0</v>
      </c>
      <c r="BL398" s="21" t="s">
        <v>444</v>
      </c>
      <c r="BM398" s="21" t="s">
        <v>851</v>
      </c>
    </row>
    <row r="399" spans="2:65" s="1" customFormat="1" ht="16.5" customHeight="1">
      <c r="B399" s="37"/>
      <c r="C399" s="164" t="s">
        <v>852</v>
      </c>
      <c r="D399" s="164" t="s">
        <v>156</v>
      </c>
      <c r="E399" s="165" t="s">
        <v>853</v>
      </c>
      <c r="F399" s="263" t="s">
        <v>854</v>
      </c>
      <c r="G399" s="263"/>
      <c r="H399" s="263"/>
      <c r="I399" s="263"/>
      <c r="J399" s="166" t="s">
        <v>324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444</v>
      </c>
      <c r="AT399" s="21" t="s">
        <v>156</v>
      </c>
      <c r="AU399" s="21" t="s">
        <v>134</v>
      </c>
      <c r="AY399" s="21" t="s">
        <v>155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134</v>
      </c>
      <c r="BK399" s="107">
        <f t="shared" si="64"/>
        <v>0</v>
      </c>
      <c r="BL399" s="21" t="s">
        <v>444</v>
      </c>
      <c r="BM399" s="21" t="s">
        <v>855</v>
      </c>
    </row>
    <row r="400" spans="2:65" s="1" customFormat="1" ht="16.5" customHeight="1">
      <c r="B400" s="37"/>
      <c r="C400" s="164" t="s">
        <v>856</v>
      </c>
      <c r="D400" s="164" t="s">
        <v>156</v>
      </c>
      <c r="E400" s="165" t="s">
        <v>857</v>
      </c>
      <c r="F400" s="263" t="s">
        <v>858</v>
      </c>
      <c r="G400" s="263"/>
      <c r="H400" s="263"/>
      <c r="I400" s="263"/>
      <c r="J400" s="166" t="s">
        <v>324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444</v>
      </c>
      <c r="AT400" s="21" t="s">
        <v>156</v>
      </c>
      <c r="AU400" s="21" t="s">
        <v>134</v>
      </c>
      <c r="AY400" s="21" t="s">
        <v>155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134</v>
      </c>
      <c r="BK400" s="107">
        <f t="shared" si="64"/>
        <v>0</v>
      </c>
      <c r="BL400" s="21" t="s">
        <v>444</v>
      </c>
      <c r="BM400" s="21" t="s">
        <v>859</v>
      </c>
    </row>
    <row r="401" spans="2:65" s="1" customFormat="1" ht="16.5" customHeight="1">
      <c r="B401" s="37"/>
      <c r="C401" s="164" t="s">
        <v>860</v>
      </c>
      <c r="D401" s="164" t="s">
        <v>156</v>
      </c>
      <c r="E401" s="165" t="s">
        <v>861</v>
      </c>
      <c r="F401" s="263" t="s">
        <v>862</v>
      </c>
      <c r="G401" s="263"/>
      <c r="H401" s="263"/>
      <c r="I401" s="263"/>
      <c r="J401" s="166" t="s">
        <v>324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444</v>
      </c>
      <c r="AT401" s="21" t="s">
        <v>156</v>
      </c>
      <c r="AU401" s="21" t="s">
        <v>134</v>
      </c>
      <c r="AY401" s="21" t="s">
        <v>155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134</v>
      </c>
      <c r="BK401" s="107">
        <f t="shared" si="64"/>
        <v>0</v>
      </c>
      <c r="BL401" s="21" t="s">
        <v>444</v>
      </c>
      <c r="BM401" s="21" t="s">
        <v>863</v>
      </c>
    </row>
    <row r="402" spans="2:65" s="1" customFormat="1" ht="16.5" customHeight="1">
      <c r="B402" s="37"/>
      <c r="C402" s="164" t="s">
        <v>864</v>
      </c>
      <c r="D402" s="164" t="s">
        <v>156</v>
      </c>
      <c r="E402" s="165" t="s">
        <v>865</v>
      </c>
      <c r="F402" s="263" t="s">
        <v>866</v>
      </c>
      <c r="G402" s="263"/>
      <c r="H402" s="263"/>
      <c r="I402" s="263"/>
      <c r="J402" s="166" t="s">
        <v>324</v>
      </c>
      <c r="K402" s="167">
        <v>3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444</v>
      </c>
      <c r="AT402" s="21" t="s">
        <v>156</v>
      </c>
      <c r="AU402" s="21" t="s">
        <v>134</v>
      </c>
      <c r="AY402" s="21" t="s">
        <v>155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134</v>
      </c>
      <c r="BK402" s="107">
        <f t="shared" si="64"/>
        <v>0</v>
      </c>
      <c r="BL402" s="21" t="s">
        <v>444</v>
      </c>
      <c r="BM402" s="21" t="s">
        <v>867</v>
      </c>
    </row>
    <row r="403" spans="2:65" s="1" customFormat="1" ht="16.5" customHeight="1">
      <c r="B403" s="37"/>
      <c r="C403" s="164" t="s">
        <v>868</v>
      </c>
      <c r="D403" s="164" t="s">
        <v>156</v>
      </c>
      <c r="E403" s="165" t="s">
        <v>869</v>
      </c>
      <c r="F403" s="263" t="s">
        <v>870</v>
      </c>
      <c r="G403" s="263"/>
      <c r="H403" s="263"/>
      <c r="I403" s="263"/>
      <c r="J403" s="166" t="s">
        <v>324</v>
      </c>
      <c r="K403" s="167">
        <v>11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444</v>
      </c>
      <c r="AT403" s="21" t="s">
        <v>156</v>
      </c>
      <c r="AU403" s="21" t="s">
        <v>134</v>
      </c>
      <c r="AY403" s="21" t="s">
        <v>155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134</v>
      </c>
      <c r="BK403" s="107">
        <f t="shared" si="64"/>
        <v>0</v>
      </c>
      <c r="BL403" s="21" t="s">
        <v>444</v>
      </c>
      <c r="BM403" s="21" t="s">
        <v>871</v>
      </c>
    </row>
    <row r="404" spans="2:65" s="1" customFormat="1" ht="16.5" customHeight="1">
      <c r="B404" s="37"/>
      <c r="C404" s="164" t="s">
        <v>872</v>
      </c>
      <c r="D404" s="164" t="s">
        <v>156</v>
      </c>
      <c r="E404" s="165" t="s">
        <v>873</v>
      </c>
      <c r="F404" s="263" t="s">
        <v>874</v>
      </c>
      <c r="G404" s="263"/>
      <c r="H404" s="263"/>
      <c r="I404" s="263"/>
      <c r="J404" s="166" t="s">
        <v>324</v>
      </c>
      <c r="K404" s="167">
        <v>14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444</v>
      </c>
      <c r="AT404" s="21" t="s">
        <v>156</v>
      </c>
      <c r="AU404" s="21" t="s">
        <v>134</v>
      </c>
      <c r="AY404" s="21" t="s">
        <v>155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134</v>
      </c>
      <c r="BK404" s="107">
        <f t="shared" si="64"/>
        <v>0</v>
      </c>
      <c r="BL404" s="21" t="s">
        <v>444</v>
      </c>
      <c r="BM404" s="21" t="s">
        <v>875</v>
      </c>
    </row>
    <row r="405" spans="2:65" s="1" customFormat="1" ht="38.25" customHeight="1">
      <c r="B405" s="37"/>
      <c r="C405" s="164" t="s">
        <v>876</v>
      </c>
      <c r="D405" s="164" t="s">
        <v>156</v>
      </c>
      <c r="E405" s="165" t="s">
        <v>877</v>
      </c>
      <c r="F405" s="263" t="s">
        <v>878</v>
      </c>
      <c r="G405" s="263"/>
      <c r="H405" s="263"/>
      <c r="I405" s="263"/>
      <c r="J405" s="166" t="s">
        <v>159</v>
      </c>
      <c r="K405" s="167">
        <v>3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444</v>
      </c>
      <c r="AT405" s="21" t="s">
        <v>156</v>
      </c>
      <c r="AU405" s="21" t="s">
        <v>134</v>
      </c>
      <c r="AY405" s="21" t="s">
        <v>155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134</v>
      </c>
      <c r="BK405" s="107">
        <f t="shared" si="64"/>
        <v>0</v>
      </c>
      <c r="BL405" s="21" t="s">
        <v>444</v>
      </c>
      <c r="BM405" s="21" t="s">
        <v>879</v>
      </c>
    </row>
    <row r="406" spans="2:65" s="1" customFormat="1" ht="38.25" customHeight="1">
      <c r="B406" s="37"/>
      <c r="C406" s="164" t="s">
        <v>880</v>
      </c>
      <c r="D406" s="164" t="s">
        <v>156</v>
      </c>
      <c r="E406" s="165" t="s">
        <v>881</v>
      </c>
      <c r="F406" s="263" t="s">
        <v>882</v>
      </c>
      <c r="G406" s="263"/>
      <c r="H406" s="263"/>
      <c r="I406" s="263"/>
      <c r="J406" s="166" t="s">
        <v>159</v>
      </c>
      <c r="K406" s="167">
        <v>1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444</v>
      </c>
      <c r="AT406" s="21" t="s">
        <v>156</v>
      </c>
      <c r="AU406" s="21" t="s">
        <v>134</v>
      </c>
      <c r="AY406" s="21" t="s">
        <v>155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134</v>
      </c>
      <c r="BK406" s="107">
        <f t="shared" si="64"/>
        <v>0</v>
      </c>
      <c r="BL406" s="21" t="s">
        <v>444</v>
      </c>
      <c r="BM406" s="21" t="s">
        <v>883</v>
      </c>
    </row>
    <row r="407" spans="2:65" s="1" customFormat="1" ht="38.25" customHeight="1">
      <c r="B407" s="37"/>
      <c r="C407" s="164" t="s">
        <v>884</v>
      </c>
      <c r="D407" s="164" t="s">
        <v>156</v>
      </c>
      <c r="E407" s="165" t="s">
        <v>885</v>
      </c>
      <c r="F407" s="263" t="s">
        <v>886</v>
      </c>
      <c r="G407" s="263"/>
      <c r="H407" s="263"/>
      <c r="I407" s="263"/>
      <c r="J407" s="166" t="s">
        <v>159</v>
      </c>
      <c r="K407" s="167">
        <v>1</v>
      </c>
      <c r="L407" s="264">
        <v>0</v>
      </c>
      <c r="M407" s="265"/>
      <c r="N407" s="266">
        <f t="shared" si="5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56"/>
        <v>0</v>
      </c>
      <c r="X407" s="169">
        <v>0</v>
      </c>
      <c r="Y407" s="169">
        <f t="shared" si="57"/>
        <v>0</v>
      </c>
      <c r="Z407" s="169">
        <v>0</v>
      </c>
      <c r="AA407" s="170">
        <f t="shared" si="58"/>
        <v>0</v>
      </c>
      <c r="AR407" s="21" t="s">
        <v>444</v>
      </c>
      <c r="AT407" s="21" t="s">
        <v>156</v>
      </c>
      <c r="AU407" s="21" t="s">
        <v>134</v>
      </c>
      <c r="AY407" s="21" t="s">
        <v>155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1" t="s">
        <v>134</v>
      </c>
      <c r="BK407" s="107">
        <f t="shared" si="64"/>
        <v>0</v>
      </c>
      <c r="BL407" s="21" t="s">
        <v>444</v>
      </c>
      <c r="BM407" s="21" t="s">
        <v>887</v>
      </c>
    </row>
    <row r="408" spans="2:65" s="1" customFormat="1" ht="38.25" customHeight="1">
      <c r="B408" s="37"/>
      <c r="C408" s="164" t="s">
        <v>888</v>
      </c>
      <c r="D408" s="164" t="s">
        <v>156</v>
      </c>
      <c r="E408" s="165" t="s">
        <v>889</v>
      </c>
      <c r="F408" s="263" t="s">
        <v>890</v>
      </c>
      <c r="G408" s="263"/>
      <c r="H408" s="263"/>
      <c r="I408" s="263"/>
      <c r="J408" s="166" t="s">
        <v>159</v>
      </c>
      <c r="K408" s="167">
        <v>1</v>
      </c>
      <c r="L408" s="264">
        <v>0</v>
      </c>
      <c r="M408" s="265"/>
      <c r="N408" s="266">
        <f t="shared" si="5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56"/>
        <v>0</v>
      </c>
      <c r="X408" s="169">
        <v>0</v>
      </c>
      <c r="Y408" s="169">
        <f t="shared" si="57"/>
        <v>0</v>
      </c>
      <c r="Z408" s="169">
        <v>0</v>
      </c>
      <c r="AA408" s="170">
        <f t="shared" si="58"/>
        <v>0</v>
      </c>
      <c r="AR408" s="21" t="s">
        <v>444</v>
      </c>
      <c r="AT408" s="21" t="s">
        <v>156</v>
      </c>
      <c r="AU408" s="21" t="s">
        <v>134</v>
      </c>
      <c r="AY408" s="21" t="s">
        <v>155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1" t="s">
        <v>134</v>
      </c>
      <c r="BK408" s="107">
        <f t="shared" si="64"/>
        <v>0</v>
      </c>
      <c r="BL408" s="21" t="s">
        <v>444</v>
      </c>
      <c r="BM408" s="21" t="s">
        <v>891</v>
      </c>
    </row>
    <row r="409" spans="2:65" s="1" customFormat="1" ht="16.5" customHeight="1">
      <c r="B409" s="37"/>
      <c r="C409" s="164" t="s">
        <v>892</v>
      </c>
      <c r="D409" s="164" t="s">
        <v>156</v>
      </c>
      <c r="E409" s="165" t="s">
        <v>893</v>
      </c>
      <c r="F409" s="263" t="s">
        <v>894</v>
      </c>
      <c r="G409" s="263"/>
      <c r="H409" s="263"/>
      <c r="I409" s="263"/>
      <c r="J409" s="166" t="s">
        <v>324</v>
      </c>
      <c r="K409" s="167">
        <v>1</v>
      </c>
      <c r="L409" s="264">
        <v>0</v>
      </c>
      <c r="M409" s="265"/>
      <c r="N409" s="266">
        <f t="shared" si="55"/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 t="shared" si="56"/>
        <v>0</v>
      </c>
      <c r="X409" s="169">
        <v>0</v>
      </c>
      <c r="Y409" s="169">
        <f t="shared" si="57"/>
        <v>0</v>
      </c>
      <c r="Z409" s="169">
        <v>0</v>
      </c>
      <c r="AA409" s="170">
        <f t="shared" si="58"/>
        <v>0</v>
      </c>
      <c r="AR409" s="21" t="s">
        <v>444</v>
      </c>
      <c r="AT409" s="21" t="s">
        <v>156</v>
      </c>
      <c r="AU409" s="21" t="s">
        <v>134</v>
      </c>
      <c r="AY409" s="21" t="s">
        <v>155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1" t="s">
        <v>134</v>
      </c>
      <c r="BK409" s="107">
        <f t="shared" si="64"/>
        <v>0</v>
      </c>
      <c r="BL409" s="21" t="s">
        <v>444</v>
      </c>
      <c r="BM409" s="21" t="s">
        <v>895</v>
      </c>
    </row>
    <row r="410" spans="2:65" s="1" customFormat="1" ht="16.5" customHeight="1">
      <c r="B410" s="37"/>
      <c r="C410" s="164" t="s">
        <v>896</v>
      </c>
      <c r="D410" s="164" t="s">
        <v>156</v>
      </c>
      <c r="E410" s="165" t="s">
        <v>897</v>
      </c>
      <c r="F410" s="263" t="s">
        <v>898</v>
      </c>
      <c r="G410" s="263"/>
      <c r="H410" s="263"/>
      <c r="I410" s="263"/>
      <c r="J410" s="166" t="s">
        <v>324</v>
      </c>
      <c r="K410" s="167">
        <v>1</v>
      </c>
      <c r="L410" s="264">
        <v>0</v>
      </c>
      <c r="M410" s="265"/>
      <c r="N410" s="266">
        <f t="shared" si="55"/>
        <v>0</v>
      </c>
      <c r="O410" s="266"/>
      <c r="P410" s="266"/>
      <c r="Q410" s="266"/>
      <c r="R410" s="39"/>
      <c r="T410" s="168" t="s">
        <v>22</v>
      </c>
      <c r="U410" s="46" t="s">
        <v>46</v>
      </c>
      <c r="V410" s="38"/>
      <c r="W410" s="169">
        <f t="shared" si="56"/>
        <v>0</v>
      </c>
      <c r="X410" s="169">
        <v>0</v>
      </c>
      <c r="Y410" s="169">
        <f t="shared" si="57"/>
        <v>0</v>
      </c>
      <c r="Z410" s="169">
        <v>0</v>
      </c>
      <c r="AA410" s="170">
        <f t="shared" si="58"/>
        <v>0</v>
      </c>
      <c r="AR410" s="21" t="s">
        <v>444</v>
      </c>
      <c r="AT410" s="21" t="s">
        <v>156</v>
      </c>
      <c r="AU410" s="21" t="s">
        <v>134</v>
      </c>
      <c r="AY410" s="21" t="s">
        <v>155</v>
      </c>
      <c r="BE410" s="107">
        <f t="shared" si="59"/>
        <v>0</v>
      </c>
      <c r="BF410" s="107">
        <f t="shared" si="60"/>
        <v>0</v>
      </c>
      <c r="BG410" s="107">
        <f t="shared" si="61"/>
        <v>0</v>
      </c>
      <c r="BH410" s="107">
        <f t="shared" si="62"/>
        <v>0</v>
      </c>
      <c r="BI410" s="107">
        <f t="shared" si="63"/>
        <v>0</v>
      </c>
      <c r="BJ410" s="21" t="s">
        <v>134</v>
      </c>
      <c r="BK410" s="107">
        <f t="shared" si="64"/>
        <v>0</v>
      </c>
      <c r="BL410" s="21" t="s">
        <v>444</v>
      </c>
      <c r="BM410" s="21" t="s">
        <v>899</v>
      </c>
    </row>
    <row r="411" spans="2:65" s="1" customFormat="1" ht="16.5" customHeight="1">
      <c r="B411" s="37"/>
      <c r="C411" s="164" t="s">
        <v>900</v>
      </c>
      <c r="D411" s="164" t="s">
        <v>156</v>
      </c>
      <c r="E411" s="165" t="s">
        <v>901</v>
      </c>
      <c r="F411" s="263" t="s">
        <v>902</v>
      </c>
      <c r="G411" s="263"/>
      <c r="H411" s="263"/>
      <c r="I411" s="263"/>
      <c r="J411" s="166" t="s">
        <v>324</v>
      </c>
      <c r="K411" s="167">
        <v>1</v>
      </c>
      <c r="L411" s="264">
        <v>0</v>
      </c>
      <c r="M411" s="265"/>
      <c r="N411" s="266">
        <f t="shared" si="55"/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 t="shared" si="56"/>
        <v>0</v>
      </c>
      <c r="X411" s="169">
        <v>0</v>
      </c>
      <c r="Y411" s="169">
        <f t="shared" si="57"/>
        <v>0</v>
      </c>
      <c r="Z411" s="169">
        <v>0</v>
      </c>
      <c r="AA411" s="170">
        <f t="shared" si="58"/>
        <v>0</v>
      </c>
      <c r="AR411" s="21" t="s">
        <v>444</v>
      </c>
      <c r="AT411" s="21" t="s">
        <v>156</v>
      </c>
      <c r="AU411" s="21" t="s">
        <v>134</v>
      </c>
      <c r="AY411" s="21" t="s">
        <v>155</v>
      </c>
      <c r="BE411" s="107">
        <f t="shared" si="59"/>
        <v>0</v>
      </c>
      <c r="BF411" s="107">
        <f t="shared" si="60"/>
        <v>0</v>
      </c>
      <c r="BG411" s="107">
        <f t="shared" si="61"/>
        <v>0</v>
      </c>
      <c r="BH411" s="107">
        <f t="shared" si="62"/>
        <v>0</v>
      </c>
      <c r="BI411" s="107">
        <f t="shared" si="63"/>
        <v>0</v>
      </c>
      <c r="BJ411" s="21" t="s">
        <v>134</v>
      </c>
      <c r="BK411" s="107">
        <f t="shared" si="64"/>
        <v>0</v>
      </c>
      <c r="BL411" s="21" t="s">
        <v>444</v>
      </c>
      <c r="BM411" s="21" t="s">
        <v>903</v>
      </c>
    </row>
    <row r="412" spans="2:65" s="1" customFormat="1" ht="16.5" customHeight="1">
      <c r="B412" s="37"/>
      <c r="C412" s="164" t="s">
        <v>904</v>
      </c>
      <c r="D412" s="164" t="s">
        <v>156</v>
      </c>
      <c r="E412" s="165" t="s">
        <v>905</v>
      </c>
      <c r="F412" s="263" t="s">
        <v>906</v>
      </c>
      <c r="G412" s="263"/>
      <c r="H412" s="263"/>
      <c r="I412" s="263"/>
      <c r="J412" s="166" t="s">
        <v>324</v>
      </c>
      <c r="K412" s="167">
        <v>1</v>
      </c>
      <c r="L412" s="264">
        <v>0</v>
      </c>
      <c r="M412" s="265"/>
      <c r="N412" s="266">
        <f t="shared" si="55"/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 t="shared" si="56"/>
        <v>0</v>
      </c>
      <c r="X412" s="169">
        <v>0</v>
      </c>
      <c r="Y412" s="169">
        <f t="shared" si="57"/>
        <v>0</v>
      </c>
      <c r="Z412" s="169">
        <v>0</v>
      </c>
      <c r="AA412" s="170">
        <f t="shared" si="58"/>
        <v>0</v>
      </c>
      <c r="AR412" s="21" t="s">
        <v>444</v>
      </c>
      <c r="AT412" s="21" t="s">
        <v>156</v>
      </c>
      <c r="AU412" s="21" t="s">
        <v>134</v>
      </c>
      <c r="AY412" s="21" t="s">
        <v>155</v>
      </c>
      <c r="BE412" s="107">
        <f t="shared" si="59"/>
        <v>0</v>
      </c>
      <c r="BF412" s="107">
        <f t="shared" si="60"/>
        <v>0</v>
      </c>
      <c r="BG412" s="107">
        <f t="shared" si="61"/>
        <v>0</v>
      </c>
      <c r="BH412" s="107">
        <f t="shared" si="62"/>
        <v>0</v>
      </c>
      <c r="BI412" s="107">
        <f t="shared" si="63"/>
        <v>0</v>
      </c>
      <c r="BJ412" s="21" t="s">
        <v>134</v>
      </c>
      <c r="BK412" s="107">
        <f t="shared" si="64"/>
        <v>0</v>
      </c>
      <c r="BL412" s="21" t="s">
        <v>444</v>
      </c>
      <c r="BM412" s="21" t="s">
        <v>907</v>
      </c>
    </row>
    <row r="413" spans="2:65" s="1" customFormat="1" ht="16.5" customHeight="1">
      <c r="B413" s="37"/>
      <c r="C413" s="164" t="s">
        <v>908</v>
      </c>
      <c r="D413" s="164" t="s">
        <v>156</v>
      </c>
      <c r="E413" s="165" t="s">
        <v>909</v>
      </c>
      <c r="F413" s="263" t="s">
        <v>910</v>
      </c>
      <c r="G413" s="263"/>
      <c r="H413" s="263"/>
      <c r="I413" s="263"/>
      <c r="J413" s="166" t="s">
        <v>324</v>
      </c>
      <c r="K413" s="167">
        <v>1</v>
      </c>
      <c r="L413" s="264">
        <v>0</v>
      </c>
      <c r="M413" s="265"/>
      <c r="N413" s="266">
        <f t="shared" si="55"/>
        <v>0</v>
      </c>
      <c r="O413" s="266"/>
      <c r="P413" s="266"/>
      <c r="Q413" s="266"/>
      <c r="R413" s="39"/>
      <c r="T413" s="168" t="s">
        <v>22</v>
      </c>
      <c r="U413" s="46" t="s">
        <v>46</v>
      </c>
      <c r="V413" s="38"/>
      <c r="W413" s="169">
        <f t="shared" si="56"/>
        <v>0</v>
      </c>
      <c r="X413" s="169">
        <v>0</v>
      </c>
      <c r="Y413" s="169">
        <f t="shared" si="57"/>
        <v>0</v>
      </c>
      <c r="Z413" s="169">
        <v>0</v>
      </c>
      <c r="AA413" s="170">
        <f t="shared" si="58"/>
        <v>0</v>
      </c>
      <c r="AR413" s="21" t="s">
        <v>444</v>
      </c>
      <c r="AT413" s="21" t="s">
        <v>156</v>
      </c>
      <c r="AU413" s="21" t="s">
        <v>134</v>
      </c>
      <c r="AY413" s="21" t="s">
        <v>155</v>
      </c>
      <c r="BE413" s="107">
        <f t="shared" si="59"/>
        <v>0</v>
      </c>
      <c r="BF413" s="107">
        <f t="shared" si="60"/>
        <v>0</v>
      </c>
      <c r="BG413" s="107">
        <f t="shared" si="61"/>
        <v>0</v>
      </c>
      <c r="BH413" s="107">
        <f t="shared" si="62"/>
        <v>0</v>
      </c>
      <c r="BI413" s="107">
        <f t="shared" si="63"/>
        <v>0</v>
      </c>
      <c r="BJ413" s="21" t="s">
        <v>134</v>
      </c>
      <c r="BK413" s="107">
        <f t="shared" si="64"/>
        <v>0</v>
      </c>
      <c r="BL413" s="21" t="s">
        <v>444</v>
      </c>
      <c r="BM413" s="21" t="s">
        <v>911</v>
      </c>
    </row>
    <row r="414" spans="2:65" s="9" customFormat="1" ht="29.85" customHeight="1">
      <c r="B414" s="153"/>
      <c r="C414" s="154"/>
      <c r="D414" s="163" t="s">
        <v>130</v>
      </c>
      <c r="E414" s="163"/>
      <c r="F414" s="163"/>
      <c r="G414" s="163"/>
      <c r="H414" s="163"/>
      <c r="I414" s="163"/>
      <c r="J414" s="163"/>
      <c r="K414" s="163"/>
      <c r="L414" s="163"/>
      <c r="M414" s="163"/>
      <c r="N414" s="284">
        <f>BK414</f>
        <v>0</v>
      </c>
      <c r="O414" s="285"/>
      <c r="P414" s="285"/>
      <c r="Q414" s="285"/>
      <c r="R414" s="156"/>
      <c r="T414" s="157"/>
      <c r="U414" s="154"/>
      <c r="V414" s="154"/>
      <c r="W414" s="158">
        <f>SUM(W415:W418)</f>
        <v>0</v>
      </c>
      <c r="X414" s="154"/>
      <c r="Y414" s="158">
        <f>SUM(Y415:Y418)</f>
        <v>0</v>
      </c>
      <c r="Z414" s="154"/>
      <c r="AA414" s="159">
        <f>SUM(AA415:AA418)</f>
        <v>0</v>
      </c>
      <c r="AR414" s="160" t="s">
        <v>168</v>
      </c>
      <c r="AT414" s="161" t="s">
        <v>78</v>
      </c>
      <c r="AU414" s="161" t="s">
        <v>84</v>
      </c>
      <c r="AY414" s="160" t="s">
        <v>155</v>
      </c>
      <c r="BK414" s="162">
        <f>SUM(BK415:BK418)</f>
        <v>0</v>
      </c>
    </row>
    <row r="415" spans="2:65" s="1" customFormat="1" ht="16.5" customHeight="1">
      <c r="B415" s="37"/>
      <c r="C415" s="164" t="s">
        <v>912</v>
      </c>
      <c r="D415" s="164" t="s">
        <v>156</v>
      </c>
      <c r="E415" s="165" t="s">
        <v>913</v>
      </c>
      <c r="F415" s="263" t="s">
        <v>914</v>
      </c>
      <c r="G415" s="263"/>
      <c r="H415" s="263"/>
      <c r="I415" s="263"/>
      <c r="J415" s="166" t="s">
        <v>159</v>
      </c>
      <c r="K415" s="167">
        <v>1</v>
      </c>
      <c r="L415" s="264">
        <v>0</v>
      </c>
      <c r="M415" s="265"/>
      <c r="N415" s="266">
        <f>ROUND(L415*K415,2)</f>
        <v>0</v>
      </c>
      <c r="O415" s="266"/>
      <c r="P415" s="266"/>
      <c r="Q415" s="266"/>
      <c r="R415" s="39"/>
      <c r="T415" s="168" t="s">
        <v>22</v>
      </c>
      <c r="U415" s="46" t="s">
        <v>46</v>
      </c>
      <c r="V415" s="38"/>
      <c r="W415" s="169">
        <f>V415*K415</f>
        <v>0</v>
      </c>
      <c r="X415" s="169">
        <v>0</v>
      </c>
      <c r="Y415" s="169">
        <f>X415*K415</f>
        <v>0</v>
      </c>
      <c r="Z415" s="169">
        <v>0</v>
      </c>
      <c r="AA415" s="170">
        <f>Z415*K415</f>
        <v>0</v>
      </c>
      <c r="AR415" s="21" t="s">
        <v>444</v>
      </c>
      <c r="AT415" s="21" t="s">
        <v>156</v>
      </c>
      <c r="AU415" s="21" t="s">
        <v>134</v>
      </c>
      <c r="AY415" s="21" t="s">
        <v>155</v>
      </c>
      <c r="BE415" s="107">
        <f>IF(U415="základní",N415,0)</f>
        <v>0</v>
      </c>
      <c r="BF415" s="107">
        <f>IF(U415="snížená",N415,0)</f>
        <v>0</v>
      </c>
      <c r="BG415" s="107">
        <f>IF(U415="zákl. přenesená",N415,0)</f>
        <v>0</v>
      </c>
      <c r="BH415" s="107">
        <f>IF(U415="sníž. přenesená",N415,0)</f>
        <v>0</v>
      </c>
      <c r="BI415" s="107">
        <f>IF(U415="nulová",N415,0)</f>
        <v>0</v>
      </c>
      <c r="BJ415" s="21" t="s">
        <v>134</v>
      </c>
      <c r="BK415" s="107">
        <f>ROUND(L415*K415,2)</f>
        <v>0</v>
      </c>
      <c r="BL415" s="21" t="s">
        <v>444</v>
      </c>
      <c r="BM415" s="21" t="s">
        <v>915</v>
      </c>
    </row>
    <row r="416" spans="2:65" s="1" customFormat="1" ht="25.5" customHeight="1">
      <c r="B416" s="37"/>
      <c r="C416" s="164" t="s">
        <v>916</v>
      </c>
      <c r="D416" s="164" t="s">
        <v>156</v>
      </c>
      <c r="E416" s="165" t="s">
        <v>917</v>
      </c>
      <c r="F416" s="263" t="s">
        <v>918</v>
      </c>
      <c r="G416" s="263"/>
      <c r="H416" s="263"/>
      <c r="I416" s="263"/>
      <c r="J416" s="166" t="s">
        <v>159</v>
      </c>
      <c r="K416" s="167">
        <v>1</v>
      </c>
      <c r="L416" s="264">
        <v>0</v>
      </c>
      <c r="M416" s="265"/>
      <c r="N416" s="266">
        <f>ROUND(L416*K416,2)</f>
        <v>0</v>
      </c>
      <c r="O416" s="266"/>
      <c r="P416" s="266"/>
      <c r="Q416" s="266"/>
      <c r="R416" s="39"/>
      <c r="T416" s="168" t="s">
        <v>22</v>
      </c>
      <c r="U416" s="46" t="s">
        <v>46</v>
      </c>
      <c r="V416" s="38"/>
      <c r="W416" s="169">
        <f>V416*K416</f>
        <v>0</v>
      </c>
      <c r="X416" s="169">
        <v>0</v>
      </c>
      <c r="Y416" s="169">
        <f>X416*K416</f>
        <v>0</v>
      </c>
      <c r="Z416" s="169">
        <v>0</v>
      </c>
      <c r="AA416" s="170">
        <f>Z416*K416</f>
        <v>0</v>
      </c>
      <c r="AR416" s="21" t="s">
        <v>444</v>
      </c>
      <c r="AT416" s="21" t="s">
        <v>156</v>
      </c>
      <c r="AU416" s="21" t="s">
        <v>134</v>
      </c>
      <c r="AY416" s="21" t="s">
        <v>155</v>
      </c>
      <c r="BE416" s="107">
        <f>IF(U416="základní",N416,0)</f>
        <v>0</v>
      </c>
      <c r="BF416" s="107">
        <f>IF(U416="snížená",N416,0)</f>
        <v>0</v>
      </c>
      <c r="BG416" s="107">
        <f>IF(U416="zákl. přenesená",N416,0)</f>
        <v>0</v>
      </c>
      <c r="BH416" s="107">
        <f>IF(U416="sníž. přenesená",N416,0)</f>
        <v>0</v>
      </c>
      <c r="BI416" s="107">
        <f>IF(U416="nulová",N416,0)</f>
        <v>0</v>
      </c>
      <c r="BJ416" s="21" t="s">
        <v>134</v>
      </c>
      <c r="BK416" s="107">
        <f>ROUND(L416*K416,2)</f>
        <v>0</v>
      </c>
      <c r="BL416" s="21" t="s">
        <v>444</v>
      </c>
      <c r="BM416" s="21" t="s">
        <v>919</v>
      </c>
    </row>
    <row r="417" spans="2:65" s="1" customFormat="1" ht="16.5" customHeight="1">
      <c r="B417" s="37"/>
      <c r="C417" s="164" t="s">
        <v>920</v>
      </c>
      <c r="D417" s="164" t="s">
        <v>156</v>
      </c>
      <c r="E417" s="165" t="s">
        <v>921</v>
      </c>
      <c r="F417" s="263" t="s">
        <v>922</v>
      </c>
      <c r="G417" s="263"/>
      <c r="H417" s="263"/>
      <c r="I417" s="263"/>
      <c r="J417" s="166" t="s">
        <v>171</v>
      </c>
      <c r="K417" s="167">
        <v>1.5</v>
      </c>
      <c r="L417" s="264">
        <v>0</v>
      </c>
      <c r="M417" s="265"/>
      <c r="N417" s="266">
        <f>ROUND(L417*K417,2)</f>
        <v>0</v>
      </c>
      <c r="O417" s="266"/>
      <c r="P417" s="266"/>
      <c r="Q417" s="266"/>
      <c r="R417" s="39"/>
      <c r="T417" s="168" t="s">
        <v>22</v>
      </c>
      <c r="U417" s="46" t="s">
        <v>46</v>
      </c>
      <c r="V417" s="38"/>
      <c r="W417" s="169">
        <f>V417*K417</f>
        <v>0</v>
      </c>
      <c r="X417" s="169">
        <v>0</v>
      </c>
      <c r="Y417" s="169">
        <f>X417*K417</f>
        <v>0</v>
      </c>
      <c r="Z417" s="169">
        <v>0</v>
      </c>
      <c r="AA417" s="170">
        <f>Z417*K417</f>
        <v>0</v>
      </c>
      <c r="AR417" s="21" t="s">
        <v>444</v>
      </c>
      <c r="AT417" s="21" t="s">
        <v>156</v>
      </c>
      <c r="AU417" s="21" t="s">
        <v>134</v>
      </c>
      <c r="AY417" s="21" t="s">
        <v>155</v>
      </c>
      <c r="BE417" s="107">
        <f>IF(U417="základní",N417,0)</f>
        <v>0</v>
      </c>
      <c r="BF417" s="107">
        <f>IF(U417="snížená",N417,0)</f>
        <v>0</v>
      </c>
      <c r="BG417" s="107">
        <f>IF(U417="zákl. přenesená",N417,0)</f>
        <v>0</v>
      </c>
      <c r="BH417" s="107">
        <f>IF(U417="sníž. přenesená",N417,0)</f>
        <v>0</v>
      </c>
      <c r="BI417" s="107">
        <f>IF(U417="nulová",N417,0)</f>
        <v>0</v>
      </c>
      <c r="BJ417" s="21" t="s">
        <v>134</v>
      </c>
      <c r="BK417" s="107">
        <f>ROUND(L417*K417,2)</f>
        <v>0</v>
      </c>
      <c r="BL417" s="21" t="s">
        <v>444</v>
      </c>
      <c r="BM417" s="21" t="s">
        <v>923</v>
      </c>
    </row>
    <row r="418" spans="2:65" s="1" customFormat="1" ht="25.5" customHeight="1">
      <c r="B418" s="37"/>
      <c r="C418" s="164" t="s">
        <v>924</v>
      </c>
      <c r="D418" s="164" t="s">
        <v>156</v>
      </c>
      <c r="E418" s="165" t="s">
        <v>925</v>
      </c>
      <c r="F418" s="263" t="s">
        <v>926</v>
      </c>
      <c r="G418" s="263"/>
      <c r="H418" s="263"/>
      <c r="I418" s="263"/>
      <c r="J418" s="166" t="s">
        <v>159</v>
      </c>
      <c r="K418" s="167">
        <v>1</v>
      </c>
      <c r="L418" s="264">
        <v>0</v>
      </c>
      <c r="M418" s="265"/>
      <c r="N418" s="266">
        <f>ROUND(L418*K418,2)</f>
        <v>0</v>
      </c>
      <c r="O418" s="266"/>
      <c r="P418" s="266"/>
      <c r="Q418" s="266"/>
      <c r="R418" s="39"/>
      <c r="T418" s="168" t="s">
        <v>22</v>
      </c>
      <c r="U418" s="46" t="s">
        <v>46</v>
      </c>
      <c r="V418" s="38"/>
      <c r="W418" s="169">
        <f>V418*K418</f>
        <v>0</v>
      </c>
      <c r="X418" s="169">
        <v>0</v>
      </c>
      <c r="Y418" s="169">
        <f>X418*K418</f>
        <v>0</v>
      </c>
      <c r="Z418" s="169">
        <v>0</v>
      </c>
      <c r="AA418" s="170">
        <f>Z418*K418</f>
        <v>0</v>
      </c>
      <c r="AR418" s="21" t="s">
        <v>444</v>
      </c>
      <c r="AT418" s="21" t="s">
        <v>156</v>
      </c>
      <c r="AU418" s="21" t="s">
        <v>134</v>
      </c>
      <c r="AY418" s="21" t="s">
        <v>155</v>
      </c>
      <c r="BE418" s="107">
        <f>IF(U418="základní",N418,0)</f>
        <v>0</v>
      </c>
      <c r="BF418" s="107">
        <f>IF(U418="snížená",N418,0)</f>
        <v>0</v>
      </c>
      <c r="BG418" s="107">
        <f>IF(U418="zákl. přenesená",N418,0)</f>
        <v>0</v>
      </c>
      <c r="BH418" s="107">
        <f>IF(U418="sníž. přenesená",N418,0)</f>
        <v>0</v>
      </c>
      <c r="BI418" s="107">
        <f>IF(U418="nulová",N418,0)</f>
        <v>0</v>
      </c>
      <c r="BJ418" s="21" t="s">
        <v>134</v>
      </c>
      <c r="BK418" s="107">
        <f>ROUND(L418*K418,2)</f>
        <v>0</v>
      </c>
      <c r="BL418" s="21" t="s">
        <v>444</v>
      </c>
      <c r="BM418" s="21" t="s">
        <v>927</v>
      </c>
    </row>
    <row r="419" spans="2:65" s="1" customFormat="1" ht="49.95" hidden="1" customHeight="1">
      <c r="B419" s="37"/>
      <c r="C419" s="38"/>
      <c r="D419" s="155" t="s">
        <v>928</v>
      </c>
      <c r="E419" s="38"/>
      <c r="F419" s="38"/>
      <c r="G419" s="38"/>
      <c r="H419" s="38"/>
      <c r="I419" s="38"/>
      <c r="J419" s="38"/>
      <c r="K419" s="38"/>
      <c r="L419" s="38"/>
      <c r="M419" s="38"/>
      <c r="N419" s="286">
        <f>BK419</f>
        <v>0</v>
      </c>
      <c r="O419" s="287"/>
      <c r="P419" s="287"/>
      <c r="Q419" s="287"/>
      <c r="R419" s="39"/>
      <c r="T419" s="144"/>
      <c r="U419" s="58"/>
      <c r="V419" s="58"/>
      <c r="W419" s="58"/>
      <c r="X419" s="58"/>
      <c r="Y419" s="58"/>
      <c r="Z419" s="58"/>
      <c r="AA419" s="60"/>
      <c r="AT419" s="21" t="s">
        <v>78</v>
      </c>
      <c r="AU419" s="21" t="s">
        <v>79</v>
      </c>
      <c r="AY419" s="21" t="s">
        <v>929</v>
      </c>
      <c r="BK419" s="107">
        <v>0</v>
      </c>
    </row>
    <row r="420" spans="2:65" s="1" customFormat="1" ht="6.9" customHeight="1">
      <c r="B420" s="61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3"/>
    </row>
  </sheetData>
  <sheetProtection algorithmName="SHA-512" hashValue="UyyGJHJLlY2ZGtWVHPKB5gTB9Y9oVZcGg2F49B5li3Hl+xSDwHam0EJuTAA9JqBnxAt9mQPIKJPI0w7UxwNmMQ==" saltValue="J8d6JiqIx1Sfte5dyYj9mTiRyNn5LVUkAtfZyO6WNQtDh3AqdcufdYMwJUos1q/BrBx4FxetJ7xL1JKQOHuZyg==" spinCount="10" sheet="1" objects="1" scenarios="1" formatColumns="0" formatRows="0"/>
  <mergeCells count="720">
    <mergeCell ref="N344:Q344"/>
    <mergeCell ref="N368:Q368"/>
    <mergeCell ref="N373:Q373"/>
    <mergeCell ref="N374:Q374"/>
    <mergeCell ref="N414:Q414"/>
    <mergeCell ref="N419:Q419"/>
    <mergeCell ref="H1:K1"/>
    <mergeCell ref="S2:AC2"/>
    <mergeCell ref="N177:Q177"/>
    <mergeCell ref="N210:Q210"/>
    <mergeCell ref="N216:Q216"/>
    <mergeCell ref="N217:Q217"/>
    <mergeCell ref="N226:Q226"/>
    <mergeCell ref="N230:Q230"/>
    <mergeCell ref="N241:Q241"/>
    <mergeCell ref="N251:Q251"/>
    <mergeCell ref="N268:Q268"/>
    <mergeCell ref="F416:I416"/>
    <mergeCell ref="L416:M416"/>
    <mergeCell ref="N416:Q416"/>
    <mergeCell ref="F417:I417"/>
    <mergeCell ref="L417:M417"/>
    <mergeCell ref="N417:Q417"/>
    <mergeCell ref="F418:I418"/>
    <mergeCell ref="L418:M418"/>
    <mergeCell ref="N418:Q418"/>
    <mergeCell ref="F412:I412"/>
    <mergeCell ref="L412:M412"/>
    <mergeCell ref="N412:Q412"/>
    <mergeCell ref="F413:I413"/>
    <mergeCell ref="L413:M413"/>
    <mergeCell ref="N413:Q413"/>
    <mergeCell ref="F415:I415"/>
    <mergeCell ref="L415:M415"/>
    <mergeCell ref="N415:Q415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0:I370"/>
    <mergeCell ref="F371:I371"/>
    <mergeCell ref="L371:M371"/>
    <mergeCell ref="N371:Q371"/>
    <mergeCell ref="F372:I372"/>
    <mergeCell ref="L372:M372"/>
    <mergeCell ref="N372:Q372"/>
    <mergeCell ref="F375:I375"/>
    <mergeCell ref="L375:M375"/>
    <mergeCell ref="N375:Q375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9:I369"/>
    <mergeCell ref="L369:M369"/>
    <mergeCell ref="N369:Q369"/>
    <mergeCell ref="F359:I359"/>
    <mergeCell ref="L359:M359"/>
    <mergeCell ref="N359:Q359"/>
    <mergeCell ref="F360:I360"/>
    <mergeCell ref="L360:M360"/>
    <mergeCell ref="N360:Q360"/>
    <mergeCell ref="F361:I361"/>
    <mergeCell ref="F362:I362"/>
    <mergeCell ref="F363:I363"/>
    <mergeCell ref="F352:I352"/>
    <mergeCell ref="F353:I353"/>
    <mergeCell ref="F354:I354"/>
    <mergeCell ref="F355:I355"/>
    <mergeCell ref="F356:I356"/>
    <mergeCell ref="F357:I357"/>
    <mergeCell ref="L357:M357"/>
    <mergeCell ref="N357:Q357"/>
    <mergeCell ref="F358:I358"/>
    <mergeCell ref="F345:I345"/>
    <mergeCell ref="L345:M345"/>
    <mergeCell ref="N345:Q345"/>
    <mergeCell ref="F346:I346"/>
    <mergeCell ref="F347:I347"/>
    <mergeCell ref="F348:I348"/>
    <mergeCell ref="F349:I349"/>
    <mergeCell ref="F350:I350"/>
    <mergeCell ref="F351:I351"/>
    <mergeCell ref="L351:M351"/>
    <mergeCell ref="N351:Q351"/>
    <mergeCell ref="F338:I338"/>
    <mergeCell ref="F339:I339"/>
    <mergeCell ref="F340:I340"/>
    <mergeCell ref="L340:M340"/>
    <mergeCell ref="N340:Q340"/>
    <mergeCell ref="F341:I341"/>
    <mergeCell ref="F342:I342"/>
    <mergeCell ref="F343:I343"/>
    <mergeCell ref="L343:M343"/>
    <mergeCell ref="N343:Q343"/>
    <mergeCell ref="F333:I333"/>
    <mergeCell ref="F334:I334"/>
    <mergeCell ref="L334:M334"/>
    <mergeCell ref="N334:Q334"/>
    <mergeCell ref="F335:I335"/>
    <mergeCell ref="L335:M335"/>
    <mergeCell ref="N335:Q335"/>
    <mergeCell ref="F337:I337"/>
    <mergeCell ref="L337:M337"/>
    <mergeCell ref="N337:Q337"/>
    <mergeCell ref="N336:Q336"/>
    <mergeCell ref="F326:I326"/>
    <mergeCell ref="F327:I327"/>
    <mergeCell ref="F328:I328"/>
    <mergeCell ref="F329:I329"/>
    <mergeCell ref="F330:I330"/>
    <mergeCell ref="L330:M330"/>
    <mergeCell ref="N330:Q330"/>
    <mergeCell ref="F331:I331"/>
    <mergeCell ref="F332:I332"/>
    <mergeCell ref="F320:I320"/>
    <mergeCell ref="L320:M320"/>
    <mergeCell ref="N320:Q320"/>
    <mergeCell ref="F321:I321"/>
    <mergeCell ref="F322:I322"/>
    <mergeCell ref="F323:I323"/>
    <mergeCell ref="F324:I324"/>
    <mergeCell ref="F325:I325"/>
    <mergeCell ref="L325:M325"/>
    <mergeCell ref="N325:Q325"/>
    <mergeCell ref="F314:I314"/>
    <mergeCell ref="F315:I315"/>
    <mergeCell ref="F316:I316"/>
    <mergeCell ref="F317:I317"/>
    <mergeCell ref="F318:I318"/>
    <mergeCell ref="L318:M318"/>
    <mergeCell ref="N318:Q318"/>
    <mergeCell ref="F319:I319"/>
    <mergeCell ref="L319:M319"/>
    <mergeCell ref="N319:Q319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N312:Q312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02:I302"/>
    <mergeCell ref="F303:I303"/>
    <mergeCell ref="F304:I304"/>
    <mergeCell ref="L304:M304"/>
    <mergeCell ref="N304:Q304"/>
    <mergeCell ref="F305:I305"/>
    <mergeCell ref="L305:M305"/>
    <mergeCell ref="N305:Q305"/>
    <mergeCell ref="F306:I306"/>
    <mergeCell ref="F296:I296"/>
    <mergeCell ref="F297:I297"/>
    <mergeCell ref="L297:M297"/>
    <mergeCell ref="N297:Q297"/>
    <mergeCell ref="F299:I299"/>
    <mergeCell ref="L299:M299"/>
    <mergeCell ref="N299:Q299"/>
    <mergeCell ref="F300:I300"/>
    <mergeCell ref="F301:I301"/>
    <mergeCell ref="N298:Q298"/>
    <mergeCell ref="F292:I292"/>
    <mergeCell ref="L292:M292"/>
    <mergeCell ref="N292:Q292"/>
    <mergeCell ref="F293:I293"/>
    <mergeCell ref="L293:M293"/>
    <mergeCell ref="N293:Q293"/>
    <mergeCell ref="F295:I295"/>
    <mergeCell ref="L295:M295"/>
    <mergeCell ref="N295:Q295"/>
    <mergeCell ref="N294:Q294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4:I284"/>
    <mergeCell ref="L284:M284"/>
    <mergeCell ref="N284:Q284"/>
    <mergeCell ref="F285:I285"/>
    <mergeCell ref="L285:M285"/>
    <mergeCell ref="N285:Q285"/>
    <mergeCell ref="F287:I287"/>
    <mergeCell ref="L287:M287"/>
    <mergeCell ref="N287:Q287"/>
    <mergeCell ref="N286:Q286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4:I274"/>
    <mergeCell ref="L274:M274"/>
    <mergeCell ref="N274:Q274"/>
    <mergeCell ref="F276:I276"/>
    <mergeCell ref="L276:M276"/>
    <mergeCell ref="N276:Q276"/>
    <mergeCell ref="F277:I277"/>
    <mergeCell ref="L277:M277"/>
    <mergeCell ref="N277:Q277"/>
    <mergeCell ref="N275:Q275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0:I250"/>
    <mergeCell ref="L250:M250"/>
    <mergeCell ref="N250:Q250"/>
    <mergeCell ref="F252:I252"/>
    <mergeCell ref="L252:M252"/>
    <mergeCell ref="N252:Q252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F235:I235"/>
    <mergeCell ref="L235:M235"/>
    <mergeCell ref="N235:Q235"/>
    <mergeCell ref="F236:I236"/>
    <mergeCell ref="L236:M236"/>
    <mergeCell ref="N236:Q236"/>
    <mergeCell ref="F237:I237"/>
    <mergeCell ref="F238:I238"/>
    <mergeCell ref="L238:M238"/>
    <mergeCell ref="N238:Q238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8:I228"/>
    <mergeCell ref="L228:M228"/>
    <mergeCell ref="N228:Q228"/>
    <mergeCell ref="F229:I229"/>
    <mergeCell ref="L229:M229"/>
    <mergeCell ref="N229:Q229"/>
    <mergeCell ref="F231:I231"/>
    <mergeCell ref="L231:M231"/>
    <mergeCell ref="N231:Q231"/>
    <mergeCell ref="F221:I221"/>
    <mergeCell ref="F222:I222"/>
    <mergeCell ref="F223:I223"/>
    <mergeCell ref="F224:I224"/>
    <mergeCell ref="L224:M224"/>
    <mergeCell ref="N224:Q224"/>
    <mergeCell ref="F225:I225"/>
    <mergeCell ref="F227:I227"/>
    <mergeCell ref="L227:M227"/>
    <mergeCell ref="N227:Q227"/>
    <mergeCell ref="F215:I215"/>
    <mergeCell ref="L215:M215"/>
    <mergeCell ref="N215:Q215"/>
    <mergeCell ref="F218:I218"/>
    <mergeCell ref="L218:M218"/>
    <mergeCell ref="N218:Q218"/>
    <mergeCell ref="F219:I219"/>
    <mergeCell ref="F220:I220"/>
    <mergeCell ref="L220:M220"/>
    <mergeCell ref="N220:Q22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7:I207"/>
    <mergeCell ref="L207:M207"/>
    <mergeCell ref="N207:Q207"/>
    <mergeCell ref="F208:I208"/>
    <mergeCell ref="L208:M208"/>
    <mergeCell ref="N208:Q208"/>
    <mergeCell ref="F209:I209"/>
    <mergeCell ref="F211:I211"/>
    <mergeCell ref="L211:M211"/>
    <mergeCell ref="N211:Q21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L206:M206"/>
    <mergeCell ref="N206:Q206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L201:M201"/>
    <mergeCell ref="N201:Q201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F192:I192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N148:Q148"/>
    <mergeCell ref="N150:Q15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N137:Q137"/>
    <mergeCell ref="N138:Q138"/>
    <mergeCell ref="N139:Q139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2018-01-23T10:22:53Z</dcterms:created>
  <dcterms:modified xsi:type="dcterms:W3CDTF">2018-01-23T10:26:41Z</dcterms:modified>
</cp:coreProperties>
</file>