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byt...'!$C$127:$Q$406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06" i="2" l="1"/>
  <c r="AY88" i="1"/>
  <c r="AX88" i="1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W401" i="2" s="1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Y401" i="2" s="1"/>
  <c r="W402" i="2"/>
  <c r="BK402" i="2"/>
  <c r="BK401" i="2" s="1"/>
  <c r="N401" i="2" s="1"/>
  <c r="N111" i="2" s="1"/>
  <c r="N402" i="2"/>
  <c r="BF402" i="2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W370" i="2"/>
  <c r="BK370" i="2"/>
  <c r="N370" i="2"/>
  <c r="BF370" i="2"/>
  <c r="BI369" i="2"/>
  <c r="BH369" i="2"/>
  <c r="BG369" i="2"/>
  <c r="BE369" i="2"/>
  <c r="AA369" i="2"/>
  <c r="Y369" i="2"/>
  <c r="W369" i="2"/>
  <c r="BK369" i="2"/>
  <c r="N369" i="2"/>
  <c r="BF369" i="2" s="1"/>
  <c r="BI368" i="2"/>
  <c r="BH368" i="2"/>
  <c r="BG368" i="2"/>
  <c r="BE368" i="2"/>
  <c r="AA368" i="2"/>
  <c r="Y368" i="2"/>
  <c r="W368" i="2"/>
  <c r="BK368" i="2"/>
  <c r="N368" i="2"/>
  <c r="BF368" i="2"/>
  <c r="BI367" i="2"/>
  <c r="BH367" i="2"/>
  <c r="BG367" i="2"/>
  <c r="BE367" i="2"/>
  <c r="AA367" i="2"/>
  <c r="Y367" i="2"/>
  <c r="W367" i="2"/>
  <c r="BK367" i="2"/>
  <c r="N367" i="2"/>
  <c r="BF367" i="2" s="1"/>
  <c r="BI366" i="2"/>
  <c r="BH366" i="2"/>
  <c r="BG366" i="2"/>
  <c r="BE366" i="2"/>
  <c r="AA366" i="2"/>
  <c r="Y366" i="2"/>
  <c r="W366" i="2"/>
  <c r="BK366" i="2"/>
  <c r="N366" i="2"/>
  <c r="BF366" i="2"/>
  <c r="BI365" i="2"/>
  <c r="BH365" i="2"/>
  <c r="BG365" i="2"/>
  <c r="BE365" i="2"/>
  <c r="AA365" i="2"/>
  <c r="Y365" i="2"/>
  <c r="W365" i="2"/>
  <c r="BK365" i="2"/>
  <c r="N365" i="2"/>
  <c r="BF365" i="2" s="1"/>
  <c r="BI364" i="2"/>
  <c r="BH364" i="2"/>
  <c r="BG364" i="2"/>
  <c r="BE364" i="2"/>
  <c r="AA364" i="2"/>
  <c r="Y364" i="2"/>
  <c r="W364" i="2"/>
  <c r="BK364" i="2"/>
  <c r="N364" i="2"/>
  <c r="BF364" i="2"/>
  <c r="BI363" i="2"/>
  <c r="BH363" i="2"/>
  <c r="BG363" i="2"/>
  <c r="BE363" i="2"/>
  <c r="AA363" i="2"/>
  <c r="Y363" i="2"/>
  <c r="W363" i="2"/>
  <c r="BK363" i="2"/>
  <c r="N363" i="2"/>
  <c r="BF363" i="2" s="1"/>
  <c r="BI362" i="2"/>
  <c r="BH362" i="2"/>
  <c r="BG362" i="2"/>
  <c r="BE362" i="2"/>
  <c r="AA362" i="2"/>
  <c r="Y362" i="2"/>
  <c r="Y361" i="2" s="1"/>
  <c r="Y360" i="2" s="1"/>
  <c r="W362" i="2"/>
  <c r="BK362" i="2"/>
  <c r="BK361" i="2"/>
  <c r="N362" i="2"/>
  <c r="BF362" i="2" s="1"/>
  <c r="BI359" i="2"/>
  <c r="BH359" i="2"/>
  <c r="BG359" i="2"/>
  <c r="BE359" i="2"/>
  <c r="AA359" i="2"/>
  <c r="Y359" i="2"/>
  <c r="W359" i="2"/>
  <c r="BK359" i="2"/>
  <c r="N359" i="2"/>
  <c r="BF359" i="2" s="1"/>
  <c r="BI358" i="2"/>
  <c r="BH358" i="2"/>
  <c r="BG358" i="2"/>
  <c r="BE358" i="2"/>
  <c r="AA358" i="2"/>
  <c r="Y358" i="2"/>
  <c r="W358" i="2"/>
  <c r="BK358" i="2"/>
  <c r="N358" i="2"/>
  <c r="BF358" i="2"/>
  <c r="BI356" i="2"/>
  <c r="BH356" i="2"/>
  <c r="BG356" i="2"/>
  <c r="BE356" i="2"/>
  <c r="AA356" i="2"/>
  <c r="AA355" i="2" s="1"/>
  <c r="Y356" i="2"/>
  <c r="Y355" i="2"/>
  <c r="W356" i="2"/>
  <c r="W355" i="2" s="1"/>
  <c r="BK356" i="2"/>
  <c r="BK355" i="2"/>
  <c r="N355" i="2"/>
  <c r="N108" i="2" s="1"/>
  <c r="N356" i="2"/>
  <c r="BF356" i="2" s="1"/>
  <c r="BI350" i="2"/>
  <c r="BH350" i="2"/>
  <c r="BG350" i="2"/>
  <c r="BE350" i="2"/>
  <c r="AA350" i="2"/>
  <c r="Y350" i="2"/>
  <c r="W350" i="2"/>
  <c r="BK350" i="2"/>
  <c r="N350" i="2"/>
  <c r="BF350" i="2" s="1"/>
  <c r="BI348" i="2"/>
  <c r="BH348" i="2"/>
  <c r="BG348" i="2"/>
  <c r="BE348" i="2"/>
  <c r="AA348" i="2"/>
  <c r="Y348" i="2"/>
  <c r="W348" i="2"/>
  <c r="BK348" i="2"/>
  <c r="N348" i="2"/>
  <c r="BF348" i="2"/>
  <c r="BI344" i="2"/>
  <c r="BH344" i="2"/>
  <c r="BG344" i="2"/>
  <c r="BE344" i="2"/>
  <c r="AA344" i="2"/>
  <c r="Y344" i="2"/>
  <c r="W344" i="2"/>
  <c r="BK344" i="2"/>
  <c r="N344" i="2"/>
  <c r="BF344" i="2" s="1"/>
  <c r="BI343" i="2"/>
  <c r="BH343" i="2"/>
  <c r="BG343" i="2"/>
  <c r="BE343" i="2"/>
  <c r="AA343" i="2"/>
  <c r="Y343" i="2"/>
  <c r="W343" i="2"/>
  <c r="BK343" i="2"/>
  <c r="N343" i="2"/>
  <c r="BF343" i="2"/>
  <c r="BI341" i="2"/>
  <c r="BH341" i="2"/>
  <c r="BG341" i="2"/>
  <c r="BE341" i="2"/>
  <c r="AA341" i="2"/>
  <c r="Y341" i="2"/>
  <c r="Y340" i="2"/>
  <c r="W341" i="2"/>
  <c r="BK341" i="2"/>
  <c r="BK340" i="2"/>
  <c r="N340" i="2"/>
  <c r="N107" i="2" s="1"/>
  <c r="N341" i="2"/>
  <c r="BF341" i="2" s="1"/>
  <c r="BI339" i="2"/>
  <c r="BH339" i="2"/>
  <c r="BG339" i="2"/>
  <c r="BE339" i="2"/>
  <c r="AA339" i="2"/>
  <c r="Y339" i="2"/>
  <c r="W339" i="2"/>
  <c r="BK339" i="2"/>
  <c r="N339" i="2"/>
  <c r="BF339" i="2" s="1"/>
  <c r="BI336" i="2"/>
  <c r="BH336" i="2"/>
  <c r="BG336" i="2"/>
  <c r="BE336" i="2"/>
  <c r="AA336" i="2"/>
  <c r="Y336" i="2"/>
  <c r="W336" i="2"/>
  <c r="BK336" i="2"/>
  <c r="N336" i="2"/>
  <c r="BF336" i="2"/>
  <c r="BI333" i="2"/>
  <c r="BH333" i="2"/>
  <c r="BG333" i="2"/>
  <c r="BE333" i="2"/>
  <c r="AA333" i="2"/>
  <c r="Y333" i="2"/>
  <c r="Y332" i="2"/>
  <c r="W333" i="2"/>
  <c r="W332" i="2" s="1"/>
  <c r="BK333" i="2"/>
  <c r="BK332" i="2"/>
  <c r="N332" i="2"/>
  <c r="N106" i="2" s="1"/>
  <c r="N333" i="2"/>
  <c r="BF333" i="2" s="1"/>
  <c r="BI331" i="2"/>
  <c r="BH331" i="2"/>
  <c r="BG331" i="2"/>
  <c r="BE331" i="2"/>
  <c r="AA331" i="2"/>
  <c r="Y331" i="2"/>
  <c r="W331" i="2"/>
  <c r="BK331" i="2"/>
  <c r="N331" i="2"/>
  <c r="BF331" i="2" s="1"/>
  <c r="BI330" i="2"/>
  <c r="BH330" i="2"/>
  <c r="BG330" i="2"/>
  <c r="BE330" i="2"/>
  <c r="AA330" i="2"/>
  <c r="Y330" i="2"/>
  <c r="W330" i="2"/>
  <c r="BK330" i="2"/>
  <c r="N330" i="2"/>
  <c r="BF330" i="2"/>
  <c r="BI326" i="2"/>
  <c r="BH326" i="2"/>
  <c r="BG326" i="2"/>
  <c r="BE326" i="2"/>
  <c r="AA326" i="2"/>
  <c r="Y326" i="2"/>
  <c r="W326" i="2"/>
  <c r="BK326" i="2"/>
  <c r="N326" i="2"/>
  <c r="BF326" i="2" s="1"/>
  <c r="BI321" i="2"/>
  <c r="BH321" i="2"/>
  <c r="BG321" i="2"/>
  <c r="BE321" i="2"/>
  <c r="AA321" i="2"/>
  <c r="Y321" i="2"/>
  <c r="W321" i="2"/>
  <c r="BK321" i="2"/>
  <c r="N321" i="2"/>
  <c r="BF321" i="2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 s="1"/>
  <c r="BI309" i="2"/>
  <c r="BH309" i="2"/>
  <c r="BG309" i="2"/>
  <c r="BE309" i="2"/>
  <c r="AA309" i="2"/>
  <c r="Y309" i="2"/>
  <c r="Y308" i="2" s="1"/>
  <c r="W309" i="2"/>
  <c r="BK309" i="2"/>
  <c r="BK308" i="2" s="1"/>
  <c r="N308" i="2" s="1"/>
  <c r="N105" i="2" s="1"/>
  <c r="N309" i="2"/>
  <c r="BF309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W300" i="2"/>
  <c r="BK300" i="2"/>
  <c r="N300" i="2"/>
  <c r="BF300" i="2"/>
  <c r="BI296" i="2"/>
  <c r="BH296" i="2"/>
  <c r="BG296" i="2"/>
  <c r="BE296" i="2"/>
  <c r="AA296" i="2"/>
  <c r="Y296" i="2"/>
  <c r="Y295" i="2"/>
  <c r="W296" i="2"/>
  <c r="W295" i="2" s="1"/>
  <c r="BK296" i="2"/>
  <c r="BK295" i="2"/>
  <c r="N295" i="2"/>
  <c r="N104" i="2" s="1"/>
  <c r="N296" i="2"/>
  <c r="BF296" i="2" s="1"/>
  <c r="BI294" i="2"/>
  <c r="BH294" i="2"/>
  <c r="BG294" i="2"/>
  <c r="BE294" i="2"/>
  <c r="AA294" i="2"/>
  <c r="AA291" i="2" s="1"/>
  <c r="Y294" i="2"/>
  <c r="W294" i="2"/>
  <c r="BK294" i="2"/>
  <c r="N294" i="2"/>
  <c r="BF294" i="2" s="1"/>
  <c r="BI292" i="2"/>
  <c r="BH292" i="2"/>
  <c r="BG292" i="2"/>
  <c r="BE292" i="2"/>
  <c r="AA292" i="2"/>
  <c r="Y292" i="2"/>
  <c r="Y291" i="2" s="1"/>
  <c r="W292" i="2"/>
  <c r="W291" i="2"/>
  <c r="BK292" i="2"/>
  <c r="BK291" i="2" s="1"/>
  <c r="N291" i="2" s="1"/>
  <c r="N103" i="2" s="1"/>
  <c r="N292" i="2"/>
  <c r="BF292" i="2"/>
  <c r="BI290" i="2"/>
  <c r="BH290" i="2"/>
  <c r="BG290" i="2"/>
  <c r="BE290" i="2"/>
  <c r="AA290" i="2"/>
  <c r="Y290" i="2"/>
  <c r="W290" i="2"/>
  <c r="BK290" i="2"/>
  <c r="N290" i="2"/>
  <c r="BF290" i="2"/>
  <c r="BI289" i="2"/>
  <c r="BH289" i="2"/>
  <c r="BG289" i="2"/>
  <c r="BE289" i="2"/>
  <c r="AA289" i="2"/>
  <c r="Y289" i="2"/>
  <c r="W289" i="2"/>
  <c r="BK289" i="2"/>
  <c r="N289" i="2"/>
  <c r="BF289" i="2" s="1"/>
  <c r="BI288" i="2"/>
  <c r="BH288" i="2"/>
  <c r="BG288" i="2"/>
  <c r="BE288" i="2"/>
  <c r="AA288" i="2"/>
  <c r="Y288" i="2"/>
  <c r="W288" i="2"/>
  <c r="BK288" i="2"/>
  <c r="N288" i="2"/>
  <c r="BF288" i="2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W286" i="2"/>
  <c r="BK286" i="2"/>
  <c r="N286" i="2"/>
  <c r="BF286" i="2"/>
  <c r="BI284" i="2"/>
  <c r="BH284" i="2"/>
  <c r="BG284" i="2"/>
  <c r="BE284" i="2"/>
  <c r="AA284" i="2"/>
  <c r="Y284" i="2"/>
  <c r="Y283" i="2"/>
  <c r="W284" i="2"/>
  <c r="W283" i="2" s="1"/>
  <c r="BK284" i="2"/>
  <c r="BK283" i="2"/>
  <c r="N283" i="2"/>
  <c r="N102" i="2" s="1"/>
  <c r="N284" i="2"/>
  <c r="BF284" i="2" s="1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Y272" i="2" s="1"/>
  <c r="W273" i="2"/>
  <c r="BK273" i="2"/>
  <c r="BK272" i="2" s="1"/>
  <c r="N272" i="2" s="1"/>
  <c r="N101" i="2" s="1"/>
  <c r="N273" i="2"/>
  <c r="BF273" i="2"/>
  <c r="BI271" i="2"/>
  <c r="BH271" i="2"/>
  <c r="BG271" i="2"/>
  <c r="BE271" i="2"/>
  <c r="AA271" i="2"/>
  <c r="Y271" i="2"/>
  <c r="W271" i="2"/>
  <c r="BK271" i="2"/>
  <c r="N271" i="2"/>
  <c r="BF271" i="2"/>
  <c r="BI270" i="2"/>
  <c r="BH270" i="2"/>
  <c r="BG270" i="2"/>
  <c r="BE270" i="2"/>
  <c r="AA270" i="2"/>
  <c r="Y270" i="2"/>
  <c r="W270" i="2"/>
  <c r="BK270" i="2"/>
  <c r="N270" i="2"/>
  <c r="BF270" i="2" s="1"/>
  <c r="BI268" i="2"/>
  <c r="BH268" i="2"/>
  <c r="BG268" i="2"/>
  <c r="BE268" i="2"/>
  <c r="AA268" i="2"/>
  <c r="Y268" i="2"/>
  <c r="W268" i="2"/>
  <c r="BK268" i="2"/>
  <c r="N268" i="2"/>
  <c r="BF268" i="2"/>
  <c r="BI266" i="2"/>
  <c r="BH266" i="2"/>
  <c r="BG266" i="2"/>
  <c r="BE266" i="2"/>
  <c r="AA266" i="2"/>
  <c r="AA265" i="2" s="1"/>
  <c r="Y266" i="2"/>
  <c r="Y265" i="2"/>
  <c r="W266" i="2"/>
  <c r="W265" i="2" s="1"/>
  <c r="BK266" i="2"/>
  <c r="BK265" i="2"/>
  <c r="N265" i="2"/>
  <c r="N100" i="2" s="1"/>
  <c r="N266" i="2"/>
  <c r="BF266" i="2" s="1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W248" i="2" s="1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AA248" i="2"/>
  <c r="Y249" i="2"/>
  <c r="W249" i="2"/>
  <c r="BK249" i="2"/>
  <c r="BK248" i="2" s="1"/>
  <c r="N248" i="2" s="1"/>
  <c r="N99" i="2" s="1"/>
  <c r="N249" i="2"/>
  <c r="BF249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W238" i="2" s="1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AA238" i="2"/>
  <c r="Y239" i="2"/>
  <c r="W239" i="2"/>
  <c r="BK239" i="2"/>
  <c r="BK238" i="2" s="1"/>
  <c r="N238" i="2" s="1"/>
  <c r="N98" i="2" s="1"/>
  <c r="N239" i="2"/>
  <c r="BF239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BK227" i="2" s="1"/>
  <c r="N227" i="2" s="1"/>
  <c r="N97" i="2" s="1"/>
  <c r="N230" i="2"/>
  <c r="BF230" i="2"/>
  <c r="BI229" i="2"/>
  <c r="BH229" i="2"/>
  <c r="BG229" i="2"/>
  <c r="BE229" i="2"/>
  <c r="AA229" i="2"/>
  <c r="Y229" i="2"/>
  <c r="W229" i="2"/>
  <c r="BK229" i="2"/>
  <c r="N229" i="2"/>
  <c r="BF229" i="2"/>
  <c r="BI228" i="2"/>
  <c r="BH228" i="2"/>
  <c r="BG228" i="2"/>
  <c r="BE228" i="2"/>
  <c r="AA228" i="2"/>
  <c r="AA227" i="2"/>
  <c r="Y228" i="2"/>
  <c r="Y227" i="2"/>
  <c r="W228" i="2"/>
  <c r="W227" i="2"/>
  <c r="BK228" i="2"/>
  <c r="N228" i="2"/>
  <c r="BF228" i="2" s="1"/>
  <c r="BI226" i="2"/>
  <c r="BH226" i="2"/>
  <c r="BG226" i="2"/>
  <c r="BE226" i="2"/>
  <c r="AA226" i="2"/>
  <c r="Y226" i="2"/>
  <c r="W226" i="2"/>
  <c r="BK226" i="2"/>
  <c r="N226" i="2"/>
  <c r="BF226" i="2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AA222" i="2" s="1"/>
  <c r="Y223" i="2"/>
  <c r="Y222" i="2"/>
  <c r="W223" i="2"/>
  <c r="W222" i="2" s="1"/>
  <c r="BK223" i="2"/>
  <c r="BK222" i="2"/>
  <c r="N222" i="2" s="1"/>
  <c r="N96" i="2" s="1"/>
  <c r="N223" i="2"/>
  <c r="BF223" i="2" s="1"/>
  <c r="BI220" i="2"/>
  <c r="BH220" i="2"/>
  <c r="BG220" i="2"/>
  <c r="BE220" i="2"/>
  <c r="AA220" i="2"/>
  <c r="Y220" i="2"/>
  <c r="W220" i="2"/>
  <c r="BK220" i="2"/>
  <c r="N220" i="2"/>
  <c r="BF220" i="2" s="1"/>
  <c r="BI216" i="2"/>
  <c r="BH216" i="2"/>
  <c r="BG216" i="2"/>
  <c r="BE216" i="2"/>
  <c r="AA216" i="2"/>
  <c r="Y216" i="2"/>
  <c r="W216" i="2"/>
  <c r="W213" i="2" s="1"/>
  <c r="BK216" i="2"/>
  <c r="N216" i="2"/>
  <c r="BF216" i="2"/>
  <c r="BI214" i="2"/>
  <c r="BH214" i="2"/>
  <c r="BG214" i="2"/>
  <c r="BE214" i="2"/>
  <c r="AA214" i="2"/>
  <c r="AA213" i="2" s="1"/>
  <c r="Y214" i="2"/>
  <c r="Y213" i="2"/>
  <c r="W214" i="2"/>
  <c r="BK214" i="2"/>
  <c r="BK213" i="2" s="1"/>
  <c r="N213" i="2" s="1"/>
  <c r="N95" i="2" s="1"/>
  <c r="N214" i="2"/>
  <c r="BF214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AA206" i="2"/>
  <c r="Y207" i="2"/>
  <c r="Y206" i="2"/>
  <c r="W207" i="2"/>
  <c r="W206" i="2"/>
  <c r="BK207" i="2"/>
  <c r="BK206" i="2"/>
  <c r="N206" i="2" s="1"/>
  <c r="N93" i="2" s="1"/>
  <c r="N207" i="2"/>
  <c r="BF207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0" i="2"/>
  <c r="BH200" i="2"/>
  <c r="BG200" i="2"/>
  <c r="BE200" i="2"/>
  <c r="AA200" i="2"/>
  <c r="Y200" i="2"/>
  <c r="W200" i="2"/>
  <c r="BK200" i="2"/>
  <c r="N200" i="2"/>
  <c r="BF200" i="2"/>
  <c r="BI198" i="2"/>
  <c r="BH198" i="2"/>
  <c r="BG198" i="2"/>
  <c r="BE198" i="2"/>
  <c r="AA198" i="2"/>
  <c r="Y198" i="2"/>
  <c r="W198" i="2"/>
  <c r="BK198" i="2"/>
  <c r="N198" i="2"/>
  <c r="BF198" i="2"/>
  <c r="BI196" i="2"/>
  <c r="BH196" i="2"/>
  <c r="BG196" i="2"/>
  <c r="BE196" i="2"/>
  <c r="AA196" i="2"/>
  <c r="Y196" i="2"/>
  <c r="W196" i="2"/>
  <c r="BK196" i="2"/>
  <c r="N196" i="2"/>
  <c r="BF196" i="2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/>
  <c r="BI192" i="2"/>
  <c r="BH192" i="2"/>
  <c r="BG192" i="2"/>
  <c r="BE192" i="2"/>
  <c r="AA192" i="2"/>
  <c r="Y192" i="2"/>
  <c r="W192" i="2"/>
  <c r="BK192" i="2"/>
  <c r="N192" i="2"/>
  <c r="BF192" i="2"/>
  <c r="BI190" i="2"/>
  <c r="BH190" i="2"/>
  <c r="BG190" i="2"/>
  <c r="BE190" i="2"/>
  <c r="AA190" i="2"/>
  <c r="Y190" i="2"/>
  <c r="W190" i="2"/>
  <c r="BK190" i="2"/>
  <c r="N190" i="2"/>
  <c r="BF190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/>
  <c r="BI177" i="2"/>
  <c r="BH177" i="2"/>
  <c r="BG177" i="2"/>
  <c r="BE177" i="2"/>
  <c r="AA177" i="2"/>
  <c r="AA176" i="2"/>
  <c r="Y177" i="2"/>
  <c r="Y176" i="2"/>
  <c r="W177" i="2"/>
  <c r="W176" i="2"/>
  <c r="BK177" i="2"/>
  <c r="BK176" i="2"/>
  <c r="N176" i="2" s="1"/>
  <c r="N92" i="2" s="1"/>
  <c r="N177" i="2"/>
  <c r="BF177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 s="1"/>
  <c r="BI169" i="2"/>
  <c r="BH169" i="2"/>
  <c r="BG169" i="2"/>
  <c r="BE169" i="2"/>
  <c r="AA169" i="2"/>
  <c r="Y169" i="2"/>
  <c r="W169" i="2"/>
  <c r="BK169" i="2"/>
  <c r="N169" i="2"/>
  <c r="BF169" i="2"/>
  <c r="BI163" i="2"/>
  <c r="BH163" i="2"/>
  <c r="BG163" i="2"/>
  <c r="BE163" i="2"/>
  <c r="AA163" i="2"/>
  <c r="Y163" i="2"/>
  <c r="W163" i="2"/>
  <c r="BK163" i="2"/>
  <c r="N163" i="2"/>
  <c r="BF163" i="2" s="1"/>
  <c r="BI161" i="2"/>
  <c r="BH161" i="2"/>
  <c r="BG161" i="2"/>
  <c r="BE161" i="2"/>
  <c r="AA161" i="2"/>
  <c r="Y161" i="2"/>
  <c r="W161" i="2"/>
  <c r="BK161" i="2"/>
  <c r="N161" i="2"/>
  <c r="BF161" i="2"/>
  <c r="BI157" i="2"/>
  <c r="BH157" i="2"/>
  <c r="BG157" i="2"/>
  <c r="BE157" i="2"/>
  <c r="AA157" i="2"/>
  <c r="Y157" i="2"/>
  <c r="W157" i="2"/>
  <c r="BK157" i="2"/>
  <c r="N157" i="2"/>
  <c r="BF157" i="2" s="1"/>
  <c r="BI155" i="2"/>
  <c r="BH155" i="2"/>
  <c r="BG155" i="2"/>
  <c r="BE155" i="2"/>
  <c r="AA155" i="2"/>
  <c r="Y155" i="2"/>
  <c r="W155" i="2"/>
  <c r="W150" i="2" s="1"/>
  <c r="BK155" i="2"/>
  <c r="N155" i="2"/>
  <c r="BF155" i="2"/>
  <c r="BI153" i="2"/>
  <c r="BH153" i="2"/>
  <c r="BG153" i="2"/>
  <c r="BE153" i="2"/>
  <c r="AA153" i="2"/>
  <c r="AA150" i="2" s="1"/>
  <c r="Y153" i="2"/>
  <c r="W153" i="2"/>
  <c r="BK153" i="2"/>
  <c r="N153" i="2"/>
  <c r="BF153" i="2" s="1"/>
  <c r="BI151" i="2"/>
  <c r="BH151" i="2"/>
  <c r="BG151" i="2"/>
  <c r="BE151" i="2"/>
  <c r="AA151" i="2"/>
  <c r="Y151" i="2"/>
  <c r="Y150" i="2" s="1"/>
  <c r="W151" i="2"/>
  <c r="BK151" i="2"/>
  <c r="BK150" i="2" s="1"/>
  <c r="N150" i="2" s="1"/>
  <c r="N91" i="2" s="1"/>
  <c r="N151" i="2"/>
  <c r="BF151" i="2"/>
  <c r="BI149" i="2"/>
  <c r="BH149" i="2"/>
  <c r="BG149" i="2"/>
  <c r="BE149" i="2"/>
  <c r="AA149" i="2"/>
  <c r="AA148" i="2"/>
  <c r="Y149" i="2"/>
  <c r="Y148" i="2" s="1"/>
  <c r="W149" i="2"/>
  <c r="W148" i="2"/>
  <c r="BK149" i="2"/>
  <c r="BK148" i="2" s="1"/>
  <c r="N148" i="2" s="1"/>
  <c r="N90" i="2" s="1"/>
  <c r="N149" i="2"/>
  <c r="BF149" i="2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BK143" i="2"/>
  <c r="N143" i="2"/>
  <c r="BF143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AA139" i="2" s="1"/>
  <c r="AA138" i="2" s="1"/>
  <c r="Y140" i="2"/>
  <c r="Y139" i="2" s="1"/>
  <c r="W140" i="2"/>
  <c r="W139" i="2" s="1"/>
  <c r="W138" i="2" s="1"/>
  <c r="BK140" i="2"/>
  <c r="BK139" i="2" s="1"/>
  <c r="N140" i="2"/>
  <c r="BF140" i="2" s="1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M31" i="2" s="1"/>
  <c r="AV88" i="1" s="1"/>
  <c r="BI115" i="2"/>
  <c r="BH115" i="2"/>
  <c r="BG115" i="2"/>
  <c r="H33" i="2" s="1"/>
  <c r="BB88" i="1" s="1"/>
  <c r="BB87" i="1" s="1"/>
  <c r="BE115" i="2"/>
  <c r="BI114" i="2"/>
  <c r="H35" i="2" s="1"/>
  <c r="BD88" i="1" s="1"/>
  <c r="BD87" i="1" s="1"/>
  <c r="W35" i="1" s="1"/>
  <c r="BH114" i="2"/>
  <c r="H34" i="2"/>
  <c r="BC88" i="1" s="1"/>
  <c r="BC87" i="1" s="1"/>
  <c r="BG114" i="2"/>
  <c r="BE114" i="2"/>
  <c r="H31" i="2"/>
  <c r="AZ88" i="1" s="1"/>
  <c r="AZ87" i="1" s="1"/>
  <c r="M83" i="2"/>
  <c r="M82" i="2"/>
  <c r="F82" i="2"/>
  <c r="F80" i="2"/>
  <c r="F78" i="2"/>
  <c r="O14" i="2"/>
  <c r="E14" i="2"/>
  <c r="F134" i="2"/>
  <c r="F83" i="2"/>
  <c r="O13" i="2"/>
  <c r="O8" i="2"/>
  <c r="M131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Y138" i="2" l="1"/>
  <c r="W34" i="1"/>
  <c r="AY87" i="1"/>
  <c r="AX87" i="1"/>
  <c r="W33" i="1"/>
  <c r="AV87" i="1"/>
  <c r="N139" i="2"/>
  <c r="N89" i="2" s="1"/>
  <c r="BK138" i="2"/>
  <c r="AA308" i="2"/>
  <c r="W308" i="2"/>
  <c r="AA340" i="2"/>
  <c r="AA401" i="2"/>
  <c r="BK212" i="2"/>
  <c r="N212" i="2" s="1"/>
  <c r="N94" i="2" s="1"/>
  <c r="AA332" i="2"/>
  <c r="W340" i="2"/>
  <c r="W361" i="2"/>
  <c r="W360" i="2" s="1"/>
  <c r="AA361" i="2"/>
  <c r="AA360" i="2" s="1"/>
  <c r="N361" i="2"/>
  <c r="N110" i="2" s="1"/>
  <c r="BK360" i="2"/>
  <c r="N360" i="2" s="1"/>
  <c r="N109" i="2" s="1"/>
  <c r="Y238" i="2"/>
  <c r="Y248" i="2"/>
  <c r="AA272" i="2"/>
  <c r="AA212" i="2" s="1"/>
  <c r="AA137" i="2" s="1"/>
  <c r="W272" i="2"/>
  <c r="W212" i="2" s="1"/>
  <c r="W137" i="2" s="1"/>
  <c r="AU88" i="1" s="1"/>
  <c r="AU87" i="1" s="1"/>
  <c r="AA283" i="2"/>
  <c r="AA295" i="2"/>
  <c r="N138" i="2" l="1"/>
  <c r="N88" i="2" s="1"/>
  <c r="BK137" i="2"/>
  <c r="N137" i="2" s="1"/>
  <c r="N87" i="2" s="1"/>
  <c r="Y212" i="2"/>
  <c r="Y137" i="2" s="1"/>
  <c r="N119" i="2" l="1"/>
  <c r="BF119" i="2" s="1"/>
  <c r="N117" i="2"/>
  <c r="BF117" i="2" s="1"/>
  <c r="N115" i="2"/>
  <c r="BF115" i="2" s="1"/>
  <c r="N114" i="2"/>
  <c r="N118" i="2"/>
  <c r="BF118" i="2" s="1"/>
  <c r="N116" i="2"/>
  <c r="BF116" i="2" s="1"/>
  <c r="M26" i="2"/>
  <c r="BF114" i="2" l="1"/>
  <c r="N113" i="2"/>
  <c r="M27" i="2" l="1"/>
  <c r="L121" i="2"/>
  <c r="M32" i="2"/>
  <c r="AW88" i="1" s="1"/>
  <c r="AT88" i="1" s="1"/>
  <c r="H32" i="2"/>
  <c r="BA88" i="1" s="1"/>
  <c r="BA87" i="1" s="1"/>
  <c r="W32" i="1" l="1"/>
  <c r="AW87" i="1"/>
  <c r="AS88" i="1"/>
  <c r="AS87" i="1" s="1"/>
  <c r="M29" i="2"/>
  <c r="AG88" i="1" l="1"/>
  <c r="L37" i="2"/>
  <c r="AK32" i="1"/>
  <c r="AT87" i="1"/>
  <c r="AG87" i="1" l="1"/>
  <c r="AN88" i="1"/>
  <c r="AG94" i="1" l="1"/>
  <c r="AN87" i="1"/>
  <c r="AK26" i="1"/>
  <c r="AG93" i="1"/>
  <c r="AG91" i="1"/>
  <c r="AG92" i="1"/>
  <c r="AV92" i="1" l="1"/>
  <c r="BY92" i="1" s="1"/>
  <c r="CD92" i="1"/>
  <c r="AV93" i="1"/>
  <c r="BY93" i="1" s="1"/>
  <c r="CD93" i="1"/>
  <c r="AG90" i="1"/>
  <c r="AV91" i="1"/>
  <c r="BY91" i="1" s="1"/>
  <c r="CD91" i="1"/>
  <c r="AV94" i="1"/>
  <c r="BY94" i="1" s="1"/>
  <c r="CD94" i="1"/>
  <c r="AK27" i="1" l="1"/>
  <c r="AK29" i="1" s="1"/>
  <c r="AG96" i="1"/>
  <c r="W31" i="1"/>
  <c r="AK31" i="1"/>
  <c r="AN92" i="1"/>
  <c r="AN94" i="1"/>
  <c r="AN91" i="1"/>
  <c r="AN93" i="1"/>
  <c r="AN90" i="1" l="1"/>
  <c r="AN96" i="1" s="1"/>
  <c r="AK37" i="1"/>
</calcChain>
</file>

<file path=xl/sharedStrings.xml><?xml version="1.0" encoding="utf-8"?>
<sst xmlns="http://schemas.openxmlformats.org/spreadsheetml/2006/main" count="3445" uniqueCount="911">
  <si>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</si>
  <si>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</si>
  <si>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</si>
  <si>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</si>
  <si>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</si>
  <si>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</si>
  <si>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</si>
  <si>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</si>
  <si>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</si>
  <si>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</si>
  <si>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</si>
  <si>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</si>
  <si>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</si>
  <si>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</si>
  <si>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</si>
  <si>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</si>
  <si>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</si>
  <si>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</si>
  <si>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</si>
  <si>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</si>
  <si>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Bazovského 1119, byt č. 12</t>
  </si>
  <si>
    <t>JKSO:</t>
  </si>
  <si>
    <t/>
  </si>
  <si>
    <t>CC-CZ:</t>
  </si>
  <si>
    <t>Místo:</t>
  </si>
  <si>
    <t>Bazovského 1119 , Praha 17 Řepy</t>
  </si>
  <si>
    <t>Datum:</t>
  </si>
  <si>
    <t>9. 7. 2018</t>
  </si>
  <si>
    <t>Objednatel:</t>
  </si>
  <si>
    <t>IČ:</t>
  </si>
  <si>
    <t>Městská část Praha 17, Žalanského 291, 163 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</si>
  <si>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</si>
  <si>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</si>
  <si>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</si>
  <si>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</si>
  <si>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</si>
  <si>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</si>
  <si>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</si>
  <si>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</si>
  <si>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</si>
  <si>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</si>
  <si>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</si>
  <si>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</si>
  <si>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</si>
  <si>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</si>
  <si>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</si>
  <si>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</si>
  <si>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</si>
  <si>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</si>
  <si>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</si>
  <si>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</si>
  <si>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</si>
  <si>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</si>
  <si>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</si>
  <si>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</si>
  <si>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</si>
  <si>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</si>
  <si>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</si>
  <si>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</si>
  <si>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</si>
  <si>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</si>
  <si>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</si>
  <si>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</si>
  <si>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</si>
  <si>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</si>
  <si>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</si>
  <si>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</si>
  <si>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</si>
  <si>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</si>
  <si>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</si>
  <si>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</si>
  <si>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</si>
  <si>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</si>
  <si>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</si>
  <si>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</si>
  <si>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</si>
  <si>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</si>
  <si>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</si>
  <si>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</si>
  <si>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</si>
  <si>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</si>
  <si>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{e97efc3b-0fe8-4061-b41f-5f04c22a975f}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</si>
  <si>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</si>
  <si>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</si>
  <si>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</si>
  <si>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</si>
  <si>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</si>
  <si>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</si>
  <si>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</si>
  <si>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</si>
  <si>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</si>
  <si>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</si>
  <si>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</si>
  <si>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</si>
  <si>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</si>
  <si>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</si>
  <si>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</si>
  <si>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</si>
  <si>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</si>
  <si>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</si>
  <si>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</si>
  <si>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</si>
  <si>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</si>
  <si>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</si>
  <si>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</si>
  <si>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</si>
  <si>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</si>
  <si>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</si>
  <si>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</si>
  <si>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</si>
  <si>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</si>
  <si>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</si>
  <si>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</si>
  <si>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</si>
  <si>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</si>
  <si>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</si>
  <si>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</si>
  <si>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</si>
  <si>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</si>
  <si>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</si>
  <si>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</si>
  <si>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</si>
  <si>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</si>
  <si>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</si>
  <si>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</si>
  <si>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</si>
  <si>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</si>
  <si>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</si>
  <si>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</si>
  <si>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</si>
  <si>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</si>
  <si>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</si>
  <si>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</si>
  <si>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</si>
  <si>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</si>
  <si>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</si>
  <si>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</si>
  <si>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</si>
  <si>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</si>
  <si>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</si>
  <si>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</si>
  <si>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</si>
  <si>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</si>
  <si>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</si>
  <si>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</si>
  <si>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</si>
  <si>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</si>
  <si>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</si>
  <si>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</si>
  <si>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</si>
  <si>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</si>
  <si>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</si>
  <si>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</si>
  <si>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</si>
  <si>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</si>
  <si>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</si>
  <si>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</si>
  <si>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</si>
  <si>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</si>
  <si>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</si>
  <si>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</si>
  <si>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</si>
  <si>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</si>
  <si>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</si>
  <si>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</si>
  <si>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</si>
  <si>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(2,3*2+1,75)*2,6-0,6*2*2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</si>
  <si>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</si>
  <si>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</si>
  <si>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</si>
  <si>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</si>
  <si>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</si>
  <si>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</si>
  <si>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</si>
  <si>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</si>
  <si>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</si>
  <si>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</si>
  <si>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</si>
  <si>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</si>
  <si>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</si>
  <si>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</si>
  <si>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</si>
  <si>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</si>
  <si>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</si>
  <si>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</si>
  <si>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</si>
  <si>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</si>
  <si>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32,8-3,25</t>
  </si>
  <si>
    <t>7</t>
  </si>
  <si>
    <t>611321141</t>
  </si>
  <si>
    <t>Vápenocementová omítka štuková dvouvrstvá vnitřních stropů rovných nanášená ručně</t>
  </si>
  <si>
    <t>-978295808</t>
  </si>
  <si>
    <t>2,25+1</t>
  </si>
  <si>
    <t>8</t>
  </si>
  <si>
    <t>611325411</t>
  </si>
  <si>
    <t>Oprava vnitřní vápenocementové hladké omítky stropů v rozsahu plochy do 10%</t>
  </si>
  <si>
    <t>-663537842</t>
  </si>
  <si>
    <t>29,55</t>
  </si>
  <si>
    <t>9</t>
  </si>
  <si>
    <t>612142001</t>
  </si>
  <si>
    <t>Potažení vnitřních stěn sklovláknitým pletivem vtlačeným do tenkovrstvé hmoty</t>
  </si>
  <si>
    <t>1372841577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</si>
  <si>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</si>
  <si>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</si>
  <si>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</si>
  <si>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</si>
  <si>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</si>
  <si>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</si>
  <si>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</si>
  <si>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62,918+15,62</t>
  </si>
  <si>
    <t>11</t>
  </si>
  <si>
    <t>612325412</t>
  </si>
  <si>
    <t>Oprava vnitřní vápenocementové hladké omítky stěn v rozsahu plochy do 30%</t>
  </si>
  <si>
    <t>1490399461</t>
  </si>
  <si>
    <t>(1,65*2+2,3)*2,6-(0,8*2*2)</t>
  </si>
  <si>
    <t>(5,8*2+3,54*2)*2,6-(0,8*2+1,55*2,6+2,1*1,5*2)</t>
  </si>
  <si>
    <t>(2,3+2,15+0,7)*2,6</t>
  </si>
  <si>
    <t>(2,1*2+1,5*4)*0,15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</si>
  <si>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</si>
  <si>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</si>
  <si>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</si>
  <si>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</si>
  <si>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</si>
  <si>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</si>
  <si>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</si>
  <si>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</si>
  <si>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</si>
  <si>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</si>
  <si>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</si>
  <si>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</si>
  <si>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</si>
  <si>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</si>
  <si>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</si>
  <si>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</si>
  <si>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</si>
  <si>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</si>
  <si>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</si>
  <si>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</si>
  <si>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</si>
  <si>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</si>
  <si>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</si>
  <si>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</si>
  <si>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</si>
  <si>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</si>
  <si>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</si>
  <si>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</si>
  <si>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</si>
  <si>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</si>
  <si>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</si>
  <si>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</si>
  <si>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</si>
  <si>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</si>
  <si>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725220832</t>
  </si>
  <si>
    <t>Demontáž van</t>
  </si>
  <si>
    <t>-477122680</t>
  </si>
  <si>
    <t>725820801</t>
  </si>
  <si>
    <t>Demontáž baterie nástěnné do G 3 / 4</t>
  </si>
  <si>
    <t>-1711917901</t>
  </si>
  <si>
    <t>22</t>
  </si>
  <si>
    <t>725840850</t>
  </si>
  <si>
    <t>Demontáž baterie vanové</t>
  </si>
  <si>
    <t>-1736490957</t>
  </si>
  <si>
    <t>23</t>
  </si>
  <si>
    <t>763251812</t>
  </si>
  <si>
    <t>Demontáž podlah bytového jádra</t>
  </si>
  <si>
    <t>-123384319</t>
  </si>
  <si>
    <t>1,9*2,3-0,6*0,9</t>
  </si>
  <si>
    <t>24</t>
  </si>
  <si>
    <t>766691914</t>
  </si>
  <si>
    <t>Vyvěšení nebo zavěšení dřevěných křídel dveří pl do 2 m2</t>
  </si>
  <si>
    <t>-1181787875</t>
  </si>
  <si>
    <t>25</t>
  </si>
  <si>
    <t>776401800</t>
  </si>
  <si>
    <t>Odstranění soklíků a lišt pryžových nebo plastových</t>
  </si>
  <si>
    <t>-1588683571</t>
  </si>
  <si>
    <t>(1,81*2+2,3*2)-(0,8*2+0,6*2)</t>
  </si>
  <si>
    <t>(1,16*2+0,9*2+1,2*2+1,78*2)-0,6*2</t>
  </si>
  <si>
    <t>(5,8*2+5,9*2+0,7*2)-0,8</t>
  </si>
  <si>
    <t>26</t>
  </si>
  <si>
    <t>775541821</t>
  </si>
  <si>
    <t>Demontáž podlah plovoucích laminátových zaklapávacích do suti</t>
  </si>
  <si>
    <t>-1870057371</t>
  </si>
  <si>
    <t>4,2+20,3</t>
  </si>
  <si>
    <t>27</t>
  </si>
  <si>
    <t>776991821</t>
  </si>
  <si>
    <t>Odstranění lepidla ručně z podlah</t>
  </si>
  <si>
    <t>-1030873108</t>
  </si>
  <si>
    <t>28</t>
  </si>
  <si>
    <t>952901111</t>
  </si>
  <si>
    <t>Vyčištění budov bytové a občanské výstavby při výšce podlaží do 4 m</t>
  </si>
  <si>
    <t>216796259</t>
  </si>
  <si>
    <t>29</t>
  </si>
  <si>
    <t>962084131</t>
  </si>
  <si>
    <t>Bourání příček deskových umakartových tl do 100 mm vč.stropu</t>
  </si>
  <si>
    <t>-438852265</t>
  </si>
  <si>
    <t>(2,3*2+1,73*3+0,98)*2,6</t>
  </si>
  <si>
    <t>30</t>
  </si>
  <si>
    <t>965042131</t>
  </si>
  <si>
    <t>Bourání podkladů pod dlažby nebo mazanin betonových nebo z litého asfaltu tl do 100 mm pl do 4 m2</t>
  </si>
  <si>
    <t>m3</t>
  </si>
  <si>
    <t>125580386</t>
  </si>
  <si>
    <t>(1,05+2,1)*0,05</t>
  </si>
  <si>
    <t>31</t>
  </si>
  <si>
    <t>965081212</t>
  </si>
  <si>
    <t>Bourání podlah z dlaždic keramických nebo xylolitových tl do 10 mm plochy do 1 m2</t>
  </si>
  <si>
    <t>-1586342850</t>
  </si>
  <si>
    <t>4,8+2,1+1,05</t>
  </si>
  <si>
    <t>32</t>
  </si>
  <si>
    <t>968072455</t>
  </si>
  <si>
    <t>Vybourání kovových dveřních zárubní pl do 2 m2</t>
  </si>
  <si>
    <t>-1459923521</t>
  </si>
  <si>
    <t>0,6*2*2+0,8*2</t>
  </si>
  <si>
    <t>33</t>
  </si>
  <si>
    <t>969011120</t>
  </si>
  <si>
    <t>Demontáž potrubí ZTI+VZT+ rozvody elektro</t>
  </si>
  <si>
    <t>soub</t>
  </si>
  <si>
    <t>-1747445733</t>
  </si>
  <si>
    <t>34</t>
  </si>
  <si>
    <t>969011121</t>
  </si>
  <si>
    <t>Zaslepení vývodů instalací</t>
  </si>
  <si>
    <t>1119809818</t>
  </si>
  <si>
    <t>35</t>
  </si>
  <si>
    <t>978059511</t>
  </si>
  <si>
    <t>Odsekání a odebrání obkladů stěn z vnitřních obkládaček plochy do 1 m2</t>
  </si>
  <si>
    <t>808411743</t>
  </si>
  <si>
    <t>2,3*1</t>
  </si>
  <si>
    <t>36</t>
  </si>
  <si>
    <t>997013215</t>
  </si>
  <si>
    <t>Vnitrostaveništní doprava suti a vybouraných hmot pro budovy v do 18 m ručně</t>
  </si>
  <si>
    <t>t</t>
  </si>
  <si>
    <t>-1778072827</t>
  </si>
  <si>
    <t>37</t>
  </si>
  <si>
    <t>997013501</t>
  </si>
  <si>
    <t>Odvoz suti na skládku a vybouraných hmot nebo meziskládku do 1 km se složením</t>
  </si>
  <si>
    <t>370338311</t>
  </si>
  <si>
    <t>38</t>
  </si>
  <si>
    <t>997013509</t>
  </si>
  <si>
    <t>Příplatek k odvozu suti a vybouraných hmot na skládku ZKD 1 km přes 1 km</t>
  </si>
  <si>
    <t>-1578132746</t>
  </si>
  <si>
    <t>39</t>
  </si>
  <si>
    <t>997013831</t>
  </si>
  <si>
    <t>Poplatek za uložení stavebního směsného odpadu na skládce (skládkovné)</t>
  </si>
  <si>
    <t>-764915715</t>
  </si>
  <si>
    <t>40</t>
  </si>
  <si>
    <t>999281111</t>
  </si>
  <si>
    <t>Přesun hmot pro opravy a údržbu budov v do 25 m</t>
  </si>
  <si>
    <t>1360758909</t>
  </si>
  <si>
    <t>41</t>
  </si>
  <si>
    <t>711493110</t>
  </si>
  <si>
    <t xml:space="preserve">Izolace proti  vodě vodorovná těsnicí stěrkou </t>
  </si>
  <si>
    <t>-103286903</t>
  </si>
  <si>
    <t>42</t>
  </si>
  <si>
    <t>711493120</t>
  </si>
  <si>
    <t>Izolace proti  vodě svislá  těsnicí stěrkou</t>
  </si>
  <si>
    <t>1757726973</t>
  </si>
  <si>
    <t>(1,25+0,7*2)*0,7</t>
  </si>
  <si>
    <t>(1,25+1,75*2+1,1*2+0,95*2)*0,3</t>
  </si>
  <si>
    <t>43</t>
  </si>
  <si>
    <t>711493130</t>
  </si>
  <si>
    <t>Těsnící rohová páska</t>
  </si>
  <si>
    <t>1928343823</t>
  </si>
  <si>
    <t>(1,75*2+1,25*2+1,1*2+0,95*2)-0,6*2</t>
  </si>
  <si>
    <t>44</t>
  </si>
  <si>
    <t>713110851</t>
  </si>
  <si>
    <t>Odstranění tepelné izolace stropů lepené z polystyrenu tl do 100 mm</t>
  </si>
  <si>
    <t>-1943223679</t>
  </si>
  <si>
    <t>45</t>
  </si>
  <si>
    <t>713121111</t>
  </si>
  <si>
    <t>Montáž izolace tepelné podlah volně kladenými rohožemi, pásy, dílci, deskami 1 vrstva</t>
  </si>
  <si>
    <t>1294965612</t>
  </si>
  <si>
    <t>46</t>
  </si>
  <si>
    <t>631414301</t>
  </si>
  <si>
    <t>deska izolační podlahová 15 mm</t>
  </si>
  <si>
    <t>1482000204</t>
  </si>
  <si>
    <t>47</t>
  </si>
  <si>
    <t>713121129</t>
  </si>
  <si>
    <t>Protipožární ucpávky kolem stoupaček</t>
  </si>
  <si>
    <t>-760559251</t>
  </si>
  <si>
    <t>48</t>
  </si>
  <si>
    <t>721173401</t>
  </si>
  <si>
    <t>Potrubí kanalizační plastové svodné systém KG DN 100</t>
  </si>
  <si>
    <t>1316699777</t>
  </si>
  <si>
    <t>49</t>
  </si>
  <si>
    <t>721174042</t>
  </si>
  <si>
    <t>Potrubí kanalizační z PP připojovací systém HT DN 40</t>
  </si>
  <si>
    <t>1902288281</t>
  </si>
  <si>
    <t>50</t>
  </si>
  <si>
    <t>721174043</t>
  </si>
  <si>
    <t>Potrubí kanalizační z PP připojovací systém HT DN 50</t>
  </si>
  <si>
    <t>12303155</t>
  </si>
  <si>
    <t>51</t>
  </si>
  <si>
    <t>721226510</t>
  </si>
  <si>
    <t>Zápachová uzávěrka umyvadlo DN 40</t>
  </si>
  <si>
    <t>-285599041</t>
  </si>
  <si>
    <t>52</t>
  </si>
  <si>
    <t>721226520</t>
  </si>
  <si>
    <t>Zápachová uzávěrka dřez DN 50</t>
  </si>
  <si>
    <t>661433661</t>
  </si>
  <si>
    <t>53</t>
  </si>
  <si>
    <t>721290111</t>
  </si>
  <si>
    <t>Zkouška těsnosti potrubí kanalizace vodou do DN 125</t>
  </si>
  <si>
    <t>-1638453576</t>
  </si>
  <si>
    <t>3,5+1,1+1</t>
  </si>
  <si>
    <t>54</t>
  </si>
  <si>
    <t>721290191</t>
  </si>
  <si>
    <t>Drobný instalační materiál</t>
  </si>
  <si>
    <t>1531804335</t>
  </si>
  <si>
    <t>55</t>
  </si>
  <si>
    <t>721290192</t>
  </si>
  <si>
    <t>Stavební přípomoce</t>
  </si>
  <si>
    <t>-935896503</t>
  </si>
  <si>
    <t>56</t>
  </si>
  <si>
    <t>998721101</t>
  </si>
  <si>
    <t>Přesun hmot tonážní pro vnitřní kanalizace v objektech v do 6 m</t>
  </si>
  <si>
    <t>770878177</t>
  </si>
  <si>
    <t>57</t>
  </si>
  <si>
    <t>722174001</t>
  </si>
  <si>
    <t>Potrubí vodovodní plastové PPR svar polyfuze PN 16 D 16 x 2,2 mm</t>
  </si>
  <si>
    <t>320459676</t>
  </si>
  <si>
    <t>58</t>
  </si>
  <si>
    <t>722181221</t>
  </si>
  <si>
    <t>Ochrana vodovodního potrubí přilepenými tepelně izolačními trubicemi z PE tl do 10 mm DN do 22 mm</t>
  </si>
  <si>
    <t>1783248492</t>
  </si>
  <si>
    <t>59</t>
  </si>
  <si>
    <t>722181231</t>
  </si>
  <si>
    <t>Ochrana vodovodního potrubí přilepenými tepelně izolačními trubicemi z PE tl do 15 mm DN do 22 mm</t>
  </si>
  <si>
    <t>1606719082</t>
  </si>
  <si>
    <t>60</t>
  </si>
  <si>
    <t>722240121</t>
  </si>
  <si>
    <t>Kohout kulový plastový PPR DN 16</t>
  </si>
  <si>
    <t>-2107725775</t>
  </si>
  <si>
    <t>61</t>
  </si>
  <si>
    <t>722290215</t>
  </si>
  <si>
    <t>Zkouška těsnosti vodovodního potrubí hrdlového nebo přírubového do DN 100</t>
  </si>
  <si>
    <t>1472655204</t>
  </si>
  <si>
    <t>62</t>
  </si>
  <si>
    <t>722290234</t>
  </si>
  <si>
    <t>Proplach a dezinfekce vodovodního potrubí do DN 80</t>
  </si>
  <si>
    <t>-1088240955</t>
  </si>
  <si>
    <t>63</t>
  </si>
  <si>
    <t>722290291</t>
  </si>
  <si>
    <t>1916953352</t>
  </si>
  <si>
    <t>64</t>
  </si>
  <si>
    <t>722290292</t>
  </si>
  <si>
    <t>Drobý instalační materiál</t>
  </si>
  <si>
    <t>1338023380</t>
  </si>
  <si>
    <t>65</t>
  </si>
  <si>
    <t>998722102</t>
  </si>
  <si>
    <t>Přesun hmot tonážní tonážní pro vnitřní vodovod v objektech v do 12 m</t>
  </si>
  <si>
    <t>1626470115</t>
  </si>
  <si>
    <t>66</t>
  </si>
  <si>
    <t>725112171</t>
  </si>
  <si>
    <t xml:space="preserve">Kombi klozet </t>
  </si>
  <si>
    <t>-1328754867</t>
  </si>
  <si>
    <t>67</t>
  </si>
  <si>
    <t>725211621</t>
  </si>
  <si>
    <t>Umyvadlo keram</t>
  </si>
  <si>
    <t>1949260730</t>
  </si>
  <si>
    <t>68</t>
  </si>
  <si>
    <t>725311121</t>
  </si>
  <si>
    <t>Drez nerez</t>
  </si>
  <si>
    <t>1600749255</t>
  </si>
  <si>
    <t>69</t>
  </si>
  <si>
    <t>725813112</t>
  </si>
  <si>
    <t xml:space="preserve">rohový uzávěr  DN 15 </t>
  </si>
  <si>
    <t>1420261312</t>
  </si>
  <si>
    <t>70</t>
  </si>
  <si>
    <t>725813113</t>
  </si>
  <si>
    <t>Výtokový ventil T212-DN15</t>
  </si>
  <si>
    <t>899497906</t>
  </si>
  <si>
    <t>71</t>
  </si>
  <si>
    <t>725821325</t>
  </si>
  <si>
    <t>Baterie drezová</t>
  </si>
  <si>
    <t>-2032196260</t>
  </si>
  <si>
    <t>72</t>
  </si>
  <si>
    <t>725822612</t>
  </si>
  <si>
    <t>Baterie umyv stoj páka+výpust</t>
  </si>
  <si>
    <t>1357875000</t>
  </si>
  <si>
    <t>73</t>
  </si>
  <si>
    <t>725841311</t>
  </si>
  <si>
    <t>Baterie sprchová nástěnná</t>
  </si>
  <si>
    <t>1343895223</t>
  </si>
  <si>
    <t>74</t>
  </si>
  <si>
    <t>725860202</t>
  </si>
  <si>
    <t>Sifon dřezový HL100G</t>
  </si>
  <si>
    <t>-2131782095</t>
  </si>
  <si>
    <t>75</t>
  </si>
  <si>
    <t>725860203</t>
  </si>
  <si>
    <t>Sifon sprchový  HL 522</t>
  </si>
  <si>
    <t>-752218766</t>
  </si>
  <si>
    <t>76</t>
  </si>
  <si>
    <t>725860212</t>
  </si>
  <si>
    <t>Sifon umyvadlový HL134.0 pod omítku</t>
  </si>
  <si>
    <t>1524611168</t>
  </si>
  <si>
    <t>77</t>
  </si>
  <si>
    <t>725901</t>
  </si>
  <si>
    <t>Sporák se sklokeramickou deskou - DODÁVKA+MONTÁŽ</t>
  </si>
  <si>
    <t>-6165192</t>
  </si>
  <si>
    <t>78</t>
  </si>
  <si>
    <t>725902</t>
  </si>
  <si>
    <t>Sprchová vanička - polyban akrylát vč- zástěny 120/140</t>
  </si>
  <si>
    <t>924043144</t>
  </si>
  <si>
    <t>79</t>
  </si>
  <si>
    <t>Pol5</t>
  </si>
  <si>
    <t>Sifon stěnový -  HL400</t>
  </si>
  <si>
    <t>-330174131</t>
  </si>
  <si>
    <t>80</t>
  </si>
  <si>
    <t>Pol7</t>
  </si>
  <si>
    <t>topný žebřík 960/450 mm- DODÁVKA+MONTÁŽ (koupelna)</t>
  </si>
  <si>
    <t>-1252208489</t>
  </si>
  <si>
    <t>81</t>
  </si>
  <si>
    <t>Pol8</t>
  </si>
  <si>
    <t>Zrcadlo s poličkou   DODÁVKA+MONTÁŽ</t>
  </si>
  <si>
    <t>561652802</t>
  </si>
  <si>
    <t>82</t>
  </si>
  <si>
    <t>763111333</t>
  </si>
  <si>
    <t>SDK příčka tl 100 mm profil CW+UW 75 desky 1xH2 12,5 TI 60 mm EI 30 Rw 45 dB</t>
  </si>
  <si>
    <t>-209152987</t>
  </si>
  <si>
    <t>0,95*2,6-0,8*0,8</t>
  </si>
  <si>
    <t>83</t>
  </si>
  <si>
    <t>763111717</t>
  </si>
  <si>
    <t>SDK příčka základní penetrační nátěr</t>
  </si>
  <si>
    <t>1329743552</t>
  </si>
  <si>
    <t>0,95*0,6</t>
  </si>
  <si>
    <t>84</t>
  </si>
  <si>
    <t>763111771</t>
  </si>
  <si>
    <t>Příplatek k SDK příčce za rovinnost kvality Q3</t>
  </si>
  <si>
    <t>-1555192978</t>
  </si>
  <si>
    <t>85</t>
  </si>
  <si>
    <t>998763302</t>
  </si>
  <si>
    <t>Přesun hmot tonážní pro sádrokartonové konstrukce v objektech v do 12 m</t>
  </si>
  <si>
    <t>620524205</t>
  </si>
  <si>
    <t>86</t>
  </si>
  <si>
    <t>766660001</t>
  </si>
  <si>
    <t>Montáž dveřních křídel otvíravých 1křídlových š do 0,8 m do ocelové zárubně</t>
  </si>
  <si>
    <t>140359437</t>
  </si>
  <si>
    <t>87</t>
  </si>
  <si>
    <t>611601260</t>
  </si>
  <si>
    <t>dveře dřevěné vnitřní hladké plné 1křídlové  60x197 cm dekor dub</t>
  </si>
  <si>
    <t>-1221706410</t>
  </si>
  <si>
    <t>88</t>
  </si>
  <si>
    <t>611601261</t>
  </si>
  <si>
    <t>dveře dřevěné vnitřní hladké 2/3 sklo 1křídlové  80x197 cm dekor dub</t>
  </si>
  <si>
    <t>-1555565685</t>
  </si>
  <si>
    <t>89</t>
  </si>
  <si>
    <t>766660021</t>
  </si>
  <si>
    <t>Montáž dveřních křídel otvíravých 1křídlových š do 0,8 m požárních do ocelové zárubně</t>
  </si>
  <si>
    <t>1873395087</t>
  </si>
  <si>
    <t>90</t>
  </si>
  <si>
    <t>611600501</t>
  </si>
  <si>
    <t>dveře vstupní 80x197 EI 30 , vč. kování, plné</t>
  </si>
  <si>
    <t>-2091491329</t>
  </si>
  <si>
    <t>91</t>
  </si>
  <si>
    <t>766660722</t>
  </si>
  <si>
    <t>Montáž dveřního kování</t>
  </si>
  <si>
    <t>2053237703</t>
  </si>
  <si>
    <t>92</t>
  </si>
  <si>
    <t>549141001</t>
  </si>
  <si>
    <t>kování dveřní kovové</t>
  </si>
  <si>
    <t>-509627867</t>
  </si>
  <si>
    <t>93</t>
  </si>
  <si>
    <t>766691939</t>
  </si>
  <si>
    <t>Seřízení oken</t>
  </si>
  <si>
    <t>611429422</t>
  </si>
  <si>
    <t>94</t>
  </si>
  <si>
    <t>766811110</t>
  </si>
  <si>
    <t xml:space="preserve">Montáž a dodávka kuchyňské linky </t>
  </si>
  <si>
    <t>232991186</t>
  </si>
  <si>
    <t>95</t>
  </si>
  <si>
    <t>998766102</t>
  </si>
  <si>
    <t>Přesun hmot tonážní pro konstrukce truhlářské v objektech v do 12 m</t>
  </si>
  <si>
    <t>1272450023</t>
  </si>
  <si>
    <t>96</t>
  </si>
  <si>
    <t>771574117</t>
  </si>
  <si>
    <t>Montáž podlah keramických režných hladkých lepených flexibilním lepidlem do 35 ks/m2</t>
  </si>
  <si>
    <t>161104140</t>
  </si>
  <si>
    <t>1+2,25</t>
  </si>
  <si>
    <t>97</t>
  </si>
  <si>
    <t>597614081</t>
  </si>
  <si>
    <t>keramická dlažba</t>
  </si>
  <si>
    <t>-897041254</t>
  </si>
  <si>
    <t>98</t>
  </si>
  <si>
    <t>771579191</t>
  </si>
  <si>
    <t>Příplatek k montáž podlah keramických za plochu do 5 m2</t>
  </si>
  <si>
    <t>-988133353</t>
  </si>
  <si>
    <t>99</t>
  </si>
  <si>
    <t>771591111</t>
  </si>
  <si>
    <t>Podlahy penetrace podkladu</t>
  </si>
  <si>
    <t>-458025117</t>
  </si>
  <si>
    <t>100</t>
  </si>
  <si>
    <t>771990111</t>
  </si>
  <si>
    <t>Vyrovnání podkladu samonivelační stěrkou tl 4 mm pevnosti 15 Mpa</t>
  </si>
  <si>
    <t>44193358</t>
  </si>
  <si>
    <t>101</t>
  </si>
  <si>
    <t>998771102</t>
  </si>
  <si>
    <t>Přesun hmot tonážní pro podlahy z dlaždic v objektech v do 12 m</t>
  </si>
  <si>
    <t>-636744978</t>
  </si>
  <si>
    <t>102</t>
  </si>
  <si>
    <t>775429121</t>
  </si>
  <si>
    <t>Montáž podlahové lišty přechodové připevněné vruty</t>
  </si>
  <si>
    <t>-716586801</t>
  </si>
  <si>
    <t>0,6*2</t>
  </si>
  <si>
    <t>103</t>
  </si>
  <si>
    <t>614181012</t>
  </si>
  <si>
    <t>lišta podlahová přechodová</t>
  </si>
  <si>
    <t>-147049792</t>
  </si>
  <si>
    <t>104</t>
  </si>
  <si>
    <t>776421100</t>
  </si>
  <si>
    <t>Lepení obvodových soklíků nebo lišt z měkčených plastů</t>
  </si>
  <si>
    <t>-844030452</t>
  </si>
  <si>
    <t>(1,65*2+2,3*2)-(0,8*2+0,6*2)</t>
  </si>
  <si>
    <t>105</t>
  </si>
  <si>
    <t>284110081</t>
  </si>
  <si>
    <t xml:space="preserve">lišta speciální soklová </t>
  </si>
  <si>
    <t>749317917</t>
  </si>
  <si>
    <t>106</t>
  </si>
  <si>
    <t>776521100</t>
  </si>
  <si>
    <t>Lepení pásů povlakových podlah plastových</t>
  </si>
  <si>
    <t>-228850573</t>
  </si>
  <si>
    <t>3,7+20,55+5,3</t>
  </si>
  <si>
    <t>107</t>
  </si>
  <si>
    <t>284122551</t>
  </si>
  <si>
    <t>podlahovina PVC</t>
  </si>
  <si>
    <t>1570057489</t>
  </si>
  <si>
    <t>108</t>
  </si>
  <si>
    <t>776590100</t>
  </si>
  <si>
    <t>Úprava podkladu nášlapných ploch vysátím</t>
  </si>
  <si>
    <t>-1566353028</t>
  </si>
  <si>
    <t>109</t>
  </si>
  <si>
    <t>776590150</t>
  </si>
  <si>
    <t>Úprava podkladu nášlapných ploch penetrací</t>
  </si>
  <si>
    <t>1118441178</t>
  </si>
  <si>
    <t>110</t>
  </si>
  <si>
    <t>776990111</t>
  </si>
  <si>
    <t>Vyrovnání podkladu samonivelační stěrkou tl 3 mm pevnosti 15 Mpa</t>
  </si>
  <si>
    <t>-1842872169</t>
  </si>
  <si>
    <t>111</t>
  </si>
  <si>
    <t>998776102</t>
  </si>
  <si>
    <t>Přesun hmot tonážní pro podlahy povlakové v objektech v do 12 m</t>
  </si>
  <si>
    <t>2104468078</t>
  </si>
  <si>
    <t>112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</si>
  <si>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</si>
  <si>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</si>
  <si>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</si>
  <si>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</si>
  <si>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</si>
  <si>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</si>
  <si>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113</t>
  </si>
  <si>
    <t>597610000</t>
  </si>
  <si>
    <t>keramický obklad</t>
  </si>
  <si>
    <t>943241678</t>
  </si>
  <si>
    <t>114</t>
  </si>
  <si>
    <t>781479191</t>
  </si>
  <si>
    <t>Příplatek k montáži obkladů vnitřních keramických hladkých za plochu do 10 m2</t>
  </si>
  <si>
    <t>1010698999</t>
  </si>
  <si>
    <t>115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</si>
  <si>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</si>
  <si>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</si>
  <si>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</si>
  <si>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</si>
  <si>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</si>
  <si>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</si>
  <si>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116</t>
  </si>
  <si>
    <t>781493111</t>
  </si>
  <si>
    <t>Plastové profily rohové lepené standardním lepidlem</t>
  </si>
  <si>
    <t>-134528350</t>
  </si>
  <si>
    <t>6*2</t>
  </si>
  <si>
    <t>4*1</t>
  </si>
  <si>
    <t>117</t>
  </si>
  <si>
    <t>781493511</t>
  </si>
  <si>
    <t>Plastové profily ukončovací lepené standardním lepidlem</t>
  </si>
  <si>
    <t>-1743793018</t>
  </si>
  <si>
    <t>0,95*2+1,2*2-0,6</t>
  </si>
  <si>
    <t>1,75*2+1,35*2-0,6</t>
  </si>
  <si>
    <t>118</t>
  </si>
  <si>
    <t>781495111</t>
  </si>
  <si>
    <t>penetrace podkladu</t>
  </si>
  <si>
    <t>-5293005</t>
  </si>
  <si>
    <t>119</t>
  </si>
  <si>
    <t>998781102</t>
  </si>
  <si>
    <t>Přesun hmot tonážní pro obklady keramické v objektech v do 12 m</t>
  </si>
  <si>
    <t>132553927</t>
  </si>
  <si>
    <t>120</t>
  </si>
  <si>
    <t>783201811</t>
  </si>
  <si>
    <t>Odstranění nátěrů ze zámečnických konstrukcí oškrabáním</t>
  </si>
  <si>
    <t>2053957289</t>
  </si>
  <si>
    <t>" stávající zárubeň"</t>
  </si>
  <si>
    <t>1,1</t>
  </si>
  <si>
    <t>121</t>
  </si>
  <si>
    <t>783225100</t>
  </si>
  <si>
    <t>Nátěry syntetické kovových doplňkových konstrukcí barva standardní dvojnásobné a 1x email</t>
  </si>
  <si>
    <t>-835637384</t>
  </si>
  <si>
    <t>" zárubně"</t>
  </si>
  <si>
    <t>1,1*4</t>
  </si>
  <si>
    <t>122</t>
  </si>
  <si>
    <t>783321100</t>
  </si>
  <si>
    <t>Nátěry syntetické - otopná tělesa, potrubí ÚT</t>
  </si>
  <si>
    <t>-68933092</t>
  </si>
  <si>
    <t>123</t>
  </si>
  <si>
    <t>784171111</t>
  </si>
  <si>
    <t>Zakrytí vnitřních ploch stěn v místnostech výšky do 3,80 m</t>
  </si>
  <si>
    <t>-1966656370</t>
  </si>
  <si>
    <t>2,1*1,55*2</t>
  </si>
  <si>
    <t>124</t>
  </si>
  <si>
    <t>581248431</t>
  </si>
  <si>
    <t>fólie pro malířské potřeby zakrývací</t>
  </si>
  <si>
    <t>-1650712278</t>
  </si>
  <si>
    <t>125</t>
  </si>
  <si>
    <t>784181121</t>
  </si>
  <si>
    <t>Hloubková jednonásobná penetrace podkladu v místnostech výšky do 3,80 m</t>
  </si>
  <si>
    <t>984925969</t>
  </si>
  <si>
    <t>32,8</t>
  </si>
  <si>
    <t>15,62+62,918</t>
  </si>
  <si>
    <t>126</t>
  </si>
  <si>
    <t>784221121</t>
  </si>
  <si>
    <t>Dvojnásobné bílé malby  ze směsí za sucha minimálně otěruvzdorných v místnostech do 3,80 m</t>
  </si>
  <si>
    <t>93217248</t>
  </si>
  <si>
    <t>111,338</t>
  </si>
  <si>
    <t>127</t>
  </si>
  <si>
    <t>784402801</t>
  </si>
  <si>
    <t>Odstranění maleb oškrabáním v místnostech v do 3,8 m</t>
  </si>
  <si>
    <t>281352449</t>
  </si>
  <si>
    <t>32,8-4,8</t>
  </si>
  <si>
    <t>(2,3+1,65*2)*2,6-0,8*2*2</t>
  </si>
  <si>
    <t>(5,8*2+5,9*2+0,7*2)*2,6-(2,1*1,5*2+0,8*2)</t>
  </si>
  <si>
    <t>128</t>
  </si>
  <si>
    <t>786624111</t>
  </si>
  <si>
    <t>Montáž lamelové žaluzie do oken zdvojených dřevěných otevíravých, sklápěcích a vyklápěcích</t>
  </si>
  <si>
    <t>1414419650</t>
  </si>
  <si>
    <t>129</t>
  </si>
  <si>
    <t>553462000</t>
  </si>
  <si>
    <t>žaluzie horizontální interiérové</t>
  </si>
  <si>
    <t>-1450503042</t>
  </si>
  <si>
    <t>130</t>
  </si>
  <si>
    <t>786624119</t>
  </si>
  <si>
    <t>Demontář lamelové žaluzie</t>
  </si>
  <si>
    <t>1453017081</t>
  </si>
  <si>
    <t>131</t>
  </si>
  <si>
    <t>210 00-01</t>
  </si>
  <si>
    <t>rozvadec RB vcet. jistice a vybavení</t>
  </si>
  <si>
    <t>1315908497</t>
  </si>
  <si>
    <t>132</t>
  </si>
  <si>
    <t>210 00-03</t>
  </si>
  <si>
    <t>zásuvka TV, SAT, VKV</t>
  </si>
  <si>
    <t>438214808</t>
  </si>
  <si>
    <t>133</t>
  </si>
  <si>
    <t>210 00-04</t>
  </si>
  <si>
    <t>zvýšení príkonu u PRE z 1x20A na 3x25A /ceníková cena 11000/+ vyřízení</t>
  </si>
  <si>
    <t>293399936</t>
  </si>
  <si>
    <t>134</t>
  </si>
  <si>
    <t>210 00-05</t>
  </si>
  <si>
    <t>zkoušky, revize, príprava odberného místa</t>
  </si>
  <si>
    <t>-1062202360</t>
  </si>
  <si>
    <t>135</t>
  </si>
  <si>
    <t>210 00-06</t>
  </si>
  <si>
    <t>domovní telefon</t>
  </si>
  <si>
    <t>2085115224</t>
  </si>
  <si>
    <t>136</t>
  </si>
  <si>
    <t>210800105</t>
  </si>
  <si>
    <t>Kabel CYKY 750 V 3x1,5 mm2 uložený pod omítkou vcetne dodávky kabelu 3Cx1,5</t>
  </si>
  <si>
    <t>-918934187</t>
  </si>
  <si>
    <t>137</t>
  </si>
  <si>
    <t>210800106</t>
  </si>
  <si>
    <t>Kabel CYKY 750 V 3x2,5 mm2 uložený pod omítkou vcetne dodávky kabelu 3Cx2,5</t>
  </si>
  <si>
    <t>-848262005</t>
  </si>
  <si>
    <t>138</t>
  </si>
  <si>
    <t>Pol09</t>
  </si>
  <si>
    <t>Kabel CYKY 5Cx2,5</t>
  </si>
  <si>
    <t>-407610792</t>
  </si>
  <si>
    <t>139</t>
  </si>
  <si>
    <t>Pol10</t>
  </si>
  <si>
    <t>Kabel CYKY 3Ax1,5</t>
  </si>
  <si>
    <t>-1036386409</t>
  </si>
  <si>
    <t>140</t>
  </si>
  <si>
    <t>Pol11</t>
  </si>
  <si>
    <t>Kabel CYKY 2Ax1,5</t>
  </si>
  <si>
    <t>765282552</t>
  </si>
  <si>
    <t>141</t>
  </si>
  <si>
    <t>Pol12</t>
  </si>
  <si>
    <t>Kabel CYKY 5Cx6</t>
  </si>
  <si>
    <t>370746927</t>
  </si>
  <si>
    <t>142</t>
  </si>
  <si>
    <t>Pol13</t>
  </si>
  <si>
    <t>Kabel CY6</t>
  </si>
  <si>
    <t>-932941102</t>
  </si>
  <si>
    <t>143</t>
  </si>
  <si>
    <t>Pol14</t>
  </si>
  <si>
    <t>podlahová lišta LP35 s prísluš</t>
  </si>
  <si>
    <t>1845800443</t>
  </si>
  <si>
    <t>144</t>
  </si>
  <si>
    <t>Pol15</t>
  </si>
  <si>
    <t>koax kabel</t>
  </si>
  <si>
    <t>982899075</t>
  </si>
  <si>
    <t>145</t>
  </si>
  <si>
    <t>Pol16</t>
  </si>
  <si>
    <t>svorkovnice 5pol</t>
  </si>
  <si>
    <t>-365392625</t>
  </si>
  <si>
    <t>146</t>
  </si>
  <si>
    <t>Pol17</t>
  </si>
  <si>
    <t>seriový prepínac</t>
  </si>
  <si>
    <t>-1011493338</t>
  </si>
  <si>
    <t>147</t>
  </si>
  <si>
    <t>Pol18</t>
  </si>
  <si>
    <t>Strídavý prepinac</t>
  </si>
  <si>
    <t>-1049042157</t>
  </si>
  <si>
    <t>148</t>
  </si>
  <si>
    <t>Pol19</t>
  </si>
  <si>
    <t>prístrojový nosic pro LP35</t>
  </si>
  <si>
    <t>1223211138</t>
  </si>
  <si>
    <t>149</t>
  </si>
  <si>
    <t>Pol20</t>
  </si>
  <si>
    <t>1pol vypinac</t>
  </si>
  <si>
    <t>2145617936</t>
  </si>
  <si>
    <t>150</t>
  </si>
  <si>
    <t>Pol21</t>
  </si>
  <si>
    <t>styk. Ovladac</t>
  </si>
  <si>
    <t>-724138790</t>
  </si>
  <si>
    <t>151</t>
  </si>
  <si>
    <t>Pol22</t>
  </si>
  <si>
    <t>zásuvka dvojnásobná</t>
  </si>
  <si>
    <t>1560331458</t>
  </si>
  <si>
    <t>152</t>
  </si>
  <si>
    <t>Pol23</t>
  </si>
  <si>
    <t>jistic 3B25/3</t>
  </si>
  <si>
    <t>-2097328198</t>
  </si>
  <si>
    <t>153</t>
  </si>
  <si>
    <t>Pol24</t>
  </si>
  <si>
    <t>LK 80x20R1</t>
  </si>
  <si>
    <t>-1383991099</t>
  </si>
  <si>
    <t>154</t>
  </si>
  <si>
    <t>Pol25</t>
  </si>
  <si>
    <t>LK 80x28 2ZK</t>
  </si>
  <si>
    <t>-137252793</t>
  </si>
  <si>
    <t>155</t>
  </si>
  <si>
    <t>Pol26</t>
  </si>
  <si>
    <t>LK 80x28 2R</t>
  </si>
  <si>
    <t>-1813931649</t>
  </si>
  <si>
    <t>156</t>
  </si>
  <si>
    <t>Pol27</t>
  </si>
  <si>
    <t>vícko VLK80 2R</t>
  </si>
  <si>
    <t>-703093701</t>
  </si>
  <si>
    <t>157</t>
  </si>
  <si>
    <t>Pol28</t>
  </si>
  <si>
    <t>svorkovnice S66</t>
  </si>
  <si>
    <t>954619882</t>
  </si>
  <si>
    <t>158</t>
  </si>
  <si>
    <t>Pol29</t>
  </si>
  <si>
    <t>LK 80R/3</t>
  </si>
  <si>
    <t>-1164122545</t>
  </si>
  <si>
    <t>159</t>
  </si>
  <si>
    <t>Pol30</t>
  </si>
  <si>
    <t>KU 1903</t>
  </si>
  <si>
    <t>1811783853</t>
  </si>
  <si>
    <t>160</t>
  </si>
  <si>
    <t>Pol31</t>
  </si>
  <si>
    <t>KU 1901</t>
  </si>
  <si>
    <t>-1989784832</t>
  </si>
  <si>
    <t>161</t>
  </si>
  <si>
    <t>Pol32</t>
  </si>
  <si>
    <t>svítidlo kruhové- difuzér opálové sklo, 1x75 W/E27, IP20, D280-300mm, hloubka cca 100 mm, 4000k</t>
  </si>
  <si>
    <t>-684836363</t>
  </si>
  <si>
    <t>162</t>
  </si>
  <si>
    <t>Pol32-1</t>
  </si>
  <si>
    <t>svítidlo kruhové- difuzér opálové sklo, 1x75 W/E27, IP44/IP64, D280-300mm, hloubka cca 100 mm, 4000k</t>
  </si>
  <si>
    <t>706166627</t>
  </si>
  <si>
    <t>163</t>
  </si>
  <si>
    <t>Pol32-2</t>
  </si>
  <si>
    <t>nábytkové svítidlo -  1x39W/G5; IP44/IP20, délka 600 mm, hloubka 90 mm, 4000k</t>
  </si>
  <si>
    <t>-2022117679</t>
  </si>
  <si>
    <t>164</t>
  </si>
  <si>
    <t>Pol33</t>
  </si>
  <si>
    <t>koupelnové přisazené nástěnné svítidlo - chrom/sklo, 2x40W/E14, IP44/IP64, šířka 300mm, výška 100 mm, 4000k</t>
  </si>
  <si>
    <t>1979037932</t>
  </si>
  <si>
    <t>165</t>
  </si>
  <si>
    <t>Pol34</t>
  </si>
  <si>
    <t>požární ucpávka - hlavní přívod</t>
  </si>
  <si>
    <t>-1036402022</t>
  </si>
  <si>
    <t>166</t>
  </si>
  <si>
    <t>Pol35</t>
  </si>
  <si>
    <t>kontrola a zprovoznení telefonu</t>
  </si>
  <si>
    <t>-2002074386</t>
  </si>
  <si>
    <t>167</t>
  </si>
  <si>
    <t>Pol36</t>
  </si>
  <si>
    <t>kontrola a zprovoznení TV zásuvek</t>
  </si>
  <si>
    <t>507555432</t>
  </si>
  <si>
    <t>168</t>
  </si>
  <si>
    <t>Pol37</t>
  </si>
  <si>
    <t>stavební přípomoce - sekání rýh</t>
  </si>
  <si>
    <t>-701693480</t>
  </si>
  <si>
    <t>169</t>
  </si>
  <si>
    <t>Pol38</t>
  </si>
  <si>
    <t>stavební přípomoce - zapravení rýh</t>
  </si>
  <si>
    <t>-606163479</t>
  </si>
  <si>
    <t>170</t>
  </si>
  <si>
    <t>240010212</t>
  </si>
  <si>
    <t>Malý axiální ventilátor s doběhem WC</t>
  </si>
  <si>
    <t>732487711</t>
  </si>
  <si>
    <t>171</t>
  </si>
  <si>
    <t>240010213</t>
  </si>
  <si>
    <t>Malý axiální ventilátor s doběhem 1x12V - kouplena</t>
  </si>
  <si>
    <t>950822753</t>
  </si>
  <si>
    <t>172</t>
  </si>
  <si>
    <t>240080319</t>
  </si>
  <si>
    <t>Potrubí VZT flexi vč. tepelné izolace</t>
  </si>
  <si>
    <t>422224079</t>
  </si>
  <si>
    <t>173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</si>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</sst>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0" activePane="bottomLeft" state="frozen"/>
      <selection pane="bottomLeft" activeCell="A40" sqref="A40:XFD43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 hidden="1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Bazovského 1119, byt č. 12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Bazovského 1119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9. 7. 2018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 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CD2A5Zuduc+AY3+junKzNAQUgNTlKik1+Qb+dukwea8hOgE/yx1JJ1QFuoNgp7Wk5mch2bXswwtDQK3RF0Gcvg==" saltValue="6Rqnc9KOqAxVWoYjuyqywx5E7UyqV4LmH+h9/hueZVApWLTECONgJbgO5Ixatshwn6+jNnV25Wzdwcm/04vzSw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7"/>
  <sheetViews>
    <sheetView showGridLines="0" tabSelected="1" workbookViewId="0">
      <pane ySplit="1" topLeftCell="A26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9. 7. 2018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(SUM(BE113:BE120)+SUM(BE137:BE405))</f>
        <v>0</v>
      </c>
      <c r="I31" s="245"/>
      <c r="J31" s="245"/>
      <c r="K31" s="38"/>
      <c r="L31" s="38"/>
      <c r="M31" s="251">
        <f>ROUND((SUM(BE113:BE120)+SUM(BE137:BE405)),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(SUM(BF113:BF120)+SUM(BF137:BF405))</f>
        <v>0</v>
      </c>
      <c r="I32" s="245"/>
      <c r="J32" s="245"/>
      <c r="K32" s="38"/>
      <c r="L32" s="38"/>
      <c r="M32" s="251">
        <f>ROUND((SUM(BF113:BF120)+SUM(BF137:BF405)),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(SUM(BG113:BG120)+SUM(BG137:BG405))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(SUM(BH113:BH120)+SUM(BH137:BH405))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(SUM(BI113:BI120)+SUM(BI137:BI405))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Bazovského 1119, byt č. 12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Bazovského 1119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9. 7. 2018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 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N176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N206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N212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N213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N222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N227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N238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N248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N265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N272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N283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N291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N295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N308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N332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N340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N355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N360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N361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N401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Bazovského 1119, byt č. 12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Bazovského 1119 , Praha 17 Řepy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9. 7. 2018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Žalanského 291, 163 00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W138+W212+W360+W406</f>
        <v>0</v>
      </c>
      <c r="X137" s="53"/>
      <c r="Y137" s="150">
        <f>Y138+Y212+Y360+Y406</f>
        <v>4.3915481160000001</v>
      </c>
      <c r="Z137" s="53"/>
      <c r="AA137" s="151">
        <f>AA138+AA212+AA360+AA406</f>
        <v>5.8743199999999991</v>
      </c>
      <c r="AT137" s="21" t="s">
        <v>78</v>
      </c>
      <c r="AU137" s="21" t="s">
        <v>106</v>
      </c>
      <c r="BK137" s="152">
        <f>BK138+BK212+BK360+BK406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W139+W148+W150+W176+W206</f>
        <v>0</v>
      </c>
      <c r="X138" s="154"/>
      <c r="Y138" s="158">
        <f>Y139+Y148+Y150+Y176+Y206</f>
        <v>3.3470043999999999</v>
      </c>
      <c r="Z138" s="154"/>
      <c r="AA138" s="159">
        <f>AA139+AA148+AA150+AA176+AA206</f>
        <v>5.867119999999999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BK139+BK148+BK150+BK176+BK206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1.0414258000000001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14.11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0.98516019999999982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14.11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6.32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5.0560000000000004E-4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6.32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SUM(W151:W175)</f>
        <v>0</v>
      </c>
      <c r="X150" s="154"/>
      <c r="Y150" s="158">
        <f>SUM(Y151:Y175)</f>
        <v>2.2648666</v>
      </c>
      <c r="Z150" s="154"/>
      <c r="AA150" s="159">
        <f>SUM(AA151:AA175)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SUM(BK151:BK175)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29.55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8.8650000000000007E-2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29.55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3.25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5.9735000000000003E-2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3.25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29.55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0.15070500000000001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29.55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15.62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7.63818E-2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9.56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6.06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15.62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78.537999999999997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0.23561399999999999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78.537999999999997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62.917999999999999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0.98152079999999997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11.36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36.637999999999998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13.39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1.53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2" customFormat="1" ht="16.5" customHeight="1">
      <c r="B168" s="186"/>
      <c r="C168" s="187"/>
      <c r="D168" s="187"/>
      <c r="E168" s="188" t="s">
        <v>22</v>
      </c>
      <c r="F168" s="273" t="s">
        <v>204</v>
      </c>
      <c r="G168" s="274"/>
      <c r="H168" s="274"/>
      <c r="I168" s="274"/>
      <c r="J168" s="187"/>
      <c r="K168" s="189">
        <v>62.917999999999999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167</v>
      </c>
      <c r="AU168" s="193" t="s">
        <v>134</v>
      </c>
      <c r="AV168" s="12" t="s">
        <v>160</v>
      </c>
      <c r="AW168" s="12" t="s">
        <v>36</v>
      </c>
      <c r="AX168" s="12" t="s">
        <v>84</v>
      </c>
      <c r="AY168" s="193" t="s">
        <v>155</v>
      </c>
    </row>
    <row r="169" spans="2:65" s="1" customFormat="1" ht="25.5" customHeight="1">
      <c r="B169" s="37"/>
      <c r="C169" s="164" t="s">
        <v>218</v>
      </c>
      <c r="D169" s="164" t="s">
        <v>156</v>
      </c>
      <c r="E169" s="165" t="s">
        <v>219</v>
      </c>
      <c r="F169" s="263" t="s">
        <v>220</v>
      </c>
      <c r="G169" s="263"/>
      <c r="H169" s="263"/>
      <c r="I169" s="263"/>
      <c r="J169" s="166" t="s">
        <v>164</v>
      </c>
      <c r="K169" s="167">
        <v>3.25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22</v>
      </c>
      <c r="U169" s="46" t="s">
        <v>46</v>
      </c>
      <c r="V169" s="38"/>
      <c r="W169" s="169">
        <f>V169*K169</f>
        <v>0</v>
      </c>
      <c r="X169" s="169">
        <v>4.9840000000000002E-2</v>
      </c>
      <c r="Y169" s="169">
        <f>X169*K169</f>
        <v>0.16198000000000001</v>
      </c>
      <c r="Z169" s="169">
        <v>0</v>
      </c>
      <c r="AA169" s="170">
        <f>Z169*K169</f>
        <v>0</v>
      </c>
      <c r="AR169" s="21" t="s">
        <v>160</v>
      </c>
      <c r="AT169" s="21" t="s">
        <v>156</v>
      </c>
      <c r="AU169" s="21" t="s">
        <v>134</v>
      </c>
      <c r="AY169" s="21" t="s">
        <v>155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134</v>
      </c>
      <c r="BK169" s="107">
        <f>ROUND(L169*K169,2)</f>
        <v>0</v>
      </c>
      <c r="BL169" s="21" t="s">
        <v>160</v>
      </c>
      <c r="BM169" s="21" t="s">
        <v>221</v>
      </c>
    </row>
    <row r="170" spans="2:65" s="10" customFormat="1" ht="16.5" customHeight="1">
      <c r="B170" s="171"/>
      <c r="C170" s="172"/>
      <c r="D170" s="172"/>
      <c r="E170" s="173" t="s">
        <v>22</v>
      </c>
      <c r="F170" s="267" t="s">
        <v>192</v>
      </c>
      <c r="G170" s="268"/>
      <c r="H170" s="268"/>
      <c r="I170" s="268"/>
      <c r="J170" s="172"/>
      <c r="K170" s="174">
        <v>3.25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167</v>
      </c>
      <c r="AU170" s="178" t="s">
        <v>134</v>
      </c>
      <c r="AV170" s="10" t="s">
        <v>134</v>
      </c>
      <c r="AW170" s="10" t="s">
        <v>36</v>
      </c>
      <c r="AX170" s="10" t="s">
        <v>84</v>
      </c>
      <c r="AY170" s="178" t="s">
        <v>155</v>
      </c>
    </row>
    <row r="171" spans="2:65" s="1" customFormat="1" ht="25.5" customHeight="1">
      <c r="B171" s="37"/>
      <c r="C171" s="164" t="s">
        <v>222</v>
      </c>
      <c r="D171" s="164" t="s">
        <v>156</v>
      </c>
      <c r="E171" s="165" t="s">
        <v>223</v>
      </c>
      <c r="F171" s="263" t="s">
        <v>224</v>
      </c>
      <c r="G171" s="263"/>
      <c r="H171" s="263"/>
      <c r="I171" s="263"/>
      <c r="J171" s="166" t="s">
        <v>159</v>
      </c>
      <c r="K171" s="167">
        <v>2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1.6979999999999999E-2</v>
      </c>
      <c r="Y171" s="169">
        <f>X171*K171</f>
        <v>3.3959999999999997E-2</v>
      </c>
      <c r="Z171" s="169">
        <v>0</v>
      </c>
      <c r="AA171" s="170">
        <f>Z171*K171</f>
        <v>0</v>
      </c>
      <c r="AR171" s="21" t="s">
        <v>160</v>
      </c>
      <c r="AT171" s="21" t="s">
        <v>156</v>
      </c>
      <c r="AU171" s="21" t="s">
        <v>134</v>
      </c>
      <c r="AY171" s="21" t="s">
        <v>155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134</v>
      </c>
      <c r="BK171" s="107">
        <f>ROUND(L171*K171,2)</f>
        <v>0</v>
      </c>
      <c r="BL171" s="21" t="s">
        <v>160</v>
      </c>
      <c r="BM171" s="21" t="s">
        <v>225</v>
      </c>
    </row>
    <row r="172" spans="2:65" s="1" customFormat="1" ht="25.5" customHeight="1">
      <c r="B172" s="37"/>
      <c r="C172" s="194" t="s">
        <v>226</v>
      </c>
      <c r="D172" s="194" t="s">
        <v>227</v>
      </c>
      <c r="E172" s="195" t="s">
        <v>228</v>
      </c>
      <c r="F172" s="275" t="s">
        <v>229</v>
      </c>
      <c r="G172" s="275"/>
      <c r="H172" s="275"/>
      <c r="I172" s="275"/>
      <c r="J172" s="196" t="s">
        <v>159</v>
      </c>
      <c r="K172" s="197">
        <v>2</v>
      </c>
      <c r="L172" s="276">
        <v>0</v>
      </c>
      <c r="M172" s="277"/>
      <c r="N172" s="278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1.201E-2</v>
      </c>
      <c r="Y172" s="169">
        <f>X172*K172</f>
        <v>2.402E-2</v>
      </c>
      <c r="Z172" s="169">
        <v>0</v>
      </c>
      <c r="AA172" s="170">
        <f>Z172*K172</f>
        <v>0</v>
      </c>
      <c r="AR172" s="21" t="s">
        <v>193</v>
      </c>
      <c r="AT172" s="21" t="s">
        <v>227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230</v>
      </c>
    </row>
    <row r="173" spans="2:65" s="1" customFormat="1" ht="38.25" customHeight="1">
      <c r="B173" s="37"/>
      <c r="C173" s="164" t="s">
        <v>11</v>
      </c>
      <c r="D173" s="164" t="s">
        <v>156</v>
      </c>
      <c r="E173" s="165" t="s">
        <v>231</v>
      </c>
      <c r="F173" s="263" t="s">
        <v>232</v>
      </c>
      <c r="G173" s="263"/>
      <c r="H173" s="263"/>
      <c r="I173" s="263"/>
      <c r="J173" s="166" t="s">
        <v>159</v>
      </c>
      <c r="K173" s="167">
        <v>1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0.44169999999999998</v>
      </c>
      <c r="Y173" s="169">
        <f>X173*K173</f>
        <v>0.44169999999999998</v>
      </c>
      <c r="Z173" s="169">
        <v>0</v>
      </c>
      <c r="AA173" s="170">
        <f>Z173*K173</f>
        <v>0</v>
      </c>
      <c r="AR173" s="21" t="s">
        <v>160</v>
      </c>
      <c r="AT173" s="21" t="s">
        <v>156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233</v>
      </c>
    </row>
    <row r="174" spans="2:65" s="1" customFormat="1" ht="25.5" customHeight="1">
      <c r="B174" s="37"/>
      <c r="C174" s="194" t="s">
        <v>234</v>
      </c>
      <c r="D174" s="194" t="s">
        <v>227</v>
      </c>
      <c r="E174" s="195" t="s">
        <v>235</v>
      </c>
      <c r="F174" s="275" t="s">
        <v>236</v>
      </c>
      <c r="G174" s="275"/>
      <c r="H174" s="275"/>
      <c r="I174" s="275"/>
      <c r="J174" s="196" t="s">
        <v>159</v>
      </c>
      <c r="K174" s="197">
        <v>1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1.06E-2</v>
      </c>
      <c r="Y174" s="169">
        <f>X174*K174</f>
        <v>1.06E-2</v>
      </c>
      <c r="Z174" s="169">
        <v>0</v>
      </c>
      <c r="AA174" s="170">
        <f>Z174*K174</f>
        <v>0</v>
      </c>
      <c r="AR174" s="21" t="s">
        <v>193</v>
      </c>
      <c r="AT174" s="21" t="s">
        <v>227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237</v>
      </c>
    </row>
    <row r="175" spans="2:65" s="1" customFormat="1" ht="25.5" customHeight="1">
      <c r="B175" s="37"/>
      <c r="C175" s="164" t="s">
        <v>238</v>
      </c>
      <c r="D175" s="164" t="s">
        <v>156</v>
      </c>
      <c r="E175" s="165" t="s">
        <v>239</v>
      </c>
      <c r="F175" s="263" t="s">
        <v>240</v>
      </c>
      <c r="G175" s="263"/>
      <c r="H175" s="263"/>
      <c r="I175" s="263"/>
      <c r="J175" s="166" t="s">
        <v>159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160</v>
      </c>
      <c r="AT175" s="21" t="s">
        <v>156</v>
      </c>
      <c r="AU175" s="21" t="s">
        <v>134</v>
      </c>
      <c r="AY175" s="21" t="s">
        <v>155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134</v>
      </c>
      <c r="BK175" s="107">
        <f>ROUND(L175*K175,2)</f>
        <v>0</v>
      </c>
      <c r="BL175" s="21" t="s">
        <v>160</v>
      </c>
      <c r="BM175" s="21" t="s">
        <v>241</v>
      </c>
    </row>
    <row r="176" spans="2:65" s="9" customFormat="1" ht="29.85" customHeight="1">
      <c r="B176" s="153"/>
      <c r="C176" s="154"/>
      <c r="D176" s="163" t="s">
        <v>111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84">
        <f>BK176</f>
        <v>0</v>
      </c>
      <c r="O176" s="285"/>
      <c r="P176" s="285"/>
      <c r="Q176" s="285"/>
      <c r="R176" s="156"/>
      <c r="T176" s="157"/>
      <c r="U176" s="154"/>
      <c r="V176" s="154"/>
      <c r="W176" s="158">
        <f>SUM(W177:W205)</f>
        <v>0</v>
      </c>
      <c r="X176" s="154"/>
      <c r="Y176" s="158">
        <f>SUM(Y177:Y205)</f>
        <v>1.312E-3</v>
      </c>
      <c r="Z176" s="154"/>
      <c r="AA176" s="159">
        <f>SUM(AA177:AA205)</f>
        <v>5.867119999999999</v>
      </c>
      <c r="AR176" s="160" t="s">
        <v>84</v>
      </c>
      <c r="AT176" s="161" t="s">
        <v>78</v>
      </c>
      <c r="AU176" s="161" t="s">
        <v>84</v>
      </c>
      <c r="AY176" s="160" t="s">
        <v>155</v>
      </c>
      <c r="BK176" s="162">
        <f>SUM(BK177:BK205)</f>
        <v>0</v>
      </c>
    </row>
    <row r="177" spans="2:65" s="1" customFormat="1" ht="16.5" customHeight="1">
      <c r="B177" s="37"/>
      <c r="C177" s="164" t="s">
        <v>242</v>
      </c>
      <c r="D177" s="164" t="s">
        <v>156</v>
      </c>
      <c r="E177" s="165" t="s">
        <v>243</v>
      </c>
      <c r="F177" s="263" t="s">
        <v>244</v>
      </c>
      <c r="G177" s="263"/>
      <c r="H177" s="263"/>
      <c r="I177" s="263"/>
      <c r="J177" s="166" t="s">
        <v>245</v>
      </c>
      <c r="K177" s="167">
        <v>1</v>
      </c>
      <c r="L177" s="264">
        <v>0</v>
      </c>
      <c r="M177" s="265"/>
      <c r="N177" s="266">
        <f t="shared" ref="N177:N182" si="5"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 t="shared" ref="W177:W182" si="6">V177*K177</f>
        <v>0</v>
      </c>
      <c r="X177" s="169">
        <v>0</v>
      </c>
      <c r="Y177" s="169">
        <f t="shared" ref="Y177:Y182" si="7">X177*K177</f>
        <v>0</v>
      </c>
      <c r="Z177" s="169">
        <v>1.933E-2</v>
      </c>
      <c r="AA177" s="170">
        <f t="shared" ref="AA177:AA182" si="8">Z177*K177</f>
        <v>1.933E-2</v>
      </c>
      <c r="AR177" s="21" t="s">
        <v>234</v>
      </c>
      <c r="AT177" s="21" t="s">
        <v>156</v>
      </c>
      <c r="AU177" s="21" t="s">
        <v>134</v>
      </c>
      <c r="AY177" s="21" t="s">
        <v>155</v>
      </c>
      <c r="BE177" s="107">
        <f t="shared" ref="BE177:BE182" si="9">IF(U177="základní",N177,0)</f>
        <v>0</v>
      </c>
      <c r="BF177" s="107">
        <f t="shared" ref="BF177:BF182" si="10">IF(U177="snížená",N177,0)</f>
        <v>0</v>
      </c>
      <c r="BG177" s="107">
        <f t="shared" ref="BG177:BG182" si="11">IF(U177="zákl. přenesená",N177,0)</f>
        <v>0</v>
      </c>
      <c r="BH177" s="107">
        <f t="shared" ref="BH177:BH182" si="12">IF(U177="sníž. přenesená",N177,0)</f>
        <v>0</v>
      </c>
      <c r="BI177" s="107">
        <f t="shared" ref="BI177:BI182" si="13">IF(U177="nulová",N177,0)</f>
        <v>0</v>
      </c>
      <c r="BJ177" s="21" t="s">
        <v>134</v>
      </c>
      <c r="BK177" s="107">
        <f t="shared" ref="BK177:BK182" si="14">ROUND(L177*K177,2)</f>
        <v>0</v>
      </c>
      <c r="BL177" s="21" t="s">
        <v>234</v>
      </c>
      <c r="BM177" s="21" t="s">
        <v>246</v>
      </c>
    </row>
    <row r="178" spans="2:65" s="1" customFormat="1" ht="25.5" customHeight="1">
      <c r="B178" s="37"/>
      <c r="C178" s="164" t="s">
        <v>247</v>
      </c>
      <c r="D178" s="164" t="s">
        <v>156</v>
      </c>
      <c r="E178" s="165" t="s">
        <v>248</v>
      </c>
      <c r="F178" s="263" t="s">
        <v>249</v>
      </c>
      <c r="G178" s="263"/>
      <c r="H178" s="263"/>
      <c r="I178" s="263"/>
      <c r="J178" s="166" t="s">
        <v>245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1.9460000000000002E-2</v>
      </c>
      <c r="AA178" s="170">
        <f t="shared" si="8"/>
        <v>1.9460000000000002E-2</v>
      </c>
      <c r="AR178" s="21" t="s">
        <v>234</v>
      </c>
      <c r="AT178" s="21" t="s">
        <v>156</v>
      </c>
      <c r="AU178" s="21" t="s">
        <v>134</v>
      </c>
      <c r="AY178" s="21" t="s">
        <v>155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134</v>
      </c>
      <c r="BK178" s="107">
        <f t="shared" si="14"/>
        <v>0</v>
      </c>
      <c r="BL178" s="21" t="s">
        <v>234</v>
      </c>
      <c r="BM178" s="21" t="s">
        <v>250</v>
      </c>
    </row>
    <row r="179" spans="2:65" s="1" customFormat="1" ht="16.5" customHeight="1">
      <c r="B179" s="37"/>
      <c r="C179" s="164" t="s">
        <v>251</v>
      </c>
      <c r="D179" s="164" t="s">
        <v>156</v>
      </c>
      <c r="E179" s="165" t="s">
        <v>252</v>
      </c>
      <c r="F179" s="263" t="s">
        <v>253</v>
      </c>
      <c r="G179" s="263"/>
      <c r="H179" s="263"/>
      <c r="I179" s="263"/>
      <c r="J179" s="166" t="s">
        <v>245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9.5100000000000004E-2</v>
      </c>
      <c r="AA179" s="170">
        <f t="shared" si="8"/>
        <v>9.5100000000000004E-2</v>
      </c>
      <c r="AR179" s="21" t="s">
        <v>234</v>
      </c>
      <c r="AT179" s="21" t="s">
        <v>156</v>
      </c>
      <c r="AU179" s="21" t="s">
        <v>134</v>
      </c>
      <c r="AY179" s="21" t="s">
        <v>155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134</v>
      </c>
      <c r="BK179" s="107">
        <f t="shared" si="14"/>
        <v>0</v>
      </c>
      <c r="BL179" s="21" t="s">
        <v>234</v>
      </c>
      <c r="BM179" s="21" t="s">
        <v>254</v>
      </c>
    </row>
    <row r="180" spans="2:65" s="1" customFormat="1" ht="16.5" customHeight="1">
      <c r="B180" s="37"/>
      <c r="C180" s="164" t="s">
        <v>10</v>
      </c>
      <c r="D180" s="164" t="s">
        <v>156</v>
      </c>
      <c r="E180" s="165" t="s">
        <v>255</v>
      </c>
      <c r="F180" s="263" t="s">
        <v>256</v>
      </c>
      <c r="G180" s="263"/>
      <c r="H180" s="263"/>
      <c r="I180" s="263"/>
      <c r="J180" s="166" t="s">
        <v>245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1.56E-3</v>
      </c>
      <c r="AA180" s="170">
        <f t="shared" si="8"/>
        <v>1.56E-3</v>
      </c>
      <c r="AR180" s="21" t="s">
        <v>234</v>
      </c>
      <c r="AT180" s="21" t="s">
        <v>156</v>
      </c>
      <c r="AU180" s="21" t="s">
        <v>134</v>
      </c>
      <c r="AY180" s="21" t="s">
        <v>155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134</v>
      </c>
      <c r="BK180" s="107">
        <f t="shared" si="14"/>
        <v>0</v>
      </c>
      <c r="BL180" s="21" t="s">
        <v>234</v>
      </c>
      <c r="BM180" s="21" t="s">
        <v>257</v>
      </c>
    </row>
    <row r="181" spans="2:65" s="1" customFormat="1" ht="16.5" customHeight="1">
      <c r="B181" s="37"/>
      <c r="C181" s="164" t="s">
        <v>258</v>
      </c>
      <c r="D181" s="164" t="s">
        <v>156</v>
      </c>
      <c r="E181" s="165" t="s">
        <v>259</v>
      </c>
      <c r="F181" s="263" t="s">
        <v>260</v>
      </c>
      <c r="G181" s="263"/>
      <c r="H181" s="263"/>
      <c r="I181" s="263"/>
      <c r="J181" s="166" t="s">
        <v>159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2.2499999999999998E-3</v>
      </c>
      <c r="AA181" s="170">
        <f t="shared" si="8"/>
        <v>2.2499999999999998E-3</v>
      </c>
      <c r="AR181" s="21" t="s">
        <v>234</v>
      </c>
      <c r="AT181" s="21" t="s">
        <v>156</v>
      </c>
      <c r="AU181" s="21" t="s">
        <v>134</v>
      </c>
      <c r="AY181" s="21" t="s">
        <v>155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134</v>
      </c>
      <c r="BK181" s="107">
        <f t="shared" si="14"/>
        <v>0</v>
      </c>
      <c r="BL181" s="21" t="s">
        <v>234</v>
      </c>
      <c r="BM181" s="21" t="s">
        <v>261</v>
      </c>
    </row>
    <row r="182" spans="2:65" s="1" customFormat="1" ht="16.5" customHeight="1">
      <c r="B182" s="37"/>
      <c r="C182" s="164" t="s">
        <v>262</v>
      </c>
      <c r="D182" s="164" t="s">
        <v>156</v>
      </c>
      <c r="E182" s="165" t="s">
        <v>263</v>
      </c>
      <c r="F182" s="263" t="s">
        <v>264</v>
      </c>
      <c r="G182" s="263"/>
      <c r="H182" s="263"/>
      <c r="I182" s="263"/>
      <c r="J182" s="166" t="s">
        <v>164</v>
      </c>
      <c r="K182" s="167">
        <v>3.83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3.9E-2</v>
      </c>
      <c r="AA182" s="170">
        <f t="shared" si="8"/>
        <v>0.14937</v>
      </c>
      <c r="AR182" s="21" t="s">
        <v>234</v>
      </c>
      <c r="AT182" s="21" t="s">
        <v>156</v>
      </c>
      <c r="AU182" s="21" t="s">
        <v>134</v>
      </c>
      <c r="AY182" s="21" t="s">
        <v>155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134</v>
      </c>
      <c r="BK182" s="107">
        <f t="shared" si="14"/>
        <v>0</v>
      </c>
      <c r="BL182" s="21" t="s">
        <v>234</v>
      </c>
      <c r="BM182" s="21" t="s">
        <v>265</v>
      </c>
    </row>
    <row r="183" spans="2:65" s="10" customFormat="1" ht="16.5" customHeight="1">
      <c r="B183" s="171"/>
      <c r="C183" s="172"/>
      <c r="D183" s="172"/>
      <c r="E183" s="173" t="s">
        <v>22</v>
      </c>
      <c r="F183" s="267" t="s">
        <v>266</v>
      </c>
      <c r="G183" s="268"/>
      <c r="H183" s="268"/>
      <c r="I183" s="268"/>
      <c r="J183" s="172"/>
      <c r="K183" s="174">
        <v>3.83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167</v>
      </c>
      <c r="AU183" s="178" t="s">
        <v>134</v>
      </c>
      <c r="AV183" s="10" t="s">
        <v>134</v>
      </c>
      <c r="AW183" s="10" t="s">
        <v>36</v>
      </c>
      <c r="AX183" s="10" t="s">
        <v>84</v>
      </c>
      <c r="AY183" s="178" t="s">
        <v>155</v>
      </c>
    </row>
    <row r="184" spans="2:65" s="1" customFormat="1" ht="25.5" customHeight="1">
      <c r="B184" s="37"/>
      <c r="C184" s="164" t="s">
        <v>267</v>
      </c>
      <c r="D184" s="164" t="s">
        <v>156</v>
      </c>
      <c r="E184" s="165" t="s">
        <v>268</v>
      </c>
      <c r="F184" s="263" t="s">
        <v>269</v>
      </c>
      <c r="G184" s="263"/>
      <c r="H184" s="263"/>
      <c r="I184" s="263"/>
      <c r="J184" s="166" t="s">
        <v>159</v>
      </c>
      <c r="K184" s="167">
        <v>4</v>
      </c>
      <c r="L184" s="264">
        <v>0</v>
      </c>
      <c r="M184" s="265"/>
      <c r="N184" s="266">
        <f>ROUND(L184*K184,2)</f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>V184*K184</f>
        <v>0</v>
      </c>
      <c r="X184" s="169">
        <v>0</v>
      </c>
      <c r="Y184" s="169">
        <f>X184*K184</f>
        <v>0</v>
      </c>
      <c r="Z184" s="169">
        <v>2.4E-2</v>
      </c>
      <c r="AA184" s="170">
        <f>Z184*K184</f>
        <v>9.6000000000000002E-2</v>
      </c>
      <c r="AR184" s="21" t="s">
        <v>234</v>
      </c>
      <c r="AT184" s="21" t="s">
        <v>156</v>
      </c>
      <c r="AU184" s="21" t="s">
        <v>134</v>
      </c>
      <c r="AY184" s="21" t="s">
        <v>155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1" t="s">
        <v>134</v>
      </c>
      <c r="BK184" s="107">
        <f>ROUND(L184*K184,2)</f>
        <v>0</v>
      </c>
      <c r="BL184" s="21" t="s">
        <v>234</v>
      </c>
      <c r="BM184" s="21" t="s">
        <v>270</v>
      </c>
    </row>
    <row r="185" spans="2:65" s="1" customFormat="1" ht="25.5" customHeight="1">
      <c r="B185" s="37"/>
      <c r="C185" s="164" t="s">
        <v>271</v>
      </c>
      <c r="D185" s="164" t="s">
        <v>156</v>
      </c>
      <c r="E185" s="165" t="s">
        <v>272</v>
      </c>
      <c r="F185" s="263" t="s">
        <v>273</v>
      </c>
      <c r="G185" s="263"/>
      <c r="H185" s="263"/>
      <c r="I185" s="263"/>
      <c r="J185" s="166" t="s">
        <v>171</v>
      </c>
      <c r="K185" s="167">
        <v>38.299999999999997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0</v>
      </c>
      <c r="AA185" s="170">
        <f>Z185*K185</f>
        <v>0</v>
      </c>
      <c r="AR185" s="21" t="s">
        <v>234</v>
      </c>
      <c r="AT185" s="21" t="s">
        <v>156</v>
      </c>
      <c r="AU185" s="21" t="s">
        <v>134</v>
      </c>
      <c r="AY185" s="21" t="s">
        <v>155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134</v>
      </c>
      <c r="BK185" s="107">
        <f>ROUND(L185*K185,2)</f>
        <v>0</v>
      </c>
      <c r="BL185" s="21" t="s">
        <v>234</v>
      </c>
      <c r="BM185" s="21" t="s">
        <v>274</v>
      </c>
    </row>
    <row r="186" spans="2:65" s="10" customFormat="1" ht="16.5" customHeight="1">
      <c r="B186" s="171"/>
      <c r="C186" s="172"/>
      <c r="D186" s="172"/>
      <c r="E186" s="173" t="s">
        <v>22</v>
      </c>
      <c r="F186" s="267" t="s">
        <v>275</v>
      </c>
      <c r="G186" s="268"/>
      <c r="H186" s="268"/>
      <c r="I186" s="268"/>
      <c r="J186" s="172"/>
      <c r="K186" s="174">
        <v>5.42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167</v>
      </c>
      <c r="AU186" s="178" t="s">
        <v>134</v>
      </c>
      <c r="AV186" s="10" t="s">
        <v>134</v>
      </c>
      <c r="AW186" s="10" t="s">
        <v>36</v>
      </c>
      <c r="AX186" s="10" t="s">
        <v>79</v>
      </c>
      <c r="AY186" s="178" t="s">
        <v>155</v>
      </c>
    </row>
    <row r="187" spans="2:65" s="10" customFormat="1" ht="16.5" customHeight="1">
      <c r="B187" s="171"/>
      <c r="C187" s="172"/>
      <c r="D187" s="172"/>
      <c r="E187" s="173" t="s">
        <v>22</v>
      </c>
      <c r="F187" s="271" t="s">
        <v>276</v>
      </c>
      <c r="G187" s="272"/>
      <c r="H187" s="272"/>
      <c r="I187" s="272"/>
      <c r="J187" s="172"/>
      <c r="K187" s="174">
        <v>8.8800000000000008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167</v>
      </c>
      <c r="AU187" s="178" t="s">
        <v>134</v>
      </c>
      <c r="AV187" s="10" t="s">
        <v>134</v>
      </c>
      <c r="AW187" s="10" t="s">
        <v>36</v>
      </c>
      <c r="AX187" s="10" t="s">
        <v>79</v>
      </c>
      <c r="AY187" s="178" t="s">
        <v>155</v>
      </c>
    </row>
    <row r="188" spans="2:65" s="10" customFormat="1" ht="16.5" customHeight="1">
      <c r="B188" s="171"/>
      <c r="C188" s="172"/>
      <c r="D188" s="172"/>
      <c r="E188" s="173" t="s">
        <v>22</v>
      </c>
      <c r="F188" s="271" t="s">
        <v>277</v>
      </c>
      <c r="G188" s="272"/>
      <c r="H188" s="272"/>
      <c r="I188" s="272"/>
      <c r="J188" s="172"/>
      <c r="K188" s="174">
        <v>24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167</v>
      </c>
      <c r="AU188" s="178" t="s">
        <v>134</v>
      </c>
      <c r="AV188" s="10" t="s">
        <v>134</v>
      </c>
      <c r="AW188" s="10" t="s">
        <v>36</v>
      </c>
      <c r="AX188" s="10" t="s">
        <v>79</v>
      </c>
      <c r="AY188" s="178" t="s">
        <v>155</v>
      </c>
    </row>
    <row r="189" spans="2:65" s="12" customFormat="1" ht="16.5" customHeight="1">
      <c r="B189" s="186"/>
      <c r="C189" s="187"/>
      <c r="D189" s="187"/>
      <c r="E189" s="188" t="s">
        <v>22</v>
      </c>
      <c r="F189" s="273" t="s">
        <v>204</v>
      </c>
      <c r="G189" s="274"/>
      <c r="H189" s="274"/>
      <c r="I189" s="274"/>
      <c r="J189" s="187"/>
      <c r="K189" s="189">
        <v>38.299999999999997</v>
      </c>
      <c r="L189" s="187"/>
      <c r="M189" s="187"/>
      <c r="N189" s="187"/>
      <c r="O189" s="187"/>
      <c r="P189" s="187"/>
      <c r="Q189" s="187"/>
      <c r="R189" s="190"/>
      <c r="T189" s="191"/>
      <c r="U189" s="187"/>
      <c r="V189" s="187"/>
      <c r="W189" s="187"/>
      <c r="X189" s="187"/>
      <c r="Y189" s="187"/>
      <c r="Z189" s="187"/>
      <c r="AA189" s="192"/>
      <c r="AT189" s="193" t="s">
        <v>167</v>
      </c>
      <c r="AU189" s="193" t="s">
        <v>134</v>
      </c>
      <c r="AV189" s="12" t="s">
        <v>160</v>
      </c>
      <c r="AW189" s="12" t="s">
        <v>36</v>
      </c>
      <c r="AX189" s="12" t="s">
        <v>84</v>
      </c>
      <c r="AY189" s="193" t="s">
        <v>155</v>
      </c>
    </row>
    <row r="190" spans="2:65" s="1" customFormat="1" ht="25.5" customHeight="1">
      <c r="B190" s="37"/>
      <c r="C190" s="164" t="s">
        <v>278</v>
      </c>
      <c r="D190" s="164" t="s">
        <v>156</v>
      </c>
      <c r="E190" s="165" t="s">
        <v>279</v>
      </c>
      <c r="F190" s="263" t="s">
        <v>280</v>
      </c>
      <c r="G190" s="263"/>
      <c r="H190" s="263"/>
      <c r="I190" s="263"/>
      <c r="J190" s="166" t="s">
        <v>164</v>
      </c>
      <c r="K190" s="167">
        <v>24.5</v>
      </c>
      <c r="L190" s="264">
        <v>0</v>
      </c>
      <c r="M190" s="265"/>
      <c r="N190" s="266">
        <f>ROUND(L190*K190,2)</f>
        <v>0</v>
      </c>
      <c r="O190" s="266"/>
      <c r="P190" s="266"/>
      <c r="Q190" s="266"/>
      <c r="R190" s="39"/>
      <c r="T190" s="168" t="s">
        <v>22</v>
      </c>
      <c r="U190" s="46" t="s">
        <v>46</v>
      </c>
      <c r="V190" s="38"/>
      <c r="W190" s="169">
        <f>V190*K190</f>
        <v>0</v>
      </c>
      <c r="X190" s="169">
        <v>0</v>
      </c>
      <c r="Y190" s="169">
        <f>X190*K190</f>
        <v>0</v>
      </c>
      <c r="Z190" s="169">
        <v>7.0000000000000001E-3</v>
      </c>
      <c r="AA190" s="170">
        <f>Z190*K190</f>
        <v>0.17150000000000001</v>
      </c>
      <c r="AR190" s="21" t="s">
        <v>234</v>
      </c>
      <c r="AT190" s="21" t="s">
        <v>156</v>
      </c>
      <c r="AU190" s="21" t="s">
        <v>134</v>
      </c>
      <c r="AY190" s="21" t="s">
        <v>155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1" t="s">
        <v>134</v>
      </c>
      <c r="BK190" s="107">
        <f>ROUND(L190*K190,2)</f>
        <v>0</v>
      </c>
      <c r="BL190" s="21" t="s">
        <v>234</v>
      </c>
      <c r="BM190" s="21" t="s">
        <v>281</v>
      </c>
    </row>
    <row r="191" spans="2:65" s="10" customFormat="1" ht="16.5" customHeight="1">
      <c r="B191" s="171"/>
      <c r="C191" s="172"/>
      <c r="D191" s="172"/>
      <c r="E191" s="173" t="s">
        <v>22</v>
      </c>
      <c r="F191" s="267" t="s">
        <v>282</v>
      </c>
      <c r="G191" s="268"/>
      <c r="H191" s="268"/>
      <c r="I191" s="268"/>
      <c r="J191" s="172"/>
      <c r="K191" s="174">
        <v>24.5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167</v>
      </c>
      <c r="AU191" s="178" t="s">
        <v>134</v>
      </c>
      <c r="AV191" s="10" t="s">
        <v>134</v>
      </c>
      <c r="AW191" s="10" t="s">
        <v>36</v>
      </c>
      <c r="AX191" s="10" t="s">
        <v>84</v>
      </c>
      <c r="AY191" s="178" t="s">
        <v>155</v>
      </c>
    </row>
    <row r="192" spans="2:65" s="1" customFormat="1" ht="16.5" customHeight="1">
      <c r="B192" s="37"/>
      <c r="C192" s="164" t="s">
        <v>283</v>
      </c>
      <c r="D192" s="164" t="s">
        <v>156</v>
      </c>
      <c r="E192" s="165" t="s">
        <v>284</v>
      </c>
      <c r="F192" s="263" t="s">
        <v>285</v>
      </c>
      <c r="G192" s="263"/>
      <c r="H192" s="263"/>
      <c r="I192" s="263"/>
      <c r="J192" s="166" t="s">
        <v>164</v>
      </c>
      <c r="K192" s="167">
        <v>24.5</v>
      </c>
      <c r="L192" s="264">
        <v>0</v>
      </c>
      <c r="M192" s="265"/>
      <c r="N192" s="266">
        <f>ROUND(L192*K192,2)</f>
        <v>0</v>
      </c>
      <c r="O192" s="266"/>
      <c r="P192" s="266"/>
      <c r="Q192" s="266"/>
      <c r="R192" s="39"/>
      <c r="T192" s="168" t="s">
        <v>22</v>
      </c>
      <c r="U192" s="46" t="s">
        <v>46</v>
      </c>
      <c r="V192" s="38"/>
      <c r="W192" s="169">
        <f>V192*K192</f>
        <v>0</v>
      </c>
      <c r="X192" s="169">
        <v>0</v>
      </c>
      <c r="Y192" s="169">
        <f>X192*K192</f>
        <v>0</v>
      </c>
      <c r="Z192" s="169">
        <v>0</v>
      </c>
      <c r="AA192" s="170">
        <f>Z192*K192</f>
        <v>0</v>
      </c>
      <c r="AR192" s="21" t="s">
        <v>234</v>
      </c>
      <c r="AT192" s="21" t="s">
        <v>156</v>
      </c>
      <c r="AU192" s="21" t="s">
        <v>134</v>
      </c>
      <c r="AY192" s="21" t="s">
        <v>155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1" t="s">
        <v>134</v>
      </c>
      <c r="BK192" s="107">
        <f>ROUND(L192*K192,2)</f>
        <v>0</v>
      </c>
      <c r="BL192" s="21" t="s">
        <v>234</v>
      </c>
      <c r="BM192" s="21" t="s">
        <v>286</v>
      </c>
    </row>
    <row r="193" spans="2:65" s="1" customFormat="1" ht="25.5" customHeight="1">
      <c r="B193" s="37"/>
      <c r="C193" s="164" t="s">
        <v>287</v>
      </c>
      <c r="D193" s="164" t="s">
        <v>156</v>
      </c>
      <c r="E193" s="165" t="s">
        <v>288</v>
      </c>
      <c r="F193" s="263" t="s">
        <v>289</v>
      </c>
      <c r="G193" s="263"/>
      <c r="H193" s="263"/>
      <c r="I193" s="263"/>
      <c r="J193" s="166" t="s">
        <v>164</v>
      </c>
      <c r="K193" s="167">
        <v>32.799999999999997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4.0000000000000003E-5</v>
      </c>
      <c r="Y193" s="169">
        <f>X193*K193</f>
        <v>1.312E-3</v>
      </c>
      <c r="Z193" s="169">
        <v>0</v>
      </c>
      <c r="AA193" s="170">
        <f>Z193*K193</f>
        <v>0</v>
      </c>
      <c r="AR193" s="21" t="s">
        <v>160</v>
      </c>
      <c r="AT193" s="21" t="s">
        <v>156</v>
      </c>
      <c r="AU193" s="21" t="s">
        <v>134</v>
      </c>
      <c r="AY193" s="21" t="s">
        <v>155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134</v>
      </c>
      <c r="BK193" s="107">
        <f>ROUND(L193*K193,2)</f>
        <v>0</v>
      </c>
      <c r="BL193" s="21" t="s">
        <v>160</v>
      </c>
      <c r="BM193" s="21" t="s">
        <v>290</v>
      </c>
    </row>
    <row r="194" spans="2:65" s="1" customFormat="1" ht="25.5" customHeight="1">
      <c r="B194" s="37"/>
      <c r="C194" s="164" t="s">
        <v>291</v>
      </c>
      <c r="D194" s="164" t="s">
        <v>156</v>
      </c>
      <c r="E194" s="165" t="s">
        <v>292</v>
      </c>
      <c r="F194" s="263" t="s">
        <v>293</v>
      </c>
      <c r="G194" s="263"/>
      <c r="H194" s="263"/>
      <c r="I194" s="263"/>
      <c r="J194" s="166" t="s">
        <v>164</v>
      </c>
      <c r="K194" s="167">
        <v>28.001999999999999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22</v>
      </c>
      <c r="U194" s="46" t="s">
        <v>46</v>
      </c>
      <c r="V194" s="38"/>
      <c r="W194" s="169">
        <f>V194*K194</f>
        <v>0</v>
      </c>
      <c r="X194" s="169">
        <v>0</v>
      </c>
      <c r="Y194" s="169">
        <f>X194*K194</f>
        <v>0</v>
      </c>
      <c r="Z194" s="169">
        <v>0.15</v>
      </c>
      <c r="AA194" s="170">
        <f>Z194*K194</f>
        <v>4.2002999999999995</v>
      </c>
      <c r="AR194" s="21" t="s">
        <v>160</v>
      </c>
      <c r="AT194" s="21" t="s">
        <v>156</v>
      </c>
      <c r="AU194" s="21" t="s">
        <v>134</v>
      </c>
      <c r="AY194" s="21" t="s">
        <v>155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134</v>
      </c>
      <c r="BK194" s="107">
        <f>ROUND(L194*K194,2)</f>
        <v>0</v>
      </c>
      <c r="BL194" s="21" t="s">
        <v>160</v>
      </c>
      <c r="BM194" s="21" t="s">
        <v>294</v>
      </c>
    </row>
    <row r="195" spans="2:65" s="10" customFormat="1" ht="16.5" customHeight="1">
      <c r="B195" s="171"/>
      <c r="C195" s="172"/>
      <c r="D195" s="172"/>
      <c r="E195" s="173" t="s">
        <v>22</v>
      </c>
      <c r="F195" s="267" t="s">
        <v>295</v>
      </c>
      <c r="G195" s="268"/>
      <c r="H195" s="268"/>
      <c r="I195" s="268"/>
      <c r="J195" s="172"/>
      <c r="K195" s="174">
        <v>28.001999999999999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167</v>
      </c>
      <c r="AU195" s="178" t="s">
        <v>134</v>
      </c>
      <c r="AV195" s="10" t="s">
        <v>134</v>
      </c>
      <c r="AW195" s="10" t="s">
        <v>36</v>
      </c>
      <c r="AX195" s="10" t="s">
        <v>84</v>
      </c>
      <c r="AY195" s="178" t="s">
        <v>155</v>
      </c>
    </row>
    <row r="196" spans="2:65" s="1" customFormat="1" ht="38.25" customHeight="1">
      <c r="B196" s="37"/>
      <c r="C196" s="164" t="s">
        <v>296</v>
      </c>
      <c r="D196" s="164" t="s">
        <v>156</v>
      </c>
      <c r="E196" s="165" t="s">
        <v>297</v>
      </c>
      <c r="F196" s="263" t="s">
        <v>298</v>
      </c>
      <c r="G196" s="263"/>
      <c r="H196" s="263"/>
      <c r="I196" s="263"/>
      <c r="J196" s="166" t="s">
        <v>299</v>
      </c>
      <c r="K196" s="167">
        <v>0.158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22</v>
      </c>
      <c r="U196" s="46" t="s">
        <v>46</v>
      </c>
      <c r="V196" s="38"/>
      <c r="W196" s="169">
        <f>V196*K196</f>
        <v>0</v>
      </c>
      <c r="X196" s="169">
        <v>0</v>
      </c>
      <c r="Y196" s="169">
        <f>X196*K196</f>
        <v>0</v>
      </c>
      <c r="Z196" s="169">
        <v>2.2000000000000002</v>
      </c>
      <c r="AA196" s="170">
        <f>Z196*K196</f>
        <v>0.34760000000000002</v>
      </c>
      <c r="AR196" s="21" t="s">
        <v>160</v>
      </c>
      <c r="AT196" s="21" t="s">
        <v>156</v>
      </c>
      <c r="AU196" s="21" t="s">
        <v>134</v>
      </c>
      <c r="AY196" s="21" t="s">
        <v>155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134</v>
      </c>
      <c r="BK196" s="107">
        <f>ROUND(L196*K196,2)</f>
        <v>0</v>
      </c>
      <c r="BL196" s="21" t="s">
        <v>160</v>
      </c>
      <c r="BM196" s="21" t="s">
        <v>300</v>
      </c>
    </row>
    <row r="197" spans="2:65" s="10" customFormat="1" ht="16.5" customHeight="1">
      <c r="B197" s="171"/>
      <c r="C197" s="172"/>
      <c r="D197" s="172"/>
      <c r="E197" s="173" t="s">
        <v>22</v>
      </c>
      <c r="F197" s="267" t="s">
        <v>301</v>
      </c>
      <c r="G197" s="268"/>
      <c r="H197" s="268"/>
      <c r="I197" s="268"/>
      <c r="J197" s="172"/>
      <c r="K197" s="174">
        <v>0.158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167</v>
      </c>
      <c r="AU197" s="178" t="s">
        <v>134</v>
      </c>
      <c r="AV197" s="10" t="s">
        <v>134</v>
      </c>
      <c r="AW197" s="10" t="s">
        <v>36</v>
      </c>
      <c r="AX197" s="10" t="s">
        <v>84</v>
      </c>
      <c r="AY197" s="178" t="s">
        <v>155</v>
      </c>
    </row>
    <row r="198" spans="2:65" s="1" customFormat="1" ht="25.5" customHeight="1">
      <c r="B198" s="37"/>
      <c r="C198" s="164" t="s">
        <v>302</v>
      </c>
      <c r="D198" s="164" t="s">
        <v>156</v>
      </c>
      <c r="E198" s="165" t="s">
        <v>303</v>
      </c>
      <c r="F198" s="263" t="s">
        <v>304</v>
      </c>
      <c r="G198" s="263"/>
      <c r="H198" s="263"/>
      <c r="I198" s="263"/>
      <c r="J198" s="166" t="s">
        <v>164</v>
      </c>
      <c r="K198" s="167">
        <v>7.95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22</v>
      </c>
      <c r="U198" s="46" t="s">
        <v>46</v>
      </c>
      <c r="V198" s="38"/>
      <c r="W198" s="169">
        <f>V198*K198</f>
        <v>0</v>
      </c>
      <c r="X198" s="169">
        <v>0</v>
      </c>
      <c r="Y198" s="169">
        <f>X198*K198</f>
        <v>0</v>
      </c>
      <c r="Z198" s="169">
        <v>3.5000000000000003E-2</v>
      </c>
      <c r="AA198" s="170">
        <f>Z198*K198</f>
        <v>0.27825000000000005</v>
      </c>
      <c r="AR198" s="21" t="s">
        <v>160</v>
      </c>
      <c r="AT198" s="21" t="s">
        <v>156</v>
      </c>
      <c r="AU198" s="21" t="s">
        <v>134</v>
      </c>
      <c r="AY198" s="21" t="s">
        <v>155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134</v>
      </c>
      <c r="BK198" s="107">
        <f>ROUND(L198*K198,2)</f>
        <v>0</v>
      </c>
      <c r="BL198" s="21" t="s">
        <v>160</v>
      </c>
      <c r="BM198" s="21" t="s">
        <v>305</v>
      </c>
    </row>
    <row r="199" spans="2:65" s="10" customFormat="1" ht="16.5" customHeight="1">
      <c r="B199" s="171"/>
      <c r="C199" s="172"/>
      <c r="D199" s="172"/>
      <c r="E199" s="173" t="s">
        <v>22</v>
      </c>
      <c r="F199" s="267" t="s">
        <v>306</v>
      </c>
      <c r="G199" s="268"/>
      <c r="H199" s="268"/>
      <c r="I199" s="268"/>
      <c r="J199" s="172"/>
      <c r="K199" s="174">
        <v>7.95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167</v>
      </c>
      <c r="AU199" s="178" t="s">
        <v>134</v>
      </c>
      <c r="AV199" s="10" t="s">
        <v>134</v>
      </c>
      <c r="AW199" s="10" t="s">
        <v>36</v>
      </c>
      <c r="AX199" s="10" t="s">
        <v>84</v>
      </c>
      <c r="AY199" s="178" t="s">
        <v>155</v>
      </c>
    </row>
    <row r="200" spans="2:65" s="1" customFormat="1" ht="25.5" customHeight="1">
      <c r="B200" s="37"/>
      <c r="C200" s="164" t="s">
        <v>307</v>
      </c>
      <c r="D200" s="164" t="s">
        <v>156</v>
      </c>
      <c r="E200" s="165" t="s">
        <v>308</v>
      </c>
      <c r="F200" s="263" t="s">
        <v>309</v>
      </c>
      <c r="G200" s="263"/>
      <c r="H200" s="263"/>
      <c r="I200" s="263"/>
      <c r="J200" s="166" t="s">
        <v>164</v>
      </c>
      <c r="K200" s="167">
        <v>4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22</v>
      </c>
      <c r="U200" s="46" t="s">
        <v>46</v>
      </c>
      <c r="V200" s="38"/>
      <c r="W200" s="169">
        <f>V200*K200</f>
        <v>0</v>
      </c>
      <c r="X200" s="169">
        <v>0</v>
      </c>
      <c r="Y200" s="169">
        <f>X200*K200</f>
        <v>0</v>
      </c>
      <c r="Z200" s="169">
        <v>7.5999999999999998E-2</v>
      </c>
      <c r="AA200" s="170">
        <f>Z200*K200</f>
        <v>0.30399999999999999</v>
      </c>
      <c r="AR200" s="21" t="s">
        <v>160</v>
      </c>
      <c r="AT200" s="21" t="s">
        <v>156</v>
      </c>
      <c r="AU200" s="21" t="s">
        <v>134</v>
      </c>
      <c r="AY200" s="21" t="s">
        <v>155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134</v>
      </c>
      <c r="BK200" s="107">
        <f>ROUND(L200*K200,2)</f>
        <v>0</v>
      </c>
      <c r="BL200" s="21" t="s">
        <v>160</v>
      </c>
      <c r="BM200" s="21" t="s">
        <v>310</v>
      </c>
    </row>
    <row r="201" spans="2:65" s="10" customFormat="1" ht="16.5" customHeight="1">
      <c r="B201" s="171"/>
      <c r="C201" s="172"/>
      <c r="D201" s="172"/>
      <c r="E201" s="173" t="s">
        <v>22</v>
      </c>
      <c r="F201" s="267" t="s">
        <v>311</v>
      </c>
      <c r="G201" s="268"/>
      <c r="H201" s="268"/>
      <c r="I201" s="268"/>
      <c r="J201" s="172"/>
      <c r="K201" s="174">
        <v>4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167</v>
      </c>
      <c r="AU201" s="178" t="s">
        <v>134</v>
      </c>
      <c r="AV201" s="10" t="s">
        <v>134</v>
      </c>
      <c r="AW201" s="10" t="s">
        <v>36</v>
      </c>
      <c r="AX201" s="10" t="s">
        <v>84</v>
      </c>
      <c r="AY201" s="178" t="s">
        <v>155</v>
      </c>
    </row>
    <row r="202" spans="2:65" s="1" customFormat="1" ht="25.5" customHeight="1">
      <c r="B202" s="37"/>
      <c r="C202" s="164" t="s">
        <v>312</v>
      </c>
      <c r="D202" s="164" t="s">
        <v>156</v>
      </c>
      <c r="E202" s="165" t="s">
        <v>313</v>
      </c>
      <c r="F202" s="263" t="s">
        <v>314</v>
      </c>
      <c r="G202" s="263"/>
      <c r="H202" s="263"/>
      <c r="I202" s="263"/>
      <c r="J202" s="166" t="s">
        <v>315</v>
      </c>
      <c r="K202" s="167">
        <v>1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22</v>
      </c>
      <c r="U202" s="46" t="s">
        <v>46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1.2999999999999999E-2</v>
      </c>
      <c r="AA202" s="170">
        <f>Z202*K202</f>
        <v>1.2999999999999999E-2</v>
      </c>
      <c r="AR202" s="21" t="s">
        <v>160</v>
      </c>
      <c r="AT202" s="21" t="s">
        <v>156</v>
      </c>
      <c r="AU202" s="21" t="s">
        <v>134</v>
      </c>
      <c r="AY202" s="21" t="s">
        <v>155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134</v>
      </c>
      <c r="BK202" s="107">
        <f>ROUND(L202*K202,2)</f>
        <v>0</v>
      </c>
      <c r="BL202" s="21" t="s">
        <v>160</v>
      </c>
      <c r="BM202" s="21" t="s">
        <v>316</v>
      </c>
    </row>
    <row r="203" spans="2:65" s="1" customFormat="1" ht="16.5" customHeight="1">
      <c r="B203" s="37"/>
      <c r="C203" s="164" t="s">
        <v>317</v>
      </c>
      <c r="D203" s="164" t="s">
        <v>156</v>
      </c>
      <c r="E203" s="165" t="s">
        <v>318</v>
      </c>
      <c r="F203" s="263" t="s">
        <v>319</v>
      </c>
      <c r="G203" s="263"/>
      <c r="H203" s="263"/>
      <c r="I203" s="263"/>
      <c r="J203" s="166" t="s">
        <v>315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320</v>
      </c>
    </row>
    <row r="204" spans="2:65" s="1" customFormat="1" ht="25.5" customHeight="1">
      <c r="B204" s="37"/>
      <c r="C204" s="164" t="s">
        <v>321</v>
      </c>
      <c r="D204" s="164" t="s">
        <v>156</v>
      </c>
      <c r="E204" s="165" t="s">
        <v>322</v>
      </c>
      <c r="F204" s="263" t="s">
        <v>323</v>
      </c>
      <c r="G204" s="263"/>
      <c r="H204" s="263"/>
      <c r="I204" s="263"/>
      <c r="J204" s="166" t="s">
        <v>164</v>
      </c>
      <c r="K204" s="167">
        <v>2.2999999999999998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22</v>
      </c>
      <c r="U204" s="46" t="s">
        <v>46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6.8000000000000005E-2</v>
      </c>
      <c r="AA204" s="170">
        <f>Z204*K204</f>
        <v>0.15640000000000001</v>
      </c>
      <c r="AR204" s="21" t="s">
        <v>160</v>
      </c>
      <c r="AT204" s="21" t="s">
        <v>156</v>
      </c>
      <c r="AU204" s="21" t="s">
        <v>134</v>
      </c>
      <c r="AY204" s="21" t="s">
        <v>155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134</v>
      </c>
      <c r="BK204" s="107">
        <f>ROUND(L204*K204,2)</f>
        <v>0</v>
      </c>
      <c r="BL204" s="21" t="s">
        <v>160</v>
      </c>
      <c r="BM204" s="21" t="s">
        <v>324</v>
      </c>
    </row>
    <row r="205" spans="2:65" s="10" customFormat="1" ht="16.5" customHeight="1">
      <c r="B205" s="171"/>
      <c r="C205" s="172"/>
      <c r="D205" s="172"/>
      <c r="E205" s="173" t="s">
        <v>22</v>
      </c>
      <c r="F205" s="267" t="s">
        <v>325</v>
      </c>
      <c r="G205" s="268"/>
      <c r="H205" s="268"/>
      <c r="I205" s="268"/>
      <c r="J205" s="172"/>
      <c r="K205" s="174">
        <v>2.2999999999999998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167</v>
      </c>
      <c r="AU205" s="178" t="s">
        <v>134</v>
      </c>
      <c r="AV205" s="10" t="s">
        <v>134</v>
      </c>
      <c r="AW205" s="10" t="s">
        <v>36</v>
      </c>
      <c r="AX205" s="10" t="s">
        <v>84</v>
      </c>
      <c r="AY205" s="178" t="s">
        <v>155</v>
      </c>
    </row>
    <row r="206" spans="2:65" s="9" customFormat="1" ht="29.85" customHeight="1">
      <c r="B206" s="153"/>
      <c r="C206" s="154"/>
      <c r="D206" s="163" t="s">
        <v>112</v>
      </c>
      <c r="E206" s="163"/>
      <c r="F206" s="163"/>
      <c r="G206" s="163"/>
      <c r="H206" s="163"/>
      <c r="I206" s="163"/>
      <c r="J206" s="163"/>
      <c r="K206" s="163"/>
      <c r="L206" s="163"/>
      <c r="M206" s="163"/>
      <c r="N206" s="282">
        <f>BK206</f>
        <v>0</v>
      </c>
      <c r="O206" s="283"/>
      <c r="P206" s="283"/>
      <c r="Q206" s="283"/>
      <c r="R206" s="156"/>
      <c r="T206" s="157"/>
      <c r="U206" s="154"/>
      <c r="V206" s="154"/>
      <c r="W206" s="158">
        <f>SUM(W207:W211)</f>
        <v>0</v>
      </c>
      <c r="X206" s="154"/>
      <c r="Y206" s="158">
        <f>SUM(Y207:Y211)</f>
        <v>0</v>
      </c>
      <c r="Z206" s="154"/>
      <c r="AA206" s="159">
        <f>SUM(AA207:AA211)</f>
        <v>0</v>
      </c>
      <c r="AR206" s="160" t="s">
        <v>84</v>
      </c>
      <c r="AT206" s="161" t="s">
        <v>78</v>
      </c>
      <c r="AU206" s="161" t="s">
        <v>84</v>
      </c>
      <c r="AY206" s="160" t="s">
        <v>155</v>
      </c>
      <c r="BK206" s="162">
        <f>SUM(BK207:BK211)</f>
        <v>0</v>
      </c>
    </row>
    <row r="207" spans="2:65" s="1" customFormat="1" ht="38.25" customHeight="1">
      <c r="B207" s="37"/>
      <c r="C207" s="164" t="s">
        <v>326</v>
      </c>
      <c r="D207" s="164" t="s">
        <v>156</v>
      </c>
      <c r="E207" s="165" t="s">
        <v>327</v>
      </c>
      <c r="F207" s="263" t="s">
        <v>328</v>
      </c>
      <c r="G207" s="263"/>
      <c r="H207" s="263"/>
      <c r="I207" s="263"/>
      <c r="J207" s="166" t="s">
        <v>329</v>
      </c>
      <c r="K207" s="167">
        <v>5.8739999999999997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160</v>
      </c>
      <c r="AT207" s="21" t="s">
        <v>156</v>
      </c>
      <c r="AU207" s="21" t="s">
        <v>134</v>
      </c>
      <c r="AY207" s="21" t="s">
        <v>155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134</v>
      </c>
      <c r="BK207" s="107">
        <f>ROUND(L207*K207,2)</f>
        <v>0</v>
      </c>
      <c r="BL207" s="21" t="s">
        <v>160</v>
      </c>
      <c r="BM207" s="21" t="s">
        <v>330</v>
      </c>
    </row>
    <row r="208" spans="2:65" s="1" customFormat="1" ht="38.25" customHeight="1">
      <c r="B208" s="37"/>
      <c r="C208" s="164" t="s">
        <v>331</v>
      </c>
      <c r="D208" s="164" t="s">
        <v>156</v>
      </c>
      <c r="E208" s="165" t="s">
        <v>332</v>
      </c>
      <c r="F208" s="263" t="s">
        <v>333</v>
      </c>
      <c r="G208" s="263"/>
      <c r="H208" s="263"/>
      <c r="I208" s="263"/>
      <c r="J208" s="166" t="s">
        <v>329</v>
      </c>
      <c r="K208" s="167">
        <v>5.8739999999999997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160</v>
      </c>
      <c r="AT208" s="21" t="s">
        <v>156</v>
      </c>
      <c r="AU208" s="21" t="s">
        <v>134</v>
      </c>
      <c r="AY208" s="21" t="s">
        <v>155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134</v>
      </c>
      <c r="BK208" s="107">
        <f>ROUND(L208*K208,2)</f>
        <v>0</v>
      </c>
      <c r="BL208" s="21" t="s">
        <v>160</v>
      </c>
      <c r="BM208" s="21" t="s">
        <v>334</v>
      </c>
    </row>
    <row r="209" spans="2:65" s="1" customFormat="1" ht="25.5" customHeight="1">
      <c r="B209" s="37"/>
      <c r="C209" s="164" t="s">
        <v>335</v>
      </c>
      <c r="D209" s="164" t="s">
        <v>156</v>
      </c>
      <c r="E209" s="165" t="s">
        <v>336</v>
      </c>
      <c r="F209" s="263" t="s">
        <v>337</v>
      </c>
      <c r="G209" s="263"/>
      <c r="H209" s="263"/>
      <c r="I209" s="263"/>
      <c r="J209" s="166" t="s">
        <v>329</v>
      </c>
      <c r="K209" s="167">
        <v>58.74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160</v>
      </c>
      <c r="AT209" s="21" t="s">
        <v>156</v>
      </c>
      <c r="AU209" s="21" t="s">
        <v>134</v>
      </c>
      <c r="AY209" s="21" t="s">
        <v>155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134</v>
      </c>
      <c r="BK209" s="107">
        <f>ROUND(L209*K209,2)</f>
        <v>0</v>
      </c>
      <c r="BL209" s="21" t="s">
        <v>160</v>
      </c>
      <c r="BM209" s="21" t="s">
        <v>338</v>
      </c>
    </row>
    <row r="210" spans="2:65" s="1" customFormat="1" ht="25.5" customHeight="1">
      <c r="B210" s="37"/>
      <c r="C210" s="164" t="s">
        <v>339</v>
      </c>
      <c r="D210" s="164" t="s">
        <v>156</v>
      </c>
      <c r="E210" s="165" t="s">
        <v>340</v>
      </c>
      <c r="F210" s="263" t="s">
        <v>341</v>
      </c>
      <c r="G210" s="263"/>
      <c r="H210" s="263"/>
      <c r="I210" s="263"/>
      <c r="J210" s="166" t="s">
        <v>329</v>
      </c>
      <c r="K210" s="167">
        <v>5.8739999999999997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160</v>
      </c>
      <c r="AT210" s="21" t="s">
        <v>156</v>
      </c>
      <c r="AU210" s="21" t="s">
        <v>134</v>
      </c>
      <c r="AY210" s="21" t="s">
        <v>155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134</v>
      </c>
      <c r="BK210" s="107">
        <f>ROUND(L210*K210,2)</f>
        <v>0</v>
      </c>
      <c r="BL210" s="21" t="s">
        <v>160</v>
      </c>
      <c r="BM210" s="21" t="s">
        <v>342</v>
      </c>
    </row>
    <row r="211" spans="2:65" s="1" customFormat="1" ht="25.5" customHeight="1">
      <c r="B211" s="37"/>
      <c r="C211" s="164" t="s">
        <v>343</v>
      </c>
      <c r="D211" s="164" t="s">
        <v>156</v>
      </c>
      <c r="E211" s="165" t="s">
        <v>344</v>
      </c>
      <c r="F211" s="263" t="s">
        <v>345</v>
      </c>
      <c r="G211" s="263"/>
      <c r="H211" s="263"/>
      <c r="I211" s="263"/>
      <c r="J211" s="166" t="s">
        <v>329</v>
      </c>
      <c r="K211" s="167">
        <v>3.3479999999999999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346</v>
      </c>
    </row>
    <row r="212" spans="2:65" s="9" customFormat="1" ht="37.35" customHeight="1">
      <c r="B212" s="153"/>
      <c r="C212" s="154"/>
      <c r="D212" s="155" t="s">
        <v>113</v>
      </c>
      <c r="E212" s="155"/>
      <c r="F212" s="155"/>
      <c r="G212" s="155"/>
      <c r="H212" s="155"/>
      <c r="I212" s="155"/>
      <c r="J212" s="155"/>
      <c r="K212" s="155"/>
      <c r="L212" s="155"/>
      <c r="M212" s="155"/>
      <c r="N212" s="286">
        <f>BK212</f>
        <v>0</v>
      </c>
      <c r="O212" s="287"/>
      <c r="P212" s="287"/>
      <c r="Q212" s="287"/>
      <c r="R212" s="156"/>
      <c r="T212" s="157"/>
      <c r="U212" s="154"/>
      <c r="V212" s="154"/>
      <c r="W212" s="158">
        <f>W213+W222+W227+W238+W248+W265+W272+W283+W291+W295+W308+W332+W340+W355</f>
        <v>0</v>
      </c>
      <c r="X212" s="154"/>
      <c r="Y212" s="158">
        <f>Y213+Y222+Y227+Y238+Y248+Y265+Y272+Y283+Y291+Y295+Y308+Y332+Y340+Y355</f>
        <v>1.0445437160000002</v>
      </c>
      <c r="Z212" s="154"/>
      <c r="AA212" s="159">
        <f>AA213+AA222+AA227+AA238+AA248+AA265+AA272+AA283+AA291+AA295+AA308+AA332+AA340+AA355</f>
        <v>7.1999999999999998E-3</v>
      </c>
      <c r="AR212" s="160" t="s">
        <v>134</v>
      </c>
      <c r="AT212" s="161" t="s">
        <v>78</v>
      </c>
      <c r="AU212" s="161" t="s">
        <v>79</v>
      </c>
      <c r="AY212" s="160" t="s">
        <v>155</v>
      </c>
      <c r="BK212" s="162">
        <f>BK213+BK222+BK227+BK238+BK248+BK265+BK272+BK283+BK291+BK295+BK308+BK332+BK340+BK355</f>
        <v>0</v>
      </c>
    </row>
    <row r="213" spans="2:65" s="9" customFormat="1" ht="19.95" customHeight="1">
      <c r="B213" s="153"/>
      <c r="C213" s="154"/>
      <c r="D213" s="163" t="s">
        <v>114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82">
        <f>BK213</f>
        <v>0</v>
      </c>
      <c r="O213" s="283"/>
      <c r="P213" s="283"/>
      <c r="Q213" s="283"/>
      <c r="R213" s="156"/>
      <c r="T213" s="157"/>
      <c r="U213" s="154"/>
      <c r="V213" s="154"/>
      <c r="W213" s="158">
        <f>SUM(W214:W221)</f>
        <v>0</v>
      </c>
      <c r="X213" s="154"/>
      <c r="Y213" s="158">
        <f>SUM(Y214:Y221)</f>
        <v>7.4969999999999981E-2</v>
      </c>
      <c r="Z213" s="154"/>
      <c r="AA213" s="159">
        <f>SUM(AA214:AA221)</f>
        <v>0</v>
      </c>
      <c r="AR213" s="160" t="s">
        <v>134</v>
      </c>
      <c r="AT213" s="161" t="s">
        <v>78</v>
      </c>
      <c r="AU213" s="161" t="s">
        <v>84</v>
      </c>
      <c r="AY213" s="160" t="s">
        <v>155</v>
      </c>
      <c r="BK213" s="162">
        <f>SUM(BK214:BK221)</f>
        <v>0</v>
      </c>
    </row>
    <row r="214" spans="2:65" s="1" customFormat="1" ht="25.5" customHeight="1">
      <c r="B214" s="37"/>
      <c r="C214" s="164" t="s">
        <v>347</v>
      </c>
      <c r="D214" s="164" t="s">
        <v>156</v>
      </c>
      <c r="E214" s="165" t="s">
        <v>348</v>
      </c>
      <c r="F214" s="263" t="s">
        <v>349</v>
      </c>
      <c r="G214" s="263"/>
      <c r="H214" s="263"/>
      <c r="I214" s="263"/>
      <c r="J214" s="166" t="s">
        <v>164</v>
      </c>
      <c r="K214" s="167">
        <v>3.25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4.4999999999999997E-3</v>
      </c>
      <c r="Y214" s="169">
        <f>X214*K214</f>
        <v>1.4624999999999999E-2</v>
      </c>
      <c r="Z214" s="169">
        <v>0</v>
      </c>
      <c r="AA214" s="170">
        <f>Z214*K214</f>
        <v>0</v>
      </c>
      <c r="AR214" s="21" t="s">
        <v>234</v>
      </c>
      <c r="AT214" s="21" t="s">
        <v>156</v>
      </c>
      <c r="AU214" s="21" t="s">
        <v>134</v>
      </c>
      <c r="AY214" s="21" t="s">
        <v>155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134</v>
      </c>
      <c r="BK214" s="107">
        <f>ROUND(L214*K214,2)</f>
        <v>0</v>
      </c>
      <c r="BL214" s="21" t="s">
        <v>234</v>
      </c>
      <c r="BM214" s="21" t="s">
        <v>350</v>
      </c>
    </row>
    <row r="215" spans="2:65" s="10" customFormat="1" ht="16.5" customHeight="1">
      <c r="B215" s="171"/>
      <c r="C215" s="172"/>
      <c r="D215" s="172"/>
      <c r="E215" s="173" t="s">
        <v>22</v>
      </c>
      <c r="F215" s="267" t="s">
        <v>192</v>
      </c>
      <c r="G215" s="268"/>
      <c r="H215" s="268"/>
      <c r="I215" s="268"/>
      <c r="J215" s="172"/>
      <c r="K215" s="174">
        <v>3.25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167</v>
      </c>
      <c r="AU215" s="178" t="s">
        <v>134</v>
      </c>
      <c r="AV215" s="10" t="s">
        <v>134</v>
      </c>
      <c r="AW215" s="10" t="s">
        <v>36</v>
      </c>
      <c r="AX215" s="10" t="s">
        <v>84</v>
      </c>
      <c r="AY215" s="178" t="s">
        <v>155</v>
      </c>
    </row>
    <row r="216" spans="2:65" s="1" customFormat="1" ht="25.5" customHeight="1">
      <c r="B216" s="37"/>
      <c r="C216" s="164" t="s">
        <v>351</v>
      </c>
      <c r="D216" s="164" t="s">
        <v>156</v>
      </c>
      <c r="E216" s="165" t="s">
        <v>352</v>
      </c>
      <c r="F216" s="263" t="s">
        <v>353</v>
      </c>
      <c r="G216" s="263"/>
      <c r="H216" s="263"/>
      <c r="I216" s="263"/>
      <c r="J216" s="166" t="s">
        <v>164</v>
      </c>
      <c r="K216" s="167">
        <v>4.51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22</v>
      </c>
      <c r="U216" s="46" t="s">
        <v>46</v>
      </c>
      <c r="V216" s="38"/>
      <c r="W216" s="169">
        <f>V216*K216</f>
        <v>0</v>
      </c>
      <c r="X216" s="169">
        <v>4.4999999999999997E-3</v>
      </c>
      <c r="Y216" s="169">
        <f>X216*K216</f>
        <v>2.0294999999999997E-2</v>
      </c>
      <c r="Z216" s="169">
        <v>0</v>
      </c>
      <c r="AA216" s="170">
        <f>Z216*K216</f>
        <v>0</v>
      </c>
      <c r="AR216" s="21" t="s">
        <v>234</v>
      </c>
      <c r="AT216" s="21" t="s">
        <v>156</v>
      </c>
      <c r="AU216" s="21" t="s">
        <v>134</v>
      </c>
      <c r="AY216" s="21" t="s">
        <v>155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134</v>
      </c>
      <c r="BK216" s="107">
        <f>ROUND(L216*K216,2)</f>
        <v>0</v>
      </c>
      <c r="BL216" s="21" t="s">
        <v>234</v>
      </c>
      <c r="BM216" s="21" t="s">
        <v>354</v>
      </c>
    </row>
    <row r="217" spans="2:65" s="10" customFormat="1" ht="16.5" customHeight="1">
      <c r="B217" s="171"/>
      <c r="C217" s="172"/>
      <c r="D217" s="172"/>
      <c r="E217" s="173" t="s">
        <v>22</v>
      </c>
      <c r="F217" s="267" t="s">
        <v>355</v>
      </c>
      <c r="G217" s="268"/>
      <c r="H217" s="268"/>
      <c r="I217" s="268"/>
      <c r="J217" s="172"/>
      <c r="K217" s="174">
        <v>1.855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167</v>
      </c>
      <c r="AU217" s="178" t="s">
        <v>134</v>
      </c>
      <c r="AV217" s="10" t="s">
        <v>134</v>
      </c>
      <c r="AW217" s="10" t="s">
        <v>36</v>
      </c>
      <c r="AX217" s="10" t="s">
        <v>79</v>
      </c>
      <c r="AY217" s="178" t="s">
        <v>155</v>
      </c>
    </row>
    <row r="218" spans="2:65" s="10" customFormat="1" ht="16.5" customHeight="1">
      <c r="B218" s="171"/>
      <c r="C218" s="172"/>
      <c r="D218" s="172"/>
      <c r="E218" s="173" t="s">
        <v>22</v>
      </c>
      <c r="F218" s="271" t="s">
        <v>356</v>
      </c>
      <c r="G218" s="272"/>
      <c r="H218" s="272"/>
      <c r="I218" s="272"/>
      <c r="J218" s="172"/>
      <c r="K218" s="174">
        <v>2.6549999999999998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167</v>
      </c>
      <c r="AU218" s="178" t="s">
        <v>134</v>
      </c>
      <c r="AV218" s="10" t="s">
        <v>134</v>
      </c>
      <c r="AW218" s="10" t="s">
        <v>36</v>
      </c>
      <c r="AX218" s="10" t="s">
        <v>79</v>
      </c>
      <c r="AY218" s="178" t="s">
        <v>155</v>
      </c>
    </row>
    <row r="219" spans="2:65" s="12" customFormat="1" ht="16.5" customHeight="1">
      <c r="B219" s="186"/>
      <c r="C219" s="187"/>
      <c r="D219" s="187"/>
      <c r="E219" s="188" t="s">
        <v>22</v>
      </c>
      <c r="F219" s="273" t="s">
        <v>204</v>
      </c>
      <c r="G219" s="274"/>
      <c r="H219" s="274"/>
      <c r="I219" s="274"/>
      <c r="J219" s="187"/>
      <c r="K219" s="189">
        <v>4.51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167</v>
      </c>
      <c r="AU219" s="193" t="s">
        <v>134</v>
      </c>
      <c r="AV219" s="12" t="s">
        <v>160</v>
      </c>
      <c r="AW219" s="12" t="s">
        <v>36</v>
      </c>
      <c r="AX219" s="12" t="s">
        <v>84</v>
      </c>
      <c r="AY219" s="193" t="s">
        <v>155</v>
      </c>
    </row>
    <row r="220" spans="2:65" s="1" customFormat="1" ht="16.5" customHeight="1">
      <c r="B220" s="37"/>
      <c r="C220" s="164" t="s">
        <v>357</v>
      </c>
      <c r="D220" s="164" t="s">
        <v>156</v>
      </c>
      <c r="E220" s="165" t="s">
        <v>358</v>
      </c>
      <c r="F220" s="263" t="s">
        <v>359</v>
      </c>
      <c r="G220" s="263"/>
      <c r="H220" s="263"/>
      <c r="I220" s="263"/>
      <c r="J220" s="166" t="s">
        <v>171</v>
      </c>
      <c r="K220" s="167">
        <v>8.9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4.0049999999999995E-2</v>
      </c>
      <c r="Z220" s="169">
        <v>0</v>
      </c>
      <c r="AA220" s="170">
        <f>Z220*K220</f>
        <v>0</v>
      </c>
      <c r="AR220" s="21" t="s">
        <v>234</v>
      </c>
      <c r="AT220" s="21" t="s">
        <v>156</v>
      </c>
      <c r="AU220" s="21" t="s">
        <v>134</v>
      </c>
      <c r="AY220" s="21" t="s">
        <v>155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134</v>
      </c>
      <c r="BK220" s="107">
        <f>ROUND(L220*K220,2)</f>
        <v>0</v>
      </c>
      <c r="BL220" s="21" t="s">
        <v>234</v>
      </c>
      <c r="BM220" s="21" t="s">
        <v>360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361</v>
      </c>
      <c r="G221" s="268"/>
      <c r="H221" s="268"/>
      <c r="I221" s="268"/>
      <c r="J221" s="172"/>
      <c r="K221" s="174">
        <v>8.9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167</v>
      </c>
      <c r="AU221" s="178" t="s">
        <v>134</v>
      </c>
      <c r="AV221" s="10" t="s">
        <v>134</v>
      </c>
      <c r="AW221" s="10" t="s">
        <v>36</v>
      </c>
      <c r="AX221" s="10" t="s">
        <v>84</v>
      </c>
      <c r="AY221" s="178" t="s">
        <v>155</v>
      </c>
    </row>
    <row r="222" spans="2:65" s="9" customFormat="1" ht="29.85" customHeight="1">
      <c r="B222" s="153"/>
      <c r="C222" s="154"/>
      <c r="D222" s="163" t="s">
        <v>115</v>
      </c>
      <c r="E222" s="163"/>
      <c r="F222" s="163"/>
      <c r="G222" s="163"/>
      <c r="H222" s="163"/>
      <c r="I222" s="163"/>
      <c r="J222" s="163"/>
      <c r="K222" s="163"/>
      <c r="L222" s="163"/>
      <c r="M222" s="163"/>
      <c r="N222" s="282">
        <f>BK222</f>
        <v>0</v>
      </c>
      <c r="O222" s="283"/>
      <c r="P222" s="283"/>
      <c r="Q222" s="283"/>
      <c r="R222" s="156"/>
      <c r="T222" s="157"/>
      <c r="U222" s="154"/>
      <c r="V222" s="154"/>
      <c r="W222" s="158">
        <f>SUM(W223:W226)</f>
        <v>0</v>
      </c>
      <c r="X222" s="154"/>
      <c r="Y222" s="158">
        <f>SUM(Y223:Y226)</f>
        <v>6.6299999999999996E-3</v>
      </c>
      <c r="Z222" s="154"/>
      <c r="AA222" s="159">
        <f>SUM(AA223:AA226)</f>
        <v>7.1999999999999998E-3</v>
      </c>
      <c r="AR222" s="160" t="s">
        <v>134</v>
      </c>
      <c r="AT222" s="161" t="s">
        <v>78</v>
      </c>
      <c r="AU222" s="161" t="s">
        <v>84</v>
      </c>
      <c r="AY222" s="160" t="s">
        <v>155</v>
      </c>
      <c r="BK222" s="162">
        <f>SUM(BK223:BK226)</f>
        <v>0</v>
      </c>
    </row>
    <row r="223" spans="2:65" s="1" customFormat="1" ht="25.5" customHeight="1">
      <c r="B223" s="37"/>
      <c r="C223" s="164" t="s">
        <v>362</v>
      </c>
      <c r="D223" s="164" t="s">
        <v>156</v>
      </c>
      <c r="E223" s="165" t="s">
        <v>363</v>
      </c>
      <c r="F223" s="263" t="s">
        <v>364</v>
      </c>
      <c r="G223" s="263"/>
      <c r="H223" s="263"/>
      <c r="I223" s="263"/>
      <c r="J223" s="166" t="s">
        <v>164</v>
      </c>
      <c r="K223" s="167">
        <v>4.8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68" t="s">
        <v>22</v>
      </c>
      <c r="U223" s="46" t="s">
        <v>46</v>
      </c>
      <c r="V223" s="38"/>
      <c r="W223" s="169">
        <f>V223*K223</f>
        <v>0</v>
      </c>
      <c r="X223" s="169">
        <v>0</v>
      </c>
      <c r="Y223" s="169">
        <f>X223*K223</f>
        <v>0</v>
      </c>
      <c r="Z223" s="169">
        <v>1.5E-3</v>
      </c>
      <c r="AA223" s="170">
        <f>Z223*K223</f>
        <v>7.1999999999999998E-3</v>
      </c>
      <c r="AR223" s="21" t="s">
        <v>234</v>
      </c>
      <c r="AT223" s="21" t="s">
        <v>156</v>
      </c>
      <c r="AU223" s="21" t="s">
        <v>134</v>
      </c>
      <c r="AY223" s="21" t="s">
        <v>155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1" t="s">
        <v>134</v>
      </c>
      <c r="BK223" s="107">
        <f>ROUND(L223*K223,2)</f>
        <v>0</v>
      </c>
      <c r="BL223" s="21" t="s">
        <v>234</v>
      </c>
      <c r="BM223" s="21" t="s">
        <v>365</v>
      </c>
    </row>
    <row r="224" spans="2:65" s="1" customFormat="1" ht="38.25" customHeight="1">
      <c r="B224" s="37"/>
      <c r="C224" s="164" t="s">
        <v>366</v>
      </c>
      <c r="D224" s="164" t="s">
        <v>156</v>
      </c>
      <c r="E224" s="165" t="s">
        <v>367</v>
      </c>
      <c r="F224" s="263" t="s">
        <v>368</v>
      </c>
      <c r="G224" s="263"/>
      <c r="H224" s="263"/>
      <c r="I224" s="263"/>
      <c r="J224" s="166" t="s">
        <v>164</v>
      </c>
      <c r="K224" s="167">
        <v>3.25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234</v>
      </c>
      <c r="AT224" s="21" t="s">
        <v>156</v>
      </c>
      <c r="AU224" s="21" t="s">
        <v>134</v>
      </c>
      <c r="AY224" s="21" t="s">
        <v>155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134</v>
      </c>
      <c r="BK224" s="107">
        <f>ROUND(L224*K224,2)</f>
        <v>0</v>
      </c>
      <c r="BL224" s="21" t="s">
        <v>234</v>
      </c>
      <c r="BM224" s="21" t="s">
        <v>369</v>
      </c>
    </row>
    <row r="225" spans="2:65" s="1" customFormat="1" ht="16.5" customHeight="1">
      <c r="B225" s="37"/>
      <c r="C225" s="194" t="s">
        <v>370</v>
      </c>
      <c r="D225" s="194" t="s">
        <v>227</v>
      </c>
      <c r="E225" s="195" t="s">
        <v>371</v>
      </c>
      <c r="F225" s="275" t="s">
        <v>372</v>
      </c>
      <c r="G225" s="275"/>
      <c r="H225" s="275"/>
      <c r="I225" s="275"/>
      <c r="J225" s="196" t="s">
        <v>164</v>
      </c>
      <c r="K225" s="197">
        <v>3.3149999999999999</v>
      </c>
      <c r="L225" s="276">
        <v>0</v>
      </c>
      <c r="M225" s="277"/>
      <c r="N225" s="278">
        <f>ROUND(L225*K225,2)</f>
        <v>0</v>
      </c>
      <c r="O225" s="266"/>
      <c r="P225" s="266"/>
      <c r="Q225" s="266"/>
      <c r="R225" s="39"/>
      <c r="T225" s="168" t="s">
        <v>22</v>
      </c>
      <c r="U225" s="46" t="s">
        <v>46</v>
      </c>
      <c r="V225" s="38"/>
      <c r="W225" s="169">
        <f>V225*K225</f>
        <v>0</v>
      </c>
      <c r="X225" s="169">
        <v>2E-3</v>
      </c>
      <c r="Y225" s="169">
        <f>X225*K225</f>
        <v>6.6299999999999996E-3</v>
      </c>
      <c r="Z225" s="169">
        <v>0</v>
      </c>
      <c r="AA225" s="170">
        <f>Z225*K225</f>
        <v>0</v>
      </c>
      <c r="AR225" s="21" t="s">
        <v>307</v>
      </c>
      <c r="AT225" s="21" t="s">
        <v>227</v>
      </c>
      <c r="AU225" s="21" t="s">
        <v>134</v>
      </c>
      <c r="AY225" s="21" t="s">
        <v>155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134</v>
      </c>
      <c r="BK225" s="107">
        <f>ROUND(L225*K225,2)</f>
        <v>0</v>
      </c>
      <c r="BL225" s="21" t="s">
        <v>234</v>
      </c>
      <c r="BM225" s="21" t="s">
        <v>373</v>
      </c>
    </row>
    <row r="226" spans="2:65" s="1" customFormat="1" ht="16.5" customHeight="1">
      <c r="B226" s="37"/>
      <c r="C226" s="164" t="s">
        <v>374</v>
      </c>
      <c r="D226" s="164" t="s">
        <v>156</v>
      </c>
      <c r="E226" s="165" t="s">
        <v>375</v>
      </c>
      <c r="F226" s="263" t="s">
        <v>376</v>
      </c>
      <c r="G226" s="263"/>
      <c r="H226" s="263"/>
      <c r="I226" s="263"/>
      <c r="J226" s="166" t="s">
        <v>315</v>
      </c>
      <c r="K226" s="167">
        <v>1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22</v>
      </c>
      <c r="U226" s="46" t="s">
        <v>46</v>
      </c>
      <c r="V226" s="38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21" t="s">
        <v>234</v>
      </c>
      <c r="AT226" s="21" t="s">
        <v>156</v>
      </c>
      <c r="AU226" s="21" t="s">
        <v>134</v>
      </c>
      <c r="AY226" s="21" t="s">
        <v>155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134</v>
      </c>
      <c r="BK226" s="107">
        <f>ROUND(L226*K226,2)</f>
        <v>0</v>
      </c>
      <c r="BL226" s="21" t="s">
        <v>234</v>
      </c>
      <c r="BM226" s="21" t="s">
        <v>377</v>
      </c>
    </row>
    <row r="227" spans="2:65" s="9" customFormat="1" ht="29.85" customHeight="1">
      <c r="B227" s="153"/>
      <c r="C227" s="154"/>
      <c r="D227" s="163" t="s">
        <v>116</v>
      </c>
      <c r="E227" s="163"/>
      <c r="F227" s="163"/>
      <c r="G227" s="163"/>
      <c r="H227" s="163"/>
      <c r="I227" s="163"/>
      <c r="J227" s="163"/>
      <c r="K227" s="163"/>
      <c r="L227" s="163"/>
      <c r="M227" s="163"/>
      <c r="N227" s="284">
        <f>BK227</f>
        <v>0</v>
      </c>
      <c r="O227" s="285"/>
      <c r="P227" s="285"/>
      <c r="Q227" s="285"/>
      <c r="R227" s="156"/>
      <c r="T227" s="157"/>
      <c r="U227" s="154"/>
      <c r="V227" s="154"/>
      <c r="W227" s="158">
        <f>SUM(W228:W237)</f>
        <v>0</v>
      </c>
      <c r="X227" s="154"/>
      <c r="Y227" s="158">
        <f>SUM(Y228:Y237)</f>
        <v>3.4840000000000001E-3</v>
      </c>
      <c r="Z227" s="154"/>
      <c r="AA227" s="159">
        <f>SUM(AA228:AA237)</f>
        <v>0</v>
      </c>
      <c r="AR227" s="160" t="s">
        <v>134</v>
      </c>
      <c r="AT227" s="161" t="s">
        <v>78</v>
      </c>
      <c r="AU227" s="161" t="s">
        <v>84</v>
      </c>
      <c r="AY227" s="160" t="s">
        <v>155</v>
      </c>
      <c r="BK227" s="162">
        <f>SUM(BK228:BK237)</f>
        <v>0</v>
      </c>
    </row>
    <row r="228" spans="2:65" s="1" customFormat="1" ht="25.5" customHeight="1">
      <c r="B228" s="37"/>
      <c r="C228" s="164" t="s">
        <v>378</v>
      </c>
      <c r="D228" s="164" t="s">
        <v>156</v>
      </c>
      <c r="E228" s="165" t="s">
        <v>379</v>
      </c>
      <c r="F228" s="263" t="s">
        <v>380</v>
      </c>
      <c r="G228" s="263"/>
      <c r="H228" s="263"/>
      <c r="I228" s="263"/>
      <c r="J228" s="166" t="s">
        <v>171</v>
      </c>
      <c r="K228" s="167">
        <v>1</v>
      </c>
      <c r="L228" s="264">
        <v>0</v>
      </c>
      <c r="M228" s="265"/>
      <c r="N228" s="266">
        <f t="shared" ref="N228:N233" si="15"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 t="shared" ref="W228:W233" si="16">V228*K228</f>
        <v>0</v>
      </c>
      <c r="X228" s="169">
        <v>1.2600000000000001E-3</v>
      </c>
      <c r="Y228" s="169">
        <f t="shared" ref="Y228:Y233" si="17">X228*K228</f>
        <v>1.2600000000000001E-3</v>
      </c>
      <c r="Z228" s="169">
        <v>0</v>
      </c>
      <c r="AA228" s="170">
        <f t="shared" ref="AA228:AA233" si="18">Z228*K228</f>
        <v>0</v>
      </c>
      <c r="AR228" s="21" t="s">
        <v>160</v>
      </c>
      <c r="AT228" s="21" t="s">
        <v>156</v>
      </c>
      <c r="AU228" s="21" t="s">
        <v>134</v>
      </c>
      <c r="AY228" s="21" t="s">
        <v>155</v>
      </c>
      <c r="BE228" s="107">
        <f t="shared" ref="BE228:BE233" si="19">IF(U228="základní",N228,0)</f>
        <v>0</v>
      </c>
      <c r="BF228" s="107">
        <f t="shared" ref="BF228:BF233" si="20">IF(U228="snížená",N228,0)</f>
        <v>0</v>
      </c>
      <c r="BG228" s="107">
        <f t="shared" ref="BG228:BG233" si="21">IF(U228="zákl. přenesená",N228,0)</f>
        <v>0</v>
      </c>
      <c r="BH228" s="107">
        <f t="shared" ref="BH228:BH233" si="22">IF(U228="sníž. přenesená",N228,0)</f>
        <v>0</v>
      </c>
      <c r="BI228" s="107">
        <f t="shared" ref="BI228:BI233" si="23">IF(U228="nulová",N228,0)</f>
        <v>0</v>
      </c>
      <c r="BJ228" s="21" t="s">
        <v>134</v>
      </c>
      <c r="BK228" s="107">
        <f t="shared" ref="BK228:BK233" si="24">ROUND(L228*K228,2)</f>
        <v>0</v>
      </c>
      <c r="BL228" s="21" t="s">
        <v>160</v>
      </c>
      <c r="BM228" s="21" t="s">
        <v>381</v>
      </c>
    </row>
    <row r="229" spans="2:65" s="1" customFormat="1" ht="25.5" customHeight="1">
      <c r="B229" s="37"/>
      <c r="C229" s="164" t="s">
        <v>382</v>
      </c>
      <c r="D229" s="164" t="s">
        <v>156</v>
      </c>
      <c r="E229" s="165" t="s">
        <v>383</v>
      </c>
      <c r="F229" s="263" t="s">
        <v>384</v>
      </c>
      <c r="G229" s="263"/>
      <c r="H229" s="263"/>
      <c r="I229" s="263"/>
      <c r="J229" s="166" t="s">
        <v>171</v>
      </c>
      <c r="K229" s="167">
        <v>1.1000000000000001</v>
      </c>
      <c r="L229" s="264">
        <v>0</v>
      </c>
      <c r="M229" s="265"/>
      <c r="N229" s="266">
        <f t="shared" si="15"/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 t="shared" si="16"/>
        <v>0</v>
      </c>
      <c r="X229" s="169">
        <v>2.9E-4</v>
      </c>
      <c r="Y229" s="169">
        <f t="shared" si="17"/>
        <v>3.19E-4</v>
      </c>
      <c r="Z229" s="169">
        <v>0</v>
      </c>
      <c r="AA229" s="170">
        <f t="shared" si="18"/>
        <v>0</v>
      </c>
      <c r="AR229" s="21" t="s">
        <v>234</v>
      </c>
      <c r="AT229" s="21" t="s">
        <v>156</v>
      </c>
      <c r="AU229" s="21" t="s">
        <v>134</v>
      </c>
      <c r="AY229" s="21" t="s">
        <v>155</v>
      </c>
      <c r="BE229" s="107">
        <f t="shared" si="19"/>
        <v>0</v>
      </c>
      <c r="BF229" s="107">
        <f t="shared" si="20"/>
        <v>0</v>
      </c>
      <c r="BG229" s="107">
        <f t="shared" si="21"/>
        <v>0</v>
      </c>
      <c r="BH229" s="107">
        <f t="shared" si="22"/>
        <v>0</v>
      </c>
      <c r="BI229" s="107">
        <f t="shared" si="23"/>
        <v>0</v>
      </c>
      <c r="BJ229" s="21" t="s">
        <v>134</v>
      </c>
      <c r="BK229" s="107">
        <f t="shared" si="24"/>
        <v>0</v>
      </c>
      <c r="BL229" s="21" t="s">
        <v>234</v>
      </c>
      <c r="BM229" s="21" t="s">
        <v>385</v>
      </c>
    </row>
    <row r="230" spans="2:65" s="1" customFormat="1" ht="25.5" customHeight="1">
      <c r="B230" s="37"/>
      <c r="C230" s="164" t="s">
        <v>386</v>
      </c>
      <c r="D230" s="164" t="s">
        <v>156</v>
      </c>
      <c r="E230" s="165" t="s">
        <v>387</v>
      </c>
      <c r="F230" s="263" t="s">
        <v>388</v>
      </c>
      <c r="G230" s="263"/>
      <c r="H230" s="263"/>
      <c r="I230" s="263"/>
      <c r="J230" s="166" t="s">
        <v>171</v>
      </c>
      <c r="K230" s="167">
        <v>3.5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si="16"/>
        <v>0</v>
      </c>
      <c r="X230" s="169">
        <v>3.5E-4</v>
      </c>
      <c r="Y230" s="169">
        <f t="shared" si="17"/>
        <v>1.225E-3</v>
      </c>
      <c r="Z230" s="169">
        <v>0</v>
      </c>
      <c r="AA230" s="170">
        <f t="shared" si="18"/>
        <v>0</v>
      </c>
      <c r="AR230" s="21" t="s">
        <v>234</v>
      </c>
      <c r="AT230" s="21" t="s">
        <v>156</v>
      </c>
      <c r="AU230" s="21" t="s">
        <v>134</v>
      </c>
      <c r="AY230" s="21" t="s">
        <v>155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134</v>
      </c>
      <c r="BK230" s="107">
        <f t="shared" si="24"/>
        <v>0</v>
      </c>
      <c r="BL230" s="21" t="s">
        <v>234</v>
      </c>
      <c r="BM230" s="21" t="s">
        <v>389</v>
      </c>
    </row>
    <row r="231" spans="2:65" s="1" customFormat="1" ht="16.5" customHeight="1">
      <c r="B231" s="37"/>
      <c r="C231" s="164" t="s">
        <v>390</v>
      </c>
      <c r="D231" s="164" t="s">
        <v>156</v>
      </c>
      <c r="E231" s="165" t="s">
        <v>391</v>
      </c>
      <c r="F231" s="263" t="s">
        <v>392</v>
      </c>
      <c r="G231" s="263"/>
      <c r="H231" s="263"/>
      <c r="I231" s="263"/>
      <c r="J231" s="166" t="s">
        <v>159</v>
      </c>
      <c r="K231" s="167">
        <v>1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16"/>
        <v>0</v>
      </c>
      <c r="X231" s="169">
        <v>3.4000000000000002E-4</v>
      </c>
      <c r="Y231" s="169">
        <f t="shared" si="17"/>
        <v>3.4000000000000002E-4</v>
      </c>
      <c r="Z231" s="169">
        <v>0</v>
      </c>
      <c r="AA231" s="170">
        <f t="shared" si="18"/>
        <v>0</v>
      </c>
      <c r="AR231" s="21" t="s">
        <v>234</v>
      </c>
      <c r="AT231" s="21" t="s">
        <v>156</v>
      </c>
      <c r="AU231" s="21" t="s">
        <v>134</v>
      </c>
      <c r="AY231" s="21" t="s">
        <v>155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134</v>
      </c>
      <c r="BK231" s="107">
        <f t="shared" si="24"/>
        <v>0</v>
      </c>
      <c r="BL231" s="21" t="s">
        <v>234</v>
      </c>
      <c r="BM231" s="21" t="s">
        <v>393</v>
      </c>
    </row>
    <row r="232" spans="2:65" s="1" customFormat="1" ht="16.5" customHeight="1">
      <c r="B232" s="37"/>
      <c r="C232" s="164" t="s">
        <v>394</v>
      </c>
      <c r="D232" s="164" t="s">
        <v>156</v>
      </c>
      <c r="E232" s="165" t="s">
        <v>395</v>
      </c>
      <c r="F232" s="263" t="s">
        <v>396</v>
      </c>
      <c r="G232" s="263"/>
      <c r="H232" s="263"/>
      <c r="I232" s="263"/>
      <c r="J232" s="166" t="s">
        <v>159</v>
      </c>
      <c r="K232" s="167">
        <v>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3.4000000000000002E-4</v>
      </c>
      <c r="Y232" s="169">
        <f t="shared" si="17"/>
        <v>3.4000000000000002E-4</v>
      </c>
      <c r="Z232" s="169">
        <v>0</v>
      </c>
      <c r="AA232" s="170">
        <f t="shared" si="18"/>
        <v>0</v>
      </c>
      <c r="AR232" s="21" t="s">
        <v>234</v>
      </c>
      <c r="AT232" s="21" t="s">
        <v>156</v>
      </c>
      <c r="AU232" s="21" t="s">
        <v>134</v>
      </c>
      <c r="AY232" s="21" t="s">
        <v>155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134</v>
      </c>
      <c r="BK232" s="107">
        <f t="shared" si="24"/>
        <v>0</v>
      </c>
      <c r="BL232" s="21" t="s">
        <v>234</v>
      </c>
      <c r="BM232" s="21" t="s">
        <v>397</v>
      </c>
    </row>
    <row r="233" spans="2:65" s="1" customFormat="1" ht="25.5" customHeight="1">
      <c r="B233" s="37"/>
      <c r="C233" s="164" t="s">
        <v>398</v>
      </c>
      <c r="D233" s="164" t="s">
        <v>156</v>
      </c>
      <c r="E233" s="165" t="s">
        <v>399</v>
      </c>
      <c r="F233" s="263" t="s">
        <v>400</v>
      </c>
      <c r="G233" s="263"/>
      <c r="H233" s="263"/>
      <c r="I233" s="263"/>
      <c r="J233" s="166" t="s">
        <v>171</v>
      </c>
      <c r="K233" s="167">
        <v>5.6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0</v>
      </c>
      <c r="Y233" s="169">
        <f t="shared" si="17"/>
        <v>0</v>
      </c>
      <c r="Z233" s="169">
        <v>0</v>
      </c>
      <c r="AA233" s="170">
        <f t="shared" si="18"/>
        <v>0</v>
      </c>
      <c r="AR233" s="21" t="s">
        <v>234</v>
      </c>
      <c r="AT233" s="21" t="s">
        <v>156</v>
      </c>
      <c r="AU233" s="21" t="s">
        <v>134</v>
      </c>
      <c r="AY233" s="21" t="s">
        <v>155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134</v>
      </c>
      <c r="BK233" s="107">
        <f t="shared" si="24"/>
        <v>0</v>
      </c>
      <c r="BL233" s="21" t="s">
        <v>234</v>
      </c>
      <c r="BM233" s="21" t="s">
        <v>401</v>
      </c>
    </row>
    <row r="234" spans="2:65" s="10" customFormat="1" ht="16.5" customHeight="1">
      <c r="B234" s="171"/>
      <c r="C234" s="172"/>
      <c r="D234" s="172"/>
      <c r="E234" s="173" t="s">
        <v>22</v>
      </c>
      <c r="F234" s="267" t="s">
        <v>402</v>
      </c>
      <c r="G234" s="268"/>
      <c r="H234" s="268"/>
      <c r="I234" s="268"/>
      <c r="J234" s="172"/>
      <c r="K234" s="174">
        <v>5.6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167</v>
      </c>
      <c r="AU234" s="178" t="s">
        <v>134</v>
      </c>
      <c r="AV234" s="10" t="s">
        <v>134</v>
      </c>
      <c r="AW234" s="10" t="s">
        <v>36</v>
      </c>
      <c r="AX234" s="10" t="s">
        <v>84</v>
      </c>
      <c r="AY234" s="178" t="s">
        <v>155</v>
      </c>
    </row>
    <row r="235" spans="2:65" s="1" customFormat="1" ht="16.5" customHeight="1">
      <c r="B235" s="37"/>
      <c r="C235" s="164" t="s">
        <v>403</v>
      </c>
      <c r="D235" s="164" t="s">
        <v>156</v>
      </c>
      <c r="E235" s="165" t="s">
        <v>404</v>
      </c>
      <c r="F235" s="263" t="s">
        <v>405</v>
      </c>
      <c r="G235" s="263"/>
      <c r="H235" s="263"/>
      <c r="I235" s="263"/>
      <c r="J235" s="166" t="s">
        <v>315</v>
      </c>
      <c r="K235" s="167">
        <v>1</v>
      </c>
      <c r="L235" s="264">
        <v>0</v>
      </c>
      <c r="M235" s="265"/>
      <c r="N235" s="266">
        <f>ROUND(L235*K235,2)</f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21" t="s">
        <v>234</v>
      </c>
      <c r="AT235" s="21" t="s">
        <v>156</v>
      </c>
      <c r="AU235" s="21" t="s">
        <v>134</v>
      </c>
      <c r="AY235" s="21" t="s">
        <v>155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1" t="s">
        <v>134</v>
      </c>
      <c r="BK235" s="107">
        <f>ROUND(L235*K235,2)</f>
        <v>0</v>
      </c>
      <c r="BL235" s="21" t="s">
        <v>234</v>
      </c>
      <c r="BM235" s="21" t="s">
        <v>406</v>
      </c>
    </row>
    <row r="236" spans="2:65" s="1" customFormat="1" ht="16.5" customHeight="1">
      <c r="B236" s="37"/>
      <c r="C236" s="164" t="s">
        <v>407</v>
      </c>
      <c r="D236" s="164" t="s">
        <v>156</v>
      </c>
      <c r="E236" s="165" t="s">
        <v>408</v>
      </c>
      <c r="F236" s="263" t="s">
        <v>409</v>
      </c>
      <c r="G236" s="263"/>
      <c r="H236" s="263"/>
      <c r="I236" s="263"/>
      <c r="J236" s="166" t="s">
        <v>315</v>
      </c>
      <c r="K236" s="167">
        <v>1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234</v>
      </c>
      <c r="AT236" s="21" t="s">
        <v>156</v>
      </c>
      <c r="AU236" s="21" t="s">
        <v>134</v>
      </c>
      <c r="AY236" s="21" t="s">
        <v>155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134</v>
      </c>
      <c r="BK236" s="107">
        <f>ROUND(L236*K236,2)</f>
        <v>0</v>
      </c>
      <c r="BL236" s="21" t="s">
        <v>234</v>
      </c>
      <c r="BM236" s="21" t="s">
        <v>410</v>
      </c>
    </row>
    <row r="237" spans="2:65" s="1" customFormat="1" ht="25.5" customHeight="1">
      <c r="B237" s="37"/>
      <c r="C237" s="164" t="s">
        <v>411</v>
      </c>
      <c r="D237" s="164" t="s">
        <v>156</v>
      </c>
      <c r="E237" s="165" t="s">
        <v>412</v>
      </c>
      <c r="F237" s="263" t="s">
        <v>413</v>
      </c>
      <c r="G237" s="263"/>
      <c r="H237" s="263"/>
      <c r="I237" s="263"/>
      <c r="J237" s="166" t="s">
        <v>329</v>
      </c>
      <c r="K237" s="167">
        <v>2E-3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234</v>
      </c>
      <c r="AT237" s="21" t="s">
        <v>156</v>
      </c>
      <c r="AU237" s="21" t="s">
        <v>134</v>
      </c>
      <c r="AY237" s="21" t="s">
        <v>155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134</v>
      </c>
      <c r="BK237" s="107">
        <f>ROUND(L237*K237,2)</f>
        <v>0</v>
      </c>
      <c r="BL237" s="21" t="s">
        <v>234</v>
      </c>
      <c r="BM237" s="21" t="s">
        <v>414</v>
      </c>
    </row>
    <row r="238" spans="2:65" s="9" customFormat="1" ht="29.85" customHeight="1">
      <c r="B238" s="153"/>
      <c r="C238" s="154"/>
      <c r="D238" s="163" t="s">
        <v>117</v>
      </c>
      <c r="E238" s="163"/>
      <c r="F238" s="163"/>
      <c r="G238" s="163"/>
      <c r="H238" s="163"/>
      <c r="I238" s="163"/>
      <c r="J238" s="163"/>
      <c r="K238" s="163"/>
      <c r="L238" s="163"/>
      <c r="M238" s="163"/>
      <c r="N238" s="284">
        <f>BK238</f>
        <v>0</v>
      </c>
      <c r="O238" s="285"/>
      <c r="P238" s="285"/>
      <c r="Q238" s="285"/>
      <c r="R238" s="156"/>
      <c r="T238" s="157"/>
      <c r="U238" s="154"/>
      <c r="V238" s="154"/>
      <c r="W238" s="158">
        <f>SUM(W239:W247)</f>
        <v>0</v>
      </c>
      <c r="X238" s="154"/>
      <c r="Y238" s="158">
        <f>SUM(Y239:Y247)</f>
        <v>9.6600000000000002E-3</v>
      </c>
      <c r="Z238" s="154"/>
      <c r="AA238" s="159">
        <f>SUM(AA239:AA247)</f>
        <v>0</v>
      </c>
      <c r="AR238" s="160" t="s">
        <v>134</v>
      </c>
      <c r="AT238" s="161" t="s">
        <v>78</v>
      </c>
      <c r="AU238" s="161" t="s">
        <v>84</v>
      </c>
      <c r="AY238" s="160" t="s">
        <v>155</v>
      </c>
      <c r="BK238" s="162">
        <f>SUM(BK239:BK247)</f>
        <v>0</v>
      </c>
    </row>
    <row r="239" spans="2:65" s="1" customFormat="1" ht="25.5" customHeight="1">
      <c r="B239" s="37"/>
      <c r="C239" s="164" t="s">
        <v>415</v>
      </c>
      <c r="D239" s="164" t="s">
        <v>156</v>
      </c>
      <c r="E239" s="165" t="s">
        <v>416</v>
      </c>
      <c r="F239" s="263" t="s">
        <v>417</v>
      </c>
      <c r="G239" s="263"/>
      <c r="H239" s="263"/>
      <c r="I239" s="263"/>
      <c r="J239" s="166" t="s">
        <v>171</v>
      </c>
      <c r="K239" s="167">
        <v>9</v>
      </c>
      <c r="L239" s="264">
        <v>0</v>
      </c>
      <c r="M239" s="265"/>
      <c r="N239" s="266">
        <f t="shared" ref="N239:N247" si="25"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 t="shared" ref="W239:W247" si="26">V239*K239</f>
        <v>0</v>
      </c>
      <c r="X239" s="169">
        <v>4.0000000000000002E-4</v>
      </c>
      <c r="Y239" s="169">
        <f t="shared" ref="Y239:Y247" si="27">X239*K239</f>
        <v>3.6000000000000003E-3</v>
      </c>
      <c r="Z239" s="169">
        <v>0</v>
      </c>
      <c r="AA239" s="170">
        <f t="shared" ref="AA239:AA247" si="28">Z239*K239</f>
        <v>0</v>
      </c>
      <c r="AR239" s="21" t="s">
        <v>234</v>
      </c>
      <c r="AT239" s="21" t="s">
        <v>156</v>
      </c>
      <c r="AU239" s="21" t="s">
        <v>134</v>
      </c>
      <c r="AY239" s="21" t="s">
        <v>155</v>
      </c>
      <c r="BE239" s="107">
        <f t="shared" ref="BE239:BE247" si="29">IF(U239="základní",N239,0)</f>
        <v>0</v>
      </c>
      <c r="BF239" s="107">
        <f t="shared" ref="BF239:BF247" si="30">IF(U239="snížená",N239,0)</f>
        <v>0</v>
      </c>
      <c r="BG239" s="107">
        <f t="shared" ref="BG239:BG247" si="31">IF(U239="zákl. přenesená",N239,0)</f>
        <v>0</v>
      </c>
      <c r="BH239" s="107">
        <f t="shared" ref="BH239:BH247" si="32">IF(U239="sníž. přenesená",N239,0)</f>
        <v>0</v>
      </c>
      <c r="BI239" s="107">
        <f t="shared" ref="BI239:BI247" si="33">IF(U239="nulová",N239,0)</f>
        <v>0</v>
      </c>
      <c r="BJ239" s="21" t="s">
        <v>134</v>
      </c>
      <c r="BK239" s="107">
        <f t="shared" ref="BK239:BK247" si="34">ROUND(L239*K239,2)</f>
        <v>0</v>
      </c>
      <c r="BL239" s="21" t="s">
        <v>234</v>
      </c>
      <c r="BM239" s="21" t="s">
        <v>418</v>
      </c>
    </row>
    <row r="240" spans="2:65" s="1" customFormat="1" ht="38.25" customHeight="1">
      <c r="B240" s="37"/>
      <c r="C240" s="164" t="s">
        <v>419</v>
      </c>
      <c r="D240" s="164" t="s">
        <v>156</v>
      </c>
      <c r="E240" s="165" t="s">
        <v>420</v>
      </c>
      <c r="F240" s="263" t="s">
        <v>421</v>
      </c>
      <c r="G240" s="263"/>
      <c r="H240" s="263"/>
      <c r="I240" s="263"/>
      <c r="J240" s="166" t="s">
        <v>171</v>
      </c>
      <c r="K240" s="167">
        <v>4</v>
      </c>
      <c r="L240" s="264">
        <v>0</v>
      </c>
      <c r="M240" s="265"/>
      <c r="N240" s="266">
        <f t="shared" si="25"/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si="26"/>
        <v>0</v>
      </c>
      <c r="X240" s="169">
        <v>5.0000000000000002E-5</v>
      </c>
      <c r="Y240" s="169">
        <f t="shared" si="27"/>
        <v>2.0000000000000001E-4</v>
      </c>
      <c r="Z240" s="169">
        <v>0</v>
      </c>
      <c r="AA240" s="170">
        <f t="shared" si="28"/>
        <v>0</v>
      </c>
      <c r="AR240" s="21" t="s">
        <v>234</v>
      </c>
      <c r="AT240" s="21" t="s">
        <v>156</v>
      </c>
      <c r="AU240" s="21" t="s">
        <v>134</v>
      </c>
      <c r="AY240" s="21" t="s">
        <v>155</v>
      </c>
      <c r="BE240" s="107">
        <f t="shared" si="29"/>
        <v>0</v>
      </c>
      <c r="BF240" s="107">
        <f t="shared" si="30"/>
        <v>0</v>
      </c>
      <c r="BG240" s="107">
        <f t="shared" si="31"/>
        <v>0</v>
      </c>
      <c r="BH240" s="107">
        <f t="shared" si="32"/>
        <v>0</v>
      </c>
      <c r="BI240" s="107">
        <f t="shared" si="33"/>
        <v>0</v>
      </c>
      <c r="BJ240" s="21" t="s">
        <v>134</v>
      </c>
      <c r="BK240" s="107">
        <f t="shared" si="34"/>
        <v>0</v>
      </c>
      <c r="BL240" s="21" t="s">
        <v>234</v>
      </c>
      <c r="BM240" s="21" t="s">
        <v>422</v>
      </c>
    </row>
    <row r="241" spans="2:65" s="1" customFormat="1" ht="38.25" customHeight="1">
      <c r="B241" s="37"/>
      <c r="C241" s="164" t="s">
        <v>423</v>
      </c>
      <c r="D241" s="164" t="s">
        <v>156</v>
      </c>
      <c r="E241" s="165" t="s">
        <v>424</v>
      </c>
      <c r="F241" s="263" t="s">
        <v>425</v>
      </c>
      <c r="G241" s="263"/>
      <c r="H241" s="263"/>
      <c r="I241" s="263"/>
      <c r="J241" s="166" t="s">
        <v>171</v>
      </c>
      <c r="K241" s="167">
        <v>5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si="26"/>
        <v>0</v>
      </c>
      <c r="X241" s="169">
        <v>6.9999999999999994E-5</v>
      </c>
      <c r="Y241" s="169">
        <f t="shared" si="27"/>
        <v>3.4999999999999994E-4</v>
      </c>
      <c r="Z241" s="169">
        <v>0</v>
      </c>
      <c r="AA241" s="170">
        <f t="shared" si="28"/>
        <v>0</v>
      </c>
      <c r="AR241" s="21" t="s">
        <v>234</v>
      </c>
      <c r="AT241" s="21" t="s">
        <v>156</v>
      </c>
      <c r="AU241" s="21" t="s">
        <v>134</v>
      </c>
      <c r="AY241" s="21" t="s">
        <v>155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134</v>
      </c>
      <c r="BK241" s="107">
        <f t="shared" si="34"/>
        <v>0</v>
      </c>
      <c r="BL241" s="21" t="s">
        <v>234</v>
      </c>
      <c r="BM241" s="21" t="s">
        <v>426</v>
      </c>
    </row>
    <row r="242" spans="2:65" s="1" customFormat="1" ht="16.5" customHeight="1">
      <c r="B242" s="37"/>
      <c r="C242" s="164" t="s">
        <v>427</v>
      </c>
      <c r="D242" s="164" t="s">
        <v>156</v>
      </c>
      <c r="E242" s="165" t="s">
        <v>428</v>
      </c>
      <c r="F242" s="263" t="s">
        <v>429</v>
      </c>
      <c r="G242" s="263"/>
      <c r="H242" s="263"/>
      <c r="I242" s="263"/>
      <c r="J242" s="166" t="s">
        <v>159</v>
      </c>
      <c r="K242" s="167">
        <v>3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26"/>
        <v>0</v>
      </c>
      <c r="X242" s="169">
        <v>5.9999999999999995E-4</v>
      </c>
      <c r="Y242" s="169">
        <f t="shared" si="27"/>
        <v>1.8E-3</v>
      </c>
      <c r="Z242" s="169">
        <v>0</v>
      </c>
      <c r="AA242" s="170">
        <f t="shared" si="28"/>
        <v>0</v>
      </c>
      <c r="AR242" s="21" t="s">
        <v>234</v>
      </c>
      <c r="AT242" s="21" t="s">
        <v>156</v>
      </c>
      <c r="AU242" s="21" t="s">
        <v>134</v>
      </c>
      <c r="AY242" s="21" t="s">
        <v>155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134</v>
      </c>
      <c r="BK242" s="107">
        <f t="shared" si="34"/>
        <v>0</v>
      </c>
      <c r="BL242" s="21" t="s">
        <v>234</v>
      </c>
      <c r="BM242" s="21" t="s">
        <v>430</v>
      </c>
    </row>
    <row r="243" spans="2:65" s="1" customFormat="1" ht="25.5" customHeight="1">
      <c r="B243" s="37"/>
      <c r="C243" s="164" t="s">
        <v>431</v>
      </c>
      <c r="D243" s="164" t="s">
        <v>156</v>
      </c>
      <c r="E243" s="165" t="s">
        <v>432</v>
      </c>
      <c r="F243" s="263" t="s">
        <v>433</v>
      </c>
      <c r="G243" s="263"/>
      <c r="H243" s="263"/>
      <c r="I243" s="263"/>
      <c r="J243" s="166" t="s">
        <v>171</v>
      </c>
      <c r="K243" s="167">
        <v>9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4.0000000000000002E-4</v>
      </c>
      <c r="Y243" s="169">
        <f t="shared" si="27"/>
        <v>3.6000000000000003E-3</v>
      </c>
      <c r="Z243" s="169">
        <v>0</v>
      </c>
      <c r="AA243" s="170">
        <f t="shared" si="28"/>
        <v>0</v>
      </c>
      <c r="AR243" s="21" t="s">
        <v>234</v>
      </c>
      <c r="AT243" s="21" t="s">
        <v>156</v>
      </c>
      <c r="AU243" s="21" t="s">
        <v>134</v>
      </c>
      <c r="AY243" s="21" t="s">
        <v>155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134</v>
      </c>
      <c r="BK243" s="107">
        <f t="shared" si="34"/>
        <v>0</v>
      </c>
      <c r="BL243" s="21" t="s">
        <v>234</v>
      </c>
      <c r="BM243" s="21" t="s">
        <v>434</v>
      </c>
    </row>
    <row r="244" spans="2:65" s="1" customFormat="1" ht="25.5" customHeight="1">
      <c r="B244" s="37"/>
      <c r="C244" s="164" t="s">
        <v>435</v>
      </c>
      <c r="D244" s="164" t="s">
        <v>156</v>
      </c>
      <c r="E244" s="165" t="s">
        <v>436</v>
      </c>
      <c r="F244" s="263" t="s">
        <v>437</v>
      </c>
      <c r="G244" s="263"/>
      <c r="H244" s="263"/>
      <c r="I244" s="263"/>
      <c r="J244" s="166" t="s">
        <v>171</v>
      </c>
      <c r="K244" s="167">
        <v>9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1.0000000000000001E-5</v>
      </c>
      <c r="Y244" s="169">
        <f t="shared" si="27"/>
        <v>9.0000000000000006E-5</v>
      </c>
      <c r="Z244" s="169">
        <v>0</v>
      </c>
      <c r="AA244" s="170">
        <f t="shared" si="28"/>
        <v>0</v>
      </c>
      <c r="AR244" s="21" t="s">
        <v>234</v>
      </c>
      <c r="AT244" s="21" t="s">
        <v>156</v>
      </c>
      <c r="AU244" s="21" t="s">
        <v>134</v>
      </c>
      <c r="AY244" s="21" t="s">
        <v>155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134</v>
      </c>
      <c r="BK244" s="107">
        <f t="shared" si="34"/>
        <v>0</v>
      </c>
      <c r="BL244" s="21" t="s">
        <v>234</v>
      </c>
      <c r="BM244" s="21" t="s">
        <v>438</v>
      </c>
    </row>
    <row r="245" spans="2:65" s="1" customFormat="1" ht="16.5" customHeight="1">
      <c r="B245" s="37"/>
      <c r="C245" s="164" t="s">
        <v>439</v>
      </c>
      <c r="D245" s="164" t="s">
        <v>156</v>
      </c>
      <c r="E245" s="165" t="s">
        <v>440</v>
      </c>
      <c r="F245" s="263" t="s">
        <v>409</v>
      </c>
      <c r="G245" s="263"/>
      <c r="H245" s="263"/>
      <c r="I245" s="263"/>
      <c r="J245" s="166" t="s">
        <v>315</v>
      </c>
      <c r="K245" s="167">
        <v>1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1.0000000000000001E-5</v>
      </c>
      <c r="Y245" s="169">
        <f t="shared" si="27"/>
        <v>1.0000000000000001E-5</v>
      </c>
      <c r="Z245" s="169">
        <v>0</v>
      </c>
      <c r="AA245" s="170">
        <f t="shared" si="28"/>
        <v>0</v>
      </c>
      <c r="AR245" s="21" t="s">
        <v>234</v>
      </c>
      <c r="AT245" s="21" t="s">
        <v>156</v>
      </c>
      <c r="AU245" s="21" t="s">
        <v>134</v>
      </c>
      <c r="AY245" s="21" t="s">
        <v>155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134</v>
      </c>
      <c r="BK245" s="107">
        <f t="shared" si="34"/>
        <v>0</v>
      </c>
      <c r="BL245" s="21" t="s">
        <v>234</v>
      </c>
      <c r="BM245" s="21" t="s">
        <v>441</v>
      </c>
    </row>
    <row r="246" spans="2:65" s="1" customFormat="1" ht="16.5" customHeight="1">
      <c r="B246" s="37"/>
      <c r="C246" s="164" t="s">
        <v>442</v>
      </c>
      <c r="D246" s="164" t="s">
        <v>156</v>
      </c>
      <c r="E246" s="165" t="s">
        <v>443</v>
      </c>
      <c r="F246" s="263" t="s">
        <v>444</v>
      </c>
      <c r="G246" s="263"/>
      <c r="H246" s="263"/>
      <c r="I246" s="263"/>
      <c r="J246" s="166" t="s">
        <v>315</v>
      </c>
      <c r="K246" s="167">
        <v>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1.0000000000000001E-5</v>
      </c>
      <c r="Y246" s="169">
        <f t="shared" si="27"/>
        <v>1.0000000000000001E-5</v>
      </c>
      <c r="Z246" s="169">
        <v>0</v>
      </c>
      <c r="AA246" s="170">
        <f t="shared" si="28"/>
        <v>0</v>
      </c>
      <c r="AR246" s="21" t="s">
        <v>234</v>
      </c>
      <c r="AT246" s="21" t="s">
        <v>156</v>
      </c>
      <c r="AU246" s="21" t="s">
        <v>134</v>
      </c>
      <c r="AY246" s="21" t="s">
        <v>155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134</v>
      </c>
      <c r="BK246" s="107">
        <f t="shared" si="34"/>
        <v>0</v>
      </c>
      <c r="BL246" s="21" t="s">
        <v>234</v>
      </c>
      <c r="BM246" s="21" t="s">
        <v>445</v>
      </c>
    </row>
    <row r="247" spans="2:65" s="1" customFormat="1" ht="25.5" customHeight="1">
      <c r="B247" s="37"/>
      <c r="C247" s="164" t="s">
        <v>446</v>
      </c>
      <c r="D247" s="164" t="s">
        <v>156</v>
      </c>
      <c r="E247" s="165" t="s">
        <v>447</v>
      </c>
      <c r="F247" s="263" t="s">
        <v>448</v>
      </c>
      <c r="G247" s="263"/>
      <c r="H247" s="263"/>
      <c r="I247" s="263"/>
      <c r="J247" s="166" t="s">
        <v>329</v>
      </c>
      <c r="K247" s="167">
        <v>0.01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0</v>
      </c>
      <c r="Y247" s="169">
        <f t="shared" si="27"/>
        <v>0</v>
      </c>
      <c r="Z247" s="169">
        <v>0</v>
      </c>
      <c r="AA247" s="170">
        <f t="shared" si="28"/>
        <v>0</v>
      </c>
      <c r="AR247" s="21" t="s">
        <v>234</v>
      </c>
      <c r="AT247" s="21" t="s">
        <v>156</v>
      </c>
      <c r="AU247" s="21" t="s">
        <v>134</v>
      </c>
      <c r="AY247" s="21" t="s">
        <v>155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134</v>
      </c>
      <c r="BK247" s="107">
        <f t="shared" si="34"/>
        <v>0</v>
      </c>
      <c r="BL247" s="21" t="s">
        <v>234</v>
      </c>
      <c r="BM247" s="21" t="s">
        <v>449</v>
      </c>
    </row>
    <row r="248" spans="2:65" s="9" customFormat="1" ht="29.85" customHeight="1">
      <c r="B248" s="153"/>
      <c r="C248" s="154"/>
      <c r="D248" s="163" t="s">
        <v>118</v>
      </c>
      <c r="E248" s="163"/>
      <c r="F248" s="163"/>
      <c r="G248" s="163"/>
      <c r="H248" s="163"/>
      <c r="I248" s="163"/>
      <c r="J248" s="163"/>
      <c r="K248" s="163"/>
      <c r="L248" s="163"/>
      <c r="M248" s="163"/>
      <c r="N248" s="284">
        <f>BK248</f>
        <v>0</v>
      </c>
      <c r="O248" s="285"/>
      <c r="P248" s="285"/>
      <c r="Q248" s="285"/>
      <c r="R248" s="156"/>
      <c r="T248" s="157"/>
      <c r="U248" s="154"/>
      <c r="V248" s="154"/>
      <c r="W248" s="158">
        <f>SUM(W249:W264)</f>
        <v>0</v>
      </c>
      <c r="X248" s="154"/>
      <c r="Y248" s="158">
        <f>SUM(Y249:Y264)</f>
        <v>2.4070000000000001E-2</v>
      </c>
      <c r="Z248" s="154"/>
      <c r="AA248" s="159">
        <f>SUM(AA249:AA264)</f>
        <v>0</v>
      </c>
      <c r="AR248" s="160" t="s">
        <v>134</v>
      </c>
      <c r="AT248" s="161" t="s">
        <v>78</v>
      </c>
      <c r="AU248" s="161" t="s">
        <v>84</v>
      </c>
      <c r="AY248" s="160" t="s">
        <v>155</v>
      </c>
      <c r="BK248" s="162">
        <f>SUM(BK249:BK264)</f>
        <v>0</v>
      </c>
    </row>
    <row r="249" spans="2:65" s="1" customFormat="1" ht="16.5" customHeight="1">
      <c r="B249" s="37"/>
      <c r="C249" s="164" t="s">
        <v>450</v>
      </c>
      <c r="D249" s="164" t="s">
        <v>156</v>
      </c>
      <c r="E249" s="165" t="s">
        <v>451</v>
      </c>
      <c r="F249" s="263" t="s">
        <v>452</v>
      </c>
      <c r="G249" s="263"/>
      <c r="H249" s="263"/>
      <c r="I249" s="263"/>
      <c r="J249" s="166" t="s">
        <v>245</v>
      </c>
      <c r="K249" s="167">
        <v>1</v>
      </c>
      <c r="L249" s="264">
        <v>0</v>
      </c>
      <c r="M249" s="265"/>
      <c r="N249" s="266">
        <f t="shared" ref="N249:N264" si="35">ROUND(L249*K249,2)</f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ref="W249:W264" si="36">V249*K249</f>
        <v>0</v>
      </c>
      <c r="X249" s="169">
        <v>2.4070000000000001E-2</v>
      </c>
      <c r="Y249" s="169">
        <f t="shared" ref="Y249:Y264" si="37">X249*K249</f>
        <v>2.4070000000000001E-2</v>
      </c>
      <c r="Z249" s="169">
        <v>0</v>
      </c>
      <c r="AA249" s="170">
        <f t="shared" ref="AA249:AA264" si="38">Z249*K249</f>
        <v>0</v>
      </c>
      <c r="AR249" s="21" t="s">
        <v>234</v>
      </c>
      <c r="AT249" s="21" t="s">
        <v>156</v>
      </c>
      <c r="AU249" s="21" t="s">
        <v>134</v>
      </c>
      <c r="AY249" s="21" t="s">
        <v>155</v>
      </c>
      <c r="BE249" s="107">
        <f t="shared" ref="BE249:BE264" si="39">IF(U249="základní",N249,0)</f>
        <v>0</v>
      </c>
      <c r="BF249" s="107">
        <f t="shared" ref="BF249:BF264" si="40">IF(U249="snížená",N249,0)</f>
        <v>0</v>
      </c>
      <c r="BG249" s="107">
        <f t="shared" ref="BG249:BG264" si="41">IF(U249="zákl. přenesená",N249,0)</f>
        <v>0</v>
      </c>
      <c r="BH249" s="107">
        <f t="shared" ref="BH249:BH264" si="42">IF(U249="sníž. přenesená",N249,0)</f>
        <v>0</v>
      </c>
      <c r="BI249" s="107">
        <f t="shared" ref="BI249:BI264" si="43">IF(U249="nulová",N249,0)</f>
        <v>0</v>
      </c>
      <c r="BJ249" s="21" t="s">
        <v>134</v>
      </c>
      <c r="BK249" s="107">
        <f t="shared" ref="BK249:BK264" si="44">ROUND(L249*K249,2)</f>
        <v>0</v>
      </c>
      <c r="BL249" s="21" t="s">
        <v>234</v>
      </c>
      <c r="BM249" s="21" t="s">
        <v>453</v>
      </c>
    </row>
    <row r="250" spans="2:65" s="1" customFormat="1" ht="16.5" customHeight="1">
      <c r="B250" s="37"/>
      <c r="C250" s="164" t="s">
        <v>454</v>
      </c>
      <c r="D250" s="164" t="s">
        <v>156</v>
      </c>
      <c r="E250" s="165" t="s">
        <v>455</v>
      </c>
      <c r="F250" s="263" t="s">
        <v>456</v>
      </c>
      <c r="G250" s="263"/>
      <c r="H250" s="263"/>
      <c r="I250" s="263"/>
      <c r="J250" s="166" t="s">
        <v>245</v>
      </c>
      <c r="K250" s="167">
        <v>1</v>
      </c>
      <c r="L250" s="264">
        <v>0</v>
      </c>
      <c r="M250" s="265"/>
      <c r="N250" s="266">
        <f t="shared" si="3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36"/>
        <v>0</v>
      </c>
      <c r="X250" s="169">
        <v>0</v>
      </c>
      <c r="Y250" s="169">
        <f t="shared" si="37"/>
        <v>0</v>
      </c>
      <c r="Z250" s="169">
        <v>0</v>
      </c>
      <c r="AA250" s="170">
        <f t="shared" si="38"/>
        <v>0</v>
      </c>
      <c r="AR250" s="21" t="s">
        <v>234</v>
      </c>
      <c r="AT250" s="21" t="s">
        <v>156</v>
      </c>
      <c r="AU250" s="21" t="s">
        <v>134</v>
      </c>
      <c r="AY250" s="21" t="s">
        <v>155</v>
      </c>
      <c r="BE250" s="107">
        <f t="shared" si="39"/>
        <v>0</v>
      </c>
      <c r="BF250" s="107">
        <f t="shared" si="40"/>
        <v>0</v>
      </c>
      <c r="BG250" s="107">
        <f t="shared" si="41"/>
        <v>0</v>
      </c>
      <c r="BH250" s="107">
        <f t="shared" si="42"/>
        <v>0</v>
      </c>
      <c r="BI250" s="107">
        <f t="shared" si="43"/>
        <v>0</v>
      </c>
      <c r="BJ250" s="21" t="s">
        <v>134</v>
      </c>
      <c r="BK250" s="107">
        <f t="shared" si="44"/>
        <v>0</v>
      </c>
      <c r="BL250" s="21" t="s">
        <v>234</v>
      </c>
      <c r="BM250" s="21" t="s">
        <v>457</v>
      </c>
    </row>
    <row r="251" spans="2:65" s="1" customFormat="1" ht="16.5" customHeight="1">
      <c r="B251" s="37"/>
      <c r="C251" s="164" t="s">
        <v>458</v>
      </c>
      <c r="D251" s="164" t="s">
        <v>156</v>
      </c>
      <c r="E251" s="165" t="s">
        <v>459</v>
      </c>
      <c r="F251" s="263" t="s">
        <v>460</v>
      </c>
      <c r="G251" s="263"/>
      <c r="H251" s="263"/>
      <c r="I251" s="263"/>
      <c r="J251" s="166" t="s">
        <v>245</v>
      </c>
      <c r="K251" s="167">
        <v>1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234</v>
      </c>
      <c r="AT251" s="21" t="s">
        <v>156</v>
      </c>
      <c r="AU251" s="21" t="s">
        <v>134</v>
      </c>
      <c r="AY251" s="21" t="s">
        <v>155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134</v>
      </c>
      <c r="BK251" s="107">
        <f t="shared" si="44"/>
        <v>0</v>
      </c>
      <c r="BL251" s="21" t="s">
        <v>234</v>
      </c>
      <c r="BM251" s="21" t="s">
        <v>461</v>
      </c>
    </row>
    <row r="252" spans="2:65" s="1" customFormat="1" ht="16.5" customHeight="1">
      <c r="B252" s="37"/>
      <c r="C252" s="164" t="s">
        <v>462</v>
      </c>
      <c r="D252" s="164" t="s">
        <v>156</v>
      </c>
      <c r="E252" s="165" t="s">
        <v>463</v>
      </c>
      <c r="F252" s="263" t="s">
        <v>464</v>
      </c>
      <c r="G252" s="263"/>
      <c r="H252" s="263"/>
      <c r="I252" s="263"/>
      <c r="J252" s="166" t="s">
        <v>159</v>
      </c>
      <c r="K252" s="167">
        <v>4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234</v>
      </c>
      <c r="AT252" s="21" t="s">
        <v>156</v>
      </c>
      <c r="AU252" s="21" t="s">
        <v>134</v>
      </c>
      <c r="AY252" s="21" t="s">
        <v>155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134</v>
      </c>
      <c r="BK252" s="107">
        <f t="shared" si="44"/>
        <v>0</v>
      </c>
      <c r="BL252" s="21" t="s">
        <v>234</v>
      </c>
      <c r="BM252" s="21" t="s">
        <v>465</v>
      </c>
    </row>
    <row r="253" spans="2:65" s="1" customFormat="1" ht="16.5" customHeight="1">
      <c r="B253" s="37"/>
      <c r="C253" s="164" t="s">
        <v>466</v>
      </c>
      <c r="D253" s="164" t="s">
        <v>156</v>
      </c>
      <c r="E253" s="165" t="s">
        <v>467</v>
      </c>
      <c r="F253" s="263" t="s">
        <v>468</v>
      </c>
      <c r="G253" s="263"/>
      <c r="H253" s="263"/>
      <c r="I253" s="263"/>
      <c r="J253" s="166" t="s">
        <v>159</v>
      </c>
      <c r="K253" s="167">
        <v>2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234</v>
      </c>
      <c r="AT253" s="21" t="s">
        <v>156</v>
      </c>
      <c r="AU253" s="21" t="s">
        <v>134</v>
      </c>
      <c r="AY253" s="21" t="s">
        <v>155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134</v>
      </c>
      <c r="BK253" s="107">
        <f t="shared" si="44"/>
        <v>0</v>
      </c>
      <c r="BL253" s="21" t="s">
        <v>234</v>
      </c>
      <c r="BM253" s="21" t="s">
        <v>469</v>
      </c>
    </row>
    <row r="254" spans="2:65" s="1" customFormat="1" ht="16.5" customHeight="1">
      <c r="B254" s="37"/>
      <c r="C254" s="164" t="s">
        <v>470</v>
      </c>
      <c r="D254" s="164" t="s">
        <v>156</v>
      </c>
      <c r="E254" s="165" t="s">
        <v>471</v>
      </c>
      <c r="F254" s="263" t="s">
        <v>472</v>
      </c>
      <c r="G254" s="263"/>
      <c r="H254" s="263"/>
      <c r="I254" s="263"/>
      <c r="J254" s="166" t="s">
        <v>245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234</v>
      </c>
      <c r="AT254" s="21" t="s">
        <v>156</v>
      </c>
      <c r="AU254" s="21" t="s">
        <v>134</v>
      </c>
      <c r="AY254" s="21" t="s">
        <v>155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134</v>
      </c>
      <c r="BK254" s="107">
        <f t="shared" si="44"/>
        <v>0</v>
      </c>
      <c r="BL254" s="21" t="s">
        <v>234</v>
      </c>
      <c r="BM254" s="21" t="s">
        <v>473</v>
      </c>
    </row>
    <row r="255" spans="2:65" s="1" customFormat="1" ht="16.5" customHeight="1">
      <c r="B255" s="37"/>
      <c r="C255" s="164" t="s">
        <v>474</v>
      </c>
      <c r="D255" s="164" t="s">
        <v>156</v>
      </c>
      <c r="E255" s="165" t="s">
        <v>475</v>
      </c>
      <c r="F255" s="263" t="s">
        <v>476</v>
      </c>
      <c r="G255" s="263"/>
      <c r="H255" s="263"/>
      <c r="I255" s="263"/>
      <c r="J255" s="166" t="s">
        <v>245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234</v>
      </c>
      <c r="AT255" s="21" t="s">
        <v>156</v>
      </c>
      <c r="AU255" s="21" t="s">
        <v>134</v>
      </c>
      <c r="AY255" s="21" t="s">
        <v>155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134</v>
      </c>
      <c r="BK255" s="107">
        <f t="shared" si="44"/>
        <v>0</v>
      </c>
      <c r="BL255" s="21" t="s">
        <v>234</v>
      </c>
      <c r="BM255" s="21" t="s">
        <v>477</v>
      </c>
    </row>
    <row r="256" spans="2:65" s="1" customFormat="1" ht="16.5" customHeight="1">
      <c r="B256" s="37"/>
      <c r="C256" s="164" t="s">
        <v>478</v>
      </c>
      <c r="D256" s="164" t="s">
        <v>156</v>
      </c>
      <c r="E256" s="165" t="s">
        <v>479</v>
      </c>
      <c r="F256" s="263" t="s">
        <v>480</v>
      </c>
      <c r="G256" s="263"/>
      <c r="H256" s="263"/>
      <c r="I256" s="263"/>
      <c r="J256" s="166" t="s">
        <v>245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234</v>
      </c>
      <c r="AT256" s="21" t="s">
        <v>156</v>
      </c>
      <c r="AU256" s="21" t="s">
        <v>134</v>
      </c>
      <c r="AY256" s="21" t="s">
        <v>155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134</v>
      </c>
      <c r="BK256" s="107">
        <f t="shared" si="44"/>
        <v>0</v>
      </c>
      <c r="BL256" s="21" t="s">
        <v>234</v>
      </c>
      <c r="BM256" s="21" t="s">
        <v>481</v>
      </c>
    </row>
    <row r="257" spans="2:65" s="1" customFormat="1" ht="16.5" customHeight="1">
      <c r="B257" s="37"/>
      <c r="C257" s="164" t="s">
        <v>482</v>
      </c>
      <c r="D257" s="164" t="s">
        <v>156</v>
      </c>
      <c r="E257" s="165" t="s">
        <v>483</v>
      </c>
      <c r="F257" s="263" t="s">
        <v>484</v>
      </c>
      <c r="G257" s="263"/>
      <c r="H257" s="263"/>
      <c r="I257" s="263"/>
      <c r="J257" s="166" t="s">
        <v>159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234</v>
      </c>
      <c r="AT257" s="21" t="s">
        <v>156</v>
      </c>
      <c r="AU257" s="21" t="s">
        <v>134</v>
      </c>
      <c r="AY257" s="21" t="s">
        <v>155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134</v>
      </c>
      <c r="BK257" s="107">
        <f t="shared" si="44"/>
        <v>0</v>
      </c>
      <c r="BL257" s="21" t="s">
        <v>234</v>
      </c>
      <c r="BM257" s="21" t="s">
        <v>485</v>
      </c>
    </row>
    <row r="258" spans="2:65" s="1" customFormat="1" ht="16.5" customHeight="1">
      <c r="B258" s="37"/>
      <c r="C258" s="164" t="s">
        <v>486</v>
      </c>
      <c r="D258" s="164" t="s">
        <v>156</v>
      </c>
      <c r="E258" s="165" t="s">
        <v>487</v>
      </c>
      <c r="F258" s="263" t="s">
        <v>488</v>
      </c>
      <c r="G258" s="263"/>
      <c r="H258" s="263"/>
      <c r="I258" s="263"/>
      <c r="J258" s="166" t="s">
        <v>159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234</v>
      </c>
      <c r="AT258" s="21" t="s">
        <v>156</v>
      </c>
      <c r="AU258" s="21" t="s">
        <v>134</v>
      </c>
      <c r="AY258" s="21" t="s">
        <v>155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134</v>
      </c>
      <c r="BK258" s="107">
        <f t="shared" si="44"/>
        <v>0</v>
      </c>
      <c r="BL258" s="21" t="s">
        <v>234</v>
      </c>
      <c r="BM258" s="21" t="s">
        <v>489</v>
      </c>
    </row>
    <row r="259" spans="2:65" s="1" customFormat="1" ht="16.5" customHeight="1">
      <c r="B259" s="37"/>
      <c r="C259" s="164" t="s">
        <v>490</v>
      </c>
      <c r="D259" s="164" t="s">
        <v>156</v>
      </c>
      <c r="E259" s="165" t="s">
        <v>491</v>
      </c>
      <c r="F259" s="263" t="s">
        <v>492</v>
      </c>
      <c r="G259" s="263"/>
      <c r="H259" s="263"/>
      <c r="I259" s="263"/>
      <c r="J259" s="166" t="s">
        <v>159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234</v>
      </c>
      <c r="AT259" s="21" t="s">
        <v>156</v>
      </c>
      <c r="AU259" s="21" t="s">
        <v>134</v>
      </c>
      <c r="AY259" s="21" t="s">
        <v>155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134</v>
      </c>
      <c r="BK259" s="107">
        <f t="shared" si="44"/>
        <v>0</v>
      </c>
      <c r="BL259" s="21" t="s">
        <v>234</v>
      </c>
      <c r="BM259" s="21" t="s">
        <v>493</v>
      </c>
    </row>
    <row r="260" spans="2:65" s="1" customFormat="1" ht="25.5" customHeight="1">
      <c r="B260" s="37"/>
      <c r="C260" s="164" t="s">
        <v>494</v>
      </c>
      <c r="D260" s="164" t="s">
        <v>156</v>
      </c>
      <c r="E260" s="165" t="s">
        <v>495</v>
      </c>
      <c r="F260" s="263" t="s">
        <v>496</v>
      </c>
      <c r="G260" s="263"/>
      <c r="H260" s="263"/>
      <c r="I260" s="263"/>
      <c r="J260" s="166" t="s">
        <v>159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234</v>
      </c>
      <c r="AT260" s="21" t="s">
        <v>156</v>
      </c>
      <c r="AU260" s="21" t="s">
        <v>134</v>
      </c>
      <c r="AY260" s="21" t="s">
        <v>155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134</v>
      </c>
      <c r="BK260" s="107">
        <f t="shared" si="44"/>
        <v>0</v>
      </c>
      <c r="BL260" s="21" t="s">
        <v>234</v>
      </c>
      <c r="BM260" s="21" t="s">
        <v>497</v>
      </c>
    </row>
    <row r="261" spans="2:65" s="1" customFormat="1" ht="25.5" customHeight="1">
      <c r="B261" s="37"/>
      <c r="C261" s="164" t="s">
        <v>498</v>
      </c>
      <c r="D261" s="164" t="s">
        <v>156</v>
      </c>
      <c r="E261" s="165" t="s">
        <v>499</v>
      </c>
      <c r="F261" s="263" t="s">
        <v>500</v>
      </c>
      <c r="G261" s="263"/>
      <c r="H261" s="263"/>
      <c r="I261" s="263"/>
      <c r="J261" s="166" t="s">
        <v>245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234</v>
      </c>
      <c r="AT261" s="21" t="s">
        <v>156</v>
      </c>
      <c r="AU261" s="21" t="s">
        <v>134</v>
      </c>
      <c r="AY261" s="21" t="s">
        <v>155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134</v>
      </c>
      <c r="BK261" s="107">
        <f t="shared" si="44"/>
        <v>0</v>
      </c>
      <c r="BL261" s="21" t="s">
        <v>234</v>
      </c>
      <c r="BM261" s="21" t="s">
        <v>501</v>
      </c>
    </row>
    <row r="262" spans="2:65" s="1" customFormat="1" ht="16.5" customHeight="1">
      <c r="B262" s="37"/>
      <c r="C262" s="164" t="s">
        <v>502</v>
      </c>
      <c r="D262" s="164" t="s">
        <v>156</v>
      </c>
      <c r="E262" s="165" t="s">
        <v>503</v>
      </c>
      <c r="F262" s="263" t="s">
        <v>504</v>
      </c>
      <c r="G262" s="263"/>
      <c r="H262" s="263"/>
      <c r="I262" s="263"/>
      <c r="J262" s="166" t="s">
        <v>159</v>
      </c>
      <c r="K262" s="167">
        <v>2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234</v>
      </c>
      <c r="AT262" s="21" t="s">
        <v>156</v>
      </c>
      <c r="AU262" s="21" t="s">
        <v>134</v>
      </c>
      <c r="AY262" s="21" t="s">
        <v>155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134</v>
      </c>
      <c r="BK262" s="107">
        <f t="shared" si="44"/>
        <v>0</v>
      </c>
      <c r="BL262" s="21" t="s">
        <v>234</v>
      </c>
      <c r="BM262" s="21" t="s">
        <v>505</v>
      </c>
    </row>
    <row r="263" spans="2:65" s="1" customFormat="1" ht="25.5" customHeight="1">
      <c r="B263" s="37"/>
      <c r="C263" s="164" t="s">
        <v>506</v>
      </c>
      <c r="D263" s="164" t="s">
        <v>156</v>
      </c>
      <c r="E263" s="165" t="s">
        <v>507</v>
      </c>
      <c r="F263" s="263" t="s">
        <v>508</v>
      </c>
      <c r="G263" s="263"/>
      <c r="H263" s="263"/>
      <c r="I263" s="263"/>
      <c r="J263" s="166" t="s">
        <v>159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234</v>
      </c>
      <c r="AT263" s="21" t="s">
        <v>156</v>
      </c>
      <c r="AU263" s="21" t="s">
        <v>134</v>
      </c>
      <c r="AY263" s="21" t="s">
        <v>155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134</v>
      </c>
      <c r="BK263" s="107">
        <f t="shared" si="44"/>
        <v>0</v>
      </c>
      <c r="BL263" s="21" t="s">
        <v>234</v>
      </c>
      <c r="BM263" s="21" t="s">
        <v>509</v>
      </c>
    </row>
    <row r="264" spans="2:65" s="1" customFormat="1" ht="16.5" customHeight="1">
      <c r="B264" s="37"/>
      <c r="C264" s="164" t="s">
        <v>510</v>
      </c>
      <c r="D264" s="164" t="s">
        <v>156</v>
      </c>
      <c r="E264" s="165" t="s">
        <v>511</v>
      </c>
      <c r="F264" s="263" t="s">
        <v>512</v>
      </c>
      <c r="G264" s="263"/>
      <c r="H264" s="263"/>
      <c r="I264" s="263"/>
      <c r="J264" s="166" t="s">
        <v>159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234</v>
      </c>
      <c r="AT264" s="21" t="s">
        <v>156</v>
      </c>
      <c r="AU264" s="21" t="s">
        <v>134</v>
      </c>
      <c r="AY264" s="21" t="s">
        <v>155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134</v>
      </c>
      <c r="BK264" s="107">
        <f t="shared" si="44"/>
        <v>0</v>
      </c>
      <c r="BL264" s="21" t="s">
        <v>234</v>
      </c>
      <c r="BM264" s="21" t="s">
        <v>513</v>
      </c>
    </row>
    <row r="265" spans="2:65" s="9" customFormat="1" ht="29.85" customHeight="1">
      <c r="B265" s="153"/>
      <c r="C265" s="154"/>
      <c r="D265" s="163" t="s">
        <v>119</v>
      </c>
      <c r="E265" s="163"/>
      <c r="F265" s="163"/>
      <c r="G265" s="163"/>
      <c r="H265" s="163"/>
      <c r="I265" s="163"/>
      <c r="J265" s="163"/>
      <c r="K265" s="163"/>
      <c r="L265" s="163"/>
      <c r="M265" s="163"/>
      <c r="N265" s="284">
        <f>BK265</f>
        <v>0</v>
      </c>
      <c r="O265" s="285"/>
      <c r="P265" s="285"/>
      <c r="Q265" s="285"/>
      <c r="R265" s="156"/>
      <c r="T265" s="157"/>
      <c r="U265" s="154"/>
      <c r="V265" s="154"/>
      <c r="W265" s="158">
        <f>SUM(W266:W271)</f>
        <v>0</v>
      </c>
      <c r="X265" s="154"/>
      <c r="Y265" s="158">
        <f>SUM(Y266:Y271)</f>
        <v>4.7204100000000006E-2</v>
      </c>
      <c r="Z265" s="154"/>
      <c r="AA265" s="159">
        <f>SUM(AA266:AA271)</f>
        <v>0</v>
      </c>
      <c r="AR265" s="160" t="s">
        <v>134</v>
      </c>
      <c r="AT265" s="161" t="s">
        <v>78</v>
      </c>
      <c r="AU265" s="161" t="s">
        <v>84</v>
      </c>
      <c r="AY265" s="160" t="s">
        <v>155</v>
      </c>
      <c r="BK265" s="162">
        <f>SUM(BK266:BK271)</f>
        <v>0</v>
      </c>
    </row>
    <row r="266" spans="2:65" s="1" customFormat="1" ht="38.25" customHeight="1">
      <c r="B266" s="37"/>
      <c r="C266" s="164" t="s">
        <v>514</v>
      </c>
      <c r="D266" s="164" t="s">
        <v>156</v>
      </c>
      <c r="E266" s="165" t="s">
        <v>515</v>
      </c>
      <c r="F266" s="263" t="s">
        <v>516</v>
      </c>
      <c r="G266" s="263"/>
      <c r="H266" s="263"/>
      <c r="I266" s="263"/>
      <c r="J266" s="166" t="s">
        <v>164</v>
      </c>
      <c r="K266" s="167">
        <v>1.83</v>
      </c>
      <c r="L266" s="264">
        <v>0</v>
      </c>
      <c r="M266" s="265"/>
      <c r="N266" s="266">
        <f>ROUND(L266*K266,2)</f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>V266*K266</f>
        <v>0</v>
      </c>
      <c r="X266" s="169">
        <v>2.5669999999999998E-2</v>
      </c>
      <c r="Y266" s="169">
        <f>X266*K266</f>
        <v>4.69761E-2</v>
      </c>
      <c r="Z266" s="169">
        <v>0</v>
      </c>
      <c r="AA266" s="170">
        <f>Z266*K266</f>
        <v>0</v>
      </c>
      <c r="AR266" s="21" t="s">
        <v>234</v>
      </c>
      <c r="AT266" s="21" t="s">
        <v>156</v>
      </c>
      <c r="AU266" s="21" t="s">
        <v>134</v>
      </c>
      <c r="AY266" s="21" t="s">
        <v>155</v>
      </c>
      <c r="BE266" s="107">
        <f>IF(U266="základní",N266,0)</f>
        <v>0</v>
      </c>
      <c r="BF266" s="107">
        <f>IF(U266="snížená",N266,0)</f>
        <v>0</v>
      </c>
      <c r="BG266" s="107">
        <f>IF(U266="zákl. přenesená",N266,0)</f>
        <v>0</v>
      </c>
      <c r="BH266" s="107">
        <f>IF(U266="sníž. přenesená",N266,0)</f>
        <v>0</v>
      </c>
      <c r="BI266" s="107">
        <f>IF(U266="nulová",N266,0)</f>
        <v>0</v>
      </c>
      <c r="BJ266" s="21" t="s">
        <v>134</v>
      </c>
      <c r="BK266" s="107">
        <f>ROUND(L266*K266,2)</f>
        <v>0</v>
      </c>
      <c r="BL266" s="21" t="s">
        <v>234</v>
      </c>
      <c r="BM266" s="21" t="s">
        <v>517</v>
      </c>
    </row>
    <row r="267" spans="2:65" s="10" customFormat="1" ht="16.5" customHeight="1">
      <c r="B267" s="171"/>
      <c r="C267" s="172"/>
      <c r="D267" s="172"/>
      <c r="E267" s="173" t="s">
        <v>22</v>
      </c>
      <c r="F267" s="267" t="s">
        <v>518</v>
      </c>
      <c r="G267" s="268"/>
      <c r="H267" s="268"/>
      <c r="I267" s="268"/>
      <c r="J267" s="172"/>
      <c r="K267" s="174">
        <v>1.83</v>
      </c>
      <c r="L267" s="172"/>
      <c r="M267" s="172"/>
      <c r="N267" s="172"/>
      <c r="O267" s="172"/>
      <c r="P267" s="172"/>
      <c r="Q267" s="172"/>
      <c r="R267" s="175"/>
      <c r="T267" s="176"/>
      <c r="U267" s="172"/>
      <c r="V267" s="172"/>
      <c r="W267" s="172"/>
      <c r="X267" s="172"/>
      <c r="Y267" s="172"/>
      <c r="Z267" s="172"/>
      <c r="AA267" s="177"/>
      <c r="AT267" s="178" t="s">
        <v>167</v>
      </c>
      <c r="AU267" s="178" t="s">
        <v>134</v>
      </c>
      <c r="AV267" s="10" t="s">
        <v>134</v>
      </c>
      <c r="AW267" s="10" t="s">
        <v>36</v>
      </c>
      <c r="AX267" s="10" t="s">
        <v>84</v>
      </c>
      <c r="AY267" s="178" t="s">
        <v>155</v>
      </c>
    </row>
    <row r="268" spans="2:65" s="1" customFormat="1" ht="16.5" customHeight="1">
      <c r="B268" s="37"/>
      <c r="C268" s="164" t="s">
        <v>519</v>
      </c>
      <c r="D268" s="164" t="s">
        <v>156</v>
      </c>
      <c r="E268" s="165" t="s">
        <v>520</v>
      </c>
      <c r="F268" s="263" t="s">
        <v>521</v>
      </c>
      <c r="G268" s="263"/>
      <c r="H268" s="263"/>
      <c r="I268" s="263"/>
      <c r="J268" s="166" t="s">
        <v>164</v>
      </c>
      <c r="K268" s="167">
        <v>0.56999999999999995</v>
      </c>
      <c r="L268" s="264">
        <v>0</v>
      </c>
      <c r="M268" s="265"/>
      <c r="N268" s="266">
        <f>ROUND(L268*K268,2)</f>
        <v>0</v>
      </c>
      <c r="O268" s="266"/>
      <c r="P268" s="266"/>
      <c r="Q268" s="266"/>
      <c r="R268" s="39"/>
      <c r="T268" s="168" t="s">
        <v>22</v>
      </c>
      <c r="U268" s="46" t="s">
        <v>46</v>
      </c>
      <c r="V268" s="38"/>
      <c r="W268" s="169">
        <f>V268*K268</f>
        <v>0</v>
      </c>
      <c r="X268" s="169">
        <v>2.0000000000000001E-4</v>
      </c>
      <c r="Y268" s="169">
        <f>X268*K268</f>
        <v>1.1399999999999999E-4</v>
      </c>
      <c r="Z268" s="169">
        <v>0</v>
      </c>
      <c r="AA268" s="170">
        <f>Z268*K268</f>
        <v>0</v>
      </c>
      <c r="AR268" s="21" t="s">
        <v>234</v>
      </c>
      <c r="AT268" s="21" t="s">
        <v>156</v>
      </c>
      <c r="AU268" s="21" t="s">
        <v>134</v>
      </c>
      <c r="AY268" s="21" t="s">
        <v>155</v>
      </c>
      <c r="BE268" s="107">
        <f>IF(U268="základní",N268,0)</f>
        <v>0</v>
      </c>
      <c r="BF268" s="107">
        <f>IF(U268="snížená",N268,0)</f>
        <v>0</v>
      </c>
      <c r="BG268" s="107">
        <f>IF(U268="zákl. přenesená",N268,0)</f>
        <v>0</v>
      </c>
      <c r="BH268" s="107">
        <f>IF(U268="sníž. přenesená",N268,0)</f>
        <v>0</v>
      </c>
      <c r="BI268" s="107">
        <f>IF(U268="nulová",N268,0)</f>
        <v>0</v>
      </c>
      <c r="BJ268" s="21" t="s">
        <v>134</v>
      </c>
      <c r="BK268" s="107">
        <f>ROUND(L268*K268,2)</f>
        <v>0</v>
      </c>
      <c r="BL268" s="21" t="s">
        <v>234</v>
      </c>
      <c r="BM268" s="21" t="s">
        <v>522</v>
      </c>
    </row>
    <row r="269" spans="2:65" s="10" customFormat="1" ht="16.5" customHeight="1">
      <c r="B269" s="171"/>
      <c r="C269" s="172"/>
      <c r="D269" s="172"/>
      <c r="E269" s="173" t="s">
        <v>22</v>
      </c>
      <c r="F269" s="267" t="s">
        <v>523</v>
      </c>
      <c r="G269" s="268"/>
      <c r="H269" s="268"/>
      <c r="I269" s="268"/>
      <c r="J269" s="172"/>
      <c r="K269" s="174">
        <v>0.56999999999999995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167</v>
      </c>
      <c r="AU269" s="178" t="s">
        <v>134</v>
      </c>
      <c r="AV269" s="10" t="s">
        <v>134</v>
      </c>
      <c r="AW269" s="10" t="s">
        <v>36</v>
      </c>
      <c r="AX269" s="10" t="s">
        <v>84</v>
      </c>
      <c r="AY269" s="178" t="s">
        <v>155</v>
      </c>
    </row>
    <row r="270" spans="2:65" s="1" customFormat="1" ht="25.5" customHeight="1">
      <c r="B270" s="37"/>
      <c r="C270" s="164" t="s">
        <v>524</v>
      </c>
      <c r="D270" s="164" t="s">
        <v>156</v>
      </c>
      <c r="E270" s="165" t="s">
        <v>525</v>
      </c>
      <c r="F270" s="263" t="s">
        <v>526</v>
      </c>
      <c r="G270" s="263"/>
      <c r="H270" s="263"/>
      <c r="I270" s="263"/>
      <c r="J270" s="166" t="s">
        <v>164</v>
      </c>
      <c r="K270" s="167">
        <v>0.56999999999999995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>V270*K270</f>
        <v>0</v>
      </c>
      <c r="X270" s="169">
        <v>2.0000000000000001E-4</v>
      </c>
      <c r="Y270" s="169">
        <f>X270*K270</f>
        <v>1.1399999999999999E-4</v>
      </c>
      <c r="Z270" s="169">
        <v>0</v>
      </c>
      <c r="AA270" s="170">
        <f>Z270*K270</f>
        <v>0</v>
      </c>
      <c r="AR270" s="21" t="s">
        <v>234</v>
      </c>
      <c r="AT270" s="21" t="s">
        <v>156</v>
      </c>
      <c r="AU270" s="21" t="s">
        <v>134</v>
      </c>
      <c r="AY270" s="21" t="s">
        <v>155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134</v>
      </c>
      <c r="BK270" s="107">
        <f>ROUND(L270*K270,2)</f>
        <v>0</v>
      </c>
      <c r="BL270" s="21" t="s">
        <v>234</v>
      </c>
      <c r="BM270" s="21" t="s">
        <v>527</v>
      </c>
    </row>
    <row r="271" spans="2:65" s="1" customFormat="1" ht="25.5" customHeight="1">
      <c r="B271" s="37"/>
      <c r="C271" s="164" t="s">
        <v>528</v>
      </c>
      <c r="D271" s="164" t="s">
        <v>156</v>
      </c>
      <c r="E271" s="165" t="s">
        <v>529</v>
      </c>
      <c r="F271" s="263" t="s">
        <v>530</v>
      </c>
      <c r="G271" s="263"/>
      <c r="H271" s="263"/>
      <c r="I271" s="263"/>
      <c r="J271" s="166" t="s">
        <v>329</v>
      </c>
      <c r="K271" s="167">
        <v>4.7E-2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0</v>
      </c>
      <c r="Y271" s="169">
        <f>X271*K271</f>
        <v>0</v>
      </c>
      <c r="Z271" s="169">
        <v>0</v>
      </c>
      <c r="AA271" s="170">
        <f>Z271*K271</f>
        <v>0</v>
      </c>
      <c r="AR271" s="21" t="s">
        <v>234</v>
      </c>
      <c r="AT271" s="21" t="s">
        <v>156</v>
      </c>
      <c r="AU271" s="21" t="s">
        <v>134</v>
      </c>
      <c r="AY271" s="21" t="s">
        <v>155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134</v>
      </c>
      <c r="BK271" s="107">
        <f>ROUND(L271*K271,2)</f>
        <v>0</v>
      </c>
      <c r="BL271" s="21" t="s">
        <v>234</v>
      </c>
      <c r="BM271" s="21" t="s">
        <v>531</v>
      </c>
    </row>
    <row r="272" spans="2:65" s="9" customFormat="1" ht="29.85" customHeight="1">
      <c r="B272" s="153"/>
      <c r="C272" s="154"/>
      <c r="D272" s="163" t="s">
        <v>120</v>
      </c>
      <c r="E272" s="163"/>
      <c r="F272" s="163"/>
      <c r="G272" s="163"/>
      <c r="H272" s="163"/>
      <c r="I272" s="163"/>
      <c r="J272" s="163"/>
      <c r="K272" s="163"/>
      <c r="L272" s="163"/>
      <c r="M272" s="163"/>
      <c r="N272" s="284">
        <f>BK272</f>
        <v>0</v>
      </c>
      <c r="O272" s="285"/>
      <c r="P272" s="285"/>
      <c r="Q272" s="285"/>
      <c r="R272" s="156"/>
      <c r="T272" s="157"/>
      <c r="U272" s="154"/>
      <c r="V272" s="154"/>
      <c r="W272" s="158">
        <f>SUM(W273:W282)</f>
        <v>0</v>
      </c>
      <c r="X272" s="154"/>
      <c r="Y272" s="158">
        <f>SUM(Y273:Y282)</f>
        <v>6.1499999999999999E-2</v>
      </c>
      <c r="Z272" s="154"/>
      <c r="AA272" s="159">
        <f>SUM(AA273:AA282)</f>
        <v>0</v>
      </c>
      <c r="AR272" s="160" t="s">
        <v>134</v>
      </c>
      <c r="AT272" s="161" t="s">
        <v>78</v>
      </c>
      <c r="AU272" s="161" t="s">
        <v>84</v>
      </c>
      <c r="AY272" s="160" t="s">
        <v>155</v>
      </c>
      <c r="BK272" s="162">
        <f>SUM(BK273:BK282)</f>
        <v>0</v>
      </c>
    </row>
    <row r="273" spans="2:65" s="1" customFormat="1" ht="38.25" customHeight="1">
      <c r="B273" s="37"/>
      <c r="C273" s="164" t="s">
        <v>532</v>
      </c>
      <c r="D273" s="164" t="s">
        <v>156</v>
      </c>
      <c r="E273" s="165" t="s">
        <v>533</v>
      </c>
      <c r="F273" s="263" t="s">
        <v>534</v>
      </c>
      <c r="G273" s="263"/>
      <c r="H273" s="263"/>
      <c r="I273" s="263"/>
      <c r="J273" s="166" t="s">
        <v>159</v>
      </c>
      <c r="K273" s="167">
        <v>3</v>
      </c>
      <c r="L273" s="264">
        <v>0</v>
      </c>
      <c r="M273" s="265"/>
      <c r="N273" s="266">
        <f t="shared" ref="N273:N282" si="45"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 t="shared" ref="W273:W282" si="46">V273*K273</f>
        <v>0</v>
      </c>
      <c r="X273" s="169">
        <v>0</v>
      </c>
      <c r="Y273" s="169">
        <f t="shared" ref="Y273:Y282" si="47">X273*K273</f>
        <v>0</v>
      </c>
      <c r="Z273" s="169">
        <v>0</v>
      </c>
      <c r="AA273" s="170">
        <f t="shared" ref="AA273:AA282" si="48">Z273*K273</f>
        <v>0</v>
      </c>
      <c r="AR273" s="21" t="s">
        <v>234</v>
      </c>
      <c r="AT273" s="21" t="s">
        <v>156</v>
      </c>
      <c r="AU273" s="21" t="s">
        <v>134</v>
      </c>
      <c r="AY273" s="21" t="s">
        <v>155</v>
      </c>
      <c r="BE273" s="107">
        <f t="shared" ref="BE273:BE282" si="49">IF(U273="základní",N273,0)</f>
        <v>0</v>
      </c>
      <c r="BF273" s="107">
        <f t="shared" ref="BF273:BF282" si="50">IF(U273="snížená",N273,0)</f>
        <v>0</v>
      </c>
      <c r="BG273" s="107">
        <f t="shared" ref="BG273:BG282" si="51">IF(U273="zákl. přenesená",N273,0)</f>
        <v>0</v>
      </c>
      <c r="BH273" s="107">
        <f t="shared" ref="BH273:BH282" si="52">IF(U273="sníž. přenesená",N273,0)</f>
        <v>0</v>
      </c>
      <c r="BI273" s="107">
        <f t="shared" ref="BI273:BI282" si="53">IF(U273="nulová",N273,0)</f>
        <v>0</v>
      </c>
      <c r="BJ273" s="21" t="s">
        <v>134</v>
      </c>
      <c r="BK273" s="107">
        <f t="shared" ref="BK273:BK282" si="54">ROUND(L273*K273,2)</f>
        <v>0</v>
      </c>
      <c r="BL273" s="21" t="s">
        <v>234</v>
      </c>
      <c r="BM273" s="21" t="s">
        <v>535</v>
      </c>
    </row>
    <row r="274" spans="2:65" s="1" customFormat="1" ht="25.5" customHeight="1">
      <c r="B274" s="37"/>
      <c r="C274" s="194" t="s">
        <v>536</v>
      </c>
      <c r="D274" s="194" t="s">
        <v>227</v>
      </c>
      <c r="E274" s="195" t="s">
        <v>537</v>
      </c>
      <c r="F274" s="275" t="s">
        <v>538</v>
      </c>
      <c r="G274" s="275"/>
      <c r="H274" s="275"/>
      <c r="I274" s="275"/>
      <c r="J274" s="196" t="s">
        <v>159</v>
      </c>
      <c r="K274" s="197">
        <v>2</v>
      </c>
      <c r="L274" s="276">
        <v>0</v>
      </c>
      <c r="M274" s="277"/>
      <c r="N274" s="278">
        <f t="shared" si="45"/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 t="shared" si="46"/>
        <v>0</v>
      </c>
      <c r="X274" s="169">
        <v>1.38E-2</v>
      </c>
      <c r="Y274" s="169">
        <f t="shared" si="47"/>
        <v>2.76E-2</v>
      </c>
      <c r="Z274" s="169">
        <v>0</v>
      </c>
      <c r="AA274" s="170">
        <f t="shared" si="48"/>
        <v>0</v>
      </c>
      <c r="AR274" s="21" t="s">
        <v>307</v>
      </c>
      <c r="AT274" s="21" t="s">
        <v>227</v>
      </c>
      <c r="AU274" s="21" t="s">
        <v>134</v>
      </c>
      <c r="AY274" s="21" t="s">
        <v>155</v>
      </c>
      <c r="BE274" s="107">
        <f t="shared" si="49"/>
        <v>0</v>
      </c>
      <c r="BF274" s="107">
        <f t="shared" si="50"/>
        <v>0</v>
      </c>
      <c r="BG274" s="107">
        <f t="shared" si="51"/>
        <v>0</v>
      </c>
      <c r="BH274" s="107">
        <f t="shared" si="52"/>
        <v>0</v>
      </c>
      <c r="BI274" s="107">
        <f t="shared" si="53"/>
        <v>0</v>
      </c>
      <c r="BJ274" s="21" t="s">
        <v>134</v>
      </c>
      <c r="BK274" s="107">
        <f t="shared" si="54"/>
        <v>0</v>
      </c>
      <c r="BL274" s="21" t="s">
        <v>234</v>
      </c>
      <c r="BM274" s="21" t="s">
        <v>539</v>
      </c>
    </row>
    <row r="275" spans="2:65" s="1" customFormat="1" ht="25.5" customHeight="1">
      <c r="B275" s="37"/>
      <c r="C275" s="194" t="s">
        <v>540</v>
      </c>
      <c r="D275" s="194" t="s">
        <v>227</v>
      </c>
      <c r="E275" s="195" t="s">
        <v>541</v>
      </c>
      <c r="F275" s="275" t="s">
        <v>542</v>
      </c>
      <c r="G275" s="275"/>
      <c r="H275" s="275"/>
      <c r="I275" s="275"/>
      <c r="J275" s="196" t="s">
        <v>159</v>
      </c>
      <c r="K275" s="197">
        <v>1</v>
      </c>
      <c r="L275" s="276">
        <v>0</v>
      </c>
      <c r="M275" s="277"/>
      <c r="N275" s="278">
        <f t="shared" si="45"/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si="46"/>
        <v>0</v>
      </c>
      <c r="X275" s="169">
        <v>1.38E-2</v>
      </c>
      <c r="Y275" s="169">
        <f t="shared" si="47"/>
        <v>1.38E-2</v>
      </c>
      <c r="Z275" s="169">
        <v>0</v>
      </c>
      <c r="AA275" s="170">
        <f t="shared" si="48"/>
        <v>0</v>
      </c>
      <c r="AR275" s="21" t="s">
        <v>307</v>
      </c>
      <c r="AT275" s="21" t="s">
        <v>227</v>
      </c>
      <c r="AU275" s="21" t="s">
        <v>134</v>
      </c>
      <c r="AY275" s="21" t="s">
        <v>155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134</v>
      </c>
      <c r="BK275" s="107">
        <f t="shared" si="54"/>
        <v>0</v>
      </c>
      <c r="BL275" s="21" t="s">
        <v>234</v>
      </c>
      <c r="BM275" s="21" t="s">
        <v>543</v>
      </c>
    </row>
    <row r="276" spans="2:65" s="1" customFormat="1" ht="38.25" customHeight="1">
      <c r="B276" s="37"/>
      <c r="C276" s="164" t="s">
        <v>544</v>
      </c>
      <c r="D276" s="164" t="s">
        <v>156</v>
      </c>
      <c r="E276" s="165" t="s">
        <v>545</v>
      </c>
      <c r="F276" s="263" t="s">
        <v>546</v>
      </c>
      <c r="G276" s="263"/>
      <c r="H276" s="263"/>
      <c r="I276" s="263"/>
      <c r="J276" s="166" t="s">
        <v>159</v>
      </c>
      <c r="K276" s="167">
        <v>1</v>
      </c>
      <c r="L276" s="264">
        <v>0</v>
      </c>
      <c r="M276" s="265"/>
      <c r="N276" s="266">
        <f t="shared" si="4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46"/>
        <v>0</v>
      </c>
      <c r="X276" s="169">
        <v>0</v>
      </c>
      <c r="Y276" s="169">
        <f t="shared" si="47"/>
        <v>0</v>
      </c>
      <c r="Z276" s="169">
        <v>0</v>
      </c>
      <c r="AA276" s="170">
        <f t="shared" si="48"/>
        <v>0</v>
      </c>
      <c r="AR276" s="21" t="s">
        <v>234</v>
      </c>
      <c r="AT276" s="21" t="s">
        <v>156</v>
      </c>
      <c r="AU276" s="21" t="s">
        <v>134</v>
      </c>
      <c r="AY276" s="21" t="s">
        <v>155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134</v>
      </c>
      <c r="BK276" s="107">
        <f t="shared" si="54"/>
        <v>0</v>
      </c>
      <c r="BL276" s="21" t="s">
        <v>234</v>
      </c>
      <c r="BM276" s="21" t="s">
        <v>547</v>
      </c>
    </row>
    <row r="277" spans="2:65" s="1" customFormat="1" ht="25.5" customHeight="1">
      <c r="B277" s="37"/>
      <c r="C277" s="194" t="s">
        <v>548</v>
      </c>
      <c r="D277" s="194" t="s">
        <v>227</v>
      </c>
      <c r="E277" s="195" t="s">
        <v>549</v>
      </c>
      <c r="F277" s="275" t="s">
        <v>550</v>
      </c>
      <c r="G277" s="275"/>
      <c r="H277" s="275"/>
      <c r="I277" s="275"/>
      <c r="J277" s="196" t="s">
        <v>159</v>
      </c>
      <c r="K277" s="197">
        <v>1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1.38E-2</v>
      </c>
      <c r="Y277" s="169">
        <f t="shared" si="47"/>
        <v>1.38E-2</v>
      </c>
      <c r="Z277" s="169">
        <v>0</v>
      </c>
      <c r="AA277" s="170">
        <f t="shared" si="48"/>
        <v>0</v>
      </c>
      <c r="AR277" s="21" t="s">
        <v>307</v>
      </c>
      <c r="AT277" s="21" t="s">
        <v>227</v>
      </c>
      <c r="AU277" s="21" t="s">
        <v>134</v>
      </c>
      <c r="AY277" s="21" t="s">
        <v>155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134</v>
      </c>
      <c r="BK277" s="107">
        <f t="shared" si="54"/>
        <v>0</v>
      </c>
      <c r="BL277" s="21" t="s">
        <v>234</v>
      </c>
      <c r="BM277" s="21" t="s">
        <v>551</v>
      </c>
    </row>
    <row r="278" spans="2:65" s="1" customFormat="1" ht="16.5" customHeight="1">
      <c r="B278" s="37"/>
      <c r="C278" s="164" t="s">
        <v>552</v>
      </c>
      <c r="D278" s="164" t="s">
        <v>156</v>
      </c>
      <c r="E278" s="165" t="s">
        <v>553</v>
      </c>
      <c r="F278" s="263" t="s">
        <v>554</v>
      </c>
      <c r="G278" s="263"/>
      <c r="H278" s="263"/>
      <c r="I278" s="263"/>
      <c r="J278" s="166" t="s">
        <v>159</v>
      </c>
      <c r="K278" s="167">
        <v>3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234</v>
      </c>
      <c r="AT278" s="21" t="s">
        <v>156</v>
      </c>
      <c r="AU278" s="21" t="s">
        <v>134</v>
      </c>
      <c r="AY278" s="21" t="s">
        <v>155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134</v>
      </c>
      <c r="BK278" s="107">
        <f t="shared" si="54"/>
        <v>0</v>
      </c>
      <c r="BL278" s="21" t="s">
        <v>234</v>
      </c>
      <c r="BM278" s="21" t="s">
        <v>555</v>
      </c>
    </row>
    <row r="279" spans="2:65" s="1" customFormat="1" ht="16.5" customHeight="1">
      <c r="B279" s="37"/>
      <c r="C279" s="194" t="s">
        <v>556</v>
      </c>
      <c r="D279" s="194" t="s">
        <v>227</v>
      </c>
      <c r="E279" s="195" t="s">
        <v>557</v>
      </c>
      <c r="F279" s="275" t="s">
        <v>558</v>
      </c>
      <c r="G279" s="275"/>
      <c r="H279" s="275"/>
      <c r="I279" s="275"/>
      <c r="J279" s="196" t="s">
        <v>159</v>
      </c>
      <c r="K279" s="197">
        <v>3</v>
      </c>
      <c r="L279" s="276">
        <v>0</v>
      </c>
      <c r="M279" s="277"/>
      <c r="N279" s="278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2.0999999999999999E-3</v>
      </c>
      <c r="Y279" s="169">
        <f t="shared" si="47"/>
        <v>6.3E-3</v>
      </c>
      <c r="Z279" s="169">
        <v>0</v>
      </c>
      <c r="AA279" s="170">
        <f t="shared" si="48"/>
        <v>0</v>
      </c>
      <c r="AR279" s="21" t="s">
        <v>307</v>
      </c>
      <c r="AT279" s="21" t="s">
        <v>227</v>
      </c>
      <c r="AU279" s="21" t="s">
        <v>134</v>
      </c>
      <c r="AY279" s="21" t="s">
        <v>155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134</v>
      </c>
      <c r="BK279" s="107">
        <f t="shared" si="54"/>
        <v>0</v>
      </c>
      <c r="BL279" s="21" t="s">
        <v>234</v>
      </c>
      <c r="BM279" s="21" t="s">
        <v>559</v>
      </c>
    </row>
    <row r="280" spans="2:65" s="1" customFormat="1" ht="16.5" customHeight="1">
      <c r="B280" s="37"/>
      <c r="C280" s="164" t="s">
        <v>560</v>
      </c>
      <c r="D280" s="164" t="s">
        <v>156</v>
      </c>
      <c r="E280" s="165" t="s">
        <v>561</v>
      </c>
      <c r="F280" s="263" t="s">
        <v>562</v>
      </c>
      <c r="G280" s="263"/>
      <c r="H280" s="263"/>
      <c r="I280" s="263"/>
      <c r="J280" s="166" t="s">
        <v>315</v>
      </c>
      <c r="K280" s="167">
        <v>1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234</v>
      </c>
      <c r="AT280" s="21" t="s">
        <v>156</v>
      </c>
      <c r="AU280" s="21" t="s">
        <v>134</v>
      </c>
      <c r="AY280" s="21" t="s">
        <v>155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134</v>
      </c>
      <c r="BK280" s="107">
        <f t="shared" si="54"/>
        <v>0</v>
      </c>
      <c r="BL280" s="21" t="s">
        <v>234</v>
      </c>
      <c r="BM280" s="21" t="s">
        <v>563</v>
      </c>
    </row>
    <row r="281" spans="2:65" s="1" customFormat="1" ht="16.5" customHeight="1">
      <c r="B281" s="37"/>
      <c r="C281" s="164" t="s">
        <v>564</v>
      </c>
      <c r="D281" s="164" t="s">
        <v>156</v>
      </c>
      <c r="E281" s="165" t="s">
        <v>565</v>
      </c>
      <c r="F281" s="263" t="s">
        <v>566</v>
      </c>
      <c r="G281" s="263"/>
      <c r="H281" s="263"/>
      <c r="I281" s="263"/>
      <c r="J281" s="166" t="s">
        <v>315</v>
      </c>
      <c r="K281" s="167">
        <v>1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234</v>
      </c>
      <c r="AT281" s="21" t="s">
        <v>156</v>
      </c>
      <c r="AU281" s="21" t="s">
        <v>134</v>
      </c>
      <c r="AY281" s="21" t="s">
        <v>155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134</v>
      </c>
      <c r="BK281" s="107">
        <f t="shared" si="54"/>
        <v>0</v>
      </c>
      <c r="BL281" s="21" t="s">
        <v>234</v>
      </c>
      <c r="BM281" s="21" t="s">
        <v>567</v>
      </c>
    </row>
    <row r="282" spans="2:65" s="1" customFormat="1" ht="25.5" customHeight="1">
      <c r="B282" s="37"/>
      <c r="C282" s="164" t="s">
        <v>568</v>
      </c>
      <c r="D282" s="164" t="s">
        <v>156</v>
      </c>
      <c r="E282" s="165" t="s">
        <v>569</v>
      </c>
      <c r="F282" s="263" t="s">
        <v>570</v>
      </c>
      <c r="G282" s="263"/>
      <c r="H282" s="263"/>
      <c r="I282" s="263"/>
      <c r="J282" s="166" t="s">
        <v>329</v>
      </c>
      <c r="K282" s="167">
        <v>6.2E-2</v>
      </c>
      <c r="L282" s="264">
        <v>0</v>
      </c>
      <c r="M282" s="265"/>
      <c r="N282" s="266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0</v>
      </c>
      <c r="Y282" s="169">
        <f t="shared" si="47"/>
        <v>0</v>
      </c>
      <c r="Z282" s="169">
        <v>0</v>
      </c>
      <c r="AA282" s="170">
        <f t="shared" si="48"/>
        <v>0</v>
      </c>
      <c r="AR282" s="21" t="s">
        <v>234</v>
      </c>
      <c r="AT282" s="21" t="s">
        <v>156</v>
      </c>
      <c r="AU282" s="21" t="s">
        <v>134</v>
      </c>
      <c r="AY282" s="21" t="s">
        <v>155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134</v>
      </c>
      <c r="BK282" s="107">
        <f t="shared" si="54"/>
        <v>0</v>
      </c>
      <c r="BL282" s="21" t="s">
        <v>234</v>
      </c>
      <c r="BM282" s="21" t="s">
        <v>571</v>
      </c>
    </row>
    <row r="283" spans="2:65" s="9" customFormat="1" ht="29.85" customHeight="1">
      <c r="B283" s="153"/>
      <c r="C283" s="154"/>
      <c r="D283" s="163" t="s">
        <v>121</v>
      </c>
      <c r="E283" s="163"/>
      <c r="F283" s="163"/>
      <c r="G283" s="163"/>
      <c r="H283" s="163"/>
      <c r="I283" s="163"/>
      <c r="J283" s="163"/>
      <c r="K283" s="163"/>
      <c r="L283" s="163"/>
      <c r="M283" s="163"/>
      <c r="N283" s="284">
        <f>BK283</f>
        <v>0</v>
      </c>
      <c r="O283" s="285"/>
      <c r="P283" s="285"/>
      <c r="Q283" s="285"/>
      <c r="R283" s="156"/>
      <c r="T283" s="157"/>
      <c r="U283" s="154"/>
      <c r="V283" s="154"/>
      <c r="W283" s="158">
        <f>SUM(W284:W290)</f>
        <v>0</v>
      </c>
      <c r="X283" s="154"/>
      <c r="Y283" s="158">
        <f>SUM(Y284:Y290)</f>
        <v>0.1046175</v>
      </c>
      <c r="Z283" s="154"/>
      <c r="AA283" s="159">
        <f>SUM(AA284:AA290)</f>
        <v>0</v>
      </c>
      <c r="AR283" s="160" t="s">
        <v>134</v>
      </c>
      <c r="AT283" s="161" t="s">
        <v>78</v>
      </c>
      <c r="AU283" s="161" t="s">
        <v>84</v>
      </c>
      <c r="AY283" s="160" t="s">
        <v>155</v>
      </c>
      <c r="BK283" s="162">
        <f>SUM(BK284:BK290)</f>
        <v>0</v>
      </c>
    </row>
    <row r="284" spans="2:65" s="1" customFormat="1" ht="38.25" customHeight="1">
      <c r="B284" s="37"/>
      <c r="C284" s="164" t="s">
        <v>572</v>
      </c>
      <c r="D284" s="164" t="s">
        <v>156</v>
      </c>
      <c r="E284" s="165" t="s">
        <v>573</v>
      </c>
      <c r="F284" s="263" t="s">
        <v>574</v>
      </c>
      <c r="G284" s="263"/>
      <c r="H284" s="263"/>
      <c r="I284" s="263"/>
      <c r="J284" s="166" t="s">
        <v>164</v>
      </c>
      <c r="K284" s="167">
        <v>3.25</v>
      </c>
      <c r="L284" s="264">
        <v>0</v>
      </c>
      <c r="M284" s="265"/>
      <c r="N284" s="266">
        <f>ROUND(L284*K284,2)</f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>V284*K284</f>
        <v>0</v>
      </c>
      <c r="X284" s="169">
        <v>3.62E-3</v>
      </c>
      <c r="Y284" s="169">
        <f>X284*K284</f>
        <v>1.1764999999999999E-2</v>
      </c>
      <c r="Z284" s="169">
        <v>0</v>
      </c>
      <c r="AA284" s="170">
        <f>Z284*K284</f>
        <v>0</v>
      </c>
      <c r="AR284" s="21" t="s">
        <v>234</v>
      </c>
      <c r="AT284" s="21" t="s">
        <v>156</v>
      </c>
      <c r="AU284" s="21" t="s">
        <v>134</v>
      </c>
      <c r="AY284" s="21" t="s">
        <v>155</v>
      </c>
      <c r="BE284" s="107">
        <f>IF(U284="základní",N284,0)</f>
        <v>0</v>
      </c>
      <c r="BF284" s="107">
        <f>IF(U284="snížená",N284,0)</f>
        <v>0</v>
      </c>
      <c r="BG284" s="107">
        <f>IF(U284="zákl. přenesená",N284,0)</f>
        <v>0</v>
      </c>
      <c r="BH284" s="107">
        <f>IF(U284="sníž. přenesená",N284,0)</f>
        <v>0</v>
      </c>
      <c r="BI284" s="107">
        <f>IF(U284="nulová",N284,0)</f>
        <v>0</v>
      </c>
      <c r="BJ284" s="21" t="s">
        <v>134</v>
      </c>
      <c r="BK284" s="107">
        <f>ROUND(L284*K284,2)</f>
        <v>0</v>
      </c>
      <c r="BL284" s="21" t="s">
        <v>234</v>
      </c>
      <c r="BM284" s="21" t="s">
        <v>575</v>
      </c>
    </row>
    <row r="285" spans="2:65" s="10" customFormat="1" ht="16.5" customHeight="1">
      <c r="B285" s="171"/>
      <c r="C285" s="172"/>
      <c r="D285" s="172"/>
      <c r="E285" s="173" t="s">
        <v>22</v>
      </c>
      <c r="F285" s="267" t="s">
        <v>576</v>
      </c>
      <c r="G285" s="268"/>
      <c r="H285" s="268"/>
      <c r="I285" s="268"/>
      <c r="J285" s="172"/>
      <c r="K285" s="174">
        <v>3.25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167</v>
      </c>
      <c r="AU285" s="178" t="s">
        <v>134</v>
      </c>
      <c r="AV285" s="10" t="s">
        <v>134</v>
      </c>
      <c r="AW285" s="10" t="s">
        <v>36</v>
      </c>
      <c r="AX285" s="10" t="s">
        <v>84</v>
      </c>
      <c r="AY285" s="178" t="s">
        <v>155</v>
      </c>
    </row>
    <row r="286" spans="2:65" s="1" customFormat="1" ht="16.5" customHeight="1">
      <c r="B286" s="37"/>
      <c r="C286" s="194" t="s">
        <v>577</v>
      </c>
      <c r="D286" s="194" t="s">
        <v>227</v>
      </c>
      <c r="E286" s="195" t="s">
        <v>578</v>
      </c>
      <c r="F286" s="275" t="s">
        <v>579</v>
      </c>
      <c r="G286" s="275"/>
      <c r="H286" s="275"/>
      <c r="I286" s="275"/>
      <c r="J286" s="196" t="s">
        <v>164</v>
      </c>
      <c r="K286" s="197">
        <v>3.5750000000000002</v>
      </c>
      <c r="L286" s="276">
        <v>0</v>
      </c>
      <c r="M286" s="277"/>
      <c r="N286" s="278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1.9199999999999998E-2</v>
      </c>
      <c r="Y286" s="169">
        <f>X286*K286</f>
        <v>6.8639999999999993E-2</v>
      </c>
      <c r="Z286" s="169">
        <v>0</v>
      </c>
      <c r="AA286" s="170">
        <f>Z286*K286</f>
        <v>0</v>
      </c>
      <c r="AR286" s="21" t="s">
        <v>307</v>
      </c>
      <c r="AT286" s="21" t="s">
        <v>227</v>
      </c>
      <c r="AU286" s="21" t="s">
        <v>134</v>
      </c>
      <c r="AY286" s="21" t="s">
        <v>155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134</v>
      </c>
      <c r="BK286" s="107">
        <f>ROUND(L286*K286,2)</f>
        <v>0</v>
      </c>
      <c r="BL286" s="21" t="s">
        <v>234</v>
      </c>
      <c r="BM286" s="21" t="s">
        <v>580</v>
      </c>
    </row>
    <row r="287" spans="2:65" s="1" customFormat="1" ht="25.5" customHeight="1">
      <c r="B287" s="37"/>
      <c r="C287" s="164" t="s">
        <v>581</v>
      </c>
      <c r="D287" s="164" t="s">
        <v>156</v>
      </c>
      <c r="E287" s="165" t="s">
        <v>582</v>
      </c>
      <c r="F287" s="263" t="s">
        <v>583</v>
      </c>
      <c r="G287" s="263"/>
      <c r="H287" s="263"/>
      <c r="I287" s="263"/>
      <c r="J287" s="166" t="s">
        <v>164</v>
      </c>
      <c r="K287" s="167">
        <v>3.25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0</v>
      </c>
      <c r="Y287" s="169">
        <f>X287*K287</f>
        <v>0</v>
      </c>
      <c r="Z287" s="169">
        <v>0</v>
      </c>
      <c r="AA287" s="170">
        <f>Z287*K287</f>
        <v>0</v>
      </c>
      <c r="AR287" s="21" t="s">
        <v>234</v>
      </c>
      <c r="AT287" s="21" t="s">
        <v>156</v>
      </c>
      <c r="AU287" s="21" t="s">
        <v>134</v>
      </c>
      <c r="AY287" s="21" t="s">
        <v>155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134</v>
      </c>
      <c r="BK287" s="107">
        <f>ROUND(L287*K287,2)</f>
        <v>0</v>
      </c>
      <c r="BL287" s="21" t="s">
        <v>234</v>
      </c>
      <c r="BM287" s="21" t="s">
        <v>584</v>
      </c>
    </row>
    <row r="288" spans="2:65" s="1" customFormat="1" ht="16.5" customHeight="1">
      <c r="B288" s="37"/>
      <c r="C288" s="164" t="s">
        <v>585</v>
      </c>
      <c r="D288" s="164" t="s">
        <v>156</v>
      </c>
      <c r="E288" s="165" t="s">
        <v>586</v>
      </c>
      <c r="F288" s="263" t="s">
        <v>587</v>
      </c>
      <c r="G288" s="263"/>
      <c r="H288" s="263"/>
      <c r="I288" s="263"/>
      <c r="J288" s="166" t="s">
        <v>164</v>
      </c>
      <c r="K288" s="167">
        <v>3.25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2.9999999999999997E-4</v>
      </c>
      <c r="Y288" s="169">
        <f>X288*K288</f>
        <v>9.7499999999999996E-4</v>
      </c>
      <c r="Z288" s="169">
        <v>0</v>
      </c>
      <c r="AA288" s="170">
        <f>Z288*K288</f>
        <v>0</v>
      </c>
      <c r="AR288" s="21" t="s">
        <v>234</v>
      </c>
      <c r="AT288" s="21" t="s">
        <v>156</v>
      </c>
      <c r="AU288" s="21" t="s">
        <v>134</v>
      </c>
      <c r="AY288" s="21" t="s">
        <v>155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134</v>
      </c>
      <c r="BK288" s="107">
        <f>ROUND(L288*K288,2)</f>
        <v>0</v>
      </c>
      <c r="BL288" s="21" t="s">
        <v>234</v>
      </c>
      <c r="BM288" s="21" t="s">
        <v>588</v>
      </c>
    </row>
    <row r="289" spans="2:65" s="1" customFormat="1" ht="25.5" customHeight="1">
      <c r="B289" s="37"/>
      <c r="C289" s="164" t="s">
        <v>589</v>
      </c>
      <c r="D289" s="164" t="s">
        <v>156</v>
      </c>
      <c r="E289" s="165" t="s">
        <v>590</v>
      </c>
      <c r="F289" s="263" t="s">
        <v>591</v>
      </c>
      <c r="G289" s="263"/>
      <c r="H289" s="263"/>
      <c r="I289" s="263"/>
      <c r="J289" s="166" t="s">
        <v>164</v>
      </c>
      <c r="K289" s="167">
        <v>3.25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7.1500000000000001E-3</v>
      </c>
      <c r="Y289" s="169">
        <f>X289*K289</f>
        <v>2.3237500000000001E-2</v>
      </c>
      <c r="Z289" s="169">
        <v>0</v>
      </c>
      <c r="AA289" s="170">
        <f>Z289*K289</f>
        <v>0</v>
      </c>
      <c r="AR289" s="21" t="s">
        <v>234</v>
      </c>
      <c r="AT289" s="21" t="s">
        <v>156</v>
      </c>
      <c r="AU289" s="21" t="s">
        <v>134</v>
      </c>
      <c r="AY289" s="21" t="s">
        <v>155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134</v>
      </c>
      <c r="BK289" s="107">
        <f>ROUND(L289*K289,2)</f>
        <v>0</v>
      </c>
      <c r="BL289" s="21" t="s">
        <v>234</v>
      </c>
      <c r="BM289" s="21" t="s">
        <v>592</v>
      </c>
    </row>
    <row r="290" spans="2:65" s="1" customFormat="1" ht="25.5" customHeight="1">
      <c r="B290" s="37"/>
      <c r="C290" s="164" t="s">
        <v>593</v>
      </c>
      <c r="D290" s="164" t="s">
        <v>156</v>
      </c>
      <c r="E290" s="165" t="s">
        <v>594</v>
      </c>
      <c r="F290" s="263" t="s">
        <v>595</v>
      </c>
      <c r="G290" s="263"/>
      <c r="H290" s="263"/>
      <c r="I290" s="263"/>
      <c r="J290" s="166" t="s">
        <v>329</v>
      </c>
      <c r="K290" s="167">
        <v>0.105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1" t="s">
        <v>234</v>
      </c>
      <c r="AT290" s="21" t="s">
        <v>156</v>
      </c>
      <c r="AU290" s="21" t="s">
        <v>134</v>
      </c>
      <c r="AY290" s="21" t="s">
        <v>155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134</v>
      </c>
      <c r="BK290" s="107">
        <f>ROUND(L290*K290,2)</f>
        <v>0</v>
      </c>
      <c r="BL290" s="21" t="s">
        <v>234</v>
      </c>
      <c r="BM290" s="21" t="s">
        <v>596</v>
      </c>
    </row>
    <row r="291" spans="2:65" s="9" customFormat="1" ht="29.85" customHeight="1">
      <c r="B291" s="153"/>
      <c r="C291" s="154"/>
      <c r="D291" s="163" t="s">
        <v>122</v>
      </c>
      <c r="E291" s="163"/>
      <c r="F291" s="163"/>
      <c r="G291" s="163"/>
      <c r="H291" s="163"/>
      <c r="I291" s="163"/>
      <c r="J291" s="163"/>
      <c r="K291" s="163"/>
      <c r="L291" s="163"/>
      <c r="M291" s="163"/>
      <c r="N291" s="284">
        <f>BK291</f>
        <v>0</v>
      </c>
      <c r="O291" s="285"/>
      <c r="P291" s="285"/>
      <c r="Q291" s="285"/>
      <c r="R291" s="156"/>
      <c r="T291" s="157"/>
      <c r="U291" s="154"/>
      <c r="V291" s="154"/>
      <c r="W291" s="158">
        <f>SUM(W292:W294)</f>
        <v>0</v>
      </c>
      <c r="X291" s="154"/>
      <c r="Y291" s="158">
        <f>SUM(Y292:Y294)</f>
        <v>3.48E-4</v>
      </c>
      <c r="Z291" s="154"/>
      <c r="AA291" s="159">
        <f>SUM(AA292:AA294)</f>
        <v>0</v>
      </c>
      <c r="AR291" s="160" t="s">
        <v>134</v>
      </c>
      <c r="AT291" s="161" t="s">
        <v>78</v>
      </c>
      <c r="AU291" s="161" t="s">
        <v>84</v>
      </c>
      <c r="AY291" s="160" t="s">
        <v>155</v>
      </c>
      <c r="BK291" s="162">
        <f>SUM(BK292:BK294)</f>
        <v>0</v>
      </c>
    </row>
    <row r="292" spans="2:65" s="1" customFormat="1" ht="25.5" customHeight="1">
      <c r="B292" s="37"/>
      <c r="C292" s="164" t="s">
        <v>597</v>
      </c>
      <c r="D292" s="164" t="s">
        <v>156</v>
      </c>
      <c r="E292" s="165" t="s">
        <v>598</v>
      </c>
      <c r="F292" s="263" t="s">
        <v>599</v>
      </c>
      <c r="G292" s="263"/>
      <c r="H292" s="263"/>
      <c r="I292" s="263"/>
      <c r="J292" s="166" t="s">
        <v>171</v>
      </c>
      <c r="K292" s="167">
        <v>1.2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6.9999999999999994E-5</v>
      </c>
      <c r="Y292" s="169">
        <f>X292*K292</f>
        <v>8.3999999999999995E-5</v>
      </c>
      <c r="Z292" s="169">
        <v>0</v>
      </c>
      <c r="AA292" s="170">
        <f>Z292*K292</f>
        <v>0</v>
      </c>
      <c r="AR292" s="21" t="s">
        <v>234</v>
      </c>
      <c r="AT292" s="21" t="s">
        <v>156</v>
      </c>
      <c r="AU292" s="21" t="s">
        <v>134</v>
      </c>
      <c r="AY292" s="21" t="s">
        <v>155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134</v>
      </c>
      <c r="BK292" s="107">
        <f>ROUND(L292*K292,2)</f>
        <v>0</v>
      </c>
      <c r="BL292" s="21" t="s">
        <v>234</v>
      </c>
      <c r="BM292" s="21" t="s">
        <v>600</v>
      </c>
    </row>
    <row r="293" spans="2:65" s="10" customFormat="1" ht="16.5" customHeight="1">
      <c r="B293" s="171"/>
      <c r="C293" s="172"/>
      <c r="D293" s="172"/>
      <c r="E293" s="173" t="s">
        <v>22</v>
      </c>
      <c r="F293" s="267" t="s">
        <v>601</v>
      </c>
      <c r="G293" s="268"/>
      <c r="H293" s="268"/>
      <c r="I293" s="268"/>
      <c r="J293" s="172"/>
      <c r="K293" s="174">
        <v>1.2</v>
      </c>
      <c r="L293" s="172"/>
      <c r="M293" s="172"/>
      <c r="N293" s="172"/>
      <c r="O293" s="172"/>
      <c r="P293" s="172"/>
      <c r="Q293" s="172"/>
      <c r="R293" s="175"/>
      <c r="T293" s="176"/>
      <c r="U293" s="172"/>
      <c r="V293" s="172"/>
      <c r="W293" s="172"/>
      <c r="X293" s="172"/>
      <c r="Y293" s="172"/>
      <c r="Z293" s="172"/>
      <c r="AA293" s="177"/>
      <c r="AT293" s="178" t="s">
        <v>167</v>
      </c>
      <c r="AU293" s="178" t="s">
        <v>134</v>
      </c>
      <c r="AV293" s="10" t="s">
        <v>134</v>
      </c>
      <c r="AW293" s="10" t="s">
        <v>36</v>
      </c>
      <c r="AX293" s="10" t="s">
        <v>84</v>
      </c>
      <c r="AY293" s="178" t="s">
        <v>155</v>
      </c>
    </row>
    <row r="294" spans="2:65" s="1" customFormat="1" ht="16.5" customHeight="1">
      <c r="B294" s="37"/>
      <c r="C294" s="194" t="s">
        <v>602</v>
      </c>
      <c r="D294" s="194" t="s">
        <v>227</v>
      </c>
      <c r="E294" s="195" t="s">
        <v>603</v>
      </c>
      <c r="F294" s="275" t="s">
        <v>604</v>
      </c>
      <c r="G294" s="275"/>
      <c r="H294" s="275"/>
      <c r="I294" s="275"/>
      <c r="J294" s="196" t="s">
        <v>171</v>
      </c>
      <c r="K294" s="197">
        <v>1.32</v>
      </c>
      <c r="L294" s="276">
        <v>0</v>
      </c>
      <c r="M294" s="277"/>
      <c r="N294" s="278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2.0000000000000001E-4</v>
      </c>
      <c r="Y294" s="169">
        <f>X294*K294</f>
        <v>2.6400000000000002E-4</v>
      </c>
      <c r="Z294" s="169">
        <v>0</v>
      </c>
      <c r="AA294" s="170">
        <f>Z294*K294</f>
        <v>0</v>
      </c>
      <c r="AR294" s="21" t="s">
        <v>307</v>
      </c>
      <c r="AT294" s="21" t="s">
        <v>227</v>
      </c>
      <c r="AU294" s="21" t="s">
        <v>134</v>
      </c>
      <c r="AY294" s="21" t="s">
        <v>155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134</v>
      </c>
      <c r="BK294" s="107">
        <f>ROUND(L294*K294,2)</f>
        <v>0</v>
      </c>
      <c r="BL294" s="21" t="s">
        <v>234</v>
      </c>
      <c r="BM294" s="21" t="s">
        <v>605</v>
      </c>
    </row>
    <row r="295" spans="2:65" s="9" customFormat="1" ht="29.85" customHeight="1">
      <c r="B295" s="153"/>
      <c r="C295" s="154"/>
      <c r="D295" s="163" t="s">
        <v>123</v>
      </c>
      <c r="E295" s="163"/>
      <c r="F295" s="163"/>
      <c r="G295" s="163"/>
      <c r="H295" s="163"/>
      <c r="I295" s="163"/>
      <c r="J295" s="163"/>
      <c r="K295" s="163"/>
      <c r="L295" s="163"/>
      <c r="M295" s="163"/>
      <c r="N295" s="284">
        <f>BK295</f>
        <v>0</v>
      </c>
      <c r="O295" s="285"/>
      <c r="P295" s="285"/>
      <c r="Q295" s="285"/>
      <c r="R295" s="156"/>
      <c r="T295" s="157"/>
      <c r="U295" s="154"/>
      <c r="V295" s="154"/>
      <c r="W295" s="158">
        <f>SUM(W296:W307)</f>
        <v>0</v>
      </c>
      <c r="X295" s="154"/>
      <c r="Y295" s="158">
        <f>SUM(Y296:Y307)</f>
        <v>0.25470162000000002</v>
      </c>
      <c r="Z295" s="154"/>
      <c r="AA295" s="159">
        <f>SUM(AA296:AA307)</f>
        <v>0</v>
      </c>
      <c r="AR295" s="160" t="s">
        <v>134</v>
      </c>
      <c r="AT295" s="161" t="s">
        <v>78</v>
      </c>
      <c r="AU295" s="161" t="s">
        <v>84</v>
      </c>
      <c r="AY295" s="160" t="s">
        <v>155</v>
      </c>
      <c r="BK295" s="162">
        <f>SUM(BK296:BK307)</f>
        <v>0</v>
      </c>
    </row>
    <row r="296" spans="2:65" s="1" customFormat="1" ht="25.5" customHeight="1">
      <c r="B296" s="37"/>
      <c r="C296" s="164" t="s">
        <v>606</v>
      </c>
      <c r="D296" s="164" t="s">
        <v>156</v>
      </c>
      <c r="E296" s="165" t="s">
        <v>607</v>
      </c>
      <c r="F296" s="263" t="s">
        <v>608</v>
      </c>
      <c r="G296" s="263"/>
      <c r="H296" s="263"/>
      <c r="I296" s="263"/>
      <c r="J296" s="166" t="s">
        <v>171</v>
      </c>
      <c r="K296" s="167">
        <v>29.1</v>
      </c>
      <c r="L296" s="264">
        <v>0</v>
      </c>
      <c r="M296" s="265"/>
      <c r="N296" s="266">
        <f>ROUND(L296*K296,2)</f>
        <v>0</v>
      </c>
      <c r="O296" s="266"/>
      <c r="P296" s="266"/>
      <c r="Q296" s="266"/>
      <c r="R296" s="39"/>
      <c r="T296" s="168" t="s">
        <v>22</v>
      </c>
      <c r="U296" s="46" t="s">
        <v>46</v>
      </c>
      <c r="V296" s="38"/>
      <c r="W296" s="169">
        <f>V296*K296</f>
        <v>0</v>
      </c>
      <c r="X296" s="169">
        <v>2.0000000000000002E-5</v>
      </c>
      <c r="Y296" s="169">
        <f>X296*K296</f>
        <v>5.8200000000000005E-4</v>
      </c>
      <c r="Z296" s="169">
        <v>0</v>
      </c>
      <c r="AA296" s="170">
        <f>Z296*K296</f>
        <v>0</v>
      </c>
      <c r="AR296" s="21" t="s">
        <v>234</v>
      </c>
      <c r="AT296" s="21" t="s">
        <v>156</v>
      </c>
      <c r="AU296" s="21" t="s">
        <v>134</v>
      </c>
      <c r="AY296" s="21" t="s">
        <v>155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1" t="s">
        <v>134</v>
      </c>
      <c r="BK296" s="107">
        <f>ROUND(L296*K296,2)</f>
        <v>0</v>
      </c>
      <c r="BL296" s="21" t="s">
        <v>234</v>
      </c>
      <c r="BM296" s="21" t="s">
        <v>609</v>
      </c>
    </row>
    <row r="297" spans="2:65" s="10" customFormat="1" ht="16.5" customHeight="1">
      <c r="B297" s="171"/>
      <c r="C297" s="172"/>
      <c r="D297" s="172"/>
      <c r="E297" s="173" t="s">
        <v>22</v>
      </c>
      <c r="F297" s="267" t="s">
        <v>610</v>
      </c>
      <c r="G297" s="268"/>
      <c r="H297" s="268"/>
      <c r="I297" s="268"/>
      <c r="J297" s="172"/>
      <c r="K297" s="174">
        <v>5.0999999999999996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167</v>
      </c>
      <c r="AU297" s="178" t="s">
        <v>134</v>
      </c>
      <c r="AV297" s="10" t="s">
        <v>134</v>
      </c>
      <c r="AW297" s="10" t="s">
        <v>36</v>
      </c>
      <c r="AX297" s="10" t="s">
        <v>79</v>
      </c>
      <c r="AY297" s="178" t="s">
        <v>155</v>
      </c>
    </row>
    <row r="298" spans="2:65" s="10" customFormat="1" ht="16.5" customHeight="1">
      <c r="B298" s="171"/>
      <c r="C298" s="172"/>
      <c r="D298" s="172"/>
      <c r="E298" s="173" t="s">
        <v>22</v>
      </c>
      <c r="F298" s="271" t="s">
        <v>277</v>
      </c>
      <c r="G298" s="272"/>
      <c r="H298" s="272"/>
      <c r="I298" s="272"/>
      <c r="J298" s="172"/>
      <c r="K298" s="174">
        <v>24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167</v>
      </c>
      <c r="AU298" s="178" t="s">
        <v>134</v>
      </c>
      <c r="AV298" s="10" t="s">
        <v>134</v>
      </c>
      <c r="AW298" s="10" t="s">
        <v>36</v>
      </c>
      <c r="AX298" s="10" t="s">
        <v>79</v>
      </c>
      <c r="AY298" s="178" t="s">
        <v>155</v>
      </c>
    </row>
    <row r="299" spans="2:65" s="12" customFormat="1" ht="16.5" customHeight="1">
      <c r="B299" s="186"/>
      <c r="C299" s="187"/>
      <c r="D299" s="187"/>
      <c r="E299" s="188" t="s">
        <v>22</v>
      </c>
      <c r="F299" s="273" t="s">
        <v>204</v>
      </c>
      <c r="G299" s="274"/>
      <c r="H299" s="274"/>
      <c r="I299" s="274"/>
      <c r="J299" s="187"/>
      <c r="K299" s="189">
        <v>29.1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167</v>
      </c>
      <c r="AU299" s="193" t="s">
        <v>134</v>
      </c>
      <c r="AV299" s="12" t="s">
        <v>160</v>
      </c>
      <c r="AW299" s="12" t="s">
        <v>36</v>
      </c>
      <c r="AX299" s="12" t="s">
        <v>84</v>
      </c>
      <c r="AY299" s="193" t="s">
        <v>155</v>
      </c>
    </row>
    <row r="300" spans="2:65" s="1" customFormat="1" ht="16.5" customHeight="1">
      <c r="B300" s="37"/>
      <c r="C300" s="194" t="s">
        <v>611</v>
      </c>
      <c r="D300" s="194" t="s">
        <v>227</v>
      </c>
      <c r="E300" s="195" t="s">
        <v>612</v>
      </c>
      <c r="F300" s="275" t="s">
        <v>613</v>
      </c>
      <c r="G300" s="275"/>
      <c r="H300" s="275"/>
      <c r="I300" s="275"/>
      <c r="J300" s="196" t="s">
        <v>171</v>
      </c>
      <c r="K300" s="197">
        <v>30.263999999999999</v>
      </c>
      <c r="L300" s="276">
        <v>0</v>
      </c>
      <c r="M300" s="277"/>
      <c r="N300" s="278">
        <f>ROUND(L300*K300,2)</f>
        <v>0</v>
      </c>
      <c r="O300" s="266"/>
      <c r="P300" s="266"/>
      <c r="Q300" s="266"/>
      <c r="R300" s="39"/>
      <c r="T300" s="168" t="s">
        <v>22</v>
      </c>
      <c r="U300" s="46" t="s">
        <v>46</v>
      </c>
      <c r="V300" s="38"/>
      <c r="W300" s="169">
        <f>V300*K300</f>
        <v>0</v>
      </c>
      <c r="X300" s="169">
        <v>2.9999999999999997E-4</v>
      </c>
      <c r="Y300" s="169">
        <f>X300*K300</f>
        <v>9.0791999999999991E-3</v>
      </c>
      <c r="Z300" s="169">
        <v>0</v>
      </c>
      <c r="AA300" s="170">
        <f>Z300*K300</f>
        <v>0</v>
      </c>
      <c r="AR300" s="21" t="s">
        <v>307</v>
      </c>
      <c r="AT300" s="21" t="s">
        <v>227</v>
      </c>
      <c r="AU300" s="21" t="s">
        <v>134</v>
      </c>
      <c r="AY300" s="21" t="s">
        <v>155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134</v>
      </c>
      <c r="BK300" s="107">
        <f>ROUND(L300*K300,2)</f>
        <v>0</v>
      </c>
      <c r="BL300" s="21" t="s">
        <v>234</v>
      </c>
      <c r="BM300" s="21" t="s">
        <v>614</v>
      </c>
    </row>
    <row r="301" spans="2:65" s="1" customFormat="1" ht="16.5" customHeight="1">
      <c r="B301" s="37"/>
      <c r="C301" s="164" t="s">
        <v>615</v>
      </c>
      <c r="D301" s="164" t="s">
        <v>156</v>
      </c>
      <c r="E301" s="165" t="s">
        <v>616</v>
      </c>
      <c r="F301" s="263" t="s">
        <v>617</v>
      </c>
      <c r="G301" s="263"/>
      <c r="H301" s="263"/>
      <c r="I301" s="263"/>
      <c r="J301" s="166" t="s">
        <v>164</v>
      </c>
      <c r="K301" s="167">
        <v>29.55</v>
      </c>
      <c r="L301" s="264">
        <v>0</v>
      </c>
      <c r="M301" s="265"/>
      <c r="N301" s="266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2.7E-4</v>
      </c>
      <c r="Y301" s="169">
        <f>X301*K301</f>
        <v>7.9784999999999995E-3</v>
      </c>
      <c r="Z301" s="169">
        <v>0</v>
      </c>
      <c r="AA301" s="170">
        <f>Z301*K301</f>
        <v>0</v>
      </c>
      <c r="AR301" s="21" t="s">
        <v>234</v>
      </c>
      <c r="AT301" s="21" t="s">
        <v>156</v>
      </c>
      <c r="AU301" s="21" t="s">
        <v>134</v>
      </c>
      <c r="AY301" s="21" t="s">
        <v>155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134</v>
      </c>
      <c r="BK301" s="107">
        <f>ROUND(L301*K301,2)</f>
        <v>0</v>
      </c>
      <c r="BL301" s="21" t="s">
        <v>234</v>
      </c>
      <c r="BM301" s="21" t="s">
        <v>618</v>
      </c>
    </row>
    <row r="302" spans="2:65" s="10" customFormat="1" ht="16.5" customHeight="1">
      <c r="B302" s="171"/>
      <c r="C302" s="172"/>
      <c r="D302" s="172"/>
      <c r="E302" s="173" t="s">
        <v>22</v>
      </c>
      <c r="F302" s="267" t="s">
        <v>619</v>
      </c>
      <c r="G302" s="268"/>
      <c r="H302" s="268"/>
      <c r="I302" s="268"/>
      <c r="J302" s="172"/>
      <c r="K302" s="174">
        <v>29.55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167</v>
      </c>
      <c r="AU302" s="178" t="s">
        <v>134</v>
      </c>
      <c r="AV302" s="10" t="s">
        <v>134</v>
      </c>
      <c r="AW302" s="10" t="s">
        <v>36</v>
      </c>
      <c r="AX302" s="10" t="s">
        <v>84</v>
      </c>
      <c r="AY302" s="178" t="s">
        <v>155</v>
      </c>
    </row>
    <row r="303" spans="2:65" s="1" customFormat="1" ht="16.5" customHeight="1">
      <c r="B303" s="37"/>
      <c r="C303" s="194" t="s">
        <v>620</v>
      </c>
      <c r="D303" s="194" t="s">
        <v>227</v>
      </c>
      <c r="E303" s="195" t="s">
        <v>621</v>
      </c>
      <c r="F303" s="275" t="s">
        <v>622</v>
      </c>
      <c r="G303" s="275"/>
      <c r="H303" s="275"/>
      <c r="I303" s="275"/>
      <c r="J303" s="196" t="s">
        <v>164</v>
      </c>
      <c r="K303" s="197">
        <v>30.731999999999999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2.5600000000000002E-3</v>
      </c>
      <c r="Y303" s="169">
        <f>X303*K303</f>
        <v>7.8673920000000008E-2</v>
      </c>
      <c r="Z303" s="169">
        <v>0</v>
      </c>
      <c r="AA303" s="170">
        <f>Z303*K303</f>
        <v>0</v>
      </c>
      <c r="AR303" s="21" t="s">
        <v>307</v>
      </c>
      <c r="AT303" s="21" t="s">
        <v>227</v>
      </c>
      <c r="AU303" s="21" t="s">
        <v>134</v>
      </c>
      <c r="AY303" s="21" t="s">
        <v>155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134</v>
      </c>
      <c r="BK303" s="107">
        <f>ROUND(L303*K303,2)</f>
        <v>0</v>
      </c>
      <c r="BL303" s="21" t="s">
        <v>234</v>
      </c>
      <c r="BM303" s="21" t="s">
        <v>623</v>
      </c>
    </row>
    <row r="304" spans="2:65" s="1" customFormat="1" ht="16.5" customHeight="1">
      <c r="B304" s="37"/>
      <c r="C304" s="164" t="s">
        <v>624</v>
      </c>
      <c r="D304" s="164" t="s">
        <v>156</v>
      </c>
      <c r="E304" s="165" t="s">
        <v>625</v>
      </c>
      <c r="F304" s="263" t="s">
        <v>626</v>
      </c>
      <c r="G304" s="263"/>
      <c r="H304" s="263"/>
      <c r="I304" s="263"/>
      <c r="J304" s="166" t="s">
        <v>164</v>
      </c>
      <c r="K304" s="167">
        <v>29.55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234</v>
      </c>
      <c r="AT304" s="21" t="s">
        <v>156</v>
      </c>
      <c r="AU304" s="21" t="s">
        <v>134</v>
      </c>
      <c r="AY304" s="21" t="s">
        <v>155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134</v>
      </c>
      <c r="BK304" s="107">
        <f>ROUND(L304*K304,2)</f>
        <v>0</v>
      </c>
      <c r="BL304" s="21" t="s">
        <v>234</v>
      </c>
      <c r="BM304" s="21" t="s">
        <v>627</v>
      </c>
    </row>
    <row r="305" spans="2:65" s="1" customFormat="1" ht="25.5" customHeight="1">
      <c r="B305" s="37"/>
      <c r="C305" s="164" t="s">
        <v>628</v>
      </c>
      <c r="D305" s="164" t="s">
        <v>156</v>
      </c>
      <c r="E305" s="165" t="s">
        <v>629</v>
      </c>
      <c r="F305" s="263" t="s">
        <v>630</v>
      </c>
      <c r="G305" s="263"/>
      <c r="H305" s="263"/>
      <c r="I305" s="263"/>
      <c r="J305" s="166" t="s">
        <v>164</v>
      </c>
      <c r="K305" s="167">
        <v>29.55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234</v>
      </c>
      <c r="AT305" s="21" t="s">
        <v>156</v>
      </c>
      <c r="AU305" s="21" t="s">
        <v>134</v>
      </c>
      <c r="AY305" s="21" t="s">
        <v>155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134</v>
      </c>
      <c r="BK305" s="107">
        <f>ROUND(L305*K305,2)</f>
        <v>0</v>
      </c>
      <c r="BL305" s="21" t="s">
        <v>234</v>
      </c>
      <c r="BM305" s="21" t="s">
        <v>631</v>
      </c>
    </row>
    <row r="306" spans="2:65" s="1" customFormat="1" ht="25.5" customHeight="1">
      <c r="B306" s="37"/>
      <c r="C306" s="164" t="s">
        <v>632</v>
      </c>
      <c r="D306" s="164" t="s">
        <v>156</v>
      </c>
      <c r="E306" s="165" t="s">
        <v>633</v>
      </c>
      <c r="F306" s="263" t="s">
        <v>634</v>
      </c>
      <c r="G306" s="263"/>
      <c r="H306" s="263"/>
      <c r="I306" s="263"/>
      <c r="J306" s="166" t="s">
        <v>164</v>
      </c>
      <c r="K306" s="167">
        <v>29.55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5.3600000000000002E-3</v>
      </c>
      <c r="Y306" s="169">
        <f>X306*K306</f>
        <v>0.158388</v>
      </c>
      <c r="Z306" s="169">
        <v>0</v>
      </c>
      <c r="AA306" s="170">
        <f>Z306*K306</f>
        <v>0</v>
      </c>
      <c r="AR306" s="21" t="s">
        <v>234</v>
      </c>
      <c r="AT306" s="21" t="s">
        <v>156</v>
      </c>
      <c r="AU306" s="21" t="s">
        <v>134</v>
      </c>
      <c r="AY306" s="21" t="s">
        <v>155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134</v>
      </c>
      <c r="BK306" s="107">
        <f>ROUND(L306*K306,2)</f>
        <v>0</v>
      </c>
      <c r="BL306" s="21" t="s">
        <v>234</v>
      </c>
      <c r="BM306" s="21" t="s">
        <v>635</v>
      </c>
    </row>
    <row r="307" spans="2:65" s="1" customFormat="1" ht="25.5" customHeight="1">
      <c r="B307" s="37"/>
      <c r="C307" s="164" t="s">
        <v>636</v>
      </c>
      <c r="D307" s="164" t="s">
        <v>156</v>
      </c>
      <c r="E307" s="165" t="s">
        <v>637</v>
      </c>
      <c r="F307" s="263" t="s">
        <v>638</v>
      </c>
      <c r="G307" s="263"/>
      <c r="H307" s="263"/>
      <c r="I307" s="263"/>
      <c r="J307" s="166" t="s">
        <v>329</v>
      </c>
      <c r="K307" s="167">
        <v>0.255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234</v>
      </c>
      <c r="AT307" s="21" t="s">
        <v>156</v>
      </c>
      <c r="AU307" s="21" t="s">
        <v>134</v>
      </c>
      <c r="AY307" s="21" t="s">
        <v>155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134</v>
      </c>
      <c r="BK307" s="107">
        <f>ROUND(L307*K307,2)</f>
        <v>0</v>
      </c>
      <c r="BL307" s="21" t="s">
        <v>234</v>
      </c>
      <c r="BM307" s="21" t="s">
        <v>639</v>
      </c>
    </row>
    <row r="308" spans="2:65" s="9" customFormat="1" ht="29.85" customHeight="1">
      <c r="B308" s="153"/>
      <c r="C308" s="154"/>
      <c r="D308" s="163" t="s">
        <v>124</v>
      </c>
      <c r="E308" s="163"/>
      <c r="F308" s="163"/>
      <c r="G308" s="163"/>
      <c r="H308" s="163"/>
      <c r="I308" s="163"/>
      <c r="J308" s="163"/>
      <c r="K308" s="163"/>
      <c r="L308" s="163"/>
      <c r="M308" s="163"/>
      <c r="N308" s="284">
        <f>BK308</f>
        <v>0</v>
      </c>
      <c r="O308" s="285"/>
      <c r="P308" s="285"/>
      <c r="Q308" s="285"/>
      <c r="R308" s="156"/>
      <c r="T308" s="157"/>
      <c r="U308" s="154"/>
      <c r="V308" s="154"/>
      <c r="W308" s="158">
        <f>SUM(W309:W331)</f>
        <v>0</v>
      </c>
      <c r="X308" s="154"/>
      <c r="Y308" s="158">
        <f>SUM(Y309:Y331)</f>
        <v>0.39798160000000005</v>
      </c>
      <c r="Z308" s="154"/>
      <c r="AA308" s="159">
        <f>SUM(AA309:AA331)</f>
        <v>0</v>
      </c>
      <c r="AR308" s="160" t="s">
        <v>134</v>
      </c>
      <c r="AT308" s="161" t="s">
        <v>78</v>
      </c>
      <c r="AU308" s="161" t="s">
        <v>84</v>
      </c>
      <c r="AY308" s="160" t="s">
        <v>155</v>
      </c>
      <c r="BK308" s="162">
        <f>SUM(BK309:BK331)</f>
        <v>0</v>
      </c>
    </row>
    <row r="309" spans="2:65" s="1" customFormat="1" ht="38.25" customHeight="1">
      <c r="B309" s="37"/>
      <c r="C309" s="164" t="s">
        <v>640</v>
      </c>
      <c r="D309" s="164" t="s">
        <v>156</v>
      </c>
      <c r="E309" s="165" t="s">
        <v>641</v>
      </c>
      <c r="F309" s="263" t="s">
        <v>642</v>
      </c>
      <c r="G309" s="263"/>
      <c r="H309" s="263"/>
      <c r="I309" s="263"/>
      <c r="J309" s="166" t="s">
        <v>164</v>
      </c>
      <c r="K309" s="167">
        <v>21.3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3.0000000000000001E-3</v>
      </c>
      <c r="Y309" s="169">
        <f>X309*K309</f>
        <v>6.3899999999999998E-2</v>
      </c>
      <c r="Z309" s="169">
        <v>0</v>
      </c>
      <c r="AA309" s="170">
        <f>Z309*K309</f>
        <v>0</v>
      </c>
      <c r="AR309" s="21" t="s">
        <v>234</v>
      </c>
      <c r="AT309" s="21" t="s">
        <v>156</v>
      </c>
      <c r="AU309" s="21" t="s">
        <v>134</v>
      </c>
      <c r="AY309" s="21" t="s">
        <v>155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134</v>
      </c>
      <c r="BK309" s="107">
        <f>ROUND(L309*K309,2)</f>
        <v>0</v>
      </c>
      <c r="BL309" s="21" t="s">
        <v>234</v>
      </c>
      <c r="BM309" s="21" t="s">
        <v>643</v>
      </c>
    </row>
    <row r="310" spans="2:65" s="10" customFormat="1" ht="16.5" customHeight="1">
      <c r="B310" s="171"/>
      <c r="C310" s="172"/>
      <c r="D310" s="172"/>
      <c r="E310" s="173" t="s">
        <v>22</v>
      </c>
      <c r="F310" s="267" t="s">
        <v>644</v>
      </c>
      <c r="G310" s="268"/>
      <c r="H310" s="268"/>
      <c r="I310" s="268"/>
      <c r="J310" s="172"/>
      <c r="K310" s="174">
        <v>10.8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167</v>
      </c>
      <c r="AU310" s="178" t="s">
        <v>134</v>
      </c>
      <c r="AV310" s="10" t="s">
        <v>134</v>
      </c>
      <c r="AW310" s="10" t="s">
        <v>36</v>
      </c>
      <c r="AX310" s="10" t="s">
        <v>79</v>
      </c>
      <c r="AY310" s="178" t="s">
        <v>155</v>
      </c>
    </row>
    <row r="311" spans="2:65" s="10" customFormat="1" ht="16.5" customHeight="1">
      <c r="B311" s="171"/>
      <c r="C311" s="172"/>
      <c r="D311" s="172"/>
      <c r="E311" s="173" t="s">
        <v>22</v>
      </c>
      <c r="F311" s="271" t="s">
        <v>645</v>
      </c>
      <c r="G311" s="272"/>
      <c r="H311" s="272"/>
      <c r="I311" s="272"/>
      <c r="J311" s="172"/>
      <c r="K311" s="174">
        <v>7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167</v>
      </c>
      <c r="AU311" s="178" t="s">
        <v>134</v>
      </c>
      <c r="AV311" s="10" t="s">
        <v>134</v>
      </c>
      <c r="AW311" s="10" t="s">
        <v>36</v>
      </c>
      <c r="AX311" s="10" t="s">
        <v>79</v>
      </c>
      <c r="AY311" s="178" t="s">
        <v>155</v>
      </c>
    </row>
    <row r="312" spans="2:65" s="10" customFormat="1" ht="16.5" customHeight="1">
      <c r="B312" s="171"/>
      <c r="C312" s="172"/>
      <c r="D312" s="172"/>
      <c r="E312" s="173" t="s">
        <v>22</v>
      </c>
      <c r="F312" s="271" t="s">
        <v>646</v>
      </c>
      <c r="G312" s="272"/>
      <c r="H312" s="272"/>
      <c r="I312" s="272"/>
      <c r="J312" s="172"/>
      <c r="K312" s="174">
        <v>3.5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167</v>
      </c>
      <c r="AU312" s="178" t="s">
        <v>134</v>
      </c>
      <c r="AV312" s="10" t="s">
        <v>134</v>
      </c>
      <c r="AW312" s="10" t="s">
        <v>36</v>
      </c>
      <c r="AX312" s="10" t="s">
        <v>79</v>
      </c>
      <c r="AY312" s="178" t="s">
        <v>155</v>
      </c>
    </row>
    <row r="313" spans="2:65" s="12" customFormat="1" ht="16.5" customHeight="1">
      <c r="B313" s="186"/>
      <c r="C313" s="187"/>
      <c r="D313" s="187"/>
      <c r="E313" s="188" t="s">
        <v>22</v>
      </c>
      <c r="F313" s="273" t="s">
        <v>204</v>
      </c>
      <c r="G313" s="274"/>
      <c r="H313" s="274"/>
      <c r="I313" s="274"/>
      <c r="J313" s="187"/>
      <c r="K313" s="189">
        <v>21.3</v>
      </c>
      <c r="L313" s="187"/>
      <c r="M313" s="187"/>
      <c r="N313" s="187"/>
      <c r="O313" s="187"/>
      <c r="P313" s="187"/>
      <c r="Q313" s="187"/>
      <c r="R313" s="190"/>
      <c r="T313" s="191"/>
      <c r="U313" s="187"/>
      <c r="V313" s="187"/>
      <c r="W313" s="187"/>
      <c r="X313" s="187"/>
      <c r="Y313" s="187"/>
      <c r="Z313" s="187"/>
      <c r="AA313" s="192"/>
      <c r="AT313" s="193" t="s">
        <v>167</v>
      </c>
      <c r="AU313" s="193" t="s">
        <v>134</v>
      </c>
      <c r="AV313" s="12" t="s">
        <v>160</v>
      </c>
      <c r="AW313" s="12" t="s">
        <v>36</v>
      </c>
      <c r="AX313" s="12" t="s">
        <v>84</v>
      </c>
      <c r="AY313" s="193" t="s">
        <v>155</v>
      </c>
    </row>
    <row r="314" spans="2:65" s="1" customFormat="1" ht="16.5" customHeight="1">
      <c r="B314" s="37"/>
      <c r="C314" s="194" t="s">
        <v>647</v>
      </c>
      <c r="D314" s="194" t="s">
        <v>227</v>
      </c>
      <c r="E314" s="195" t="s">
        <v>648</v>
      </c>
      <c r="F314" s="275" t="s">
        <v>649</v>
      </c>
      <c r="G314" s="275"/>
      <c r="H314" s="275"/>
      <c r="I314" s="275"/>
      <c r="J314" s="196" t="s">
        <v>164</v>
      </c>
      <c r="K314" s="197">
        <v>22.152000000000001</v>
      </c>
      <c r="L314" s="276">
        <v>0</v>
      </c>
      <c r="M314" s="277"/>
      <c r="N314" s="278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1.18E-2</v>
      </c>
      <c r="Y314" s="169">
        <f>X314*K314</f>
        <v>0.2613936</v>
      </c>
      <c r="Z314" s="169">
        <v>0</v>
      </c>
      <c r="AA314" s="170">
        <f>Z314*K314</f>
        <v>0</v>
      </c>
      <c r="AR314" s="21" t="s">
        <v>307</v>
      </c>
      <c r="AT314" s="21" t="s">
        <v>227</v>
      </c>
      <c r="AU314" s="21" t="s">
        <v>134</v>
      </c>
      <c r="AY314" s="21" t="s">
        <v>155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134</v>
      </c>
      <c r="BK314" s="107">
        <f>ROUND(L314*K314,2)</f>
        <v>0</v>
      </c>
      <c r="BL314" s="21" t="s">
        <v>234</v>
      </c>
      <c r="BM314" s="21" t="s">
        <v>650</v>
      </c>
    </row>
    <row r="315" spans="2:65" s="1" customFormat="1" ht="25.5" customHeight="1">
      <c r="B315" s="37"/>
      <c r="C315" s="164" t="s">
        <v>651</v>
      </c>
      <c r="D315" s="164" t="s">
        <v>156</v>
      </c>
      <c r="E315" s="165" t="s">
        <v>652</v>
      </c>
      <c r="F315" s="263" t="s">
        <v>653</v>
      </c>
      <c r="G315" s="263"/>
      <c r="H315" s="263"/>
      <c r="I315" s="263"/>
      <c r="J315" s="166" t="s">
        <v>164</v>
      </c>
      <c r="K315" s="167">
        <v>21.3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0</v>
      </c>
      <c r="Y315" s="169">
        <f>X315*K315</f>
        <v>0</v>
      </c>
      <c r="Z315" s="169">
        <v>0</v>
      </c>
      <c r="AA315" s="170">
        <f>Z315*K315</f>
        <v>0</v>
      </c>
      <c r="AR315" s="21" t="s">
        <v>234</v>
      </c>
      <c r="AT315" s="21" t="s">
        <v>156</v>
      </c>
      <c r="AU315" s="21" t="s">
        <v>134</v>
      </c>
      <c r="AY315" s="21" t="s">
        <v>155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134</v>
      </c>
      <c r="BK315" s="107">
        <f>ROUND(L315*K315,2)</f>
        <v>0</v>
      </c>
      <c r="BL315" s="21" t="s">
        <v>234</v>
      </c>
      <c r="BM315" s="21" t="s">
        <v>654</v>
      </c>
    </row>
    <row r="316" spans="2:65" s="1" customFormat="1" ht="25.5" customHeight="1">
      <c r="B316" s="37"/>
      <c r="C316" s="164" t="s">
        <v>655</v>
      </c>
      <c r="D316" s="164" t="s">
        <v>156</v>
      </c>
      <c r="E316" s="165" t="s">
        <v>656</v>
      </c>
      <c r="F316" s="263" t="s">
        <v>657</v>
      </c>
      <c r="G316" s="263"/>
      <c r="H316" s="263"/>
      <c r="I316" s="263"/>
      <c r="J316" s="166" t="s">
        <v>164</v>
      </c>
      <c r="K316" s="167">
        <v>6.9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68" t="s">
        <v>22</v>
      </c>
      <c r="U316" s="46" t="s">
        <v>46</v>
      </c>
      <c r="V316" s="38"/>
      <c r="W316" s="169">
        <f>V316*K316</f>
        <v>0</v>
      </c>
      <c r="X316" s="169">
        <v>8.0000000000000002E-3</v>
      </c>
      <c r="Y316" s="169">
        <f>X316*K316</f>
        <v>5.5200000000000006E-2</v>
      </c>
      <c r="Z316" s="169">
        <v>0</v>
      </c>
      <c r="AA316" s="170">
        <f>Z316*K316</f>
        <v>0</v>
      </c>
      <c r="AR316" s="21" t="s">
        <v>234</v>
      </c>
      <c r="AT316" s="21" t="s">
        <v>156</v>
      </c>
      <c r="AU316" s="21" t="s">
        <v>134</v>
      </c>
      <c r="AY316" s="21" t="s">
        <v>155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1" t="s">
        <v>134</v>
      </c>
      <c r="BK316" s="107">
        <f>ROUND(L316*K316,2)</f>
        <v>0</v>
      </c>
      <c r="BL316" s="21" t="s">
        <v>234</v>
      </c>
      <c r="BM316" s="21" t="s">
        <v>658</v>
      </c>
    </row>
    <row r="317" spans="2:65" s="11" customFormat="1" ht="16.5" customHeight="1">
      <c r="B317" s="179"/>
      <c r="C317" s="180"/>
      <c r="D317" s="180"/>
      <c r="E317" s="181" t="s">
        <v>22</v>
      </c>
      <c r="F317" s="269" t="s">
        <v>659</v>
      </c>
      <c r="G317" s="270"/>
      <c r="H317" s="270"/>
      <c r="I317" s="270"/>
      <c r="J317" s="180"/>
      <c r="K317" s="181" t="s">
        <v>22</v>
      </c>
      <c r="L317" s="180"/>
      <c r="M317" s="180"/>
      <c r="N317" s="180"/>
      <c r="O317" s="180"/>
      <c r="P317" s="180"/>
      <c r="Q317" s="180"/>
      <c r="R317" s="182"/>
      <c r="T317" s="183"/>
      <c r="U317" s="180"/>
      <c r="V317" s="180"/>
      <c r="W317" s="180"/>
      <c r="X317" s="180"/>
      <c r="Y317" s="180"/>
      <c r="Z317" s="180"/>
      <c r="AA317" s="184"/>
      <c r="AT317" s="185" t="s">
        <v>167</v>
      </c>
      <c r="AU317" s="185" t="s">
        <v>134</v>
      </c>
      <c r="AV317" s="11" t="s">
        <v>84</v>
      </c>
      <c r="AW317" s="11" t="s">
        <v>36</v>
      </c>
      <c r="AX317" s="11" t="s">
        <v>79</v>
      </c>
      <c r="AY317" s="185" t="s">
        <v>155</v>
      </c>
    </row>
    <row r="318" spans="2:65" s="10" customFormat="1" ht="16.5" customHeight="1">
      <c r="B318" s="171"/>
      <c r="C318" s="172"/>
      <c r="D318" s="172"/>
      <c r="E318" s="173" t="s">
        <v>22</v>
      </c>
      <c r="F318" s="271" t="s">
        <v>660</v>
      </c>
      <c r="G318" s="272"/>
      <c r="H318" s="272"/>
      <c r="I318" s="272"/>
      <c r="J318" s="172"/>
      <c r="K318" s="174">
        <v>1.2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167</v>
      </c>
      <c r="AU318" s="178" t="s">
        <v>134</v>
      </c>
      <c r="AV318" s="10" t="s">
        <v>134</v>
      </c>
      <c r="AW318" s="10" t="s">
        <v>36</v>
      </c>
      <c r="AX318" s="10" t="s">
        <v>79</v>
      </c>
      <c r="AY318" s="178" t="s">
        <v>155</v>
      </c>
    </row>
    <row r="319" spans="2:65" s="10" customFormat="1" ht="16.5" customHeight="1">
      <c r="B319" s="171"/>
      <c r="C319" s="172"/>
      <c r="D319" s="172"/>
      <c r="E319" s="173" t="s">
        <v>22</v>
      </c>
      <c r="F319" s="271" t="s">
        <v>661</v>
      </c>
      <c r="G319" s="272"/>
      <c r="H319" s="272"/>
      <c r="I319" s="272"/>
      <c r="J319" s="172"/>
      <c r="K319" s="174">
        <v>5.7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167</v>
      </c>
      <c r="AU319" s="178" t="s">
        <v>134</v>
      </c>
      <c r="AV319" s="10" t="s">
        <v>134</v>
      </c>
      <c r="AW319" s="10" t="s">
        <v>36</v>
      </c>
      <c r="AX319" s="10" t="s">
        <v>79</v>
      </c>
      <c r="AY319" s="178" t="s">
        <v>155</v>
      </c>
    </row>
    <row r="320" spans="2:65" s="12" customFormat="1" ht="16.5" customHeight="1">
      <c r="B320" s="186"/>
      <c r="C320" s="187"/>
      <c r="D320" s="187"/>
      <c r="E320" s="188" t="s">
        <v>22</v>
      </c>
      <c r="F320" s="273" t="s">
        <v>204</v>
      </c>
      <c r="G320" s="274"/>
      <c r="H320" s="274"/>
      <c r="I320" s="274"/>
      <c r="J320" s="187"/>
      <c r="K320" s="189">
        <v>6.9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167</v>
      </c>
      <c r="AU320" s="193" t="s">
        <v>134</v>
      </c>
      <c r="AV320" s="12" t="s">
        <v>160</v>
      </c>
      <c r="AW320" s="12" t="s">
        <v>36</v>
      </c>
      <c r="AX320" s="12" t="s">
        <v>84</v>
      </c>
      <c r="AY320" s="193" t="s">
        <v>155</v>
      </c>
    </row>
    <row r="321" spans="2:65" s="1" customFormat="1" ht="25.5" customHeight="1">
      <c r="B321" s="37"/>
      <c r="C321" s="164" t="s">
        <v>662</v>
      </c>
      <c r="D321" s="164" t="s">
        <v>156</v>
      </c>
      <c r="E321" s="165" t="s">
        <v>663</v>
      </c>
      <c r="F321" s="263" t="s">
        <v>664</v>
      </c>
      <c r="G321" s="263"/>
      <c r="H321" s="263"/>
      <c r="I321" s="263"/>
      <c r="J321" s="166" t="s">
        <v>171</v>
      </c>
      <c r="K321" s="167">
        <v>28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22</v>
      </c>
      <c r="U321" s="46" t="s">
        <v>46</v>
      </c>
      <c r="V321" s="38"/>
      <c r="W321" s="169">
        <f>V321*K321</f>
        <v>0</v>
      </c>
      <c r="X321" s="169">
        <v>3.1E-4</v>
      </c>
      <c r="Y321" s="169">
        <f>X321*K321</f>
        <v>8.6800000000000002E-3</v>
      </c>
      <c r="Z321" s="169">
        <v>0</v>
      </c>
      <c r="AA321" s="170">
        <f>Z321*K321</f>
        <v>0</v>
      </c>
      <c r="AR321" s="21" t="s">
        <v>234</v>
      </c>
      <c r="AT321" s="21" t="s">
        <v>156</v>
      </c>
      <c r="AU321" s="21" t="s">
        <v>134</v>
      </c>
      <c r="AY321" s="21" t="s">
        <v>155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134</v>
      </c>
      <c r="BK321" s="107">
        <f>ROUND(L321*K321,2)</f>
        <v>0</v>
      </c>
      <c r="BL321" s="21" t="s">
        <v>234</v>
      </c>
      <c r="BM321" s="21" t="s">
        <v>665</v>
      </c>
    </row>
    <row r="322" spans="2:65" s="10" customFormat="1" ht="16.5" customHeight="1">
      <c r="B322" s="171"/>
      <c r="C322" s="172"/>
      <c r="D322" s="172"/>
      <c r="E322" s="173" t="s">
        <v>22</v>
      </c>
      <c r="F322" s="267" t="s">
        <v>666</v>
      </c>
      <c r="G322" s="268"/>
      <c r="H322" s="268"/>
      <c r="I322" s="268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167</v>
      </c>
      <c r="AU322" s="178" t="s">
        <v>134</v>
      </c>
      <c r="AV322" s="10" t="s">
        <v>134</v>
      </c>
      <c r="AW322" s="10" t="s">
        <v>36</v>
      </c>
      <c r="AX322" s="10" t="s">
        <v>79</v>
      </c>
      <c r="AY322" s="178" t="s">
        <v>155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666</v>
      </c>
      <c r="G323" s="272"/>
      <c r="H323" s="272"/>
      <c r="I323" s="272"/>
      <c r="J323" s="172"/>
      <c r="K323" s="174">
        <v>12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167</v>
      </c>
      <c r="AU323" s="178" t="s">
        <v>134</v>
      </c>
      <c r="AV323" s="10" t="s">
        <v>134</v>
      </c>
      <c r="AW323" s="10" t="s">
        <v>36</v>
      </c>
      <c r="AX323" s="10" t="s">
        <v>79</v>
      </c>
      <c r="AY323" s="178" t="s">
        <v>155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667</v>
      </c>
      <c r="G324" s="272"/>
      <c r="H324" s="272"/>
      <c r="I324" s="272"/>
      <c r="J324" s="172"/>
      <c r="K324" s="174">
        <v>4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167</v>
      </c>
      <c r="AU324" s="178" t="s">
        <v>134</v>
      </c>
      <c r="AV324" s="10" t="s">
        <v>134</v>
      </c>
      <c r="AW324" s="10" t="s">
        <v>36</v>
      </c>
      <c r="AX324" s="10" t="s">
        <v>79</v>
      </c>
      <c r="AY324" s="178" t="s">
        <v>155</v>
      </c>
    </row>
    <row r="325" spans="2:65" s="12" customFormat="1" ht="16.5" customHeight="1">
      <c r="B325" s="186"/>
      <c r="C325" s="187"/>
      <c r="D325" s="187"/>
      <c r="E325" s="188" t="s">
        <v>22</v>
      </c>
      <c r="F325" s="273" t="s">
        <v>204</v>
      </c>
      <c r="G325" s="274"/>
      <c r="H325" s="274"/>
      <c r="I325" s="274"/>
      <c r="J325" s="187"/>
      <c r="K325" s="189">
        <v>28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167</v>
      </c>
      <c r="AU325" s="193" t="s">
        <v>134</v>
      </c>
      <c r="AV325" s="12" t="s">
        <v>160</v>
      </c>
      <c r="AW325" s="12" t="s">
        <v>36</v>
      </c>
      <c r="AX325" s="12" t="s">
        <v>84</v>
      </c>
      <c r="AY325" s="193" t="s">
        <v>155</v>
      </c>
    </row>
    <row r="326" spans="2:65" s="1" customFormat="1" ht="25.5" customHeight="1">
      <c r="B326" s="37"/>
      <c r="C326" s="164" t="s">
        <v>668</v>
      </c>
      <c r="D326" s="164" t="s">
        <v>156</v>
      </c>
      <c r="E326" s="165" t="s">
        <v>669</v>
      </c>
      <c r="F326" s="263" t="s">
        <v>670</v>
      </c>
      <c r="G326" s="263"/>
      <c r="H326" s="263"/>
      <c r="I326" s="263"/>
      <c r="J326" s="166" t="s">
        <v>171</v>
      </c>
      <c r="K326" s="167">
        <v>9.3000000000000007</v>
      </c>
      <c r="L326" s="264">
        <v>0</v>
      </c>
      <c r="M326" s="265"/>
      <c r="N326" s="266">
        <f>ROUND(L326*K326,2)</f>
        <v>0</v>
      </c>
      <c r="O326" s="266"/>
      <c r="P326" s="266"/>
      <c r="Q326" s="266"/>
      <c r="R326" s="39"/>
      <c r="T326" s="168" t="s">
        <v>22</v>
      </c>
      <c r="U326" s="46" t="s">
        <v>46</v>
      </c>
      <c r="V326" s="38"/>
      <c r="W326" s="169">
        <f>V326*K326</f>
        <v>0</v>
      </c>
      <c r="X326" s="169">
        <v>2.5999999999999998E-4</v>
      </c>
      <c r="Y326" s="169">
        <f>X326*K326</f>
        <v>2.418E-3</v>
      </c>
      <c r="Z326" s="169">
        <v>0</v>
      </c>
      <c r="AA326" s="170">
        <f>Z326*K326</f>
        <v>0</v>
      </c>
      <c r="AR326" s="21" t="s">
        <v>234</v>
      </c>
      <c r="AT326" s="21" t="s">
        <v>156</v>
      </c>
      <c r="AU326" s="21" t="s">
        <v>134</v>
      </c>
      <c r="AY326" s="21" t="s">
        <v>155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1" t="s">
        <v>134</v>
      </c>
      <c r="BK326" s="107">
        <f>ROUND(L326*K326,2)</f>
        <v>0</v>
      </c>
      <c r="BL326" s="21" t="s">
        <v>234</v>
      </c>
      <c r="BM326" s="21" t="s">
        <v>671</v>
      </c>
    </row>
    <row r="327" spans="2:65" s="10" customFormat="1" ht="16.5" customHeight="1">
      <c r="B327" s="171"/>
      <c r="C327" s="172"/>
      <c r="D327" s="172"/>
      <c r="E327" s="173" t="s">
        <v>22</v>
      </c>
      <c r="F327" s="267" t="s">
        <v>672</v>
      </c>
      <c r="G327" s="268"/>
      <c r="H327" s="268"/>
      <c r="I327" s="268"/>
      <c r="J327" s="172"/>
      <c r="K327" s="174">
        <v>3.7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0" customFormat="1" ht="16.5" customHeight="1">
      <c r="B328" s="171"/>
      <c r="C328" s="172"/>
      <c r="D328" s="172"/>
      <c r="E328" s="173" t="s">
        <v>22</v>
      </c>
      <c r="F328" s="271" t="s">
        <v>673</v>
      </c>
      <c r="G328" s="272"/>
      <c r="H328" s="272"/>
      <c r="I328" s="272"/>
      <c r="J328" s="172"/>
      <c r="K328" s="174">
        <v>5.6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167</v>
      </c>
      <c r="AU328" s="178" t="s">
        <v>134</v>
      </c>
      <c r="AV328" s="10" t="s">
        <v>134</v>
      </c>
      <c r="AW328" s="10" t="s">
        <v>36</v>
      </c>
      <c r="AX328" s="10" t="s">
        <v>79</v>
      </c>
      <c r="AY328" s="178" t="s">
        <v>155</v>
      </c>
    </row>
    <row r="329" spans="2:65" s="12" customFormat="1" ht="16.5" customHeight="1">
      <c r="B329" s="186"/>
      <c r="C329" s="187"/>
      <c r="D329" s="187"/>
      <c r="E329" s="188" t="s">
        <v>22</v>
      </c>
      <c r="F329" s="273" t="s">
        <v>204</v>
      </c>
      <c r="G329" s="274"/>
      <c r="H329" s="274"/>
      <c r="I329" s="274"/>
      <c r="J329" s="187"/>
      <c r="K329" s="189">
        <v>9.3000000000000007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167</v>
      </c>
      <c r="AU329" s="193" t="s">
        <v>134</v>
      </c>
      <c r="AV329" s="12" t="s">
        <v>160</v>
      </c>
      <c r="AW329" s="12" t="s">
        <v>36</v>
      </c>
      <c r="AX329" s="12" t="s">
        <v>84</v>
      </c>
      <c r="AY329" s="193" t="s">
        <v>155</v>
      </c>
    </row>
    <row r="330" spans="2:65" s="1" customFormat="1" ht="16.5" customHeight="1">
      <c r="B330" s="37"/>
      <c r="C330" s="164" t="s">
        <v>674</v>
      </c>
      <c r="D330" s="164" t="s">
        <v>156</v>
      </c>
      <c r="E330" s="165" t="s">
        <v>675</v>
      </c>
      <c r="F330" s="263" t="s">
        <v>676</v>
      </c>
      <c r="G330" s="263"/>
      <c r="H330" s="263"/>
      <c r="I330" s="263"/>
      <c r="J330" s="166" t="s">
        <v>164</v>
      </c>
      <c r="K330" s="167">
        <v>21.3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22</v>
      </c>
      <c r="U330" s="46" t="s">
        <v>46</v>
      </c>
      <c r="V330" s="38"/>
      <c r="W330" s="169">
        <f>V330*K330</f>
        <v>0</v>
      </c>
      <c r="X330" s="169">
        <v>2.9999999999999997E-4</v>
      </c>
      <c r="Y330" s="169">
        <f>X330*K330</f>
        <v>6.3899999999999998E-3</v>
      </c>
      <c r="Z330" s="169">
        <v>0</v>
      </c>
      <c r="AA330" s="170">
        <f>Z330*K330</f>
        <v>0</v>
      </c>
      <c r="AR330" s="21" t="s">
        <v>234</v>
      </c>
      <c r="AT330" s="21" t="s">
        <v>156</v>
      </c>
      <c r="AU330" s="21" t="s">
        <v>134</v>
      </c>
      <c r="AY330" s="21" t="s">
        <v>155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134</v>
      </c>
      <c r="BK330" s="107">
        <f>ROUND(L330*K330,2)</f>
        <v>0</v>
      </c>
      <c r="BL330" s="21" t="s">
        <v>234</v>
      </c>
      <c r="BM330" s="21" t="s">
        <v>677</v>
      </c>
    </row>
    <row r="331" spans="2:65" s="1" customFormat="1" ht="25.5" customHeight="1">
      <c r="B331" s="37"/>
      <c r="C331" s="164" t="s">
        <v>678</v>
      </c>
      <c r="D331" s="164" t="s">
        <v>156</v>
      </c>
      <c r="E331" s="165" t="s">
        <v>679</v>
      </c>
      <c r="F331" s="263" t="s">
        <v>680</v>
      </c>
      <c r="G331" s="263"/>
      <c r="H331" s="263"/>
      <c r="I331" s="263"/>
      <c r="J331" s="166" t="s">
        <v>329</v>
      </c>
      <c r="K331" s="167">
        <v>0.39800000000000002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22</v>
      </c>
      <c r="U331" s="46" t="s">
        <v>46</v>
      </c>
      <c r="V331" s="38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1" t="s">
        <v>234</v>
      </c>
      <c r="AT331" s="21" t="s">
        <v>156</v>
      </c>
      <c r="AU331" s="21" t="s">
        <v>134</v>
      </c>
      <c r="AY331" s="21" t="s">
        <v>155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134</v>
      </c>
      <c r="BK331" s="107">
        <f>ROUND(L331*K331,2)</f>
        <v>0</v>
      </c>
      <c r="BL331" s="21" t="s">
        <v>234</v>
      </c>
      <c r="BM331" s="21" t="s">
        <v>681</v>
      </c>
    </row>
    <row r="332" spans="2:65" s="9" customFormat="1" ht="29.85" customHeight="1">
      <c r="B332" s="153"/>
      <c r="C332" s="154"/>
      <c r="D332" s="163" t="s">
        <v>125</v>
      </c>
      <c r="E332" s="163"/>
      <c r="F332" s="163"/>
      <c r="G332" s="163"/>
      <c r="H332" s="163"/>
      <c r="I332" s="163"/>
      <c r="J332" s="163"/>
      <c r="K332" s="163"/>
      <c r="L332" s="163"/>
      <c r="M332" s="163"/>
      <c r="N332" s="284">
        <f>BK332</f>
        <v>0</v>
      </c>
      <c r="O332" s="285"/>
      <c r="P332" s="285"/>
      <c r="Q332" s="285"/>
      <c r="R332" s="156"/>
      <c r="T332" s="157"/>
      <c r="U332" s="154"/>
      <c r="V332" s="154"/>
      <c r="W332" s="158">
        <f>SUM(W333:W339)</f>
        <v>0</v>
      </c>
      <c r="X332" s="154"/>
      <c r="Y332" s="158">
        <f>SUM(Y333:Y339)</f>
        <v>9.7120000000000001E-3</v>
      </c>
      <c r="Z332" s="154"/>
      <c r="AA332" s="159">
        <f>SUM(AA333:AA339)</f>
        <v>0</v>
      </c>
      <c r="AR332" s="160" t="s">
        <v>134</v>
      </c>
      <c r="AT332" s="161" t="s">
        <v>78</v>
      </c>
      <c r="AU332" s="161" t="s">
        <v>84</v>
      </c>
      <c r="AY332" s="160" t="s">
        <v>155</v>
      </c>
      <c r="BK332" s="162">
        <f>SUM(BK333:BK339)</f>
        <v>0</v>
      </c>
    </row>
    <row r="333" spans="2:65" s="1" customFormat="1" ht="25.5" customHeight="1">
      <c r="B333" s="37"/>
      <c r="C333" s="164" t="s">
        <v>682</v>
      </c>
      <c r="D333" s="164" t="s">
        <v>156</v>
      </c>
      <c r="E333" s="165" t="s">
        <v>683</v>
      </c>
      <c r="F333" s="263" t="s">
        <v>684</v>
      </c>
      <c r="G333" s="263"/>
      <c r="H333" s="263"/>
      <c r="I333" s="263"/>
      <c r="J333" s="166" t="s">
        <v>164</v>
      </c>
      <c r="K333" s="167">
        <v>1.1000000000000001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22</v>
      </c>
      <c r="U333" s="46" t="s">
        <v>46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1" t="s">
        <v>234</v>
      </c>
      <c r="AT333" s="21" t="s">
        <v>156</v>
      </c>
      <c r="AU333" s="21" t="s">
        <v>134</v>
      </c>
      <c r="AY333" s="21" t="s">
        <v>155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134</v>
      </c>
      <c r="BK333" s="107">
        <f>ROUND(L333*K333,2)</f>
        <v>0</v>
      </c>
      <c r="BL333" s="21" t="s">
        <v>234</v>
      </c>
      <c r="BM333" s="21" t="s">
        <v>685</v>
      </c>
    </row>
    <row r="334" spans="2:65" s="11" customFormat="1" ht="16.5" customHeight="1">
      <c r="B334" s="179"/>
      <c r="C334" s="180"/>
      <c r="D334" s="180"/>
      <c r="E334" s="181" t="s">
        <v>22</v>
      </c>
      <c r="F334" s="269" t="s">
        <v>686</v>
      </c>
      <c r="G334" s="270"/>
      <c r="H334" s="270"/>
      <c r="I334" s="270"/>
      <c r="J334" s="180"/>
      <c r="K334" s="181" t="s">
        <v>22</v>
      </c>
      <c r="L334" s="180"/>
      <c r="M334" s="180"/>
      <c r="N334" s="180"/>
      <c r="O334" s="180"/>
      <c r="P334" s="180"/>
      <c r="Q334" s="180"/>
      <c r="R334" s="182"/>
      <c r="T334" s="183"/>
      <c r="U334" s="180"/>
      <c r="V334" s="180"/>
      <c r="W334" s="180"/>
      <c r="X334" s="180"/>
      <c r="Y334" s="180"/>
      <c r="Z334" s="180"/>
      <c r="AA334" s="184"/>
      <c r="AT334" s="185" t="s">
        <v>167</v>
      </c>
      <c r="AU334" s="185" t="s">
        <v>134</v>
      </c>
      <c r="AV334" s="11" t="s">
        <v>84</v>
      </c>
      <c r="AW334" s="11" t="s">
        <v>36</v>
      </c>
      <c r="AX334" s="11" t="s">
        <v>79</v>
      </c>
      <c r="AY334" s="185" t="s">
        <v>155</v>
      </c>
    </row>
    <row r="335" spans="2:65" s="10" customFormat="1" ht="16.5" customHeight="1">
      <c r="B335" s="171"/>
      <c r="C335" s="172"/>
      <c r="D335" s="172"/>
      <c r="E335" s="173" t="s">
        <v>22</v>
      </c>
      <c r="F335" s="271" t="s">
        <v>687</v>
      </c>
      <c r="G335" s="272"/>
      <c r="H335" s="272"/>
      <c r="I335" s="272"/>
      <c r="J335" s="172"/>
      <c r="K335" s="174">
        <v>1.1000000000000001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167</v>
      </c>
      <c r="AU335" s="178" t="s">
        <v>134</v>
      </c>
      <c r="AV335" s="10" t="s">
        <v>134</v>
      </c>
      <c r="AW335" s="10" t="s">
        <v>36</v>
      </c>
      <c r="AX335" s="10" t="s">
        <v>84</v>
      </c>
      <c r="AY335" s="178" t="s">
        <v>155</v>
      </c>
    </row>
    <row r="336" spans="2:65" s="1" customFormat="1" ht="38.25" customHeight="1">
      <c r="B336" s="37"/>
      <c r="C336" s="164" t="s">
        <v>688</v>
      </c>
      <c r="D336" s="164" t="s">
        <v>156</v>
      </c>
      <c r="E336" s="165" t="s">
        <v>689</v>
      </c>
      <c r="F336" s="263" t="s">
        <v>690</v>
      </c>
      <c r="G336" s="263"/>
      <c r="H336" s="263"/>
      <c r="I336" s="263"/>
      <c r="J336" s="166" t="s">
        <v>164</v>
      </c>
      <c r="K336" s="167">
        <v>4.4000000000000004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2.3000000000000001E-4</v>
      </c>
      <c r="Y336" s="169">
        <f>X336*K336</f>
        <v>1.0120000000000001E-3</v>
      </c>
      <c r="Z336" s="169">
        <v>0</v>
      </c>
      <c r="AA336" s="170">
        <f>Z336*K336</f>
        <v>0</v>
      </c>
      <c r="AR336" s="21" t="s">
        <v>234</v>
      </c>
      <c r="AT336" s="21" t="s">
        <v>156</v>
      </c>
      <c r="AU336" s="21" t="s">
        <v>134</v>
      </c>
      <c r="AY336" s="21" t="s">
        <v>155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134</v>
      </c>
      <c r="BK336" s="107">
        <f>ROUND(L336*K336,2)</f>
        <v>0</v>
      </c>
      <c r="BL336" s="21" t="s">
        <v>234</v>
      </c>
      <c r="BM336" s="21" t="s">
        <v>691</v>
      </c>
    </row>
    <row r="337" spans="2:65" s="11" customFormat="1" ht="16.5" customHeight="1">
      <c r="B337" s="179"/>
      <c r="C337" s="180"/>
      <c r="D337" s="180"/>
      <c r="E337" s="181" t="s">
        <v>22</v>
      </c>
      <c r="F337" s="269" t="s">
        <v>692</v>
      </c>
      <c r="G337" s="270"/>
      <c r="H337" s="270"/>
      <c r="I337" s="270"/>
      <c r="J337" s="180"/>
      <c r="K337" s="181" t="s">
        <v>22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167</v>
      </c>
      <c r="AU337" s="185" t="s">
        <v>134</v>
      </c>
      <c r="AV337" s="11" t="s">
        <v>84</v>
      </c>
      <c r="AW337" s="11" t="s">
        <v>36</v>
      </c>
      <c r="AX337" s="11" t="s">
        <v>79</v>
      </c>
      <c r="AY337" s="185" t="s">
        <v>155</v>
      </c>
    </row>
    <row r="338" spans="2:65" s="10" customFormat="1" ht="16.5" customHeight="1">
      <c r="B338" s="171"/>
      <c r="C338" s="172"/>
      <c r="D338" s="172"/>
      <c r="E338" s="173" t="s">
        <v>22</v>
      </c>
      <c r="F338" s="271" t="s">
        <v>693</v>
      </c>
      <c r="G338" s="272"/>
      <c r="H338" s="272"/>
      <c r="I338" s="272"/>
      <c r="J338" s="172"/>
      <c r="K338" s="174">
        <v>4.4000000000000004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167</v>
      </c>
      <c r="AU338" s="178" t="s">
        <v>134</v>
      </c>
      <c r="AV338" s="10" t="s">
        <v>134</v>
      </c>
      <c r="AW338" s="10" t="s">
        <v>36</v>
      </c>
      <c r="AX338" s="10" t="s">
        <v>84</v>
      </c>
      <c r="AY338" s="178" t="s">
        <v>155</v>
      </c>
    </row>
    <row r="339" spans="2:65" s="1" customFormat="1" ht="25.5" customHeight="1">
      <c r="B339" s="37"/>
      <c r="C339" s="164" t="s">
        <v>694</v>
      </c>
      <c r="D339" s="164" t="s">
        <v>156</v>
      </c>
      <c r="E339" s="165" t="s">
        <v>695</v>
      </c>
      <c r="F339" s="263" t="s">
        <v>696</v>
      </c>
      <c r="G339" s="263"/>
      <c r="H339" s="263"/>
      <c r="I339" s="263"/>
      <c r="J339" s="166" t="s">
        <v>164</v>
      </c>
      <c r="K339" s="167">
        <v>15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5.8E-4</v>
      </c>
      <c r="Y339" s="169">
        <f>X339*K339</f>
        <v>8.6999999999999994E-3</v>
      </c>
      <c r="Z339" s="169">
        <v>0</v>
      </c>
      <c r="AA339" s="170">
        <f>Z339*K339</f>
        <v>0</v>
      </c>
      <c r="AR339" s="21" t="s">
        <v>234</v>
      </c>
      <c r="AT339" s="21" t="s">
        <v>156</v>
      </c>
      <c r="AU339" s="21" t="s">
        <v>134</v>
      </c>
      <c r="AY339" s="21" t="s">
        <v>155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134</v>
      </c>
      <c r="BK339" s="107">
        <f>ROUND(L339*K339,2)</f>
        <v>0</v>
      </c>
      <c r="BL339" s="21" t="s">
        <v>234</v>
      </c>
      <c r="BM339" s="21" t="s">
        <v>697</v>
      </c>
    </row>
    <row r="340" spans="2:65" s="9" customFormat="1" ht="29.85" customHeight="1">
      <c r="B340" s="153"/>
      <c r="C340" s="154"/>
      <c r="D340" s="163" t="s">
        <v>126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SUM(W341:W354)</f>
        <v>0</v>
      </c>
      <c r="X340" s="154"/>
      <c r="Y340" s="158">
        <f>SUM(Y341:Y354)</f>
        <v>4.1201896000000002E-2</v>
      </c>
      <c r="Z340" s="154"/>
      <c r="AA340" s="159">
        <f>SUM(AA341:AA354)</f>
        <v>0</v>
      </c>
      <c r="AR340" s="160" t="s">
        <v>134</v>
      </c>
      <c r="AT340" s="161" t="s">
        <v>78</v>
      </c>
      <c r="AU340" s="161" t="s">
        <v>84</v>
      </c>
      <c r="AY340" s="160" t="s">
        <v>155</v>
      </c>
      <c r="BK340" s="162">
        <f>SUM(BK341:BK354)</f>
        <v>0</v>
      </c>
    </row>
    <row r="341" spans="2:65" s="1" customFormat="1" ht="25.5" customHeight="1">
      <c r="B341" s="37"/>
      <c r="C341" s="164" t="s">
        <v>698</v>
      </c>
      <c r="D341" s="164" t="s">
        <v>156</v>
      </c>
      <c r="E341" s="165" t="s">
        <v>699</v>
      </c>
      <c r="F341" s="263" t="s">
        <v>700</v>
      </c>
      <c r="G341" s="263"/>
      <c r="H341" s="263"/>
      <c r="I341" s="263"/>
      <c r="J341" s="166" t="s">
        <v>164</v>
      </c>
      <c r="K341" s="167">
        <v>6.51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22</v>
      </c>
      <c r="U341" s="46" t="s">
        <v>46</v>
      </c>
      <c r="V341" s="38"/>
      <c r="W341" s="169">
        <f>V341*K341</f>
        <v>0</v>
      </c>
      <c r="X341" s="169">
        <v>0</v>
      </c>
      <c r="Y341" s="169">
        <f>X341*K341</f>
        <v>0</v>
      </c>
      <c r="Z341" s="169">
        <v>0</v>
      </c>
      <c r="AA341" s="170">
        <f>Z341*K341</f>
        <v>0</v>
      </c>
      <c r="AR341" s="21" t="s">
        <v>234</v>
      </c>
      <c r="AT341" s="21" t="s">
        <v>156</v>
      </c>
      <c r="AU341" s="21" t="s">
        <v>134</v>
      </c>
      <c r="AY341" s="21" t="s">
        <v>155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134</v>
      </c>
      <c r="BK341" s="107">
        <f>ROUND(L341*K341,2)</f>
        <v>0</v>
      </c>
      <c r="BL341" s="21" t="s">
        <v>234</v>
      </c>
      <c r="BM341" s="21" t="s">
        <v>701</v>
      </c>
    </row>
    <row r="342" spans="2:65" s="10" customFormat="1" ht="16.5" customHeight="1">
      <c r="B342" s="171"/>
      <c r="C342" s="172"/>
      <c r="D342" s="172"/>
      <c r="E342" s="173" t="s">
        <v>22</v>
      </c>
      <c r="F342" s="267" t="s">
        <v>702</v>
      </c>
      <c r="G342" s="268"/>
      <c r="H342" s="268"/>
      <c r="I342" s="268"/>
      <c r="J342" s="172"/>
      <c r="K342" s="174">
        <v>6.51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167</v>
      </c>
      <c r="AU342" s="178" t="s">
        <v>134</v>
      </c>
      <c r="AV342" s="10" t="s">
        <v>134</v>
      </c>
      <c r="AW342" s="10" t="s">
        <v>36</v>
      </c>
      <c r="AX342" s="10" t="s">
        <v>84</v>
      </c>
      <c r="AY342" s="178" t="s">
        <v>155</v>
      </c>
    </row>
    <row r="343" spans="2:65" s="1" customFormat="1" ht="16.5" customHeight="1">
      <c r="B343" s="37"/>
      <c r="C343" s="194" t="s">
        <v>703</v>
      </c>
      <c r="D343" s="194" t="s">
        <v>227</v>
      </c>
      <c r="E343" s="195" t="s">
        <v>704</v>
      </c>
      <c r="F343" s="275" t="s">
        <v>705</v>
      </c>
      <c r="G343" s="275"/>
      <c r="H343" s="275"/>
      <c r="I343" s="275"/>
      <c r="J343" s="196" t="s">
        <v>164</v>
      </c>
      <c r="K343" s="197">
        <v>6.8360000000000003</v>
      </c>
      <c r="L343" s="276">
        <v>0</v>
      </c>
      <c r="M343" s="277"/>
      <c r="N343" s="278">
        <f>ROUND(L343*K343,2)</f>
        <v>0</v>
      </c>
      <c r="O343" s="266"/>
      <c r="P343" s="266"/>
      <c r="Q343" s="266"/>
      <c r="R343" s="39"/>
      <c r="T343" s="168" t="s">
        <v>22</v>
      </c>
      <c r="U343" s="46" t="s">
        <v>46</v>
      </c>
      <c r="V343" s="38"/>
      <c r="W343" s="169">
        <f>V343*K343</f>
        <v>0</v>
      </c>
      <c r="X343" s="169">
        <v>9.9999999999999995E-7</v>
      </c>
      <c r="Y343" s="169">
        <f>X343*K343</f>
        <v>6.8360000000000003E-6</v>
      </c>
      <c r="Z343" s="169">
        <v>0</v>
      </c>
      <c r="AA343" s="170">
        <f>Z343*K343</f>
        <v>0</v>
      </c>
      <c r="AR343" s="21" t="s">
        <v>307</v>
      </c>
      <c r="AT343" s="21" t="s">
        <v>227</v>
      </c>
      <c r="AU343" s="21" t="s">
        <v>134</v>
      </c>
      <c r="AY343" s="21" t="s">
        <v>155</v>
      </c>
      <c r="BE343" s="107">
        <f>IF(U343="základní",N343,0)</f>
        <v>0</v>
      </c>
      <c r="BF343" s="107">
        <f>IF(U343="snížená",N343,0)</f>
        <v>0</v>
      </c>
      <c r="BG343" s="107">
        <f>IF(U343="zákl. přenesená",N343,0)</f>
        <v>0</v>
      </c>
      <c r="BH343" s="107">
        <f>IF(U343="sníž. přenesená",N343,0)</f>
        <v>0</v>
      </c>
      <c r="BI343" s="107">
        <f>IF(U343="nulová",N343,0)</f>
        <v>0</v>
      </c>
      <c r="BJ343" s="21" t="s">
        <v>134</v>
      </c>
      <c r="BK343" s="107">
        <f>ROUND(L343*K343,2)</f>
        <v>0</v>
      </c>
      <c r="BL343" s="21" t="s">
        <v>234</v>
      </c>
      <c r="BM343" s="21" t="s">
        <v>706</v>
      </c>
    </row>
    <row r="344" spans="2:65" s="1" customFormat="1" ht="25.5" customHeight="1">
      <c r="B344" s="37"/>
      <c r="C344" s="164" t="s">
        <v>707</v>
      </c>
      <c r="D344" s="164" t="s">
        <v>156</v>
      </c>
      <c r="E344" s="165" t="s">
        <v>708</v>
      </c>
      <c r="F344" s="263" t="s">
        <v>709</v>
      </c>
      <c r="G344" s="263"/>
      <c r="H344" s="263"/>
      <c r="I344" s="263"/>
      <c r="J344" s="166" t="s">
        <v>164</v>
      </c>
      <c r="K344" s="167">
        <v>111.33799999999999</v>
      </c>
      <c r="L344" s="264">
        <v>0</v>
      </c>
      <c r="M344" s="265"/>
      <c r="N344" s="266">
        <f>ROUND(L344*K344,2)</f>
        <v>0</v>
      </c>
      <c r="O344" s="266"/>
      <c r="P344" s="266"/>
      <c r="Q344" s="266"/>
      <c r="R344" s="39"/>
      <c r="T344" s="168" t="s">
        <v>22</v>
      </c>
      <c r="U344" s="46" t="s">
        <v>46</v>
      </c>
      <c r="V344" s="38"/>
      <c r="W344" s="169">
        <f>V344*K344</f>
        <v>0</v>
      </c>
      <c r="X344" s="169">
        <v>2.0000000000000001E-4</v>
      </c>
      <c r="Y344" s="169">
        <f>X344*K344</f>
        <v>2.2267599999999999E-2</v>
      </c>
      <c r="Z344" s="169">
        <v>0</v>
      </c>
      <c r="AA344" s="170">
        <f>Z344*K344</f>
        <v>0</v>
      </c>
      <c r="AR344" s="21" t="s">
        <v>234</v>
      </c>
      <c r="AT344" s="21" t="s">
        <v>156</v>
      </c>
      <c r="AU344" s="21" t="s">
        <v>134</v>
      </c>
      <c r="AY344" s="21" t="s">
        <v>155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134</v>
      </c>
      <c r="BK344" s="107">
        <f>ROUND(L344*K344,2)</f>
        <v>0</v>
      </c>
      <c r="BL344" s="21" t="s">
        <v>234</v>
      </c>
      <c r="BM344" s="21" t="s">
        <v>710</v>
      </c>
    </row>
    <row r="345" spans="2:65" s="10" customFormat="1" ht="16.5" customHeight="1">
      <c r="B345" s="171"/>
      <c r="C345" s="172"/>
      <c r="D345" s="172"/>
      <c r="E345" s="173" t="s">
        <v>22</v>
      </c>
      <c r="F345" s="267" t="s">
        <v>711</v>
      </c>
      <c r="G345" s="268"/>
      <c r="H345" s="268"/>
      <c r="I345" s="268"/>
      <c r="J345" s="172"/>
      <c r="K345" s="174">
        <v>32.799999999999997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167</v>
      </c>
      <c r="AU345" s="178" t="s">
        <v>134</v>
      </c>
      <c r="AV345" s="10" t="s">
        <v>134</v>
      </c>
      <c r="AW345" s="10" t="s">
        <v>36</v>
      </c>
      <c r="AX345" s="10" t="s">
        <v>79</v>
      </c>
      <c r="AY345" s="178" t="s">
        <v>155</v>
      </c>
    </row>
    <row r="346" spans="2:65" s="10" customFormat="1" ht="16.5" customHeight="1">
      <c r="B346" s="171"/>
      <c r="C346" s="172"/>
      <c r="D346" s="172"/>
      <c r="E346" s="173" t="s">
        <v>22</v>
      </c>
      <c r="F346" s="271" t="s">
        <v>712</v>
      </c>
      <c r="G346" s="272"/>
      <c r="H346" s="272"/>
      <c r="I346" s="272"/>
      <c r="J346" s="172"/>
      <c r="K346" s="174">
        <v>78.537999999999997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167</v>
      </c>
      <c r="AU346" s="178" t="s">
        <v>134</v>
      </c>
      <c r="AV346" s="10" t="s">
        <v>134</v>
      </c>
      <c r="AW346" s="10" t="s">
        <v>36</v>
      </c>
      <c r="AX346" s="10" t="s">
        <v>79</v>
      </c>
      <c r="AY346" s="178" t="s">
        <v>155</v>
      </c>
    </row>
    <row r="347" spans="2:65" s="12" customFormat="1" ht="16.5" customHeight="1">
      <c r="B347" s="186"/>
      <c r="C347" s="187"/>
      <c r="D347" s="187"/>
      <c r="E347" s="188" t="s">
        <v>22</v>
      </c>
      <c r="F347" s="273" t="s">
        <v>204</v>
      </c>
      <c r="G347" s="274"/>
      <c r="H347" s="274"/>
      <c r="I347" s="274"/>
      <c r="J347" s="187"/>
      <c r="K347" s="189">
        <v>111.33799999999999</v>
      </c>
      <c r="L347" s="187"/>
      <c r="M347" s="187"/>
      <c r="N347" s="187"/>
      <c r="O347" s="187"/>
      <c r="P347" s="187"/>
      <c r="Q347" s="187"/>
      <c r="R347" s="190"/>
      <c r="T347" s="191"/>
      <c r="U347" s="187"/>
      <c r="V347" s="187"/>
      <c r="W347" s="187"/>
      <c r="X347" s="187"/>
      <c r="Y347" s="187"/>
      <c r="Z347" s="187"/>
      <c r="AA347" s="192"/>
      <c r="AT347" s="193" t="s">
        <v>167</v>
      </c>
      <c r="AU347" s="193" t="s">
        <v>134</v>
      </c>
      <c r="AV347" s="12" t="s">
        <v>160</v>
      </c>
      <c r="AW347" s="12" t="s">
        <v>36</v>
      </c>
      <c r="AX347" s="12" t="s">
        <v>84</v>
      </c>
      <c r="AY347" s="193" t="s">
        <v>155</v>
      </c>
    </row>
    <row r="348" spans="2:65" s="1" customFormat="1" ht="38.25" customHeight="1">
      <c r="B348" s="37"/>
      <c r="C348" s="164" t="s">
        <v>713</v>
      </c>
      <c r="D348" s="164" t="s">
        <v>156</v>
      </c>
      <c r="E348" s="165" t="s">
        <v>714</v>
      </c>
      <c r="F348" s="263" t="s">
        <v>715</v>
      </c>
      <c r="G348" s="263"/>
      <c r="H348" s="263"/>
      <c r="I348" s="263"/>
      <c r="J348" s="166" t="s">
        <v>164</v>
      </c>
      <c r="K348" s="167">
        <v>111.33799999999999</v>
      </c>
      <c r="L348" s="264">
        <v>0</v>
      </c>
      <c r="M348" s="265"/>
      <c r="N348" s="266">
        <f>ROUND(L348*K348,2)</f>
        <v>0</v>
      </c>
      <c r="O348" s="266"/>
      <c r="P348" s="266"/>
      <c r="Q348" s="266"/>
      <c r="R348" s="39"/>
      <c r="T348" s="168" t="s">
        <v>22</v>
      </c>
      <c r="U348" s="46" t="s">
        <v>46</v>
      </c>
      <c r="V348" s="38"/>
      <c r="W348" s="169">
        <f>V348*K348</f>
        <v>0</v>
      </c>
      <c r="X348" s="169">
        <v>1.7000000000000001E-4</v>
      </c>
      <c r="Y348" s="169">
        <f>X348*K348</f>
        <v>1.892746E-2</v>
      </c>
      <c r="Z348" s="169">
        <v>0</v>
      </c>
      <c r="AA348" s="170">
        <f>Z348*K348</f>
        <v>0</v>
      </c>
      <c r="AR348" s="21" t="s">
        <v>234</v>
      </c>
      <c r="AT348" s="21" t="s">
        <v>156</v>
      </c>
      <c r="AU348" s="21" t="s">
        <v>134</v>
      </c>
      <c r="AY348" s="21" t="s">
        <v>155</v>
      </c>
      <c r="BE348" s="107">
        <f>IF(U348="základní",N348,0)</f>
        <v>0</v>
      </c>
      <c r="BF348" s="107">
        <f>IF(U348="snížená",N348,0)</f>
        <v>0</v>
      </c>
      <c r="BG348" s="107">
        <f>IF(U348="zákl. přenesená",N348,0)</f>
        <v>0</v>
      </c>
      <c r="BH348" s="107">
        <f>IF(U348="sníž. přenesená",N348,0)</f>
        <v>0</v>
      </c>
      <c r="BI348" s="107">
        <f>IF(U348="nulová",N348,0)</f>
        <v>0</v>
      </c>
      <c r="BJ348" s="21" t="s">
        <v>134</v>
      </c>
      <c r="BK348" s="107">
        <f>ROUND(L348*K348,2)</f>
        <v>0</v>
      </c>
      <c r="BL348" s="21" t="s">
        <v>234</v>
      </c>
      <c r="BM348" s="21" t="s">
        <v>716</v>
      </c>
    </row>
    <row r="349" spans="2:65" s="10" customFormat="1" ht="16.5" customHeight="1">
      <c r="B349" s="171"/>
      <c r="C349" s="172"/>
      <c r="D349" s="172"/>
      <c r="E349" s="173" t="s">
        <v>22</v>
      </c>
      <c r="F349" s="267" t="s">
        <v>717</v>
      </c>
      <c r="G349" s="268"/>
      <c r="H349" s="268"/>
      <c r="I349" s="268"/>
      <c r="J349" s="172"/>
      <c r="K349" s="174">
        <v>111.33799999999999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167</v>
      </c>
      <c r="AU349" s="178" t="s">
        <v>134</v>
      </c>
      <c r="AV349" s="10" t="s">
        <v>134</v>
      </c>
      <c r="AW349" s="10" t="s">
        <v>36</v>
      </c>
      <c r="AX349" s="10" t="s">
        <v>84</v>
      </c>
      <c r="AY349" s="178" t="s">
        <v>155</v>
      </c>
    </row>
    <row r="350" spans="2:65" s="1" customFormat="1" ht="25.5" customHeight="1">
      <c r="B350" s="37"/>
      <c r="C350" s="164" t="s">
        <v>718</v>
      </c>
      <c r="D350" s="164" t="s">
        <v>156</v>
      </c>
      <c r="E350" s="165" t="s">
        <v>719</v>
      </c>
      <c r="F350" s="263" t="s">
        <v>720</v>
      </c>
      <c r="G350" s="263"/>
      <c r="H350" s="263"/>
      <c r="I350" s="263"/>
      <c r="J350" s="166" t="s">
        <v>164</v>
      </c>
      <c r="K350" s="167">
        <v>95.94</v>
      </c>
      <c r="L350" s="264">
        <v>0</v>
      </c>
      <c r="M350" s="265"/>
      <c r="N350" s="266">
        <f>ROUND(L350*K350,2)</f>
        <v>0</v>
      </c>
      <c r="O350" s="266"/>
      <c r="P350" s="266"/>
      <c r="Q350" s="266"/>
      <c r="R350" s="39"/>
      <c r="T350" s="168" t="s">
        <v>22</v>
      </c>
      <c r="U350" s="46" t="s">
        <v>46</v>
      </c>
      <c r="V350" s="38"/>
      <c r="W350" s="169">
        <f>V350*K350</f>
        <v>0</v>
      </c>
      <c r="X350" s="169">
        <v>0</v>
      </c>
      <c r="Y350" s="169">
        <f>X350*K350</f>
        <v>0</v>
      </c>
      <c r="Z350" s="169">
        <v>0</v>
      </c>
      <c r="AA350" s="170">
        <f>Z350*K350</f>
        <v>0</v>
      </c>
      <c r="AR350" s="21" t="s">
        <v>234</v>
      </c>
      <c r="AT350" s="21" t="s">
        <v>156</v>
      </c>
      <c r="AU350" s="21" t="s">
        <v>134</v>
      </c>
      <c r="AY350" s="21" t="s">
        <v>155</v>
      </c>
      <c r="BE350" s="107">
        <f>IF(U350="základní",N350,0)</f>
        <v>0</v>
      </c>
      <c r="BF350" s="107">
        <f>IF(U350="snížená",N350,0)</f>
        <v>0</v>
      </c>
      <c r="BG350" s="107">
        <f>IF(U350="zákl. přenesená",N350,0)</f>
        <v>0</v>
      </c>
      <c r="BH350" s="107">
        <f>IF(U350="sníž. přenesená",N350,0)</f>
        <v>0</v>
      </c>
      <c r="BI350" s="107">
        <f>IF(U350="nulová",N350,0)</f>
        <v>0</v>
      </c>
      <c r="BJ350" s="21" t="s">
        <v>134</v>
      </c>
      <c r="BK350" s="107">
        <f>ROUND(L350*K350,2)</f>
        <v>0</v>
      </c>
      <c r="BL350" s="21" t="s">
        <v>234</v>
      </c>
      <c r="BM350" s="21" t="s">
        <v>721</v>
      </c>
    </row>
    <row r="351" spans="2:65" s="10" customFormat="1" ht="16.5" customHeight="1">
      <c r="B351" s="171"/>
      <c r="C351" s="172"/>
      <c r="D351" s="172"/>
      <c r="E351" s="173" t="s">
        <v>22</v>
      </c>
      <c r="F351" s="267" t="s">
        <v>722</v>
      </c>
      <c r="G351" s="268"/>
      <c r="H351" s="268"/>
      <c r="I351" s="268"/>
      <c r="J351" s="172"/>
      <c r="K351" s="174">
        <v>28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167</v>
      </c>
      <c r="AU351" s="178" t="s">
        <v>134</v>
      </c>
      <c r="AV351" s="10" t="s">
        <v>134</v>
      </c>
      <c r="AW351" s="10" t="s">
        <v>36</v>
      </c>
      <c r="AX351" s="10" t="s">
        <v>79</v>
      </c>
      <c r="AY351" s="178" t="s">
        <v>155</v>
      </c>
    </row>
    <row r="352" spans="2:65" s="10" customFormat="1" ht="16.5" customHeight="1">
      <c r="B352" s="171"/>
      <c r="C352" s="172"/>
      <c r="D352" s="172"/>
      <c r="E352" s="173" t="s">
        <v>22</v>
      </c>
      <c r="F352" s="271" t="s">
        <v>723</v>
      </c>
      <c r="G352" s="272"/>
      <c r="H352" s="272"/>
      <c r="I352" s="272"/>
      <c r="J352" s="172"/>
      <c r="K352" s="174">
        <v>11.36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167</v>
      </c>
      <c r="AU352" s="178" t="s">
        <v>134</v>
      </c>
      <c r="AV352" s="10" t="s">
        <v>134</v>
      </c>
      <c r="AW352" s="10" t="s">
        <v>36</v>
      </c>
      <c r="AX352" s="10" t="s">
        <v>79</v>
      </c>
      <c r="AY352" s="178" t="s">
        <v>155</v>
      </c>
    </row>
    <row r="353" spans="2:65" s="10" customFormat="1" ht="16.5" customHeight="1">
      <c r="B353" s="171"/>
      <c r="C353" s="172"/>
      <c r="D353" s="172"/>
      <c r="E353" s="173" t="s">
        <v>22</v>
      </c>
      <c r="F353" s="271" t="s">
        <v>724</v>
      </c>
      <c r="G353" s="272"/>
      <c r="H353" s="272"/>
      <c r="I353" s="272"/>
      <c r="J353" s="172"/>
      <c r="K353" s="174">
        <v>56.58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167</v>
      </c>
      <c r="AU353" s="178" t="s">
        <v>134</v>
      </c>
      <c r="AV353" s="10" t="s">
        <v>134</v>
      </c>
      <c r="AW353" s="10" t="s">
        <v>36</v>
      </c>
      <c r="AX353" s="10" t="s">
        <v>79</v>
      </c>
      <c r="AY353" s="178" t="s">
        <v>155</v>
      </c>
    </row>
    <row r="354" spans="2:65" s="12" customFormat="1" ht="16.5" customHeight="1">
      <c r="B354" s="186"/>
      <c r="C354" s="187"/>
      <c r="D354" s="187"/>
      <c r="E354" s="188" t="s">
        <v>22</v>
      </c>
      <c r="F354" s="273" t="s">
        <v>204</v>
      </c>
      <c r="G354" s="274"/>
      <c r="H354" s="274"/>
      <c r="I354" s="274"/>
      <c r="J354" s="187"/>
      <c r="K354" s="189">
        <v>95.94</v>
      </c>
      <c r="L354" s="187"/>
      <c r="M354" s="187"/>
      <c r="N354" s="187"/>
      <c r="O354" s="187"/>
      <c r="P354" s="187"/>
      <c r="Q354" s="187"/>
      <c r="R354" s="190"/>
      <c r="T354" s="191"/>
      <c r="U354" s="187"/>
      <c r="V354" s="187"/>
      <c r="W354" s="187"/>
      <c r="X354" s="187"/>
      <c r="Y354" s="187"/>
      <c r="Z354" s="187"/>
      <c r="AA354" s="192"/>
      <c r="AT354" s="193" t="s">
        <v>167</v>
      </c>
      <c r="AU354" s="193" t="s">
        <v>134</v>
      </c>
      <c r="AV354" s="12" t="s">
        <v>160</v>
      </c>
      <c r="AW354" s="12" t="s">
        <v>36</v>
      </c>
      <c r="AX354" s="12" t="s">
        <v>84</v>
      </c>
      <c r="AY354" s="193" t="s">
        <v>155</v>
      </c>
    </row>
    <row r="355" spans="2:65" s="9" customFormat="1" ht="29.85" customHeight="1">
      <c r="B355" s="153"/>
      <c r="C355" s="154"/>
      <c r="D355" s="163" t="s">
        <v>127</v>
      </c>
      <c r="E355" s="163"/>
      <c r="F355" s="163"/>
      <c r="G355" s="163"/>
      <c r="H355" s="163"/>
      <c r="I355" s="163"/>
      <c r="J355" s="163"/>
      <c r="K355" s="163"/>
      <c r="L355" s="163"/>
      <c r="M355" s="163"/>
      <c r="N355" s="282">
        <f>BK355</f>
        <v>0</v>
      </c>
      <c r="O355" s="283"/>
      <c r="P355" s="283"/>
      <c r="Q355" s="283"/>
      <c r="R355" s="156"/>
      <c r="T355" s="157"/>
      <c r="U355" s="154"/>
      <c r="V355" s="154"/>
      <c r="W355" s="158">
        <f>SUM(W356:W359)</f>
        <v>0</v>
      </c>
      <c r="X355" s="154"/>
      <c r="Y355" s="158">
        <f>SUM(Y356:Y359)</f>
        <v>8.463E-3</v>
      </c>
      <c r="Z355" s="154"/>
      <c r="AA355" s="159">
        <f>SUM(AA356:AA359)</f>
        <v>0</v>
      </c>
      <c r="AR355" s="160" t="s">
        <v>134</v>
      </c>
      <c r="AT355" s="161" t="s">
        <v>78</v>
      </c>
      <c r="AU355" s="161" t="s">
        <v>84</v>
      </c>
      <c r="AY355" s="160" t="s">
        <v>155</v>
      </c>
      <c r="BK355" s="162">
        <f>SUM(BK356:BK359)</f>
        <v>0</v>
      </c>
    </row>
    <row r="356" spans="2:65" s="1" customFormat="1" ht="38.25" customHeight="1">
      <c r="B356" s="37"/>
      <c r="C356" s="164" t="s">
        <v>725</v>
      </c>
      <c r="D356" s="164" t="s">
        <v>156</v>
      </c>
      <c r="E356" s="165" t="s">
        <v>726</v>
      </c>
      <c r="F356" s="263" t="s">
        <v>727</v>
      </c>
      <c r="G356" s="263"/>
      <c r="H356" s="263"/>
      <c r="I356" s="263"/>
      <c r="J356" s="166" t="s">
        <v>164</v>
      </c>
      <c r="K356" s="167">
        <v>6.51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234</v>
      </c>
      <c r="AT356" s="21" t="s">
        <v>156</v>
      </c>
      <c r="AU356" s="21" t="s">
        <v>134</v>
      </c>
      <c r="AY356" s="21" t="s">
        <v>155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134</v>
      </c>
      <c r="BK356" s="107">
        <f>ROUND(L356*K356,2)</f>
        <v>0</v>
      </c>
      <c r="BL356" s="21" t="s">
        <v>234</v>
      </c>
      <c r="BM356" s="21" t="s">
        <v>728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702</v>
      </c>
      <c r="G357" s="268"/>
      <c r="H357" s="268"/>
      <c r="I357" s="268"/>
      <c r="J357" s="172"/>
      <c r="K357" s="174">
        <v>6.51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167</v>
      </c>
      <c r="AU357" s="178" t="s">
        <v>134</v>
      </c>
      <c r="AV357" s="10" t="s">
        <v>134</v>
      </c>
      <c r="AW357" s="10" t="s">
        <v>36</v>
      </c>
      <c r="AX357" s="10" t="s">
        <v>84</v>
      </c>
      <c r="AY357" s="178" t="s">
        <v>155</v>
      </c>
    </row>
    <row r="358" spans="2:65" s="1" customFormat="1" ht="16.5" customHeight="1">
      <c r="B358" s="37"/>
      <c r="C358" s="194" t="s">
        <v>729</v>
      </c>
      <c r="D358" s="194" t="s">
        <v>227</v>
      </c>
      <c r="E358" s="195" t="s">
        <v>730</v>
      </c>
      <c r="F358" s="275" t="s">
        <v>731</v>
      </c>
      <c r="G358" s="275"/>
      <c r="H358" s="275"/>
      <c r="I358" s="275"/>
      <c r="J358" s="196" t="s">
        <v>164</v>
      </c>
      <c r="K358" s="197">
        <v>6.51</v>
      </c>
      <c r="L358" s="276">
        <v>0</v>
      </c>
      <c r="M358" s="277"/>
      <c r="N358" s="278">
        <f>ROUND(L358*K358,2)</f>
        <v>0</v>
      </c>
      <c r="O358" s="266"/>
      <c r="P358" s="266"/>
      <c r="Q358" s="266"/>
      <c r="R358" s="39"/>
      <c r="T358" s="168" t="s">
        <v>22</v>
      </c>
      <c r="U358" s="46" t="s">
        <v>46</v>
      </c>
      <c r="V358" s="38"/>
      <c r="W358" s="169">
        <f>V358*K358</f>
        <v>0</v>
      </c>
      <c r="X358" s="169">
        <v>1.2999999999999999E-3</v>
      </c>
      <c r="Y358" s="169">
        <f>X358*K358</f>
        <v>8.463E-3</v>
      </c>
      <c r="Z358" s="169">
        <v>0</v>
      </c>
      <c r="AA358" s="170">
        <f>Z358*K358</f>
        <v>0</v>
      </c>
      <c r="AR358" s="21" t="s">
        <v>307</v>
      </c>
      <c r="AT358" s="21" t="s">
        <v>227</v>
      </c>
      <c r="AU358" s="21" t="s">
        <v>134</v>
      </c>
      <c r="AY358" s="21" t="s">
        <v>155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134</v>
      </c>
      <c r="BK358" s="107">
        <f>ROUND(L358*K358,2)</f>
        <v>0</v>
      </c>
      <c r="BL358" s="21" t="s">
        <v>234</v>
      </c>
      <c r="BM358" s="21" t="s">
        <v>732</v>
      </c>
    </row>
    <row r="359" spans="2:65" s="1" customFormat="1" ht="16.5" customHeight="1">
      <c r="B359" s="37"/>
      <c r="C359" s="164" t="s">
        <v>733</v>
      </c>
      <c r="D359" s="164" t="s">
        <v>156</v>
      </c>
      <c r="E359" s="165" t="s">
        <v>734</v>
      </c>
      <c r="F359" s="263" t="s">
        <v>735</v>
      </c>
      <c r="G359" s="263"/>
      <c r="H359" s="263"/>
      <c r="I359" s="263"/>
      <c r="J359" s="166" t="s">
        <v>164</v>
      </c>
      <c r="K359" s="167">
        <v>6.51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1" t="s">
        <v>234</v>
      </c>
      <c r="AT359" s="21" t="s">
        <v>156</v>
      </c>
      <c r="AU359" s="21" t="s">
        <v>134</v>
      </c>
      <c r="AY359" s="21" t="s">
        <v>155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134</v>
      </c>
      <c r="BK359" s="107">
        <f>ROUND(L359*K359,2)</f>
        <v>0</v>
      </c>
      <c r="BL359" s="21" t="s">
        <v>234</v>
      </c>
      <c r="BM359" s="21" t="s">
        <v>736</v>
      </c>
    </row>
    <row r="360" spans="2:65" s="9" customFormat="1" ht="37.35" customHeight="1">
      <c r="B360" s="153"/>
      <c r="C360" s="154"/>
      <c r="D360" s="155" t="s">
        <v>128</v>
      </c>
      <c r="E360" s="155"/>
      <c r="F360" s="155"/>
      <c r="G360" s="155"/>
      <c r="H360" s="155"/>
      <c r="I360" s="155"/>
      <c r="J360" s="155"/>
      <c r="K360" s="155"/>
      <c r="L360" s="155"/>
      <c r="M360" s="155"/>
      <c r="N360" s="286">
        <f>BK360</f>
        <v>0</v>
      </c>
      <c r="O360" s="287"/>
      <c r="P360" s="287"/>
      <c r="Q360" s="287"/>
      <c r="R360" s="156"/>
      <c r="T360" s="157"/>
      <c r="U360" s="154"/>
      <c r="V360" s="154"/>
      <c r="W360" s="158">
        <f>W361+W401</f>
        <v>0</v>
      </c>
      <c r="X360" s="154"/>
      <c r="Y360" s="158">
        <f>Y361+Y401</f>
        <v>0</v>
      </c>
      <c r="Z360" s="154"/>
      <c r="AA360" s="159">
        <f>AA361+AA401</f>
        <v>0</v>
      </c>
      <c r="AR360" s="160" t="s">
        <v>168</v>
      </c>
      <c r="AT360" s="161" t="s">
        <v>78</v>
      </c>
      <c r="AU360" s="161" t="s">
        <v>79</v>
      </c>
      <c r="AY360" s="160" t="s">
        <v>155</v>
      </c>
      <c r="BK360" s="162">
        <f>BK361+BK401</f>
        <v>0</v>
      </c>
    </row>
    <row r="361" spans="2:65" s="9" customFormat="1" ht="19.95" customHeight="1">
      <c r="B361" s="153"/>
      <c r="C361" s="154"/>
      <c r="D361" s="163" t="s">
        <v>129</v>
      </c>
      <c r="E361" s="163"/>
      <c r="F361" s="163"/>
      <c r="G361" s="163"/>
      <c r="H361" s="163"/>
      <c r="I361" s="163"/>
      <c r="J361" s="163"/>
      <c r="K361" s="163"/>
      <c r="L361" s="163"/>
      <c r="M361" s="163"/>
      <c r="N361" s="282">
        <f>BK361</f>
        <v>0</v>
      </c>
      <c r="O361" s="283"/>
      <c r="P361" s="283"/>
      <c r="Q361" s="283"/>
      <c r="R361" s="156"/>
      <c r="T361" s="157"/>
      <c r="U361" s="154"/>
      <c r="V361" s="154"/>
      <c r="W361" s="158">
        <f>SUM(W362:W400)</f>
        <v>0</v>
      </c>
      <c r="X361" s="154"/>
      <c r="Y361" s="158">
        <f>SUM(Y362:Y400)</f>
        <v>0</v>
      </c>
      <c r="Z361" s="154"/>
      <c r="AA361" s="159">
        <f>SUM(AA362:AA400)</f>
        <v>0</v>
      </c>
      <c r="AR361" s="160" t="s">
        <v>168</v>
      </c>
      <c r="AT361" s="161" t="s">
        <v>78</v>
      </c>
      <c r="AU361" s="161" t="s">
        <v>84</v>
      </c>
      <c r="AY361" s="160" t="s">
        <v>155</v>
      </c>
      <c r="BK361" s="162">
        <f>SUM(BK362:BK400)</f>
        <v>0</v>
      </c>
    </row>
    <row r="362" spans="2:65" s="1" customFormat="1" ht="16.5" customHeight="1">
      <c r="B362" s="37"/>
      <c r="C362" s="164" t="s">
        <v>737</v>
      </c>
      <c r="D362" s="164" t="s">
        <v>156</v>
      </c>
      <c r="E362" s="165" t="s">
        <v>738</v>
      </c>
      <c r="F362" s="263" t="s">
        <v>739</v>
      </c>
      <c r="G362" s="263"/>
      <c r="H362" s="263"/>
      <c r="I362" s="263"/>
      <c r="J362" s="166" t="s">
        <v>315</v>
      </c>
      <c r="K362" s="167">
        <v>1</v>
      </c>
      <c r="L362" s="264">
        <v>0</v>
      </c>
      <c r="M362" s="265"/>
      <c r="N362" s="266">
        <f t="shared" ref="N362:N400" si="55">ROUND(L362*K362,2)</f>
        <v>0</v>
      </c>
      <c r="O362" s="266"/>
      <c r="P362" s="266"/>
      <c r="Q362" s="266"/>
      <c r="R362" s="39"/>
      <c r="T362" s="168" t="s">
        <v>22</v>
      </c>
      <c r="U362" s="46" t="s">
        <v>46</v>
      </c>
      <c r="V362" s="38"/>
      <c r="W362" s="169">
        <f t="shared" ref="W362:W400" si="56">V362*K362</f>
        <v>0</v>
      </c>
      <c r="X362" s="169">
        <v>0</v>
      </c>
      <c r="Y362" s="169">
        <f t="shared" ref="Y362:Y400" si="57">X362*K362</f>
        <v>0</v>
      </c>
      <c r="Z362" s="169">
        <v>0</v>
      </c>
      <c r="AA362" s="170">
        <f t="shared" ref="AA362:AA400" si="58">Z362*K362</f>
        <v>0</v>
      </c>
      <c r="AR362" s="21" t="s">
        <v>442</v>
      </c>
      <c r="AT362" s="21" t="s">
        <v>156</v>
      </c>
      <c r="AU362" s="21" t="s">
        <v>134</v>
      </c>
      <c r="AY362" s="21" t="s">
        <v>155</v>
      </c>
      <c r="BE362" s="107">
        <f t="shared" ref="BE362:BE400" si="59">IF(U362="základní",N362,0)</f>
        <v>0</v>
      </c>
      <c r="BF362" s="107">
        <f t="shared" ref="BF362:BF400" si="60">IF(U362="snížená",N362,0)</f>
        <v>0</v>
      </c>
      <c r="BG362" s="107">
        <f t="shared" ref="BG362:BG400" si="61">IF(U362="zákl. přenesená",N362,0)</f>
        <v>0</v>
      </c>
      <c r="BH362" s="107">
        <f t="shared" ref="BH362:BH400" si="62">IF(U362="sníž. přenesená",N362,0)</f>
        <v>0</v>
      </c>
      <c r="BI362" s="107">
        <f t="shared" ref="BI362:BI400" si="63">IF(U362="nulová",N362,0)</f>
        <v>0</v>
      </c>
      <c r="BJ362" s="21" t="s">
        <v>134</v>
      </c>
      <c r="BK362" s="107">
        <f t="shared" ref="BK362:BK400" si="64">ROUND(L362*K362,2)</f>
        <v>0</v>
      </c>
      <c r="BL362" s="21" t="s">
        <v>442</v>
      </c>
      <c r="BM362" s="21" t="s">
        <v>740</v>
      </c>
    </row>
    <row r="363" spans="2:65" s="1" customFormat="1" ht="16.5" customHeight="1">
      <c r="B363" s="37"/>
      <c r="C363" s="164" t="s">
        <v>741</v>
      </c>
      <c r="D363" s="164" t="s">
        <v>156</v>
      </c>
      <c r="E363" s="165" t="s">
        <v>742</v>
      </c>
      <c r="F363" s="263" t="s">
        <v>743</v>
      </c>
      <c r="G363" s="263"/>
      <c r="H363" s="263"/>
      <c r="I363" s="263"/>
      <c r="J363" s="166" t="s">
        <v>315</v>
      </c>
      <c r="K363" s="167">
        <v>1</v>
      </c>
      <c r="L363" s="264">
        <v>0</v>
      </c>
      <c r="M363" s="265"/>
      <c r="N363" s="266">
        <f t="shared" si="55"/>
        <v>0</v>
      </c>
      <c r="O363" s="266"/>
      <c r="P363" s="266"/>
      <c r="Q363" s="266"/>
      <c r="R363" s="39"/>
      <c r="T363" s="168" t="s">
        <v>22</v>
      </c>
      <c r="U363" s="46" t="s">
        <v>46</v>
      </c>
      <c r="V363" s="38"/>
      <c r="W363" s="169">
        <f t="shared" si="56"/>
        <v>0</v>
      </c>
      <c r="X363" s="169">
        <v>0</v>
      </c>
      <c r="Y363" s="169">
        <f t="shared" si="57"/>
        <v>0</v>
      </c>
      <c r="Z363" s="169">
        <v>0</v>
      </c>
      <c r="AA363" s="170">
        <f t="shared" si="58"/>
        <v>0</v>
      </c>
      <c r="AR363" s="21" t="s">
        <v>442</v>
      </c>
      <c r="AT363" s="21" t="s">
        <v>156</v>
      </c>
      <c r="AU363" s="21" t="s">
        <v>134</v>
      </c>
      <c r="AY363" s="21" t="s">
        <v>155</v>
      </c>
      <c r="BE363" s="107">
        <f t="shared" si="59"/>
        <v>0</v>
      </c>
      <c r="BF363" s="107">
        <f t="shared" si="60"/>
        <v>0</v>
      </c>
      <c r="BG363" s="107">
        <f t="shared" si="61"/>
        <v>0</v>
      </c>
      <c r="BH363" s="107">
        <f t="shared" si="62"/>
        <v>0</v>
      </c>
      <c r="BI363" s="107">
        <f t="shared" si="63"/>
        <v>0</v>
      </c>
      <c r="BJ363" s="21" t="s">
        <v>134</v>
      </c>
      <c r="BK363" s="107">
        <f t="shared" si="64"/>
        <v>0</v>
      </c>
      <c r="BL363" s="21" t="s">
        <v>442</v>
      </c>
      <c r="BM363" s="21" t="s">
        <v>744</v>
      </c>
    </row>
    <row r="364" spans="2:65" s="1" customFormat="1" ht="25.5" customHeight="1">
      <c r="B364" s="37"/>
      <c r="C364" s="164" t="s">
        <v>745</v>
      </c>
      <c r="D364" s="164" t="s">
        <v>156</v>
      </c>
      <c r="E364" s="165" t="s">
        <v>746</v>
      </c>
      <c r="F364" s="263" t="s">
        <v>747</v>
      </c>
      <c r="G364" s="263"/>
      <c r="H364" s="263"/>
      <c r="I364" s="263"/>
      <c r="J364" s="166" t="s">
        <v>315</v>
      </c>
      <c r="K364" s="167">
        <v>1</v>
      </c>
      <c r="L364" s="264">
        <v>0</v>
      </c>
      <c r="M364" s="265"/>
      <c r="N364" s="266">
        <f t="shared" si="55"/>
        <v>0</v>
      </c>
      <c r="O364" s="266"/>
      <c r="P364" s="266"/>
      <c r="Q364" s="266"/>
      <c r="R364" s="39"/>
      <c r="T364" s="168" t="s">
        <v>22</v>
      </c>
      <c r="U364" s="46" t="s">
        <v>46</v>
      </c>
      <c r="V364" s="38"/>
      <c r="W364" s="169">
        <f t="shared" si="56"/>
        <v>0</v>
      </c>
      <c r="X364" s="169">
        <v>0</v>
      </c>
      <c r="Y364" s="169">
        <f t="shared" si="57"/>
        <v>0</v>
      </c>
      <c r="Z364" s="169">
        <v>0</v>
      </c>
      <c r="AA364" s="170">
        <f t="shared" si="58"/>
        <v>0</v>
      </c>
      <c r="AR364" s="21" t="s">
        <v>442</v>
      </c>
      <c r="AT364" s="21" t="s">
        <v>156</v>
      </c>
      <c r="AU364" s="21" t="s">
        <v>134</v>
      </c>
      <c r="AY364" s="21" t="s">
        <v>155</v>
      </c>
      <c r="BE364" s="107">
        <f t="shared" si="59"/>
        <v>0</v>
      </c>
      <c r="BF364" s="107">
        <f t="shared" si="60"/>
        <v>0</v>
      </c>
      <c r="BG364" s="107">
        <f t="shared" si="61"/>
        <v>0</v>
      </c>
      <c r="BH364" s="107">
        <f t="shared" si="62"/>
        <v>0</v>
      </c>
      <c r="BI364" s="107">
        <f t="shared" si="63"/>
        <v>0</v>
      </c>
      <c r="BJ364" s="21" t="s">
        <v>134</v>
      </c>
      <c r="BK364" s="107">
        <f t="shared" si="64"/>
        <v>0</v>
      </c>
      <c r="BL364" s="21" t="s">
        <v>442</v>
      </c>
      <c r="BM364" s="21" t="s">
        <v>748</v>
      </c>
    </row>
    <row r="365" spans="2:65" s="1" customFormat="1" ht="16.5" customHeight="1">
      <c r="B365" s="37"/>
      <c r="C365" s="164" t="s">
        <v>749</v>
      </c>
      <c r="D365" s="164" t="s">
        <v>156</v>
      </c>
      <c r="E365" s="165" t="s">
        <v>750</v>
      </c>
      <c r="F365" s="263" t="s">
        <v>751</v>
      </c>
      <c r="G365" s="263"/>
      <c r="H365" s="263"/>
      <c r="I365" s="263"/>
      <c r="J365" s="166" t="s">
        <v>315</v>
      </c>
      <c r="K365" s="167">
        <v>1</v>
      </c>
      <c r="L365" s="264">
        <v>0</v>
      </c>
      <c r="M365" s="265"/>
      <c r="N365" s="266">
        <f t="shared" si="55"/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 t="shared" si="56"/>
        <v>0</v>
      </c>
      <c r="X365" s="169">
        <v>0</v>
      </c>
      <c r="Y365" s="169">
        <f t="shared" si="57"/>
        <v>0</v>
      </c>
      <c r="Z365" s="169">
        <v>0</v>
      </c>
      <c r="AA365" s="170">
        <f t="shared" si="58"/>
        <v>0</v>
      </c>
      <c r="AR365" s="21" t="s">
        <v>442</v>
      </c>
      <c r="AT365" s="21" t="s">
        <v>156</v>
      </c>
      <c r="AU365" s="21" t="s">
        <v>134</v>
      </c>
      <c r="AY365" s="21" t="s">
        <v>155</v>
      </c>
      <c r="BE365" s="107">
        <f t="shared" si="59"/>
        <v>0</v>
      </c>
      <c r="BF365" s="107">
        <f t="shared" si="60"/>
        <v>0</v>
      </c>
      <c r="BG365" s="107">
        <f t="shared" si="61"/>
        <v>0</v>
      </c>
      <c r="BH365" s="107">
        <f t="shared" si="62"/>
        <v>0</v>
      </c>
      <c r="BI365" s="107">
        <f t="shared" si="63"/>
        <v>0</v>
      </c>
      <c r="BJ365" s="21" t="s">
        <v>134</v>
      </c>
      <c r="BK365" s="107">
        <f t="shared" si="64"/>
        <v>0</v>
      </c>
      <c r="BL365" s="21" t="s">
        <v>442</v>
      </c>
      <c r="BM365" s="21" t="s">
        <v>752</v>
      </c>
    </row>
    <row r="366" spans="2:65" s="1" customFormat="1" ht="16.5" customHeight="1">
      <c r="B366" s="37"/>
      <c r="C366" s="164" t="s">
        <v>753</v>
      </c>
      <c r="D366" s="164" t="s">
        <v>156</v>
      </c>
      <c r="E366" s="165" t="s">
        <v>754</v>
      </c>
      <c r="F366" s="263" t="s">
        <v>755</v>
      </c>
      <c r="G366" s="263"/>
      <c r="H366" s="263"/>
      <c r="I366" s="263"/>
      <c r="J366" s="166" t="s">
        <v>315</v>
      </c>
      <c r="K366" s="167">
        <v>1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22</v>
      </c>
      <c r="U366" s="46" t="s">
        <v>46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442</v>
      </c>
      <c r="AT366" s="21" t="s">
        <v>156</v>
      </c>
      <c r="AU366" s="21" t="s">
        <v>134</v>
      </c>
      <c r="AY366" s="21" t="s">
        <v>155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134</v>
      </c>
      <c r="BK366" s="107">
        <f t="shared" si="64"/>
        <v>0</v>
      </c>
      <c r="BL366" s="21" t="s">
        <v>442</v>
      </c>
      <c r="BM366" s="21" t="s">
        <v>756</v>
      </c>
    </row>
    <row r="367" spans="2:65" s="1" customFormat="1" ht="38.25" customHeight="1">
      <c r="B367" s="37"/>
      <c r="C367" s="164" t="s">
        <v>757</v>
      </c>
      <c r="D367" s="164" t="s">
        <v>156</v>
      </c>
      <c r="E367" s="165" t="s">
        <v>758</v>
      </c>
      <c r="F367" s="263" t="s">
        <v>759</v>
      </c>
      <c r="G367" s="263"/>
      <c r="H367" s="263"/>
      <c r="I367" s="263"/>
      <c r="J367" s="166" t="s">
        <v>171</v>
      </c>
      <c r="K367" s="167">
        <v>55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442</v>
      </c>
      <c r="AT367" s="21" t="s">
        <v>156</v>
      </c>
      <c r="AU367" s="21" t="s">
        <v>134</v>
      </c>
      <c r="AY367" s="21" t="s">
        <v>155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134</v>
      </c>
      <c r="BK367" s="107">
        <f t="shared" si="64"/>
        <v>0</v>
      </c>
      <c r="BL367" s="21" t="s">
        <v>442</v>
      </c>
      <c r="BM367" s="21" t="s">
        <v>760</v>
      </c>
    </row>
    <row r="368" spans="2:65" s="1" customFormat="1" ht="38.25" customHeight="1">
      <c r="B368" s="37"/>
      <c r="C368" s="164" t="s">
        <v>761</v>
      </c>
      <c r="D368" s="164" t="s">
        <v>156</v>
      </c>
      <c r="E368" s="165" t="s">
        <v>762</v>
      </c>
      <c r="F368" s="263" t="s">
        <v>763</v>
      </c>
      <c r="G368" s="263"/>
      <c r="H368" s="263"/>
      <c r="I368" s="263"/>
      <c r="J368" s="166" t="s">
        <v>171</v>
      </c>
      <c r="K368" s="167">
        <v>105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442</v>
      </c>
      <c r="AT368" s="21" t="s">
        <v>156</v>
      </c>
      <c r="AU368" s="21" t="s">
        <v>134</v>
      </c>
      <c r="AY368" s="21" t="s">
        <v>155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134</v>
      </c>
      <c r="BK368" s="107">
        <f t="shared" si="64"/>
        <v>0</v>
      </c>
      <c r="BL368" s="21" t="s">
        <v>442</v>
      </c>
      <c r="BM368" s="21" t="s">
        <v>764</v>
      </c>
    </row>
    <row r="369" spans="2:65" s="1" customFormat="1" ht="16.5" customHeight="1">
      <c r="B369" s="37"/>
      <c r="C369" s="164" t="s">
        <v>765</v>
      </c>
      <c r="D369" s="164" t="s">
        <v>156</v>
      </c>
      <c r="E369" s="165" t="s">
        <v>766</v>
      </c>
      <c r="F369" s="263" t="s">
        <v>767</v>
      </c>
      <c r="G369" s="263"/>
      <c r="H369" s="263"/>
      <c r="I369" s="263"/>
      <c r="J369" s="166" t="s">
        <v>171</v>
      </c>
      <c r="K369" s="167">
        <v>15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442</v>
      </c>
      <c r="AT369" s="21" t="s">
        <v>156</v>
      </c>
      <c r="AU369" s="21" t="s">
        <v>134</v>
      </c>
      <c r="AY369" s="21" t="s">
        <v>155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134</v>
      </c>
      <c r="BK369" s="107">
        <f t="shared" si="64"/>
        <v>0</v>
      </c>
      <c r="BL369" s="21" t="s">
        <v>442</v>
      </c>
      <c r="BM369" s="21" t="s">
        <v>768</v>
      </c>
    </row>
    <row r="370" spans="2:65" s="1" customFormat="1" ht="16.5" customHeight="1">
      <c r="B370" s="37"/>
      <c r="C370" s="164" t="s">
        <v>769</v>
      </c>
      <c r="D370" s="164" t="s">
        <v>156</v>
      </c>
      <c r="E370" s="165" t="s">
        <v>770</v>
      </c>
      <c r="F370" s="263" t="s">
        <v>771</v>
      </c>
      <c r="G370" s="263"/>
      <c r="H370" s="263"/>
      <c r="I370" s="263"/>
      <c r="J370" s="166" t="s">
        <v>171</v>
      </c>
      <c r="K370" s="167">
        <v>25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442</v>
      </c>
      <c r="AT370" s="21" t="s">
        <v>156</v>
      </c>
      <c r="AU370" s="21" t="s">
        <v>134</v>
      </c>
      <c r="AY370" s="21" t="s">
        <v>155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134</v>
      </c>
      <c r="BK370" s="107">
        <f t="shared" si="64"/>
        <v>0</v>
      </c>
      <c r="BL370" s="21" t="s">
        <v>442</v>
      </c>
      <c r="BM370" s="21" t="s">
        <v>772</v>
      </c>
    </row>
    <row r="371" spans="2:65" s="1" customFormat="1" ht="16.5" customHeight="1">
      <c r="B371" s="37"/>
      <c r="C371" s="164" t="s">
        <v>773</v>
      </c>
      <c r="D371" s="164" t="s">
        <v>156</v>
      </c>
      <c r="E371" s="165" t="s">
        <v>774</v>
      </c>
      <c r="F371" s="263" t="s">
        <v>775</v>
      </c>
      <c r="G371" s="263"/>
      <c r="H371" s="263"/>
      <c r="I371" s="263"/>
      <c r="J371" s="166" t="s">
        <v>171</v>
      </c>
      <c r="K371" s="167">
        <v>6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442</v>
      </c>
      <c r="AT371" s="21" t="s">
        <v>156</v>
      </c>
      <c r="AU371" s="21" t="s">
        <v>134</v>
      </c>
      <c r="AY371" s="21" t="s">
        <v>155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134</v>
      </c>
      <c r="BK371" s="107">
        <f t="shared" si="64"/>
        <v>0</v>
      </c>
      <c r="BL371" s="21" t="s">
        <v>442</v>
      </c>
      <c r="BM371" s="21" t="s">
        <v>776</v>
      </c>
    </row>
    <row r="372" spans="2:65" s="1" customFormat="1" ht="16.5" customHeight="1">
      <c r="B372" s="37"/>
      <c r="C372" s="164" t="s">
        <v>777</v>
      </c>
      <c r="D372" s="164" t="s">
        <v>156</v>
      </c>
      <c r="E372" s="165" t="s">
        <v>778</v>
      </c>
      <c r="F372" s="263" t="s">
        <v>779</v>
      </c>
      <c r="G372" s="263"/>
      <c r="H372" s="263"/>
      <c r="I372" s="263"/>
      <c r="J372" s="166" t="s">
        <v>171</v>
      </c>
      <c r="K372" s="167">
        <v>10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442</v>
      </c>
      <c r="AT372" s="21" t="s">
        <v>156</v>
      </c>
      <c r="AU372" s="21" t="s">
        <v>134</v>
      </c>
      <c r="AY372" s="21" t="s">
        <v>155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134</v>
      </c>
      <c r="BK372" s="107">
        <f t="shared" si="64"/>
        <v>0</v>
      </c>
      <c r="BL372" s="21" t="s">
        <v>442</v>
      </c>
      <c r="BM372" s="21" t="s">
        <v>780</v>
      </c>
    </row>
    <row r="373" spans="2:65" s="1" customFormat="1" ht="16.5" customHeight="1">
      <c r="B373" s="37"/>
      <c r="C373" s="164" t="s">
        <v>781</v>
      </c>
      <c r="D373" s="164" t="s">
        <v>156</v>
      </c>
      <c r="E373" s="165" t="s">
        <v>782</v>
      </c>
      <c r="F373" s="263" t="s">
        <v>783</v>
      </c>
      <c r="G373" s="263"/>
      <c r="H373" s="263"/>
      <c r="I373" s="263"/>
      <c r="J373" s="166" t="s">
        <v>171</v>
      </c>
      <c r="K373" s="167">
        <v>10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442</v>
      </c>
      <c r="AT373" s="21" t="s">
        <v>156</v>
      </c>
      <c r="AU373" s="21" t="s">
        <v>134</v>
      </c>
      <c r="AY373" s="21" t="s">
        <v>155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134</v>
      </c>
      <c r="BK373" s="107">
        <f t="shared" si="64"/>
        <v>0</v>
      </c>
      <c r="BL373" s="21" t="s">
        <v>442</v>
      </c>
      <c r="BM373" s="21" t="s">
        <v>784</v>
      </c>
    </row>
    <row r="374" spans="2:65" s="1" customFormat="1" ht="16.5" customHeight="1">
      <c r="B374" s="37"/>
      <c r="C374" s="164" t="s">
        <v>785</v>
      </c>
      <c r="D374" s="164" t="s">
        <v>156</v>
      </c>
      <c r="E374" s="165" t="s">
        <v>786</v>
      </c>
      <c r="F374" s="263" t="s">
        <v>787</v>
      </c>
      <c r="G374" s="263"/>
      <c r="H374" s="263"/>
      <c r="I374" s="263"/>
      <c r="J374" s="166" t="s">
        <v>171</v>
      </c>
      <c r="K374" s="167">
        <v>30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442</v>
      </c>
      <c r="AT374" s="21" t="s">
        <v>156</v>
      </c>
      <c r="AU374" s="21" t="s">
        <v>134</v>
      </c>
      <c r="AY374" s="21" t="s">
        <v>155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134</v>
      </c>
      <c r="BK374" s="107">
        <f t="shared" si="64"/>
        <v>0</v>
      </c>
      <c r="BL374" s="21" t="s">
        <v>442</v>
      </c>
      <c r="BM374" s="21" t="s">
        <v>788</v>
      </c>
    </row>
    <row r="375" spans="2:65" s="1" customFormat="1" ht="16.5" customHeight="1">
      <c r="B375" s="37"/>
      <c r="C375" s="164" t="s">
        <v>789</v>
      </c>
      <c r="D375" s="164" t="s">
        <v>156</v>
      </c>
      <c r="E375" s="165" t="s">
        <v>790</v>
      </c>
      <c r="F375" s="263" t="s">
        <v>791</v>
      </c>
      <c r="G375" s="263"/>
      <c r="H375" s="263"/>
      <c r="I375" s="263"/>
      <c r="J375" s="166" t="s">
        <v>171</v>
      </c>
      <c r="K375" s="167">
        <v>20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442</v>
      </c>
      <c r="AT375" s="21" t="s">
        <v>156</v>
      </c>
      <c r="AU375" s="21" t="s">
        <v>134</v>
      </c>
      <c r="AY375" s="21" t="s">
        <v>155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134</v>
      </c>
      <c r="BK375" s="107">
        <f t="shared" si="64"/>
        <v>0</v>
      </c>
      <c r="BL375" s="21" t="s">
        <v>442</v>
      </c>
      <c r="BM375" s="21" t="s">
        <v>792</v>
      </c>
    </row>
    <row r="376" spans="2:65" s="1" customFormat="1" ht="16.5" customHeight="1">
      <c r="B376" s="37"/>
      <c r="C376" s="164" t="s">
        <v>793</v>
      </c>
      <c r="D376" s="164" t="s">
        <v>156</v>
      </c>
      <c r="E376" s="165" t="s">
        <v>794</v>
      </c>
      <c r="F376" s="263" t="s">
        <v>795</v>
      </c>
      <c r="G376" s="263"/>
      <c r="H376" s="263"/>
      <c r="I376" s="263"/>
      <c r="J376" s="166" t="s">
        <v>315</v>
      </c>
      <c r="K376" s="167">
        <v>1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442</v>
      </c>
      <c r="AT376" s="21" t="s">
        <v>156</v>
      </c>
      <c r="AU376" s="21" t="s">
        <v>134</v>
      </c>
      <c r="AY376" s="21" t="s">
        <v>155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134</v>
      </c>
      <c r="BK376" s="107">
        <f t="shared" si="64"/>
        <v>0</v>
      </c>
      <c r="BL376" s="21" t="s">
        <v>442</v>
      </c>
      <c r="BM376" s="21" t="s">
        <v>796</v>
      </c>
    </row>
    <row r="377" spans="2:65" s="1" customFormat="1" ht="16.5" customHeight="1">
      <c r="B377" s="37"/>
      <c r="C377" s="164" t="s">
        <v>797</v>
      </c>
      <c r="D377" s="164" t="s">
        <v>156</v>
      </c>
      <c r="E377" s="165" t="s">
        <v>798</v>
      </c>
      <c r="F377" s="263" t="s">
        <v>799</v>
      </c>
      <c r="G377" s="263"/>
      <c r="H377" s="263"/>
      <c r="I377" s="263"/>
      <c r="J377" s="166" t="s">
        <v>315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442</v>
      </c>
      <c r="AT377" s="21" t="s">
        <v>156</v>
      </c>
      <c r="AU377" s="21" t="s">
        <v>134</v>
      </c>
      <c r="AY377" s="21" t="s">
        <v>155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134</v>
      </c>
      <c r="BK377" s="107">
        <f t="shared" si="64"/>
        <v>0</v>
      </c>
      <c r="BL377" s="21" t="s">
        <v>442</v>
      </c>
      <c r="BM377" s="21" t="s">
        <v>800</v>
      </c>
    </row>
    <row r="378" spans="2:65" s="1" customFormat="1" ht="16.5" customHeight="1">
      <c r="B378" s="37"/>
      <c r="C378" s="164" t="s">
        <v>801</v>
      </c>
      <c r="D378" s="164" t="s">
        <v>156</v>
      </c>
      <c r="E378" s="165" t="s">
        <v>802</v>
      </c>
      <c r="F378" s="263" t="s">
        <v>803</v>
      </c>
      <c r="G378" s="263"/>
      <c r="H378" s="263"/>
      <c r="I378" s="263"/>
      <c r="J378" s="166" t="s">
        <v>315</v>
      </c>
      <c r="K378" s="167">
        <v>2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442</v>
      </c>
      <c r="AT378" s="21" t="s">
        <v>156</v>
      </c>
      <c r="AU378" s="21" t="s">
        <v>134</v>
      </c>
      <c r="AY378" s="21" t="s">
        <v>155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134</v>
      </c>
      <c r="BK378" s="107">
        <f t="shared" si="64"/>
        <v>0</v>
      </c>
      <c r="BL378" s="21" t="s">
        <v>442</v>
      </c>
      <c r="BM378" s="21" t="s">
        <v>804</v>
      </c>
    </row>
    <row r="379" spans="2:65" s="1" customFormat="1" ht="16.5" customHeight="1">
      <c r="B379" s="37"/>
      <c r="C379" s="164" t="s">
        <v>805</v>
      </c>
      <c r="D379" s="164" t="s">
        <v>156</v>
      </c>
      <c r="E379" s="165" t="s">
        <v>806</v>
      </c>
      <c r="F379" s="263" t="s">
        <v>807</v>
      </c>
      <c r="G379" s="263"/>
      <c r="H379" s="263"/>
      <c r="I379" s="263"/>
      <c r="J379" s="166" t="s">
        <v>315</v>
      </c>
      <c r="K379" s="167">
        <v>9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442</v>
      </c>
      <c r="AT379" s="21" t="s">
        <v>156</v>
      </c>
      <c r="AU379" s="21" t="s">
        <v>134</v>
      </c>
      <c r="AY379" s="21" t="s">
        <v>155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134</v>
      </c>
      <c r="BK379" s="107">
        <f t="shared" si="64"/>
        <v>0</v>
      </c>
      <c r="BL379" s="21" t="s">
        <v>442</v>
      </c>
      <c r="BM379" s="21" t="s">
        <v>808</v>
      </c>
    </row>
    <row r="380" spans="2:65" s="1" customFormat="1" ht="16.5" customHeight="1">
      <c r="B380" s="37"/>
      <c r="C380" s="164" t="s">
        <v>809</v>
      </c>
      <c r="D380" s="164" t="s">
        <v>156</v>
      </c>
      <c r="E380" s="165" t="s">
        <v>810</v>
      </c>
      <c r="F380" s="263" t="s">
        <v>811</v>
      </c>
      <c r="G380" s="263"/>
      <c r="H380" s="263"/>
      <c r="I380" s="263"/>
      <c r="J380" s="166" t="s">
        <v>315</v>
      </c>
      <c r="K380" s="167">
        <v>4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442</v>
      </c>
      <c r="AT380" s="21" t="s">
        <v>156</v>
      </c>
      <c r="AU380" s="21" t="s">
        <v>134</v>
      </c>
      <c r="AY380" s="21" t="s">
        <v>155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134</v>
      </c>
      <c r="BK380" s="107">
        <f t="shared" si="64"/>
        <v>0</v>
      </c>
      <c r="BL380" s="21" t="s">
        <v>442</v>
      </c>
      <c r="BM380" s="21" t="s">
        <v>812</v>
      </c>
    </row>
    <row r="381" spans="2:65" s="1" customFormat="1" ht="16.5" customHeight="1">
      <c r="B381" s="37"/>
      <c r="C381" s="164" t="s">
        <v>813</v>
      </c>
      <c r="D381" s="164" t="s">
        <v>156</v>
      </c>
      <c r="E381" s="165" t="s">
        <v>814</v>
      </c>
      <c r="F381" s="263" t="s">
        <v>815</v>
      </c>
      <c r="G381" s="263"/>
      <c r="H381" s="263"/>
      <c r="I381" s="263"/>
      <c r="J381" s="166" t="s">
        <v>315</v>
      </c>
      <c r="K381" s="167">
        <v>2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442</v>
      </c>
      <c r="AT381" s="21" t="s">
        <v>156</v>
      </c>
      <c r="AU381" s="21" t="s">
        <v>134</v>
      </c>
      <c r="AY381" s="21" t="s">
        <v>155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134</v>
      </c>
      <c r="BK381" s="107">
        <f t="shared" si="64"/>
        <v>0</v>
      </c>
      <c r="BL381" s="21" t="s">
        <v>442</v>
      </c>
      <c r="BM381" s="21" t="s">
        <v>816</v>
      </c>
    </row>
    <row r="382" spans="2:65" s="1" customFormat="1" ht="16.5" customHeight="1">
      <c r="B382" s="37"/>
      <c r="C382" s="164" t="s">
        <v>817</v>
      </c>
      <c r="D382" s="164" t="s">
        <v>156</v>
      </c>
      <c r="E382" s="165" t="s">
        <v>818</v>
      </c>
      <c r="F382" s="263" t="s">
        <v>819</v>
      </c>
      <c r="G382" s="263"/>
      <c r="H382" s="263"/>
      <c r="I382" s="263"/>
      <c r="J382" s="166" t="s">
        <v>315</v>
      </c>
      <c r="K382" s="167">
        <v>12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442</v>
      </c>
      <c r="AT382" s="21" t="s">
        <v>156</v>
      </c>
      <c r="AU382" s="21" t="s">
        <v>134</v>
      </c>
      <c r="AY382" s="21" t="s">
        <v>155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134</v>
      </c>
      <c r="BK382" s="107">
        <f t="shared" si="64"/>
        <v>0</v>
      </c>
      <c r="BL382" s="21" t="s">
        <v>442</v>
      </c>
      <c r="BM382" s="21" t="s">
        <v>820</v>
      </c>
    </row>
    <row r="383" spans="2:65" s="1" customFormat="1" ht="16.5" customHeight="1">
      <c r="B383" s="37"/>
      <c r="C383" s="164" t="s">
        <v>821</v>
      </c>
      <c r="D383" s="164" t="s">
        <v>156</v>
      </c>
      <c r="E383" s="165" t="s">
        <v>822</v>
      </c>
      <c r="F383" s="263" t="s">
        <v>823</v>
      </c>
      <c r="G383" s="263"/>
      <c r="H383" s="263"/>
      <c r="I383" s="263"/>
      <c r="J383" s="166" t="s">
        <v>315</v>
      </c>
      <c r="K383" s="167">
        <v>1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442</v>
      </c>
      <c r="AT383" s="21" t="s">
        <v>156</v>
      </c>
      <c r="AU383" s="21" t="s">
        <v>134</v>
      </c>
      <c r="AY383" s="21" t="s">
        <v>155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134</v>
      </c>
      <c r="BK383" s="107">
        <f t="shared" si="64"/>
        <v>0</v>
      </c>
      <c r="BL383" s="21" t="s">
        <v>442</v>
      </c>
      <c r="BM383" s="21" t="s">
        <v>824</v>
      </c>
    </row>
    <row r="384" spans="2:65" s="1" customFormat="1" ht="16.5" customHeight="1">
      <c r="B384" s="37"/>
      <c r="C384" s="164" t="s">
        <v>825</v>
      </c>
      <c r="D384" s="164" t="s">
        <v>156</v>
      </c>
      <c r="E384" s="165" t="s">
        <v>826</v>
      </c>
      <c r="F384" s="263" t="s">
        <v>827</v>
      </c>
      <c r="G384" s="263"/>
      <c r="H384" s="263"/>
      <c r="I384" s="263"/>
      <c r="J384" s="166" t="s">
        <v>315</v>
      </c>
      <c r="K384" s="167">
        <v>8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442</v>
      </c>
      <c r="AT384" s="21" t="s">
        <v>156</v>
      </c>
      <c r="AU384" s="21" t="s">
        <v>134</v>
      </c>
      <c r="AY384" s="21" t="s">
        <v>155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134</v>
      </c>
      <c r="BK384" s="107">
        <f t="shared" si="64"/>
        <v>0</v>
      </c>
      <c r="BL384" s="21" t="s">
        <v>442</v>
      </c>
      <c r="BM384" s="21" t="s">
        <v>828</v>
      </c>
    </row>
    <row r="385" spans="2:65" s="1" customFormat="1" ht="16.5" customHeight="1">
      <c r="B385" s="37"/>
      <c r="C385" s="164" t="s">
        <v>829</v>
      </c>
      <c r="D385" s="164" t="s">
        <v>156</v>
      </c>
      <c r="E385" s="165" t="s">
        <v>830</v>
      </c>
      <c r="F385" s="263" t="s">
        <v>831</v>
      </c>
      <c r="G385" s="263"/>
      <c r="H385" s="263"/>
      <c r="I385" s="263"/>
      <c r="J385" s="166" t="s">
        <v>315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442</v>
      </c>
      <c r="AT385" s="21" t="s">
        <v>156</v>
      </c>
      <c r="AU385" s="21" t="s">
        <v>134</v>
      </c>
      <c r="AY385" s="21" t="s">
        <v>155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134</v>
      </c>
      <c r="BK385" s="107">
        <f t="shared" si="64"/>
        <v>0</v>
      </c>
      <c r="BL385" s="21" t="s">
        <v>442</v>
      </c>
      <c r="BM385" s="21" t="s">
        <v>832</v>
      </c>
    </row>
    <row r="386" spans="2:65" s="1" customFormat="1" ht="16.5" customHeight="1">
      <c r="B386" s="37"/>
      <c r="C386" s="164" t="s">
        <v>833</v>
      </c>
      <c r="D386" s="164" t="s">
        <v>156</v>
      </c>
      <c r="E386" s="165" t="s">
        <v>834</v>
      </c>
      <c r="F386" s="263" t="s">
        <v>835</v>
      </c>
      <c r="G386" s="263"/>
      <c r="H386" s="263"/>
      <c r="I386" s="263"/>
      <c r="J386" s="166" t="s">
        <v>315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442</v>
      </c>
      <c r="AT386" s="21" t="s">
        <v>156</v>
      </c>
      <c r="AU386" s="21" t="s">
        <v>134</v>
      </c>
      <c r="AY386" s="21" t="s">
        <v>155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134</v>
      </c>
      <c r="BK386" s="107">
        <f t="shared" si="64"/>
        <v>0</v>
      </c>
      <c r="BL386" s="21" t="s">
        <v>442</v>
      </c>
      <c r="BM386" s="21" t="s">
        <v>836</v>
      </c>
    </row>
    <row r="387" spans="2:65" s="1" customFormat="1" ht="16.5" customHeight="1">
      <c r="B387" s="37"/>
      <c r="C387" s="164" t="s">
        <v>837</v>
      </c>
      <c r="D387" s="164" t="s">
        <v>156</v>
      </c>
      <c r="E387" s="165" t="s">
        <v>838</v>
      </c>
      <c r="F387" s="263" t="s">
        <v>839</v>
      </c>
      <c r="G387" s="263"/>
      <c r="H387" s="263"/>
      <c r="I387" s="263"/>
      <c r="J387" s="166" t="s">
        <v>315</v>
      </c>
      <c r="K387" s="167">
        <v>1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442</v>
      </c>
      <c r="AT387" s="21" t="s">
        <v>156</v>
      </c>
      <c r="AU387" s="21" t="s">
        <v>134</v>
      </c>
      <c r="AY387" s="21" t="s">
        <v>155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134</v>
      </c>
      <c r="BK387" s="107">
        <f t="shared" si="64"/>
        <v>0</v>
      </c>
      <c r="BL387" s="21" t="s">
        <v>442</v>
      </c>
      <c r="BM387" s="21" t="s">
        <v>840</v>
      </c>
    </row>
    <row r="388" spans="2:65" s="1" customFormat="1" ht="16.5" customHeight="1">
      <c r="B388" s="37"/>
      <c r="C388" s="164" t="s">
        <v>841</v>
      </c>
      <c r="D388" s="164" t="s">
        <v>156</v>
      </c>
      <c r="E388" s="165" t="s">
        <v>842</v>
      </c>
      <c r="F388" s="263" t="s">
        <v>843</v>
      </c>
      <c r="G388" s="263"/>
      <c r="H388" s="263"/>
      <c r="I388" s="263"/>
      <c r="J388" s="166" t="s">
        <v>315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442</v>
      </c>
      <c r="AT388" s="21" t="s">
        <v>156</v>
      </c>
      <c r="AU388" s="21" t="s">
        <v>134</v>
      </c>
      <c r="AY388" s="21" t="s">
        <v>155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134</v>
      </c>
      <c r="BK388" s="107">
        <f t="shared" si="64"/>
        <v>0</v>
      </c>
      <c r="BL388" s="21" t="s">
        <v>442</v>
      </c>
      <c r="BM388" s="21" t="s">
        <v>844</v>
      </c>
    </row>
    <row r="389" spans="2:65" s="1" customFormat="1" ht="16.5" customHeight="1">
      <c r="B389" s="37"/>
      <c r="C389" s="164" t="s">
        <v>845</v>
      </c>
      <c r="D389" s="164" t="s">
        <v>156</v>
      </c>
      <c r="E389" s="165" t="s">
        <v>846</v>
      </c>
      <c r="F389" s="263" t="s">
        <v>847</v>
      </c>
      <c r="G389" s="263"/>
      <c r="H389" s="263"/>
      <c r="I389" s="263"/>
      <c r="J389" s="166" t="s">
        <v>315</v>
      </c>
      <c r="K389" s="167">
        <v>3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442</v>
      </c>
      <c r="AT389" s="21" t="s">
        <v>156</v>
      </c>
      <c r="AU389" s="21" t="s">
        <v>134</v>
      </c>
      <c r="AY389" s="21" t="s">
        <v>155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134</v>
      </c>
      <c r="BK389" s="107">
        <f t="shared" si="64"/>
        <v>0</v>
      </c>
      <c r="BL389" s="21" t="s">
        <v>442</v>
      </c>
      <c r="BM389" s="21" t="s">
        <v>848</v>
      </c>
    </row>
    <row r="390" spans="2:65" s="1" customFormat="1" ht="16.5" customHeight="1">
      <c r="B390" s="37"/>
      <c r="C390" s="164" t="s">
        <v>849</v>
      </c>
      <c r="D390" s="164" t="s">
        <v>156</v>
      </c>
      <c r="E390" s="165" t="s">
        <v>850</v>
      </c>
      <c r="F390" s="263" t="s">
        <v>851</v>
      </c>
      <c r="G390" s="263"/>
      <c r="H390" s="263"/>
      <c r="I390" s="263"/>
      <c r="J390" s="166" t="s">
        <v>315</v>
      </c>
      <c r="K390" s="167">
        <v>11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442</v>
      </c>
      <c r="AT390" s="21" t="s">
        <v>156</v>
      </c>
      <c r="AU390" s="21" t="s">
        <v>134</v>
      </c>
      <c r="AY390" s="21" t="s">
        <v>155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134</v>
      </c>
      <c r="BK390" s="107">
        <f t="shared" si="64"/>
        <v>0</v>
      </c>
      <c r="BL390" s="21" t="s">
        <v>442</v>
      </c>
      <c r="BM390" s="21" t="s">
        <v>852</v>
      </c>
    </row>
    <row r="391" spans="2:65" s="1" customFormat="1" ht="16.5" customHeight="1">
      <c r="B391" s="37"/>
      <c r="C391" s="164" t="s">
        <v>853</v>
      </c>
      <c r="D391" s="164" t="s">
        <v>156</v>
      </c>
      <c r="E391" s="165" t="s">
        <v>854</v>
      </c>
      <c r="F391" s="263" t="s">
        <v>855</v>
      </c>
      <c r="G391" s="263"/>
      <c r="H391" s="263"/>
      <c r="I391" s="263"/>
      <c r="J391" s="166" t="s">
        <v>315</v>
      </c>
      <c r="K391" s="167">
        <v>14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442</v>
      </c>
      <c r="AT391" s="21" t="s">
        <v>156</v>
      </c>
      <c r="AU391" s="21" t="s">
        <v>134</v>
      </c>
      <c r="AY391" s="21" t="s">
        <v>155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134</v>
      </c>
      <c r="BK391" s="107">
        <f t="shared" si="64"/>
        <v>0</v>
      </c>
      <c r="BL391" s="21" t="s">
        <v>442</v>
      </c>
      <c r="BM391" s="21" t="s">
        <v>856</v>
      </c>
    </row>
    <row r="392" spans="2:65" s="1" customFormat="1" ht="38.25" customHeight="1">
      <c r="B392" s="37"/>
      <c r="C392" s="164" t="s">
        <v>857</v>
      </c>
      <c r="D392" s="164" t="s">
        <v>156</v>
      </c>
      <c r="E392" s="165" t="s">
        <v>858</v>
      </c>
      <c r="F392" s="263" t="s">
        <v>859</v>
      </c>
      <c r="G392" s="263"/>
      <c r="H392" s="263"/>
      <c r="I392" s="263"/>
      <c r="J392" s="166" t="s">
        <v>159</v>
      </c>
      <c r="K392" s="167">
        <v>3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442</v>
      </c>
      <c r="AT392" s="21" t="s">
        <v>156</v>
      </c>
      <c r="AU392" s="21" t="s">
        <v>134</v>
      </c>
      <c r="AY392" s="21" t="s">
        <v>155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134</v>
      </c>
      <c r="BK392" s="107">
        <f t="shared" si="64"/>
        <v>0</v>
      </c>
      <c r="BL392" s="21" t="s">
        <v>442</v>
      </c>
      <c r="BM392" s="21" t="s">
        <v>860</v>
      </c>
    </row>
    <row r="393" spans="2:65" s="1" customFormat="1" ht="38.25" customHeight="1">
      <c r="B393" s="37"/>
      <c r="C393" s="164" t="s">
        <v>861</v>
      </c>
      <c r="D393" s="164" t="s">
        <v>156</v>
      </c>
      <c r="E393" s="165" t="s">
        <v>862</v>
      </c>
      <c r="F393" s="263" t="s">
        <v>863</v>
      </c>
      <c r="G393" s="263"/>
      <c r="H393" s="263"/>
      <c r="I393" s="263"/>
      <c r="J393" s="166" t="s">
        <v>159</v>
      </c>
      <c r="K393" s="167">
        <v>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442</v>
      </c>
      <c r="AT393" s="21" t="s">
        <v>156</v>
      </c>
      <c r="AU393" s="21" t="s">
        <v>134</v>
      </c>
      <c r="AY393" s="21" t="s">
        <v>155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134</v>
      </c>
      <c r="BK393" s="107">
        <f t="shared" si="64"/>
        <v>0</v>
      </c>
      <c r="BL393" s="21" t="s">
        <v>442</v>
      </c>
      <c r="BM393" s="21" t="s">
        <v>864</v>
      </c>
    </row>
    <row r="394" spans="2:65" s="1" customFormat="1" ht="38.25" customHeight="1">
      <c r="B394" s="37"/>
      <c r="C394" s="164" t="s">
        <v>865</v>
      </c>
      <c r="D394" s="164" t="s">
        <v>156</v>
      </c>
      <c r="E394" s="165" t="s">
        <v>866</v>
      </c>
      <c r="F394" s="263" t="s">
        <v>867</v>
      </c>
      <c r="G394" s="263"/>
      <c r="H394" s="263"/>
      <c r="I394" s="263"/>
      <c r="J394" s="166" t="s">
        <v>159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442</v>
      </c>
      <c r="AT394" s="21" t="s">
        <v>156</v>
      </c>
      <c r="AU394" s="21" t="s">
        <v>134</v>
      </c>
      <c r="AY394" s="21" t="s">
        <v>155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134</v>
      </c>
      <c r="BK394" s="107">
        <f t="shared" si="64"/>
        <v>0</v>
      </c>
      <c r="BL394" s="21" t="s">
        <v>442</v>
      </c>
      <c r="BM394" s="21" t="s">
        <v>868</v>
      </c>
    </row>
    <row r="395" spans="2:65" s="1" customFormat="1" ht="38.25" customHeight="1">
      <c r="B395" s="37"/>
      <c r="C395" s="164" t="s">
        <v>869</v>
      </c>
      <c r="D395" s="164" t="s">
        <v>156</v>
      </c>
      <c r="E395" s="165" t="s">
        <v>870</v>
      </c>
      <c r="F395" s="263" t="s">
        <v>871</v>
      </c>
      <c r="G395" s="263"/>
      <c r="H395" s="263"/>
      <c r="I395" s="263"/>
      <c r="J395" s="166" t="s">
        <v>159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442</v>
      </c>
      <c r="AT395" s="21" t="s">
        <v>156</v>
      </c>
      <c r="AU395" s="21" t="s">
        <v>134</v>
      </c>
      <c r="AY395" s="21" t="s">
        <v>155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134</v>
      </c>
      <c r="BK395" s="107">
        <f t="shared" si="64"/>
        <v>0</v>
      </c>
      <c r="BL395" s="21" t="s">
        <v>442</v>
      </c>
      <c r="BM395" s="21" t="s">
        <v>872</v>
      </c>
    </row>
    <row r="396" spans="2:65" s="1" customFormat="1" ht="16.5" customHeight="1">
      <c r="B396" s="37"/>
      <c r="C396" s="164" t="s">
        <v>873</v>
      </c>
      <c r="D396" s="164" t="s">
        <v>156</v>
      </c>
      <c r="E396" s="165" t="s">
        <v>874</v>
      </c>
      <c r="F396" s="263" t="s">
        <v>875</v>
      </c>
      <c r="G396" s="263"/>
      <c r="H396" s="263"/>
      <c r="I396" s="263"/>
      <c r="J396" s="166" t="s">
        <v>315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442</v>
      </c>
      <c r="AT396" s="21" t="s">
        <v>156</v>
      </c>
      <c r="AU396" s="21" t="s">
        <v>134</v>
      </c>
      <c r="AY396" s="21" t="s">
        <v>155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134</v>
      </c>
      <c r="BK396" s="107">
        <f t="shared" si="64"/>
        <v>0</v>
      </c>
      <c r="BL396" s="21" t="s">
        <v>442</v>
      </c>
      <c r="BM396" s="21" t="s">
        <v>876</v>
      </c>
    </row>
    <row r="397" spans="2:65" s="1" customFormat="1" ht="16.5" customHeight="1">
      <c r="B397" s="37"/>
      <c r="C397" s="164" t="s">
        <v>877</v>
      </c>
      <c r="D397" s="164" t="s">
        <v>156</v>
      </c>
      <c r="E397" s="165" t="s">
        <v>878</v>
      </c>
      <c r="F397" s="263" t="s">
        <v>879</v>
      </c>
      <c r="G397" s="263"/>
      <c r="H397" s="263"/>
      <c r="I397" s="263"/>
      <c r="J397" s="166" t="s">
        <v>315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442</v>
      </c>
      <c r="AT397" s="21" t="s">
        <v>156</v>
      </c>
      <c r="AU397" s="21" t="s">
        <v>134</v>
      </c>
      <c r="AY397" s="21" t="s">
        <v>155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134</v>
      </c>
      <c r="BK397" s="107">
        <f t="shared" si="64"/>
        <v>0</v>
      </c>
      <c r="BL397" s="21" t="s">
        <v>442</v>
      </c>
      <c r="BM397" s="21" t="s">
        <v>880</v>
      </c>
    </row>
    <row r="398" spans="2:65" s="1" customFormat="1" ht="16.5" customHeight="1">
      <c r="B398" s="37"/>
      <c r="C398" s="164" t="s">
        <v>881</v>
      </c>
      <c r="D398" s="164" t="s">
        <v>156</v>
      </c>
      <c r="E398" s="165" t="s">
        <v>882</v>
      </c>
      <c r="F398" s="263" t="s">
        <v>883</v>
      </c>
      <c r="G398" s="263"/>
      <c r="H398" s="263"/>
      <c r="I398" s="263"/>
      <c r="J398" s="166" t="s">
        <v>315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442</v>
      </c>
      <c r="AT398" s="21" t="s">
        <v>156</v>
      </c>
      <c r="AU398" s="21" t="s">
        <v>134</v>
      </c>
      <c r="AY398" s="21" t="s">
        <v>155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134</v>
      </c>
      <c r="BK398" s="107">
        <f t="shared" si="64"/>
        <v>0</v>
      </c>
      <c r="BL398" s="21" t="s">
        <v>442</v>
      </c>
      <c r="BM398" s="21" t="s">
        <v>884</v>
      </c>
    </row>
    <row r="399" spans="2:65" s="1" customFormat="1" ht="16.5" customHeight="1">
      <c r="B399" s="37"/>
      <c r="C399" s="164" t="s">
        <v>885</v>
      </c>
      <c r="D399" s="164" t="s">
        <v>156</v>
      </c>
      <c r="E399" s="165" t="s">
        <v>886</v>
      </c>
      <c r="F399" s="263" t="s">
        <v>887</v>
      </c>
      <c r="G399" s="263"/>
      <c r="H399" s="263"/>
      <c r="I399" s="263"/>
      <c r="J399" s="166" t="s">
        <v>315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442</v>
      </c>
      <c r="AT399" s="21" t="s">
        <v>156</v>
      </c>
      <c r="AU399" s="21" t="s">
        <v>134</v>
      </c>
      <c r="AY399" s="21" t="s">
        <v>155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134</v>
      </c>
      <c r="BK399" s="107">
        <f t="shared" si="64"/>
        <v>0</v>
      </c>
      <c r="BL399" s="21" t="s">
        <v>442</v>
      </c>
      <c r="BM399" s="21" t="s">
        <v>888</v>
      </c>
    </row>
    <row r="400" spans="2:65" s="1" customFormat="1" ht="16.5" customHeight="1">
      <c r="B400" s="37"/>
      <c r="C400" s="164" t="s">
        <v>889</v>
      </c>
      <c r="D400" s="164" t="s">
        <v>156</v>
      </c>
      <c r="E400" s="165" t="s">
        <v>890</v>
      </c>
      <c r="F400" s="263" t="s">
        <v>891</v>
      </c>
      <c r="G400" s="263"/>
      <c r="H400" s="263"/>
      <c r="I400" s="263"/>
      <c r="J400" s="166" t="s">
        <v>315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442</v>
      </c>
      <c r="AT400" s="21" t="s">
        <v>156</v>
      </c>
      <c r="AU400" s="21" t="s">
        <v>134</v>
      </c>
      <c r="AY400" s="21" t="s">
        <v>155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134</v>
      </c>
      <c r="BK400" s="107">
        <f t="shared" si="64"/>
        <v>0</v>
      </c>
      <c r="BL400" s="21" t="s">
        <v>442</v>
      </c>
      <c r="BM400" s="21" t="s">
        <v>892</v>
      </c>
    </row>
    <row r="401" spans="2:65" s="9" customFormat="1" ht="29.85" customHeight="1">
      <c r="B401" s="153"/>
      <c r="C401" s="154"/>
      <c r="D401" s="163" t="s">
        <v>130</v>
      </c>
      <c r="E401" s="163"/>
      <c r="F401" s="163"/>
      <c r="G401" s="163"/>
      <c r="H401" s="163"/>
      <c r="I401" s="163"/>
      <c r="J401" s="163"/>
      <c r="K401" s="163"/>
      <c r="L401" s="163"/>
      <c r="M401" s="163"/>
      <c r="N401" s="284">
        <f>BK401</f>
        <v>0</v>
      </c>
      <c r="O401" s="285"/>
      <c r="P401" s="285"/>
      <c r="Q401" s="285"/>
      <c r="R401" s="156"/>
      <c r="T401" s="157"/>
      <c r="U401" s="154"/>
      <c r="V401" s="154"/>
      <c r="W401" s="158">
        <f>SUM(W402:W405)</f>
        <v>0</v>
      </c>
      <c r="X401" s="154"/>
      <c r="Y401" s="158">
        <f>SUM(Y402:Y405)</f>
        <v>0</v>
      </c>
      <c r="Z401" s="154"/>
      <c r="AA401" s="159">
        <f>SUM(AA402:AA405)</f>
        <v>0</v>
      </c>
      <c r="AR401" s="160" t="s">
        <v>168</v>
      </c>
      <c r="AT401" s="161" t="s">
        <v>78</v>
      </c>
      <c r="AU401" s="161" t="s">
        <v>84</v>
      </c>
      <c r="AY401" s="160" t="s">
        <v>155</v>
      </c>
      <c r="BK401" s="162">
        <f>SUM(BK402:BK405)</f>
        <v>0</v>
      </c>
    </row>
    <row r="402" spans="2:65" s="1" customFormat="1" ht="16.5" customHeight="1">
      <c r="B402" s="37"/>
      <c r="C402" s="164" t="s">
        <v>893</v>
      </c>
      <c r="D402" s="164" t="s">
        <v>156</v>
      </c>
      <c r="E402" s="165" t="s">
        <v>894</v>
      </c>
      <c r="F402" s="263" t="s">
        <v>895</v>
      </c>
      <c r="G402" s="263"/>
      <c r="H402" s="263"/>
      <c r="I402" s="263"/>
      <c r="J402" s="166" t="s">
        <v>159</v>
      </c>
      <c r="K402" s="167">
        <v>1</v>
      </c>
      <c r="L402" s="264">
        <v>0</v>
      </c>
      <c r="M402" s="265"/>
      <c r="N402" s="266">
        <f>ROUND(L402*K402,2)</f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>V402*K402</f>
        <v>0</v>
      </c>
      <c r="X402" s="169">
        <v>0</v>
      </c>
      <c r="Y402" s="169">
        <f>X402*K402</f>
        <v>0</v>
      </c>
      <c r="Z402" s="169">
        <v>0</v>
      </c>
      <c r="AA402" s="170">
        <f>Z402*K402</f>
        <v>0</v>
      </c>
      <c r="AR402" s="21" t="s">
        <v>442</v>
      </c>
      <c r="AT402" s="21" t="s">
        <v>156</v>
      </c>
      <c r="AU402" s="21" t="s">
        <v>134</v>
      </c>
      <c r="AY402" s="21" t="s">
        <v>155</v>
      </c>
      <c r="BE402" s="107">
        <f>IF(U402="základní",N402,0)</f>
        <v>0</v>
      </c>
      <c r="BF402" s="107">
        <f>IF(U402="snížená",N402,0)</f>
        <v>0</v>
      </c>
      <c r="BG402" s="107">
        <f>IF(U402="zákl. přenesená",N402,0)</f>
        <v>0</v>
      </c>
      <c r="BH402" s="107">
        <f>IF(U402="sníž. přenesená",N402,0)</f>
        <v>0</v>
      </c>
      <c r="BI402" s="107">
        <f>IF(U402="nulová",N402,0)</f>
        <v>0</v>
      </c>
      <c r="BJ402" s="21" t="s">
        <v>134</v>
      </c>
      <c r="BK402" s="107">
        <f>ROUND(L402*K402,2)</f>
        <v>0</v>
      </c>
      <c r="BL402" s="21" t="s">
        <v>442</v>
      </c>
      <c r="BM402" s="21" t="s">
        <v>896</v>
      </c>
    </row>
    <row r="403" spans="2:65" s="1" customFormat="1" ht="25.5" customHeight="1">
      <c r="B403" s="37"/>
      <c r="C403" s="164" t="s">
        <v>897</v>
      </c>
      <c r="D403" s="164" t="s">
        <v>156</v>
      </c>
      <c r="E403" s="165" t="s">
        <v>898</v>
      </c>
      <c r="F403" s="263" t="s">
        <v>899</v>
      </c>
      <c r="G403" s="263"/>
      <c r="H403" s="263"/>
      <c r="I403" s="263"/>
      <c r="J403" s="166" t="s">
        <v>159</v>
      </c>
      <c r="K403" s="167">
        <v>1</v>
      </c>
      <c r="L403" s="264">
        <v>0</v>
      </c>
      <c r="M403" s="265"/>
      <c r="N403" s="266">
        <f>ROUND(L403*K403,2)</f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>V403*K403</f>
        <v>0</v>
      </c>
      <c r="X403" s="169">
        <v>0</v>
      </c>
      <c r="Y403" s="169">
        <f>X403*K403</f>
        <v>0</v>
      </c>
      <c r="Z403" s="169">
        <v>0</v>
      </c>
      <c r="AA403" s="170">
        <f>Z403*K403</f>
        <v>0</v>
      </c>
      <c r="AR403" s="21" t="s">
        <v>442</v>
      </c>
      <c r="AT403" s="21" t="s">
        <v>156</v>
      </c>
      <c r="AU403" s="21" t="s">
        <v>134</v>
      </c>
      <c r="AY403" s="21" t="s">
        <v>155</v>
      </c>
      <c r="BE403" s="107">
        <f>IF(U403="základní",N403,0)</f>
        <v>0</v>
      </c>
      <c r="BF403" s="107">
        <f>IF(U403="snížená",N403,0)</f>
        <v>0</v>
      </c>
      <c r="BG403" s="107">
        <f>IF(U403="zákl. přenesená",N403,0)</f>
        <v>0</v>
      </c>
      <c r="BH403" s="107">
        <f>IF(U403="sníž. přenesená",N403,0)</f>
        <v>0</v>
      </c>
      <c r="BI403" s="107">
        <f>IF(U403="nulová",N403,0)</f>
        <v>0</v>
      </c>
      <c r="BJ403" s="21" t="s">
        <v>134</v>
      </c>
      <c r="BK403" s="107">
        <f>ROUND(L403*K403,2)</f>
        <v>0</v>
      </c>
      <c r="BL403" s="21" t="s">
        <v>442</v>
      </c>
      <c r="BM403" s="21" t="s">
        <v>900</v>
      </c>
    </row>
    <row r="404" spans="2:65" s="1" customFormat="1" ht="16.5" customHeight="1">
      <c r="B404" s="37"/>
      <c r="C404" s="164" t="s">
        <v>901</v>
      </c>
      <c r="D404" s="164" t="s">
        <v>156</v>
      </c>
      <c r="E404" s="165" t="s">
        <v>902</v>
      </c>
      <c r="F404" s="263" t="s">
        <v>903</v>
      </c>
      <c r="G404" s="263"/>
      <c r="H404" s="263"/>
      <c r="I404" s="263"/>
      <c r="J404" s="166" t="s">
        <v>171</v>
      </c>
      <c r="K404" s="167">
        <v>1.5</v>
      </c>
      <c r="L404" s="264">
        <v>0</v>
      </c>
      <c r="M404" s="265"/>
      <c r="N404" s="266">
        <f>ROUND(L404*K404,2)</f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>V404*K404</f>
        <v>0</v>
      </c>
      <c r="X404" s="169">
        <v>0</v>
      </c>
      <c r="Y404" s="169">
        <f>X404*K404</f>
        <v>0</v>
      </c>
      <c r="Z404" s="169">
        <v>0</v>
      </c>
      <c r="AA404" s="170">
        <f>Z404*K404</f>
        <v>0</v>
      </c>
      <c r="AR404" s="21" t="s">
        <v>442</v>
      </c>
      <c r="AT404" s="21" t="s">
        <v>156</v>
      </c>
      <c r="AU404" s="21" t="s">
        <v>134</v>
      </c>
      <c r="AY404" s="21" t="s">
        <v>155</v>
      </c>
      <c r="BE404" s="107">
        <f>IF(U404="základní",N404,0)</f>
        <v>0</v>
      </c>
      <c r="BF404" s="107">
        <f>IF(U404="snížená",N404,0)</f>
        <v>0</v>
      </c>
      <c r="BG404" s="107">
        <f>IF(U404="zákl. přenesená",N404,0)</f>
        <v>0</v>
      </c>
      <c r="BH404" s="107">
        <f>IF(U404="sníž. přenesená",N404,0)</f>
        <v>0</v>
      </c>
      <c r="BI404" s="107">
        <f>IF(U404="nulová",N404,0)</f>
        <v>0</v>
      </c>
      <c r="BJ404" s="21" t="s">
        <v>134</v>
      </c>
      <c r="BK404" s="107">
        <f>ROUND(L404*K404,2)</f>
        <v>0</v>
      </c>
      <c r="BL404" s="21" t="s">
        <v>442</v>
      </c>
      <c r="BM404" s="21" t="s">
        <v>904</v>
      </c>
    </row>
    <row r="405" spans="2:65" s="1" customFormat="1" ht="25.5" customHeight="1">
      <c r="B405" s="37"/>
      <c r="C405" s="164" t="s">
        <v>905</v>
      </c>
      <c r="D405" s="164" t="s">
        <v>156</v>
      </c>
      <c r="E405" s="165" t="s">
        <v>906</v>
      </c>
      <c r="F405" s="263" t="s">
        <v>907</v>
      </c>
      <c r="G405" s="263"/>
      <c r="H405" s="263"/>
      <c r="I405" s="263"/>
      <c r="J405" s="166" t="s">
        <v>159</v>
      </c>
      <c r="K405" s="167">
        <v>1</v>
      </c>
      <c r="L405" s="264">
        <v>0</v>
      </c>
      <c r="M405" s="265"/>
      <c r="N405" s="266">
        <f>ROUND(L405*K405,2)</f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442</v>
      </c>
      <c r="AT405" s="21" t="s">
        <v>156</v>
      </c>
      <c r="AU405" s="21" t="s">
        <v>134</v>
      </c>
      <c r="AY405" s="21" t="s">
        <v>155</v>
      </c>
      <c r="BE405" s="107">
        <f>IF(U405="základní",N405,0)</f>
        <v>0</v>
      </c>
      <c r="BF405" s="107">
        <f>IF(U405="snížená",N405,0)</f>
        <v>0</v>
      </c>
      <c r="BG405" s="107">
        <f>IF(U405="zákl. přenesená",N405,0)</f>
        <v>0</v>
      </c>
      <c r="BH405" s="107">
        <f>IF(U405="sníž. přenesená",N405,0)</f>
        <v>0</v>
      </c>
      <c r="BI405" s="107">
        <f>IF(U405="nulová",N405,0)</f>
        <v>0</v>
      </c>
      <c r="BJ405" s="21" t="s">
        <v>134</v>
      </c>
      <c r="BK405" s="107">
        <f>ROUND(L405*K405,2)</f>
        <v>0</v>
      </c>
      <c r="BL405" s="21" t="s">
        <v>442</v>
      </c>
      <c r="BM405" s="21" t="s">
        <v>908</v>
      </c>
    </row>
    <row r="406" spans="2:65" s="1" customFormat="1" ht="49.95" customHeight="1">
      <c r="B406" s="37"/>
      <c r="C406" s="38"/>
      <c r="D406" s="155" t="s">
        <v>909</v>
      </c>
      <c r="E406" s="38"/>
      <c r="F406" s="38"/>
      <c r="G406" s="38"/>
      <c r="H406" s="38"/>
      <c r="I406" s="38"/>
      <c r="J406" s="38"/>
      <c r="K406" s="38"/>
      <c r="L406" s="38"/>
      <c r="M406" s="38"/>
      <c r="N406" s="286">
        <f>BK406</f>
        <v>0</v>
      </c>
      <c r="O406" s="287"/>
      <c r="P406" s="287"/>
      <c r="Q406" s="287"/>
      <c r="R406" s="39"/>
      <c r="T406" s="144"/>
      <c r="U406" s="58"/>
      <c r="V406" s="58"/>
      <c r="W406" s="58"/>
      <c r="X406" s="58"/>
      <c r="Y406" s="58"/>
      <c r="Z406" s="58"/>
      <c r="AA406" s="60"/>
      <c r="AT406" s="21" t="s">
        <v>78</v>
      </c>
      <c r="AU406" s="21" t="s">
        <v>79</v>
      </c>
      <c r="AY406" s="21" t="s">
        <v>910</v>
      </c>
      <c r="BK406" s="107">
        <v>0</v>
      </c>
    </row>
    <row r="407" spans="2:65" s="1" customFormat="1" ht="6.9" customHeight="1">
      <c r="B407" s="61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3"/>
    </row>
  </sheetData>
  <sheetProtection algorithmName="SHA-512" hashValue="2eLNBwYMFbVnVRg65qjMdLykveusjRnCAlVtUCuY59J5hRhfiAcHO0+GrF+cJ2dg8sbD3emivrAGpU0yF0S67A==" saltValue="/cmlUCt9V+kQhb5nEF1iQGjrqYh8hvY+1QhCYPExvZRhQZX4J2i0ZTsgS0NO5Nr2TvbGVep56dfKhtJ8vC1p7g==" spinCount="10" sheet="1" objects="1" scenarios="1" formatColumns="0" formatRows="0"/>
  <mergeCells count="699">
    <mergeCell ref="N406:Q406"/>
    <mergeCell ref="H1:K1"/>
    <mergeCell ref="S2:AC2"/>
    <mergeCell ref="N272:Q272"/>
    <mergeCell ref="N283:Q283"/>
    <mergeCell ref="N291:Q291"/>
    <mergeCell ref="N295:Q295"/>
    <mergeCell ref="N308:Q308"/>
    <mergeCell ref="N332:Q332"/>
    <mergeCell ref="N340:Q340"/>
    <mergeCell ref="N355:Q355"/>
    <mergeCell ref="N360:Q360"/>
    <mergeCell ref="N176:Q176"/>
    <mergeCell ref="N206:Q206"/>
    <mergeCell ref="N212:Q212"/>
    <mergeCell ref="N213:Q213"/>
    <mergeCell ref="N222:Q222"/>
    <mergeCell ref="N227:Q227"/>
    <mergeCell ref="N238:Q238"/>
    <mergeCell ref="N248:Q248"/>
    <mergeCell ref="N265:Q265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399:I399"/>
    <mergeCell ref="L399:M399"/>
    <mergeCell ref="N399:Q399"/>
    <mergeCell ref="F400:I400"/>
    <mergeCell ref="L400:M400"/>
    <mergeCell ref="N400:Q400"/>
    <mergeCell ref="F402:I402"/>
    <mergeCell ref="L402:M402"/>
    <mergeCell ref="N402:Q402"/>
    <mergeCell ref="N401:Q401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57:I357"/>
    <mergeCell ref="F358:I358"/>
    <mergeCell ref="L358:M358"/>
    <mergeCell ref="N358:Q358"/>
    <mergeCell ref="F359:I359"/>
    <mergeCell ref="L359:M359"/>
    <mergeCell ref="N359:Q359"/>
    <mergeCell ref="F362:I362"/>
    <mergeCell ref="L362:M362"/>
    <mergeCell ref="N362:Q362"/>
    <mergeCell ref="N361:Q361"/>
    <mergeCell ref="F349:I349"/>
    <mergeCell ref="F350:I350"/>
    <mergeCell ref="L350:M350"/>
    <mergeCell ref="N350:Q350"/>
    <mergeCell ref="F351:I351"/>
    <mergeCell ref="F352:I352"/>
    <mergeCell ref="F353:I353"/>
    <mergeCell ref="F354:I354"/>
    <mergeCell ref="F356:I356"/>
    <mergeCell ref="L356:M356"/>
    <mergeCell ref="N356:Q356"/>
    <mergeCell ref="F344:I344"/>
    <mergeCell ref="L344:M344"/>
    <mergeCell ref="N344:Q344"/>
    <mergeCell ref="F345:I345"/>
    <mergeCell ref="F346:I346"/>
    <mergeCell ref="F347:I347"/>
    <mergeCell ref="F348:I348"/>
    <mergeCell ref="L348:M348"/>
    <mergeCell ref="N348:Q348"/>
    <mergeCell ref="F338:I338"/>
    <mergeCell ref="F339:I339"/>
    <mergeCell ref="L339:M339"/>
    <mergeCell ref="N339:Q339"/>
    <mergeCell ref="F341:I341"/>
    <mergeCell ref="L341:M341"/>
    <mergeCell ref="N341:Q341"/>
    <mergeCell ref="F342:I342"/>
    <mergeCell ref="F343:I343"/>
    <mergeCell ref="L343:M343"/>
    <mergeCell ref="N343:Q343"/>
    <mergeCell ref="F333:I333"/>
    <mergeCell ref="L333:M333"/>
    <mergeCell ref="N333:Q333"/>
    <mergeCell ref="F334:I334"/>
    <mergeCell ref="F335:I335"/>
    <mergeCell ref="F336:I336"/>
    <mergeCell ref="L336:M336"/>
    <mergeCell ref="N336:Q336"/>
    <mergeCell ref="F337:I337"/>
    <mergeCell ref="F327:I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20:I320"/>
    <mergeCell ref="F321:I321"/>
    <mergeCell ref="L321:M321"/>
    <mergeCell ref="N321:Q321"/>
    <mergeCell ref="F322:I322"/>
    <mergeCell ref="F323:I323"/>
    <mergeCell ref="F324:I324"/>
    <mergeCell ref="F325:I325"/>
    <mergeCell ref="F326:I326"/>
    <mergeCell ref="L326:M326"/>
    <mergeCell ref="N326:Q326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L314:M314"/>
    <mergeCell ref="N314:Q31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L304:M304"/>
    <mergeCell ref="N304:Q304"/>
    <mergeCell ref="F296:I296"/>
    <mergeCell ref="L296:M296"/>
    <mergeCell ref="N296:Q296"/>
    <mergeCell ref="F297:I297"/>
    <mergeCell ref="F298:I298"/>
    <mergeCell ref="F299:I299"/>
    <mergeCell ref="F300:I300"/>
    <mergeCell ref="L300:M300"/>
    <mergeCell ref="N300:Q300"/>
    <mergeCell ref="F290:I290"/>
    <mergeCell ref="L290:M290"/>
    <mergeCell ref="N290:Q290"/>
    <mergeCell ref="F292:I292"/>
    <mergeCell ref="L292:M292"/>
    <mergeCell ref="N292:Q292"/>
    <mergeCell ref="F293:I293"/>
    <mergeCell ref="F294:I294"/>
    <mergeCell ref="L294:M294"/>
    <mergeCell ref="N294:Q294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82:I282"/>
    <mergeCell ref="L282:M282"/>
    <mergeCell ref="N282:Q282"/>
    <mergeCell ref="F284:I284"/>
    <mergeCell ref="L284:M284"/>
    <mergeCell ref="N284:Q284"/>
    <mergeCell ref="F285:I285"/>
    <mergeCell ref="F286:I286"/>
    <mergeCell ref="L286:M286"/>
    <mergeCell ref="N286:Q286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67:I267"/>
    <mergeCell ref="F268:I268"/>
    <mergeCell ref="L268:M268"/>
    <mergeCell ref="N268:Q268"/>
    <mergeCell ref="F269:I269"/>
    <mergeCell ref="F270:I270"/>
    <mergeCell ref="L270:M270"/>
    <mergeCell ref="N270:Q270"/>
    <mergeCell ref="F271:I271"/>
    <mergeCell ref="L271:M271"/>
    <mergeCell ref="N271:Q271"/>
    <mergeCell ref="F263:I263"/>
    <mergeCell ref="L263:M263"/>
    <mergeCell ref="N263:Q263"/>
    <mergeCell ref="F264:I264"/>
    <mergeCell ref="L264:M264"/>
    <mergeCell ref="N264:Q264"/>
    <mergeCell ref="F266:I266"/>
    <mergeCell ref="L266:M266"/>
    <mergeCell ref="N266:Q266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9:I249"/>
    <mergeCell ref="L249:M249"/>
    <mergeCell ref="N249:Q249"/>
    <mergeCell ref="F250:I250"/>
    <mergeCell ref="L250:M250"/>
    <mergeCell ref="N250:Q250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7:I237"/>
    <mergeCell ref="L237:M237"/>
    <mergeCell ref="N237:Q237"/>
    <mergeCell ref="F239:I239"/>
    <mergeCell ref="L239:M239"/>
    <mergeCell ref="N239:Q239"/>
    <mergeCell ref="F240:I240"/>
    <mergeCell ref="L240:M240"/>
    <mergeCell ref="N240:Q240"/>
    <mergeCell ref="F233:I233"/>
    <mergeCell ref="L233:M233"/>
    <mergeCell ref="N233:Q233"/>
    <mergeCell ref="F234:I234"/>
    <mergeCell ref="F235:I235"/>
    <mergeCell ref="L235:M235"/>
    <mergeCell ref="N235:Q235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8:I228"/>
    <mergeCell ref="L228:M228"/>
    <mergeCell ref="N228:Q228"/>
    <mergeCell ref="F229:I229"/>
    <mergeCell ref="L229:M229"/>
    <mergeCell ref="N229:Q229"/>
    <mergeCell ref="F221:I221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F210:I210"/>
    <mergeCell ref="L210:M210"/>
    <mergeCell ref="N210:Q210"/>
    <mergeCell ref="F211:I211"/>
    <mergeCell ref="L211:M211"/>
    <mergeCell ref="N211:Q211"/>
    <mergeCell ref="F214:I214"/>
    <mergeCell ref="L214:M214"/>
    <mergeCell ref="N214:Q214"/>
    <mergeCell ref="F205:I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7:I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193:I193"/>
    <mergeCell ref="L193:M193"/>
    <mergeCell ref="N193:Q193"/>
    <mergeCell ref="F194:I194"/>
    <mergeCell ref="L194:M194"/>
    <mergeCell ref="N194:Q194"/>
    <mergeCell ref="F195:I195"/>
    <mergeCell ref="F196:I196"/>
    <mergeCell ref="L196:M196"/>
    <mergeCell ref="N196:Q196"/>
    <mergeCell ref="F188:I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F187:I187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N148:Q148"/>
    <mergeCell ref="N150:Q15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N137:Q137"/>
    <mergeCell ref="N138:Q138"/>
    <mergeCell ref="N139:Q139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2018-07-10T10:53:02Z</dcterms:created>
  <dcterms:modified xsi:type="dcterms:W3CDTF">2018-07-10T10:57:07Z</dcterms:modified>
</cp:coreProperties>
</file>