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y\KROS 2019\"/>
    </mc:Choice>
  </mc:AlternateContent>
  <bookViews>
    <workbookView xWindow="0" yWindow="0" windowWidth="23040" windowHeight="9384" activeTab="1"/>
  </bookViews>
  <sheets>
    <sheet name="Rekapitulace stavby" sheetId="1" r:id="rId1"/>
    <sheet name="Byt - Stavební úpravy byt..." sheetId="2" r:id="rId2"/>
  </sheets>
  <definedNames>
    <definedName name="_xlnm.Print_Titles" localSheetId="1">'Byt - Stavební úpravy byt...'!$137:$137</definedName>
    <definedName name="_xlnm.Print_Titles" localSheetId="0">'Rekapitulace stavby'!$85:$85</definedName>
    <definedName name="_xlnm.Print_Area" localSheetId="1">'Byt - Stavební úpravy byt...'!$C$4:$Q$70,'Byt - Stavební úpravy byt...'!$C$76:$Q$122,'Byt - Stavební úpravy byt...'!$C$128:$Q$415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415" i="2" l="1"/>
  <c r="AY88" i="1"/>
  <c r="AX88" i="1"/>
  <c r="BI414" i="2"/>
  <c r="BH414" i="2"/>
  <c r="BG414" i="2"/>
  <c r="BE414" i="2"/>
  <c r="AA414" i="2"/>
  <c r="Y414" i="2"/>
  <c r="W414" i="2"/>
  <c r="BK414" i="2"/>
  <c r="N414" i="2"/>
  <c r="BF414" i="2" s="1"/>
  <c r="BI413" i="2"/>
  <c r="BH413" i="2"/>
  <c r="BG413" i="2"/>
  <c r="BE413" i="2"/>
  <c r="AA413" i="2"/>
  <c r="Y413" i="2"/>
  <c r="W413" i="2"/>
  <c r="W410" i="2" s="1"/>
  <c r="BK413" i="2"/>
  <c r="N413" i="2"/>
  <c r="BF413" i="2"/>
  <c r="BI412" i="2"/>
  <c r="BH412" i="2"/>
  <c r="BG412" i="2"/>
  <c r="BE412" i="2"/>
  <c r="AA412" i="2"/>
  <c r="Y412" i="2"/>
  <c r="W412" i="2"/>
  <c r="BK412" i="2"/>
  <c r="N412" i="2"/>
  <c r="BF412" i="2" s="1"/>
  <c r="BI411" i="2"/>
  <c r="BH411" i="2"/>
  <c r="BG411" i="2"/>
  <c r="BE411" i="2"/>
  <c r="AA411" i="2"/>
  <c r="Y411" i="2"/>
  <c r="Y410" i="2" s="1"/>
  <c r="W411" i="2"/>
  <c r="BK411" i="2"/>
  <c r="BK410" i="2" s="1"/>
  <c r="N410" i="2" s="1"/>
  <c r="N112" i="2" s="1"/>
  <c r="N411" i="2"/>
  <c r="BF411" i="2"/>
  <c r="BI409" i="2"/>
  <c r="BH409" i="2"/>
  <c r="BG409" i="2"/>
  <c r="BE409" i="2"/>
  <c r="AA409" i="2"/>
  <c r="Y409" i="2"/>
  <c r="W409" i="2"/>
  <c r="BK409" i="2"/>
  <c r="N409" i="2"/>
  <c r="BF409" i="2"/>
  <c r="BI408" i="2"/>
  <c r="BH408" i="2"/>
  <c r="BG408" i="2"/>
  <c r="BE408" i="2"/>
  <c r="AA408" i="2"/>
  <c r="Y408" i="2"/>
  <c r="W408" i="2"/>
  <c r="BK408" i="2"/>
  <c r="N408" i="2"/>
  <c r="BF408" i="2" s="1"/>
  <c r="BI407" i="2"/>
  <c r="BH407" i="2"/>
  <c r="BG407" i="2"/>
  <c r="BE407" i="2"/>
  <c r="AA407" i="2"/>
  <c r="Y407" i="2"/>
  <c r="W407" i="2"/>
  <c r="BK407" i="2"/>
  <c r="N407" i="2"/>
  <c r="BF407" i="2"/>
  <c r="BI406" i="2"/>
  <c r="BH406" i="2"/>
  <c r="BG406" i="2"/>
  <c r="BE406" i="2"/>
  <c r="AA406" i="2"/>
  <c r="Y406" i="2"/>
  <c r="W406" i="2"/>
  <c r="BK406" i="2"/>
  <c r="N406" i="2"/>
  <c r="BF406" i="2" s="1"/>
  <c r="BI405" i="2"/>
  <c r="BH405" i="2"/>
  <c r="BG405" i="2"/>
  <c r="BE405" i="2"/>
  <c r="AA405" i="2"/>
  <c r="Y405" i="2"/>
  <c r="W405" i="2"/>
  <c r="BK405" i="2"/>
  <c r="N405" i="2"/>
  <c r="BF405" i="2"/>
  <c r="BI404" i="2"/>
  <c r="BH404" i="2"/>
  <c r="BG404" i="2"/>
  <c r="BE404" i="2"/>
  <c r="AA404" i="2"/>
  <c r="Y404" i="2"/>
  <c r="W404" i="2"/>
  <c r="BK404" i="2"/>
  <c r="N404" i="2"/>
  <c r="BF404" i="2" s="1"/>
  <c r="BI403" i="2"/>
  <c r="BH403" i="2"/>
  <c r="BG403" i="2"/>
  <c r="BE403" i="2"/>
  <c r="AA403" i="2"/>
  <c r="Y403" i="2"/>
  <c r="W403" i="2"/>
  <c r="BK403" i="2"/>
  <c r="N403" i="2"/>
  <c r="BF403" i="2"/>
  <c r="BI402" i="2"/>
  <c r="BH402" i="2"/>
  <c r="BG402" i="2"/>
  <c r="BE402" i="2"/>
  <c r="AA402" i="2"/>
  <c r="Y402" i="2"/>
  <c r="W402" i="2"/>
  <c r="BK402" i="2"/>
  <c r="N402" i="2"/>
  <c r="BF402" i="2" s="1"/>
  <c r="BI401" i="2"/>
  <c r="BH401" i="2"/>
  <c r="BG401" i="2"/>
  <c r="BE401" i="2"/>
  <c r="AA401" i="2"/>
  <c r="Y401" i="2"/>
  <c r="W401" i="2"/>
  <c r="BK401" i="2"/>
  <c r="N401" i="2"/>
  <c r="BF401" i="2"/>
  <c r="BI400" i="2"/>
  <c r="BH400" i="2"/>
  <c r="BG400" i="2"/>
  <c r="BE400" i="2"/>
  <c r="AA400" i="2"/>
  <c r="Y400" i="2"/>
  <c r="W400" i="2"/>
  <c r="BK400" i="2"/>
  <c r="N400" i="2"/>
  <c r="BF400" i="2" s="1"/>
  <c r="BI399" i="2"/>
  <c r="BH399" i="2"/>
  <c r="BG399" i="2"/>
  <c r="BE399" i="2"/>
  <c r="AA399" i="2"/>
  <c r="Y399" i="2"/>
  <c r="W399" i="2"/>
  <c r="BK399" i="2"/>
  <c r="N399" i="2"/>
  <c r="BF399" i="2"/>
  <c r="BI398" i="2"/>
  <c r="BH398" i="2"/>
  <c r="BG398" i="2"/>
  <c r="BE398" i="2"/>
  <c r="AA398" i="2"/>
  <c r="Y398" i="2"/>
  <c r="W398" i="2"/>
  <c r="BK398" i="2"/>
  <c r="N398" i="2"/>
  <c r="BF398" i="2" s="1"/>
  <c r="BI397" i="2"/>
  <c r="BH397" i="2"/>
  <c r="BG397" i="2"/>
  <c r="BE397" i="2"/>
  <c r="AA397" i="2"/>
  <c r="Y397" i="2"/>
  <c r="W397" i="2"/>
  <c r="BK397" i="2"/>
  <c r="N397" i="2"/>
  <c r="BF397" i="2"/>
  <c r="BI396" i="2"/>
  <c r="BH396" i="2"/>
  <c r="BG396" i="2"/>
  <c r="BE396" i="2"/>
  <c r="AA396" i="2"/>
  <c r="Y396" i="2"/>
  <c r="W396" i="2"/>
  <c r="BK396" i="2"/>
  <c r="N396" i="2"/>
  <c r="BF396" i="2" s="1"/>
  <c r="BI395" i="2"/>
  <c r="BH395" i="2"/>
  <c r="BG395" i="2"/>
  <c r="BE395" i="2"/>
  <c r="AA395" i="2"/>
  <c r="Y395" i="2"/>
  <c r="W395" i="2"/>
  <c r="BK395" i="2"/>
  <c r="N395" i="2"/>
  <c r="BF395" i="2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 s="1"/>
  <c r="BI391" i="2"/>
  <c r="BH391" i="2"/>
  <c r="BG391" i="2"/>
  <c r="BE391" i="2"/>
  <c r="AA391" i="2"/>
  <c r="Y391" i="2"/>
  <c r="W391" i="2"/>
  <c r="BK391" i="2"/>
  <c r="N391" i="2"/>
  <c r="BF391" i="2"/>
  <c r="BI390" i="2"/>
  <c r="BH390" i="2"/>
  <c r="BG390" i="2"/>
  <c r="BE390" i="2"/>
  <c r="AA390" i="2"/>
  <c r="Y390" i="2"/>
  <c r="W390" i="2"/>
  <c r="BK390" i="2"/>
  <c r="N390" i="2"/>
  <c r="BF390" i="2" s="1"/>
  <c r="BI389" i="2"/>
  <c r="BH389" i="2"/>
  <c r="BG389" i="2"/>
  <c r="BE389" i="2"/>
  <c r="AA389" i="2"/>
  <c r="Y389" i="2"/>
  <c r="W389" i="2"/>
  <c r="BK389" i="2"/>
  <c r="N389" i="2"/>
  <c r="BF389" i="2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/>
  <c r="BI382" i="2"/>
  <c r="BH382" i="2"/>
  <c r="BG382" i="2"/>
  <c r="BE382" i="2"/>
  <c r="AA382" i="2"/>
  <c r="Y382" i="2"/>
  <c r="W382" i="2"/>
  <c r="BK382" i="2"/>
  <c r="N382" i="2"/>
  <c r="BF382" i="2" s="1"/>
  <c r="BI381" i="2"/>
  <c r="BH381" i="2"/>
  <c r="BG381" i="2"/>
  <c r="BE381" i="2"/>
  <c r="AA381" i="2"/>
  <c r="Y381" i="2"/>
  <c r="W381" i="2"/>
  <c r="BK381" i="2"/>
  <c r="N381" i="2"/>
  <c r="BF381" i="2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Y370" i="2" s="1"/>
  <c r="Y369" i="2" s="1"/>
  <c r="W371" i="2"/>
  <c r="BK371" i="2"/>
  <c r="BK370" i="2"/>
  <c r="N371" i="2"/>
  <c r="BF371" i="2" s="1"/>
  <c r="BI368" i="2"/>
  <c r="BH368" i="2"/>
  <c r="BG368" i="2"/>
  <c r="BE368" i="2"/>
  <c r="AA368" i="2"/>
  <c r="Y368" i="2"/>
  <c r="Y364" i="2" s="1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BK364" i="2" s="1"/>
  <c r="N364" i="2" s="1"/>
  <c r="N109" i="2" s="1"/>
  <c r="N367" i="2"/>
  <c r="BF367" i="2"/>
  <c r="BI365" i="2"/>
  <c r="BH365" i="2"/>
  <c r="BG365" i="2"/>
  <c r="BE365" i="2"/>
  <c r="AA365" i="2"/>
  <c r="Y365" i="2"/>
  <c r="W365" i="2"/>
  <c r="W364" i="2" s="1"/>
  <c r="BK365" i="2"/>
  <c r="N365" i="2"/>
  <c r="BF365" i="2" s="1"/>
  <c r="BI356" i="2"/>
  <c r="BH356" i="2"/>
  <c r="BG356" i="2"/>
  <c r="BE356" i="2"/>
  <c r="AA356" i="2"/>
  <c r="Y356" i="2"/>
  <c r="W356" i="2"/>
  <c r="BK356" i="2"/>
  <c r="N356" i="2"/>
  <c r="BF356" i="2" s="1"/>
  <c r="BI354" i="2"/>
  <c r="BH354" i="2"/>
  <c r="BG354" i="2"/>
  <c r="BE354" i="2"/>
  <c r="AA354" i="2"/>
  <c r="Y354" i="2"/>
  <c r="W354" i="2"/>
  <c r="BK354" i="2"/>
  <c r="N354" i="2"/>
  <c r="BF354" i="2"/>
  <c r="BI352" i="2"/>
  <c r="BH352" i="2"/>
  <c r="BG352" i="2"/>
  <c r="BE352" i="2"/>
  <c r="AA352" i="2"/>
  <c r="Y352" i="2"/>
  <c r="Y348" i="2" s="1"/>
  <c r="W352" i="2"/>
  <c r="BK352" i="2"/>
  <c r="N352" i="2"/>
  <c r="BF352" i="2" s="1"/>
  <c r="BI351" i="2"/>
  <c r="BH351" i="2"/>
  <c r="BG351" i="2"/>
  <c r="BE351" i="2"/>
  <c r="AA351" i="2"/>
  <c r="Y351" i="2"/>
  <c r="W351" i="2"/>
  <c r="BK351" i="2"/>
  <c r="BK348" i="2" s="1"/>
  <c r="N348" i="2" s="1"/>
  <c r="N108" i="2" s="1"/>
  <c r="N351" i="2"/>
  <c r="BF351" i="2"/>
  <c r="BI349" i="2"/>
  <c r="BH349" i="2"/>
  <c r="BG349" i="2"/>
  <c r="BE349" i="2"/>
  <c r="AA349" i="2"/>
  <c r="Y349" i="2"/>
  <c r="W349" i="2"/>
  <c r="BK349" i="2"/>
  <c r="N349" i="2"/>
  <c r="BF349" i="2" s="1"/>
  <c r="BI347" i="2"/>
  <c r="BH347" i="2"/>
  <c r="BG347" i="2"/>
  <c r="BE347" i="2"/>
  <c r="AA347" i="2"/>
  <c r="Y347" i="2"/>
  <c r="Y340" i="2" s="1"/>
  <c r="W347" i="2"/>
  <c r="BK347" i="2"/>
  <c r="N347" i="2"/>
  <c r="BF347" i="2" s="1"/>
  <c r="BI344" i="2"/>
  <c r="BH344" i="2"/>
  <c r="BG344" i="2"/>
  <c r="BE344" i="2"/>
  <c r="AA344" i="2"/>
  <c r="Y344" i="2"/>
  <c r="W344" i="2"/>
  <c r="BK344" i="2"/>
  <c r="BK340" i="2" s="1"/>
  <c r="N344" i="2"/>
  <c r="BF344" i="2"/>
  <c r="BI341" i="2"/>
  <c r="BH341" i="2"/>
  <c r="BG341" i="2"/>
  <c r="BE341" i="2"/>
  <c r="AA341" i="2"/>
  <c r="AA340" i="2" s="1"/>
  <c r="Y341" i="2"/>
  <c r="W341" i="2"/>
  <c r="W340" i="2" s="1"/>
  <c r="BK341" i="2"/>
  <c r="N340" i="2"/>
  <c r="N107" i="2" s="1"/>
  <c r="N341" i="2"/>
  <c r="BF341" i="2" s="1"/>
  <c r="BI339" i="2"/>
  <c r="BH339" i="2"/>
  <c r="BG339" i="2"/>
  <c r="BE339" i="2"/>
  <c r="AA339" i="2"/>
  <c r="Y339" i="2"/>
  <c r="W339" i="2"/>
  <c r="BK339" i="2"/>
  <c r="N339" i="2"/>
  <c r="BF339" i="2" s="1"/>
  <c r="BI338" i="2"/>
  <c r="BH338" i="2"/>
  <c r="BG338" i="2"/>
  <c r="BE338" i="2"/>
  <c r="AA338" i="2"/>
  <c r="Y338" i="2"/>
  <c r="W338" i="2"/>
  <c r="BK338" i="2"/>
  <c r="N338" i="2"/>
  <c r="BF338" i="2"/>
  <c r="BI334" i="2"/>
  <c r="BH334" i="2"/>
  <c r="BG334" i="2"/>
  <c r="BE334" i="2"/>
  <c r="AA334" i="2"/>
  <c r="Y334" i="2"/>
  <c r="W334" i="2"/>
  <c r="BK334" i="2"/>
  <c r="N334" i="2"/>
  <c r="BF334" i="2" s="1"/>
  <c r="BI329" i="2"/>
  <c r="BH329" i="2"/>
  <c r="BG329" i="2"/>
  <c r="BE329" i="2"/>
  <c r="AA329" i="2"/>
  <c r="Y329" i="2"/>
  <c r="W329" i="2"/>
  <c r="BK329" i="2"/>
  <c r="N329" i="2"/>
  <c r="BF329" i="2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/>
  <c r="BI322" i="2"/>
  <c r="BH322" i="2"/>
  <c r="BG322" i="2"/>
  <c r="BE322" i="2"/>
  <c r="AA322" i="2"/>
  <c r="Y322" i="2"/>
  <c r="W322" i="2"/>
  <c r="BK322" i="2"/>
  <c r="N322" i="2"/>
  <c r="BF322" i="2" s="1"/>
  <c r="BI317" i="2"/>
  <c r="BH317" i="2"/>
  <c r="BG317" i="2"/>
  <c r="BE317" i="2"/>
  <c r="AA317" i="2"/>
  <c r="Y317" i="2"/>
  <c r="Y316" i="2" s="1"/>
  <c r="W317" i="2"/>
  <c r="BK317" i="2"/>
  <c r="BK316" i="2" s="1"/>
  <c r="N316" i="2" s="1"/>
  <c r="N106" i="2" s="1"/>
  <c r="N317" i="2"/>
  <c r="BF317" i="2"/>
  <c r="BI315" i="2"/>
  <c r="BH315" i="2"/>
  <c r="BG315" i="2"/>
  <c r="BE315" i="2"/>
  <c r="AA315" i="2"/>
  <c r="Y315" i="2"/>
  <c r="W315" i="2"/>
  <c r="BK315" i="2"/>
  <c r="N315" i="2"/>
  <c r="BF315" i="2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/>
  <c r="BI309" i="2"/>
  <c r="BH309" i="2"/>
  <c r="BG309" i="2"/>
  <c r="BE309" i="2"/>
  <c r="AA309" i="2"/>
  <c r="Y309" i="2"/>
  <c r="Y302" i="2" s="1"/>
  <c r="W309" i="2"/>
  <c r="BK309" i="2"/>
  <c r="N309" i="2"/>
  <c r="BF309" i="2" s="1"/>
  <c r="BI308" i="2"/>
  <c r="BH308" i="2"/>
  <c r="BG308" i="2"/>
  <c r="BE308" i="2"/>
  <c r="AA308" i="2"/>
  <c r="Y308" i="2"/>
  <c r="W308" i="2"/>
  <c r="BK308" i="2"/>
  <c r="BK302" i="2" s="1"/>
  <c r="N302" i="2" s="1"/>
  <c r="N105" i="2" s="1"/>
  <c r="N308" i="2"/>
  <c r="BF308" i="2"/>
  <c r="BI303" i="2"/>
  <c r="BH303" i="2"/>
  <c r="BG303" i="2"/>
  <c r="BE303" i="2"/>
  <c r="AA303" i="2"/>
  <c r="Y303" i="2"/>
  <c r="W303" i="2"/>
  <c r="BK303" i="2"/>
  <c r="N303" i="2"/>
  <c r="BF303" i="2" s="1"/>
  <c r="BI301" i="2"/>
  <c r="BH301" i="2"/>
  <c r="BG301" i="2"/>
  <c r="BE301" i="2"/>
  <c r="AA301" i="2"/>
  <c r="AA298" i="2" s="1"/>
  <c r="Y301" i="2"/>
  <c r="W301" i="2"/>
  <c r="BK301" i="2"/>
  <c r="N301" i="2"/>
  <c r="BF301" i="2" s="1"/>
  <c r="BI299" i="2"/>
  <c r="BH299" i="2"/>
  <c r="BG299" i="2"/>
  <c r="BE299" i="2"/>
  <c r="AA299" i="2"/>
  <c r="Y299" i="2"/>
  <c r="Y298" i="2" s="1"/>
  <c r="W299" i="2"/>
  <c r="W298" i="2"/>
  <c r="BK299" i="2"/>
  <c r="BK298" i="2" s="1"/>
  <c r="N298" i="2" s="1"/>
  <c r="N104" i="2" s="1"/>
  <c r="N299" i="2"/>
  <c r="BF299" i="2"/>
  <c r="BI297" i="2"/>
  <c r="BH297" i="2"/>
  <c r="BG297" i="2"/>
  <c r="BE297" i="2"/>
  <c r="AA297" i="2"/>
  <c r="Y297" i="2"/>
  <c r="W297" i="2"/>
  <c r="BK297" i="2"/>
  <c r="N297" i="2"/>
  <c r="BF297" i="2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/>
  <c r="BI294" i="2"/>
  <c r="BH294" i="2"/>
  <c r="BG294" i="2"/>
  <c r="BE294" i="2"/>
  <c r="AA294" i="2"/>
  <c r="Y294" i="2"/>
  <c r="Y290" i="2" s="1"/>
  <c r="W294" i="2"/>
  <c r="BK294" i="2"/>
  <c r="N294" i="2"/>
  <c r="BF294" i="2" s="1"/>
  <c r="BI293" i="2"/>
  <c r="BH293" i="2"/>
  <c r="BG293" i="2"/>
  <c r="BE293" i="2"/>
  <c r="AA293" i="2"/>
  <c r="Y293" i="2"/>
  <c r="W293" i="2"/>
  <c r="BK293" i="2"/>
  <c r="BK290" i="2" s="1"/>
  <c r="N290" i="2" s="1"/>
  <c r="N103" i="2" s="1"/>
  <c r="N293" i="2"/>
  <c r="BF293" i="2"/>
  <c r="BI291" i="2"/>
  <c r="BH291" i="2"/>
  <c r="BG291" i="2"/>
  <c r="BE291" i="2"/>
  <c r="AA291" i="2"/>
  <c r="Y291" i="2"/>
  <c r="W291" i="2"/>
  <c r="BK291" i="2"/>
  <c r="N291" i="2"/>
  <c r="BF291" i="2" s="1"/>
  <c r="BI289" i="2"/>
  <c r="BH289" i="2"/>
  <c r="BG289" i="2"/>
  <c r="BE289" i="2"/>
  <c r="AA289" i="2"/>
  <c r="Y289" i="2"/>
  <c r="W289" i="2"/>
  <c r="BK289" i="2"/>
  <c r="N289" i="2"/>
  <c r="BF289" i="2" s="1"/>
  <c r="BI288" i="2"/>
  <c r="BH288" i="2"/>
  <c r="BG288" i="2"/>
  <c r="BE288" i="2"/>
  <c r="AA288" i="2"/>
  <c r="Y288" i="2"/>
  <c r="W288" i="2"/>
  <c r="BK288" i="2"/>
  <c r="N288" i="2"/>
  <c r="BF288" i="2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Y279" i="2" s="1"/>
  <c r="W280" i="2"/>
  <c r="BK280" i="2"/>
  <c r="BK279" i="2" s="1"/>
  <c r="N279" i="2" s="1"/>
  <c r="N102" i="2" s="1"/>
  <c r="N280" i="2"/>
  <c r="BF280" i="2"/>
  <c r="BI278" i="2"/>
  <c r="BH278" i="2"/>
  <c r="BG278" i="2"/>
  <c r="BE278" i="2"/>
  <c r="AA278" i="2"/>
  <c r="Y278" i="2"/>
  <c r="W278" i="2"/>
  <c r="BK278" i="2"/>
  <c r="N278" i="2"/>
  <c r="BF278" i="2"/>
  <c r="BI277" i="2"/>
  <c r="BH277" i="2"/>
  <c r="BG277" i="2"/>
  <c r="BE277" i="2"/>
  <c r="AA277" i="2"/>
  <c r="Y277" i="2"/>
  <c r="Y272" i="2" s="1"/>
  <c r="W277" i="2"/>
  <c r="BK277" i="2"/>
  <c r="N277" i="2"/>
  <c r="BF277" i="2" s="1"/>
  <c r="BI275" i="2"/>
  <c r="BH275" i="2"/>
  <c r="BG275" i="2"/>
  <c r="BE275" i="2"/>
  <c r="AA275" i="2"/>
  <c r="Y275" i="2"/>
  <c r="W275" i="2"/>
  <c r="BK275" i="2"/>
  <c r="BK272" i="2" s="1"/>
  <c r="N272" i="2" s="1"/>
  <c r="N101" i="2" s="1"/>
  <c r="N275" i="2"/>
  <c r="BF275" i="2"/>
  <c r="BI273" i="2"/>
  <c r="BH273" i="2"/>
  <c r="BG273" i="2"/>
  <c r="BE273" i="2"/>
  <c r="AA273" i="2"/>
  <c r="Y273" i="2"/>
  <c r="W273" i="2"/>
  <c r="BK273" i="2"/>
  <c r="N273" i="2"/>
  <c r="BF273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Y255" i="2" s="1"/>
  <c r="W256" i="2"/>
  <c r="BK256" i="2"/>
  <c r="BK255" i="2" s="1"/>
  <c r="N255" i="2" s="1"/>
  <c r="N100" i="2" s="1"/>
  <c r="N256" i="2"/>
  <c r="BF256" i="2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W245" i="2" s="1"/>
  <c r="BK248" i="2"/>
  <c r="N248" i="2"/>
  <c r="BF248" i="2"/>
  <c r="BI247" i="2"/>
  <c r="BH247" i="2"/>
  <c r="BG247" i="2"/>
  <c r="BE247" i="2"/>
  <c r="AA247" i="2"/>
  <c r="AA245" i="2" s="1"/>
  <c r="Y247" i="2"/>
  <c r="W247" i="2"/>
  <c r="BK247" i="2"/>
  <c r="N247" i="2"/>
  <c r="BF247" i="2" s="1"/>
  <c r="BI246" i="2"/>
  <c r="BH246" i="2"/>
  <c r="BG246" i="2"/>
  <c r="BE246" i="2"/>
  <c r="AA246" i="2"/>
  <c r="Y246" i="2"/>
  <c r="Y245" i="2" s="1"/>
  <c r="W246" i="2"/>
  <c r="BK246" i="2"/>
  <c r="BK245" i="2" s="1"/>
  <c r="N245" i="2" s="1"/>
  <c r="N99" i="2" s="1"/>
  <c r="N246" i="2"/>
  <c r="BF246" i="2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/>
  <c r="BI240" i="2"/>
  <c r="BH240" i="2"/>
  <c r="BG240" i="2"/>
  <c r="BE240" i="2"/>
  <c r="AA240" i="2"/>
  <c r="Y240" i="2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W234" i="2" s="1"/>
  <c r="BK237" i="2"/>
  <c r="N237" i="2"/>
  <c r="BF237" i="2"/>
  <c r="BI236" i="2"/>
  <c r="BH236" i="2"/>
  <c r="BG236" i="2"/>
  <c r="BE236" i="2"/>
  <c r="AA236" i="2"/>
  <c r="AA234" i="2" s="1"/>
  <c r="Y236" i="2"/>
  <c r="W236" i="2"/>
  <c r="BK236" i="2"/>
  <c r="N236" i="2"/>
  <c r="BF236" i="2" s="1"/>
  <c r="BI235" i="2"/>
  <c r="BH235" i="2"/>
  <c r="BG235" i="2"/>
  <c r="BE235" i="2"/>
  <c r="AA235" i="2"/>
  <c r="Y235" i="2"/>
  <c r="Y234" i="2"/>
  <c r="W235" i="2"/>
  <c r="BK235" i="2"/>
  <c r="BK234" i="2" s="1"/>
  <c r="N234" i="2" s="1"/>
  <c r="N98" i="2" s="1"/>
  <c r="N235" i="2"/>
  <c r="BF235" i="2"/>
  <c r="BI233" i="2"/>
  <c r="BH233" i="2"/>
  <c r="BG233" i="2"/>
  <c r="BE233" i="2"/>
  <c r="AA233" i="2"/>
  <c r="Y233" i="2"/>
  <c r="W233" i="2"/>
  <c r="W230" i="2" s="1"/>
  <c r="BK233" i="2"/>
  <c r="BK230" i="2" s="1"/>
  <c r="N230" i="2" s="1"/>
  <c r="N97" i="2" s="1"/>
  <c r="N233" i="2"/>
  <c r="BF233" i="2"/>
  <c r="BI232" i="2"/>
  <c r="BH232" i="2"/>
  <c r="BG232" i="2"/>
  <c r="BE232" i="2"/>
  <c r="AA232" i="2"/>
  <c r="AA230" i="2" s="1"/>
  <c r="Y232" i="2"/>
  <c r="W232" i="2"/>
  <c r="BK232" i="2"/>
  <c r="N232" i="2"/>
  <c r="BF232" i="2"/>
  <c r="BI231" i="2"/>
  <c r="BH231" i="2"/>
  <c r="BG231" i="2"/>
  <c r="BE231" i="2"/>
  <c r="AA231" i="2"/>
  <c r="Y231" i="2"/>
  <c r="Y230" i="2" s="1"/>
  <c r="W231" i="2"/>
  <c r="BK231" i="2"/>
  <c r="N231" i="2"/>
  <c r="BF231" i="2"/>
  <c r="BI228" i="2"/>
  <c r="BH228" i="2"/>
  <c r="BG228" i="2"/>
  <c r="BE228" i="2"/>
  <c r="AA228" i="2"/>
  <c r="Y228" i="2"/>
  <c r="W228" i="2"/>
  <c r="W221" i="2" s="1"/>
  <c r="BK228" i="2"/>
  <c r="N228" i="2"/>
  <c r="BF228" i="2"/>
  <c r="BI224" i="2"/>
  <c r="BH224" i="2"/>
  <c r="BG224" i="2"/>
  <c r="BE224" i="2"/>
  <c r="AA224" i="2"/>
  <c r="AA221" i="2" s="1"/>
  <c r="Y224" i="2"/>
  <c r="W224" i="2"/>
  <c r="BK224" i="2"/>
  <c r="N224" i="2"/>
  <c r="BF224" i="2" s="1"/>
  <c r="BI222" i="2"/>
  <c r="BH222" i="2"/>
  <c r="BG222" i="2"/>
  <c r="BE222" i="2"/>
  <c r="AA222" i="2"/>
  <c r="Y222" i="2"/>
  <c r="Y221" i="2" s="1"/>
  <c r="W222" i="2"/>
  <c r="BK222" i="2"/>
  <c r="BK221" i="2"/>
  <c r="N222" i="2"/>
  <c r="BF222" i="2" s="1"/>
  <c r="BI219" i="2"/>
  <c r="BH219" i="2"/>
  <c r="BG219" i="2"/>
  <c r="BE219" i="2"/>
  <c r="AA219" i="2"/>
  <c r="AA218" i="2" s="1"/>
  <c r="Y219" i="2"/>
  <c r="Y218" i="2"/>
  <c r="W219" i="2"/>
  <c r="W218" i="2" s="1"/>
  <c r="BK219" i="2"/>
  <c r="BK218" i="2"/>
  <c r="N218" i="2"/>
  <c r="N94" i="2" s="1"/>
  <c r="N219" i="2"/>
  <c r="BF219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W213" i="2" s="1"/>
  <c r="BK216" i="2"/>
  <c r="N216" i="2"/>
  <c r="BF216" i="2"/>
  <c r="BI215" i="2"/>
  <c r="BH215" i="2"/>
  <c r="BG215" i="2"/>
  <c r="BE215" i="2"/>
  <c r="AA215" i="2"/>
  <c r="AA213" i="2" s="1"/>
  <c r="Y215" i="2"/>
  <c r="W215" i="2"/>
  <c r="BK215" i="2"/>
  <c r="N215" i="2"/>
  <c r="BF215" i="2" s="1"/>
  <c r="BI214" i="2"/>
  <c r="BH214" i="2"/>
  <c r="BG214" i="2"/>
  <c r="BE214" i="2"/>
  <c r="AA214" i="2"/>
  <c r="Y214" i="2"/>
  <c r="Y213" i="2"/>
  <c r="W214" i="2"/>
  <c r="BK214" i="2"/>
  <c r="BK213" i="2" s="1"/>
  <c r="N213" i="2" s="1"/>
  <c r="N93" i="2" s="1"/>
  <c r="N214" i="2"/>
  <c r="BF214" i="2"/>
  <c r="BI211" i="2"/>
  <c r="BH211" i="2"/>
  <c r="BG211" i="2"/>
  <c r="BE211" i="2"/>
  <c r="AA211" i="2"/>
  <c r="Y211" i="2"/>
  <c r="W211" i="2"/>
  <c r="BK211" i="2"/>
  <c r="N211" i="2"/>
  <c r="BF211" i="2"/>
  <c r="BI209" i="2"/>
  <c r="BH209" i="2"/>
  <c r="BG209" i="2"/>
  <c r="BE209" i="2"/>
  <c r="AA209" i="2"/>
  <c r="Y209" i="2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/>
  <c r="BI205" i="2"/>
  <c r="BH205" i="2"/>
  <c r="BG205" i="2"/>
  <c r="BE205" i="2"/>
  <c r="AA205" i="2"/>
  <c r="Y205" i="2"/>
  <c r="W205" i="2"/>
  <c r="BK205" i="2"/>
  <c r="N205" i="2"/>
  <c r="BF205" i="2"/>
  <c r="BI201" i="2"/>
  <c r="BH201" i="2"/>
  <c r="BG201" i="2"/>
  <c r="BE201" i="2"/>
  <c r="AA201" i="2"/>
  <c r="Y201" i="2"/>
  <c r="W201" i="2"/>
  <c r="BK201" i="2"/>
  <c r="N201" i="2"/>
  <c r="BF201" i="2"/>
  <c r="BI199" i="2"/>
  <c r="BH199" i="2"/>
  <c r="BG199" i="2"/>
  <c r="BE199" i="2"/>
  <c r="AA199" i="2"/>
  <c r="Y199" i="2"/>
  <c r="W199" i="2"/>
  <c r="BK199" i="2"/>
  <c r="N199" i="2"/>
  <c r="BF199" i="2"/>
  <c r="BI197" i="2"/>
  <c r="BH197" i="2"/>
  <c r="BG197" i="2"/>
  <c r="BE197" i="2"/>
  <c r="AA197" i="2"/>
  <c r="Y197" i="2"/>
  <c r="W197" i="2"/>
  <c r="BK197" i="2"/>
  <c r="N197" i="2"/>
  <c r="BF197" i="2"/>
  <c r="BI195" i="2"/>
  <c r="BH195" i="2"/>
  <c r="BG195" i="2"/>
  <c r="BE195" i="2"/>
  <c r="AA195" i="2"/>
  <c r="Y195" i="2"/>
  <c r="W195" i="2"/>
  <c r="BK195" i="2"/>
  <c r="N195" i="2"/>
  <c r="BF195" i="2"/>
  <c r="BI193" i="2"/>
  <c r="BH193" i="2"/>
  <c r="BG193" i="2"/>
  <c r="BE193" i="2"/>
  <c r="AA193" i="2"/>
  <c r="Y193" i="2"/>
  <c r="W193" i="2"/>
  <c r="BK193" i="2"/>
  <c r="N193" i="2"/>
  <c r="BF193" i="2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Y178" i="2" s="1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BK178" i="2" s="1"/>
  <c r="N178" i="2" s="1"/>
  <c r="N92" i="2" s="1"/>
  <c r="N180" i="2"/>
  <c r="BF180" i="2"/>
  <c r="BI179" i="2"/>
  <c r="BH179" i="2"/>
  <c r="BG179" i="2"/>
  <c r="BE179" i="2"/>
  <c r="AA179" i="2"/>
  <c r="AA178" i="2"/>
  <c r="Y179" i="2"/>
  <c r="W179" i="2"/>
  <c r="W178" i="2" s="1"/>
  <c r="BK179" i="2"/>
  <c r="N179" i="2"/>
  <c r="BF179" i="2" s="1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/>
  <c r="BI171" i="2"/>
  <c r="BH171" i="2"/>
  <c r="BG171" i="2"/>
  <c r="BE171" i="2"/>
  <c r="AA171" i="2"/>
  <c r="Y171" i="2"/>
  <c r="W171" i="2"/>
  <c r="BK171" i="2"/>
  <c r="N171" i="2"/>
  <c r="BF171" i="2"/>
  <c r="BI164" i="2"/>
  <c r="BH164" i="2"/>
  <c r="BG164" i="2"/>
  <c r="BE164" i="2"/>
  <c r="AA164" i="2"/>
  <c r="Y164" i="2"/>
  <c r="W164" i="2"/>
  <c r="BK164" i="2"/>
  <c r="N164" i="2"/>
  <c r="BF164" i="2"/>
  <c r="BI162" i="2"/>
  <c r="BH162" i="2"/>
  <c r="BG162" i="2"/>
  <c r="BE162" i="2"/>
  <c r="AA162" i="2"/>
  <c r="Y162" i="2"/>
  <c r="W162" i="2"/>
  <c r="BK162" i="2"/>
  <c r="N162" i="2"/>
  <c r="BF162" i="2"/>
  <c r="BI158" i="2"/>
  <c r="BH158" i="2"/>
  <c r="BG158" i="2"/>
  <c r="BE158" i="2"/>
  <c r="AA158" i="2"/>
  <c r="Y158" i="2"/>
  <c r="W158" i="2"/>
  <c r="BK158" i="2"/>
  <c r="N158" i="2"/>
  <c r="BF158" i="2"/>
  <c r="BI156" i="2"/>
  <c r="BH156" i="2"/>
  <c r="BG156" i="2"/>
  <c r="BE156" i="2"/>
  <c r="AA156" i="2"/>
  <c r="Y156" i="2"/>
  <c r="W156" i="2"/>
  <c r="BK156" i="2"/>
  <c r="N156" i="2"/>
  <c r="BF156" i="2"/>
  <c r="BI154" i="2"/>
  <c r="BH154" i="2"/>
  <c r="BG154" i="2"/>
  <c r="BE154" i="2"/>
  <c r="AA154" i="2"/>
  <c r="Y154" i="2"/>
  <c r="W154" i="2"/>
  <c r="BK154" i="2"/>
  <c r="N154" i="2"/>
  <c r="BF154" i="2"/>
  <c r="BI152" i="2"/>
  <c r="BH152" i="2"/>
  <c r="BG152" i="2"/>
  <c r="BE152" i="2"/>
  <c r="AA152" i="2"/>
  <c r="AA151" i="2"/>
  <c r="Y152" i="2"/>
  <c r="Y151" i="2"/>
  <c r="W152" i="2"/>
  <c r="W151" i="2"/>
  <c r="BK152" i="2"/>
  <c r="BK151" i="2"/>
  <c r="N151" i="2" s="1"/>
  <c r="N91" i="2" s="1"/>
  <c r="N152" i="2"/>
  <c r="BF152" i="2"/>
  <c r="BI150" i="2"/>
  <c r="BH150" i="2"/>
  <c r="BG150" i="2"/>
  <c r="BE150" i="2"/>
  <c r="AA150" i="2"/>
  <c r="AA149" i="2"/>
  <c r="Y150" i="2"/>
  <c r="Y149" i="2" s="1"/>
  <c r="W150" i="2"/>
  <c r="W149" i="2"/>
  <c r="BK150" i="2"/>
  <c r="BK149" i="2" s="1"/>
  <c r="N149" i="2" s="1"/>
  <c r="N90" i="2" s="1"/>
  <c r="N150" i="2"/>
  <c r="BF150" i="2" s="1"/>
  <c r="BI147" i="2"/>
  <c r="BH147" i="2"/>
  <c r="BG147" i="2"/>
  <c r="BE147" i="2"/>
  <c r="AA147" i="2"/>
  <c r="Y147" i="2"/>
  <c r="W147" i="2"/>
  <c r="BK147" i="2"/>
  <c r="N147" i="2"/>
  <c r="BF147" i="2"/>
  <c r="BI144" i="2"/>
  <c r="BH144" i="2"/>
  <c r="BG144" i="2"/>
  <c r="BE144" i="2"/>
  <c r="AA144" i="2"/>
  <c r="Y144" i="2"/>
  <c r="W144" i="2"/>
  <c r="BK144" i="2"/>
  <c r="N144" i="2"/>
  <c r="BF144" i="2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AA140" i="2"/>
  <c r="Y141" i="2"/>
  <c r="Y140" i="2" s="1"/>
  <c r="W141" i="2"/>
  <c r="W140" i="2"/>
  <c r="BK141" i="2"/>
  <c r="N141" i="2"/>
  <c r="BF141" i="2" s="1"/>
  <c r="M135" i="2"/>
  <c r="M134" i="2"/>
  <c r="F134" i="2"/>
  <c r="F132" i="2"/>
  <c r="F130" i="2"/>
  <c r="BI120" i="2"/>
  <c r="BH120" i="2"/>
  <c r="BG120" i="2"/>
  <c r="BE120" i="2"/>
  <c r="BI119" i="2"/>
  <c r="BH119" i="2"/>
  <c r="BG119" i="2"/>
  <c r="BE119" i="2"/>
  <c r="BI118" i="2"/>
  <c r="BH118" i="2"/>
  <c r="BG118" i="2"/>
  <c r="BE118" i="2"/>
  <c r="BI117" i="2"/>
  <c r="BH117" i="2"/>
  <c r="BG117" i="2"/>
  <c r="BE117" i="2"/>
  <c r="BI116" i="2"/>
  <c r="BH116" i="2"/>
  <c r="BG116" i="2"/>
  <c r="BE116" i="2"/>
  <c r="BI115" i="2"/>
  <c r="BH115" i="2"/>
  <c r="H34" i="2" s="1"/>
  <c r="BC88" i="1" s="1"/>
  <c r="BC87" i="1" s="1"/>
  <c r="BG115" i="2"/>
  <c r="H33" i="2" s="1"/>
  <c r="BB88" i="1" s="1"/>
  <c r="BB87" i="1" s="1"/>
  <c r="BE115" i="2"/>
  <c r="H31" i="2"/>
  <c r="AZ88" i="1" s="1"/>
  <c r="AZ87" i="1" s="1"/>
  <c r="M83" i="2"/>
  <c r="M82" i="2"/>
  <c r="F82" i="2"/>
  <c r="F80" i="2"/>
  <c r="F78" i="2"/>
  <c r="O14" i="2"/>
  <c r="E14" i="2"/>
  <c r="F135" i="2" s="1"/>
  <c r="F83" i="2"/>
  <c r="O13" i="2"/>
  <c r="O8" i="2"/>
  <c r="M132" i="2" s="1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H35" i="2" l="1"/>
  <c r="BD88" i="1" s="1"/>
  <c r="BD87" i="1" s="1"/>
  <c r="W35" i="1" s="1"/>
  <c r="M31" i="2"/>
  <c r="AV88" i="1" s="1"/>
  <c r="AV87" i="1"/>
  <c r="AX87" i="1"/>
  <c r="W33" i="1"/>
  <c r="W34" i="1"/>
  <c r="AY87" i="1"/>
  <c r="Y139" i="2"/>
  <c r="BK220" i="2"/>
  <c r="N220" i="2" s="1"/>
  <c r="N95" i="2" s="1"/>
  <c r="BK140" i="2"/>
  <c r="AA272" i="2"/>
  <c r="AA279" i="2"/>
  <c r="W279" i="2"/>
  <c r="W290" i="2"/>
  <c r="AA302" i="2"/>
  <c r="W348" i="2"/>
  <c r="AA410" i="2"/>
  <c r="AA139" i="2"/>
  <c r="AA255" i="2"/>
  <c r="AA220" i="2" s="1"/>
  <c r="W255" i="2"/>
  <c r="W220" i="2" s="1"/>
  <c r="W370" i="2"/>
  <c r="W369" i="2" s="1"/>
  <c r="AA370" i="2"/>
  <c r="AA369" i="2" s="1"/>
  <c r="W139" i="2"/>
  <c r="Y220" i="2"/>
  <c r="N370" i="2"/>
  <c r="N111" i="2" s="1"/>
  <c r="BK369" i="2"/>
  <c r="N369" i="2" s="1"/>
  <c r="N110" i="2" s="1"/>
  <c r="N221" i="2"/>
  <c r="N96" i="2" s="1"/>
  <c r="W272" i="2"/>
  <c r="AA290" i="2"/>
  <c r="W302" i="2"/>
  <c r="AA316" i="2"/>
  <c r="W316" i="2"/>
  <c r="AA348" i="2"/>
  <c r="AA364" i="2"/>
  <c r="AA138" i="2" l="1"/>
  <c r="BK139" i="2"/>
  <c r="N140" i="2"/>
  <c r="N89" i="2" s="1"/>
  <c r="Y138" i="2"/>
  <c r="W138" i="2"/>
  <c r="AU88" i="1" s="1"/>
  <c r="AU87" i="1" s="1"/>
  <c r="BK138" i="2" l="1"/>
  <c r="N138" i="2" s="1"/>
  <c r="N87" i="2" s="1"/>
  <c r="N139" i="2"/>
  <c r="N88" i="2" s="1"/>
  <c r="N120" i="2" l="1"/>
  <c r="BF120" i="2" s="1"/>
  <c r="N118" i="2"/>
  <c r="BF118" i="2" s="1"/>
  <c r="N116" i="2"/>
  <c r="BF116" i="2" s="1"/>
  <c r="N117" i="2"/>
  <c r="BF117" i="2" s="1"/>
  <c r="N119" i="2"/>
  <c r="BF119" i="2" s="1"/>
  <c r="M26" i="2"/>
  <c r="N115" i="2"/>
  <c r="BF115" i="2" l="1"/>
  <c r="N114" i="2"/>
  <c r="M27" i="2" l="1"/>
  <c r="L122" i="2"/>
  <c r="M32" i="2"/>
  <c r="AW88" i="1" s="1"/>
  <c r="AT88" i="1" s="1"/>
  <c r="H32" i="2"/>
  <c r="BA88" i="1" s="1"/>
  <c r="BA87" i="1" s="1"/>
  <c r="W32" i="1" l="1"/>
  <c r="AW87" i="1"/>
  <c r="AS88" i="1"/>
  <c r="AS87" i="1" s="1"/>
  <c r="M29" i="2"/>
  <c r="L37" i="2" l="1"/>
  <c r="AG88" i="1"/>
  <c r="AK32" i="1"/>
  <c r="AT87" i="1"/>
  <c r="AN88" i="1" l="1"/>
  <c r="AG87" i="1"/>
  <c r="AG94" i="1" l="1"/>
  <c r="AN87" i="1"/>
  <c r="AK26" i="1"/>
  <c r="AG91" i="1"/>
  <c r="AG93" i="1"/>
  <c r="AG92" i="1"/>
  <c r="AG90" i="1" l="1"/>
  <c r="AV91" i="1"/>
  <c r="BY91" i="1" s="1"/>
  <c r="CD91" i="1"/>
  <c r="AV92" i="1"/>
  <c r="BY92" i="1" s="1"/>
  <c r="CD92" i="1"/>
  <c r="AV93" i="1"/>
  <c r="BY93" i="1" s="1"/>
  <c r="CD93" i="1"/>
  <c r="CD94" i="1"/>
  <c r="AV94" i="1"/>
  <c r="BY94" i="1" s="1"/>
  <c r="AN92" i="1" l="1"/>
  <c r="W31" i="1"/>
  <c r="AK31" i="1"/>
  <c r="AN93" i="1"/>
  <c r="AN91" i="1"/>
  <c r="AN94" i="1"/>
  <c r="AK27" i="1"/>
  <c r="AK29" i="1" s="1"/>
  <c r="AK37" i="1" s="1"/>
  <c r="AG96" i="1"/>
  <c r="AN90" i="1" l="1"/>
  <c r="AN96" i="1" s="1"/>
</calcChain>
</file>

<file path=xl/sharedStrings.xml><?xml version="1.0" encoding="utf-8"?>
<sst xmlns="http://schemas.openxmlformats.org/spreadsheetml/2006/main" count="3525" uniqueCount="923">
  <si>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</si>
  <si>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</si>
  <si>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</si>
  <si>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</si>
  <si>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</si>
  <si>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</si>
  <si>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</si>
  <si>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</si>
  <si>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</si>
  <si>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</si>
  <si>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</si>
  <si>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</si>
  <si>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</si>
  <si>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</si>
  <si>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</si>
  <si>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</si>
  <si>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</si>
  <si>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</si>
  <si>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</si>
  <si>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</si>
  <si>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Stavební úpravy bytu - Jiránkova 1136, byt č.64</t>
  </si>
  <si>
    <t>JKSO:</t>
  </si>
  <si>
    <t/>
  </si>
  <si>
    <t>CC-CZ:</t>
  </si>
  <si>
    <t>Místo:</t>
  </si>
  <si>
    <t>Jiránkova 1136, Praha 17</t>
  </si>
  <si>
    <t>Datum:</t>
  </si>
  <si>
    <t>3. 1. 2019</t>
  </si>
  <si>
    <t>Objednatel:</t>
  </si>
  <si>
    <t>IČ:</t>
  </si>
  <si>
    <t>Městská část Praha 17, Praha 17 - Řepy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</si>
  <si>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</si>
  <si>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</si>
  <si>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</si>
  <si>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</si>
  <si>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</si>
  <si>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</si>
  <si>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</si>
  <si>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</si>
  <si>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</si>
  <si>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</si>
  <si>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</si>
  <si>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</si>
  <si>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</si>
  <si>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</si>
  <si>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</si>
  <si>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</si>
  <si>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</si>
  <si>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</si>
  <si>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</si>
  <si>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</si>
  <si>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</si>
  <si>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</si>
  <si>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</si>
  <si>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</si>
  <si>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</si>
  <si>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</si>
  <si>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</si>
  <si>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</si>
  <si>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</si>
  <si>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</si>
  <si>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</si>
  <si>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</si>
  <si>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</si>
  <si>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</si>
  <si>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</si>
  <si>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</si>
  <si>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</si>
  <si>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</si>
  <si>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</si>
  <si>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</si>
  <si>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</si>
  <si>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</si>
  <si>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</si>
  <si>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</si>
  <si>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</si>
  <si>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</si>
  <si>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</si>
  <si>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</si>
  <si>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</si>
  <si>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</si>
  <si>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{e113188b-3955-4ec0-8e2c-88956c5f88fb}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</si>
  <si>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</si>
  <si>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</si>
  <si>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</si>
  <si>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</si>
  <si>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</si>
  <si>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</si>
  <si>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</si>
  <si>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</si>
  <si>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</si>
  <si>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</si>
  <si>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</si>
  <si>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</si>
  <si>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</si>
  <si>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</si>
  <si>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</si>
  <si>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</si>
  <si>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</si>
  <si>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</si>
  <si>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</si>
  <si>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</si>
  <si>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</si>
  <si>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</si>
  <si>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</si>
  <si>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</si>
  <si>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</si>
  <si>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</si>
  <si>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</si>
  <si>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</si>
  <si>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</si>
  <si>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</si>
  <si>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</si>
  <si>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</si>
  <si>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</si>
  <si>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</si>
  <si>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</si>
  <si>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</si>
  <si>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</si>
  <si>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</si>
  <si>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</si>
  <si>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</si>
  <si>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</si>
  <si>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</si>
  <si>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</si>
  <si>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</si>
  <si>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</si>
  <si>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</si>
  <si>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</si>
  <si>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</si>
  <si>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</si>
  <si>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</si>
  <si>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</si>
  <si>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</si>
  <si>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</si>
  <si>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</si>
  <si>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</si>
  <si>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</si>
  <si>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</si>
  <si>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</si>
  <si>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</si>
  <si>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</si>
  <si>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</si>
  <si>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</si>
  <si>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</si>
  <si>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</si>
  <si>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</si>
  <si>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</si>
  <si>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</si>
  <si>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</si>
  <si>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</si>
  <si>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</si>
  <si>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</si>
  <si>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</si>
  <si>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</si>
  <si>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</si>
  <si>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</si>
  <si>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</si>
  <si>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</si>
  <si>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</si>
  <si>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</si>
  <si>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</si>
  <si>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</si>
  <si>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</si>
  <si>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</si>
  <si>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</si>
  <si>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</si>
  <si>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(2,3*2+1,77)*2,6-0,6*2*2</t>
  </si>
  <si>
    <t>VV</t>
  </si>
  <si>
    <t>3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</si>
  <si>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</si>
  <si>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</si>
  <si>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</si>
  <si>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</si>
  <si>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</si>
  <si>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</si>
  <si>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</si>
  <si>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</si>
  <si>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</si>
  <si>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</si>
  <si>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</si>
  <si>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</si>
  <si>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</si>
  <si>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</si>
  <si>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</si>
  <si>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611311131</t>
  </si>
  <si>
    <t>Potažení vnitřních rovných stropů vápenným štukem tloušťky do 3 mm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</si>
  <si>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</si>
  <si>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</si>
  <si>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</si>
  <si>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</si>
  <si>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</si>
  <si>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</si>
  <si>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</si>
  <si>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</si>
  <si>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</si>
  <si>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</si>
  <si>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</si>
  <si>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</si>
  <si>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</si>
  <si>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</si>
  <si>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</si>
  <si>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</si>
  <si>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</si>
  <si>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</si>
  <si>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</si>
  <si>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</si>
  <si>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</si>
  <si>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</si>
  <si>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</si>
  <si>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</si>
  <si>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</si>
  <si>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</si>
  <si>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</si>
  <si>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</si>
  <si>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</si>
  <si>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</si>
  <si>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</si>
  <si>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</si>
  <si>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</si>
  <si>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</si>
  <si>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</si>
  <si>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</si>
  <si>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</si>
  <si>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</si>
  <si>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</si>
  <si>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</si>
  <si>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</si>
  <si>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</si>
  <si>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</si>
  <si>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</si>
  <si>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</si>
  <si>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</si>
  <si>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</si>
  <si>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</si>
  <si>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</si>
  <si>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</si>
  <si>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</si>
  <si>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</si>
  <si>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</si>
  <si>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</si>
  <si>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</si>
  <si>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</si>
  <si>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</si>
  <si>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</si>
  <si>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</si>
  <si>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</si>
  <si>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</si>
  <si>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</si>
  <si>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</si>
  <si>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</si>
  <si>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</si>
  <si>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</si>
  <si>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</si>
  <si>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</si>
  <si>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</si>
  <si>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</si>
  <si>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</si>
  <si>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</si>
  <si>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</si>
  <si>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</si>
  <si>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</si>
  <si>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</si>
  <si>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</si>
  <si>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</si>
  <si>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</si>
  <si>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</si>
  <si>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</si>
  <si>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</si>
  <si>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</si>
  <si>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</si>
  <si>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</si>
  <si>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</si>
  <si>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</si>
  <si>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</si>
  <si>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</si>
  <si>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</si>
  <si>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766825811</t>
  </si>
  <si>
    <t>Demontáž truhlářských vestavěných skříní jednokřídlových</t>
  </si>
  <si>
    <t>-115380639</t>
  </si>
  <si>
    <t>27</t>
  </si>
  <si>
    <t>766812840</t>
  </si>
  <si>
    <t>Demontáž kuchyňských linek dřevěných nebo kovových délky do 2,1 m</t>
  </si>
  <si>
    <t>844374510</t>
  </si>
  <si>
    <t>28</t>
  </si>
  <si>
    <t>952901111</t>
  </si>
  <si>
    <t>Vyčištění budov bytové a občanské výstavby při výšce podlaží do 4 m</t>
  </si>
  <si>
    <t>-988276518</t>
  </si>
  <si>
    <t>29</t>
  </si>
  <si>
    <t>962031132</t>
  </si>
  <si>
    <t>Bourání příček z cihel pálených na MVC tl do 100 mm</t>
  </si>
  <si>
    <t>-879377012</t>
  </si>
  <si>
    <t>1,45*2,6-0,85*2</t>
  </si>
  <si>
    <t>30</t>
  </si>
  <si>
    <t>962084131</t>
  </si>
  <si>
    <t>Bourání příček deskových umakartových tl do 100 mm vč.stropu</t>
  </si>
  <si>
    <t>-1690451008</t>
  </si>
  <si>
    <t>(2,3*2+1,73*3+0,98)*2,6</t>
  </si>
  <si>
    <t>31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</si>
  <si>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</si>
  <si>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</si>
  <si>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</si>
  <si>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</si>
  <si>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</si>
  <si>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32</t>
  </si>
  <si>
    <t>965081213</t>
  </si>
  <si>
    <t>Bourání podlah z dlaždic keramických nebo xylolitových tl do 10 mm plochy přes 1 m2</t>
  </si>
  <si>
    <t>-1385442330</t>
  </si>
  <si>
    <t>6,8+5+2,1+1</t>
  </si>
  <si>
    <t>33</t>
  </si>
  <si>
    <t>775541811</t>
  </si>
  <si>
    <t>Demontáž podlah plovoucích laminátových lepených do suti</t>
  </si>
  <si>
    <t>-1243864713</t>
  </si>
  <si>
    <t>10+18,1</t>
  </si>
  <si>
    <t>34</t>
  </si>
  <si>
    <t>775411820</t>
  </si>
  <si>
    <t>Demontáž soklíků nebo lišt dřevěných připevňovaných vruty</t>
  </si>
  <si>
    <t>-1229891748</t>
  </si>
  <si>
    <t>2,4*2+4,2*2-0,8</t>
  </si>
  <si>
    <t>3,35*2+5,35*2-0,8*2</t>
  </si>
  <si>
    <t>35</t>
  </si>
  <si>
    <t>968072455</t>
  </si>
  <si>
    <t>Vybourání kovových dveřních zárubní pl do 2 m2</t>
  </si>
  <si>
    <t>-1528064133</t>
  </si>
  <si>
    <t>0,6*2*2+0,8*3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</si>
  <si>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</si>
  <si>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</si>
  <si>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</si>
  <si>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</si>
  <si>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</si>
  <si>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</si>
  <si>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</si>
  <si>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</si>
  <si>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</si>
  <si>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</si>
  <si>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</si>
  <si>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</si>
  <si>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</si>
  <si>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(1,78*2+1,2*2)*2,35-0,6*2</t>
  </si>
  <si>
    <t>39</t>
  </si>
  <si>
    <t>776501811</t>
  </si>
  <si>
    <t>Demontáž povlakových podlahovin ze stěn výšky do 2 m</t>
  </si>
  <si>
    <t>704353907</t>
  </si>
  <si>
    <t>(2,3+0,6*2)*1,5</t>
  </si>
  <si>
    <t>40</t>
  </si>
  <si>
    <t>997013215</t>
  </si>
  <si>
    <t>Vnitrostaveništní doprava suti a vybouraných hmot pro budovy v do 18 m ručně</t>
  </si>
  <si>
    <t>t</t>
  </si>
  <si>
    <t>-851601526</t>
  </si>
  <si>
    <t>41</t>
  </si>
  <si>
    <t>997013501</t>
  </si>
  <si>
    <t>Odvoz suti na skládku a vybouraných hmot nebo meziskládku do 1 km se složením</t>
  </si>
  <si>
    <t>1882265407</t>
  </si>
  <si>
    <t>42</t>
  </si>
  <si>
    <t>997013509</t>
  </si>
  <si>
    <t>Příplatek k odvozu suti a vybouraných hmot na skládku ZKD 1 km přes 1 km</t>
  </si>
  <si>
    <t>-556144814</t>
  </si>
  <si>
    <t>43</t>
  </si>
  <si>
    <t>997013831</t>
  </si>
  <si>
    <t>Poplatek za uložení stavebního směsného odpadu na skládce (skládkovné)</t>
  </si>
  <si>
    <t>-510486917</t>
  </si>
  <si>
    <t>44</t>
  </si>
  <si>
    <t>998018002</t>
  </si>
  <si>
    <t>Přesun hmot ruční pro budovy v do 12 m</t>
  </si>
  <si>
    <t>135169530</t>
  </si>
  <si>
    <t>45</t>
  </si>
  <si>
    <t>711493110</t>
  </si>
  <si>
    <t xml:space="preserve">Izolace proti  vodě vodorovná těsnicí stěrkou </t>
  </si>
  <si>
    <t>210963980</t>
  </si>
  <si>
    <t>46</t>
  </si>
  <si>
    <t>711493120</t>
  </si>
  <si>
    <t>Izolace proti  vodě svislá  těsnicí stěrkou</t>
  </si>
  <si>
    <t>-1843209327</t>
  </si>
  <si>
    <t>(1,2+0,7*2)*0,7</t>
  </si>
  <si>
    <t>(1,2+1,77*2+1,1*2+0,95*2)*0,3</t>
  </si>
  <si>
    <t>47</t>
  </si>
  <si>
    <t>711493130</t>
  </si>
  <si>
    <t>Těsnící rohová páska</t>
  </si>
  <si>
    <t>-1234814119</t>
  </si>
  <si>
    <t>(1,75*2+1,25*2+1,1*2+0,95*2)-0,6*2</t>
  </si>
  <si>
    <t>48</t>
  </si>
  <si>
    <t>713121111</t>
  </si>
  <si>
    <t>Montáž izolace tepelné podlah volně kladenými rohožemi, pásy, dílci, deskami 1 vrstva</t>
  </si>
  <si>
    <t>1578306790</t>
  </si>
  <si>
    <t>49</t>
  </si>
  <si>
    <t>631414301</t>
  </si>
  <si>
    <t>deska izolační podlahová 15 mm</t>
  </si>
  <si>
    <t>-1437077155</t>
  </si>
  <si>
    <t>50</t>
  </si>
  <si>
    <t>713121129</t>
  </si>
  <si>
    <t>Protipožární ucpávky kolem stoupaček</t>
  </si>
  <si>
    <t>1326991020</t>
  </si>
  <si>
    <t>51</t>
  </si>
  <si>
    <t>721173401</t>
  </si>
  <si>
    <t>Potrubí kanalizační plastové svodné systém KG DN 100</t>
  </si>
  <si>
    <t>1419894943</t>
  </si>
  <si>
    <t>52</t>
  </si>
  <si>
    <t>721174042</t>
  </si>
  <si>
    <t>Potrubí kanalizační z PP připojovací systém HT DN 40</t>
  </si>
  <si>
    <t>2008468837</t>
  </si>
  <si>
    <t>53</t>
  </si>
  <si>
    <t>721174043</t>
  </si>
  <si>
    <t>Potrubí kanalizační z PP připojovací systém HT DN 50</t>
  </si>
  <si>
    <t>431361695</t>
  </si>
  <si>
    <t>54</t>
  </si>
  <si>
    <t>721226510</t>
  </si>
  <si>
    <t>Zápachová uzávěrka umyvadlo DN 40</t>
  </si>
  <si>
    <t>1998527533</t>
  </si>
  <si>
    <t>55</t>
  </si>
  <si>
    <t>721226520</t>
  </si>
  <si>
    <t>Zápachová uzávěrka dřez DN 50</t>
  </si>
  <si>
    <t>463732864</t>
  </si>
  <si>
    <t>56</t>
  </si>
  <si>
    <t>721290111</t>
  </si>
  <si>
    <t>Zkouška těsnosti potrubí kanalizace vodou do DN 125</t>
  </si>
  <si>
    <t>-1300756417</t>
  </si>
  <si>
    <t>3,5+1,1+1</t>
  </si>
  <si>
    <t>57</t>
  </si>
  <si>
    <t>721290191</t>
  </si>
  <si>
    <t>Drobný instalační materiál</t>
  </si>
  <si>
    <t>-1518721984</t>
  </si>
  <si>
    <t>58</t>
  </si>
  <si>
    <t>721290192</t>
  </si>
  <si>
    <t>Stavební přípomoce</t>
  </si>
  <si>
    <t>1673610155</t>
  </si>
  <si>
    <t>59</t>
  </si>
  <si>
    <t>998721101</t>
  </si>
  <si>
    <t>Přesun hmot tonážní pro vnitřní kanalizace v objektech v do 6 m</t>
  </si>
  <si>
    <t>-633191293</t>
  </si>
  <si>
    <t>60</t>
  </si>
  <si>
    <t>722174001</t>
  </si>
  <si>
    <t>Potrubí vodovodní plastové PPR svar polyfuze PN 16 D 16 x 2,2 mm</t>
  </si>
  <si>
    <t>-1235187027</t>
  </si>
  <si>
    <t>61</t>
  </si>
  <si>
    <t>722181221</t>
  </si>
  <si>
    <t>Ochrana vodovodního potrubí přilepenými tepelně izolačními trubicemi z PE tl do 10 mm DN do 22 mm</t>
  </si>
  <si>
    <t>1313782184</t>
  </si>
  <si>
    <t>62</t>
  </si>
  <si>
    <t>722181231</t>
  </si>
  <si>
    <t>Ochrana vodovodního potrubí přilepenými tepelně izolačními trubicemi z PE tl do 15 mm DN do 22 mm</t>
  </si>
  <si>
    <t>-634989469</t>
  </si>
  <si>
    <t>63</t>
  </si>
  <si>
    <t>722240121</t>
  </si>
  <si>
    <t>Kohout kulový plastový PPR DN 16</t>
  </si>
  <si>
    <t>-2061184977</t>
  </si>
  <si>
    <t>64</t>
  </si>
  <si>
    <t>722290215</t>
  </si>
  <si>
    <t>Zkouška těsnosti vodovodního potrubí hrdlového nebo přírubového do DN 100</t>
  </si>
  <si>
    <t>-942365843</t>
  </si>
  <si>
    <t>65</t>
  </si>
  <si>
    <t>722290234</t>
  </si>
  <si>
    <t>Proplach a dezinfekce vodovodního potrubí do DN 80</t>
  </si>
  <si>
    <t>807872915</t>
  </si>
  <si>
    <t>66</t>
  </si>
  <si>
    <t>722290291</t>
  </si>
  <si>
    <t>854274177</t>
  </si>
  <si>
    <t>67</t>
  </si>
  <si>
    <t>722290292</t>
  </si>
  <si>
    <t>Drobý instalační materiál</t>
  </si>
  <si>
    <t>1413877169</t>
  </si>
  <si>
    <t>68</t>
  </si>
  <si>
    <t>998722102</t>
  </si>
  <si>
    <t>Přesun hmot tonážní tonážní pro vnitřní vodovod v objektech v do 12 m</t>
  </si>
  <si>
    <t>-6210674</t>
  </si>
  <si>
    <t>69</t>
  </si>
  <si>
    <t>725112171</t>
  </si>
  <si>
    <t xml:space="preserve">Kombi klozet </t>
  </si>
  <si>
    <t>-821049463</t>
  </si>
  <si>
    <t>70</t>
  </si>
  <si>
    <t>725211621</t>
  </si>
  <si>
    <t>Umyvadlo keram</t>
  </si>
  <si>
    <t>2048952156</t>
  </si>
  <si>
    <t>71</t>
  </si>
  <si>
    <t>725311121</t>
  </si>
  <si>
    <t>Drez nerez</t>
  </si>
  <si>
    <t>1861776634</t>
  </si>
  <si>
    <t>72</t>
  </si>
  <si>
    <t>725813112</t>
  </si>
  <si>
    <t xml:space="preserve">rohový uzávěr  DN 15 </t>
  </si>
  <si>
    <t>1740639230</t>
  </si>
  <si>
    <t>73</t>
  </si>
  <si>
    <t>725813113</t>
  </si>
  <si>
    <t>Výtokový ventil T212-DN15</t>
  </si>
  <si>
    <t>112024813</t>
  </si>
  <si>
    <t>74</t>
  </si>
  <si>
    <t>725821325</t>
  </si>
  <si>
    <t>Baterie drezová</t>
  </si>
  <si>
    <t>-904734394</t>
  </si>
  <si>
    <t>75</t>
  </si>
  <si>
    <t>725822612</t>
  </si>
  <si>
    <t>Baterie umyv stoj páka+výpust</t>
  </si>
  <si>
    <t>767362022</t>
  </si>
  <si>
    <t>76</t>
  </si>
  <si>
    <t>725841311</t>
  </si>
  <si>
    <t>Baterie sprchová nástěnná</t>
  </si>
  <si>
    <t>1187999727</t>
  </si>
  <si>
    <t>77</t>
  </si>
  <si>
    <t>725860202</t>
  </si>
  <si>
    <t>Sifon dřezový HL100G</t>
  </si>
  <si>
    <t>-1950207523</t>
  </si>
  <si>
    <t>78</t>
  </si>
  <si>
    <t>725860203</t>
  </si>
  <si>
    <t>Sifon sprchový  HL 522</t>
  </si>
  <si>
    <t>575166163</t>
  </si>
  <si>
    <t>79</t>
  </si>
  <si>
    <t>725860212</t>
  </si>
  <si>
    <t>Sifon umyvadlový HL134.0 pod omítku</t>
  </si>
  <si>
    <t>-1574615380</t>
  </si>
  <si>
    <t>80</t>
  </si>
  <si>
    <t>725901</t>
  </si>
  <si>
    <t>Sporák se sklokeramickou deskou - DODÁVKA+MONTÁŽ</t>
  </si>
  <si>
    <t>1103411814</t>
  </si>
  <si>
    <t>81</t>
  </si>
  <si>
    <t>725902</t>
  </si>
  <si>
    <t>Sprchová vanička - polyban akrylát vč- zástěny 120/140</t>
  </si>
  <si>
    <t>1882125539</t>
  </si>
  <si>
    <t>82</t>
  </si>
  <si>
    <t>Pol5</t>
  </si>
  <si>
    <t>Sifon stěnový -  HL400</t>
  </si>
  <si>
    <t>1842647649</t>
  </si>
  <si>
    <t>83</t>
  </si>
  <si>
    <t>Pol7</t>
  </si>
  <si>
    <t>topný žebřík 960/450 mm- DODÁVKA+MONTÁŽ (koupelna)</t>
  </si>
  <si>
    <t>-781523148</t>
  </si>
  <si>
    <t>84</t>
  </si>
  <si>
    <t>Pol8</t>
  </si>
  <si>
    <t>Zrcadlo s poličkou   DODÁVKA+MONTÁŽ</t>
  </si>
  <si>
    <t>108078120</t>
  </si>
  <si>
    <t>85</t>
  </si>
  <si>
    <t>763111333</t>
  </si>
  <si>
    <t>SDK příčka tl 100 mm profil CW+UW 75 desky 1xH2 12,5 TI 60 mm EI 30 Rw 45 dB</t>
  </si>
  <si>
    <t>416051425</t>
  </si>
  <si>
    <t>0,95*2,6-0,8*0,8</t>
  </si>
  <si>
    <t>86</t>
  </si>
  <si>
    <t>763111717</t>
  </si>
  <si>
    <t>SDK příčka základní penetrační nátěr</t>
  </si>
  <si>
    <t>611222497</t>
  </si>
  <si>
    <t>0,95*0,6</t>
  </si>
  <si>
    <t>87</t>
  </si>
  <si>
    <t>763111771</t>
  </si>
  <si>
    <t>Příplatek k SDK příčce za rovinnost kvality Q3</t>
  </si>
  <si>
    <t>850208542</t>
  </si>
  <si>
    <t>88</t>
  </si>
  <si>
    <t>998763302</t>
  </si>
  <si>
    <t>Přesun hmot tonážní pro sádrokartonové konstrukce v objektech v do 12 m</t>
  </si>
  <si>
    <t>497896106</t>
  </si>
  <si>
    <t>89</t>
  </si>
  <si>
    <t>766660001</t>
  </si>
  <si>
    <t>Montáž dveřních křídel otvíravých 1křídlových š do 0,8 m do ocelové zárubně</t>
  </si>
  <si>
    <t>1306539201</t>
  </si>
  <si>
    <t>90</t>
  </si>
  <si>
    <t>611601260</t>
  </si>
  <si>
    <t>dveře dřevěné vnitřní hladké plné 1křídlové  60x197 cm dekor dub</t>
  </si>
  <si>
    <t>-1360922462</t>
  </si>
  <si>
    <t>91</t>
  </si>
  <si>
    <t>611601261</t>
  </si>
  <si>
    <t>dveře dřevěné vnitřní hladké 2/3 sklo 1křídlové  80x197 cm dekor dub</t>
  </si>
  <si>
    <t>-692743305</t>
  </si>
  <si>
    <t>92</t>
  </si>
  <si>
    <t>766660021</t>
  </si>
  <si>
    <t>Montáž dveřních křídel otvíravých 1křídlových š do 0,8 m požárních do ocelové zárubně</t>
  </si>
  <si>
    <t>-2038159565</t>
  </si>
  <si>
    <t>93</t>
  </si>
  <si>
    <t>611600501</t>
  </si>
  <si>
    <t>dveře vstupní 80x197 EI 30 , vč. kování, plné</t>
  </si>
  <si>
    <t>-599337846</t>
  </si>
  <si>
    <t>94</t>
  </si>
  <si>
    <t>766660722</t>
  </si>
  <si>
    <t>Montáž dveřního kování</t>
  </si>
  <si>
    <t>1306239321</t>
  </si>
  <si>
    <t>95</t>
  </si>
  <si>
    <t>549141001</t>
  </si>
  <si>
    <t>kování dveřní kovové</t>
  </si>
  <si>
    <t>1153040833</t>
  </si>
  <si>
    <t>96</t>
  </si>
  <si>
    <t>766691939</t>
  </si>
  <si>
    <t>Seřízení oken</t>
  </si>
  <si>
    <t>1198141685</t>
  </si>
  <si>
    <t>97</t>
  </si>
  <si>
    <t>766811110</t>
  </si>
  <si>
    <t xml:space="preserve">Montáž a dodávka kuchyňské linky </t>
  </si>
  <si>
    <t>-1118275799</t>
  </si>
  <si>
    <t>98</t>
  </si>
  <si>
    <t>998766102</t>
  </si>
  <si>
    <t>Přesun hmot tonážní pro konstrukce truhlářské v objektech v do 12 m</t>
  </si>
  <si>
    <t>-109458190</t>
  </si>
  <si>
    <t>99</t>
  </si>
  <si>
    <t>771574117</t>
  </si>
  <si>
    <t>Montáž podlah keramických režných hladkých lepených flexibilním lepidlem do 35 ks/m2</t>
  </si>
  <si>
    <t>800356541</t>
  </si>
  <si>
    <t>100</t>
  </si>
  <si>
    <t>597614081</t>
  </si>
  <si>
    <t>keramická dlažba</t>
  </si>
  <si>
    <t>-832715355</t>
  </si>
  <si>
    <t>101</t>
  </si>
  <si>
    <t>771579191</t>
  </si>
  <si>
    <t>Příplatek k montáž podlah keramických za plochu do 5 m2</t>
  </si>
  <si>
    <t>779805672</t>
  </si>
  <si>
    <t>102</t>
  </si>
  <si>
    <t>771591111</t>
  </si>
  <si>
    <t>Podlahy penetrace podkladu</t>
  </si>
  <si>
    <t>-1477547552</t>
  </si>
  <si>
    <t>103</t>
  </si>
  <si>
    <t>771990111</t>
  </si>
  <si>
    <t>Vyrovnání podkladu samonivelační stěrkou tl 4 mm pevnosti 15 Mpa</t>
  </si>
  <si>
    <t>1985791092</t>
  </si>
  <si>
    <t>104</t>
  </si>
  <si>
    <t>998771102</t>
  </si>
  <si>
    <t>Přesun hmot tonážní pro podlahy z dlaždic v objektech v do 12 m</t>
  </si>
  <si>
    <t>-29337949</t>
  </si>
  <si>
    <t>105</t>
  </si>
  <si>
    <t>775429121</t>
  </si>
  <si>
    <t>Montáž podlahové lišty přechodové připevněné vruty</t>
  </si>
  <si>
    <t>459973606</t>
  </si>
  <si>
    <t>0,6*2</t>
  </si>
  <si>
    <t>106</t>
  </si>
  <si>
    <t>614181012</t>
  </si>
  <si>
    <t>lišta podlahová přechodová</t>
  </si>
  <si>
    <t>1101395363</t>
  </si>
  <si>
    <t>107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</si>
  <si>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</si>
  <si>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</si>
  <si>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</si>
  <si>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</si>
  <si>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</si>
  <si>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</si>
  <si>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108</t>
  </si>
  <si>
    <t>284110081</t>
  </si>
  <si>
    <t xml:space="preserve">lišta speciální soklová </t>
  </si>
  <si>
    <t>922288041</t>
  </si>
  <si>
    <t>109</t>
  </si>
  <si>
    <t>776521100</t>
  </si>
  <si>
    <t>Lepení pásů povlakových podlah plastových</t>
  </si>
  <si>
    <t>624448331</t>
  </si>
  <si>
    <t>6,6+10+18,1+4,9</t>
  </si>
  <si>
    <t>110</t>
  </si>
  <si>
    <t>284122551</t>
  </si>
  <si>
    <t>podlahovina PVC</t>
  </si>
  <si>
    <t>-759057770</t>
  </si>
  <si>
    <t>111</t>
  </si>
  <si>
    <t>776590100</t>
  </si>
  <si>
    <t>Úprava podkladu nášlapných ploch vysátím</t>
  </si>
  <si>
    <t>1330003954</t>
  </si>
  <si>
    <t>112</t>
  </si>
  <si>
    <t>776590150</t>
  </si>
  <si>
    <t>Úprava podkladu nášlapných ploch penetrací</t>
  </si>
  <si>
    <t>-1017630674</t>
  </si>
  <si>
    <t>113</t>
  </si>
  <si>
    <t>776990111</t>
  </si>
  <si>
    <t>Vyrovnání podkladu samonivelační stěrkou tl 3 mm pevnosti 15 Mpa</t>
  </si>
  <si>
    <t>-571565350</t>
  </si>
  <si>
    <t>114</t>
  </si>
  <si>
    <t>998776102</t>
  </si>
  <si>
    <t>Přesun hmot tonážní pro podlahy povlakové v objektech v do 12 m</t>
  </si>
  <si>
    <t>650320617</t>
  </si>
  <si>
    <t>115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</si>
  <si>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</si>
  <si>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</si>
  <si>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</si>
  <si>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</si>
  <si>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</si>
  <si>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</si>
  <si>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116</t>
  </si>
  <si>
    <t>597610000</t>
  </si>
  <si>
    <t>keramický obklad</t>
  </si>
  <si>
    <t>1538341128</t>
  </si>
  <si>
    <t>117</t>
  </si>
  <si>
    <t>781479191</t>
  </si>
  <si>
    <t>Příplatek k montáži obkladů vnitřních keramických hladkých za plochu do 10 m2</t>
  </si>
  <si>
    <t>-1806457616</t>
  </si>
  <si>
    <t>118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</si>
  <si>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</si>
  <si>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</si>
  <si>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</si>
  <si>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</si>
  <si>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</si>
  <si>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</si>
  <si>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119</t>
  </si>
  <si>
    <t>781493111</t>
  </si>
  <si>
    <t>Plastové profily rohové lepené standardním lepidlem</t>
  </si>
  <si>
    <t>1212385502</t>
  </si>
  <si>
    <t>6*2</t>
  </si>
  <si>
    <t>4*1</t>
  </si>
  <si>
    <t>120</t>
  </si>
  <si>
    <t>781493511</t>
  </si>
  <si>
    <t>Plastové profily ukončovací lepené standardním lepidlem</t>
  </si>
  <si>
    <t>-167101552</t>
  </si>
  <si>
    <t>0,95*2+1,2*2-0,6</t>
  </si>
  <si>
    <t>1,75*2+1,35*2-0,6</t>
  </si>
  <si>
    <t>121</t>
  </si>
  <si>
    <t>781495111</t>
  </si>
  <si>
    <t>penetrace podkladu</t>
  </si>
  <si>
    <t>918792925</t>
  </si>
  <si>
    <t>122</t>
  </si>
  <si>
    <t>998781102</t>
  </si>
  <si>
    <t>Přesun hmot tonážní pro obklady keramické v objektech v do 12 m</t>
  </si>
  <si>
    <t>992252766</t>
  </si>
  <si>
    <t>123</t>
  </si>
  <si>
    <t>783201811</t>
  </si>
  <si>
    <t>Odstranění nátěrů ze zámečnických konstrukcí oškrabáním</t>
  </si>
  <si>
    <t>716242305</t>
  </si>
  <si>
    <t>" stávající zárubně"</t>
  </si>
  <si>
    <t>1,1*2</t>
  </si>
  <si>
    <t>124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</si>
  <si>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</si>
  <si>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</si>
  <si>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</si>
  <si>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</si>
  <si>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</si>
  <si>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125</t>
  </si>
  <si>
    <t>783321100</t>
  </si>
  <si>
    <t>Nátěry syntetické - otopná tělesa, potrubí ÚT</t>
  </si>
  <si>
    <t>-788345065</t>
  </si>
  <si>
    <t>126</t>
  </si>
  <si>
    <t>784171111</t>
  </si>
  <si>
    <t>Zakrytí vnitřních ploch stěn v místnostech výšky do 3,80 m</t>
  </si>
  <si>
    <t>-1085941262</t>
  </si>
  <si>
    <t>1,5*1,55+2,1*1,55</t>
  </si>
  <si>
    <t>127</t>
  </si>
  <si>
    <t>581248431</t>
  </si>
  <si>
    <t>fólie pro malířské potřeby zakrývací</t>
  </si>
  <si>
    <t>1692934392</t>
  </si>
  <si>
    <t>128</t>
  </si>
  <si>
    <t>784181121</t>
  </si>
  <si>
    <t>Hloubková jednonásobná penetrace podkladu v místnostech výšky do 3,80 m</t>
  </si>
  <si>
    <t>859832571</t>
  </si>
  <si>
    <t>153,241+15,714</t>
  </si>
  <si>
    <t>129</t>
  </si>
  <si>
    <t>784221121</t>
  </si>
  <si>
    <t>Dvojnásobné bílé malby  ze směsí za sucha minimálně otěruvzdorných v místnostech do 3,80 m</t>
  </si>
  <si>
    <t>227283892</t>
  </si>
  <si>
    <t>168,955</t>
  </si>
  <si>
    <t>130</t>
  </si>
  <si>
    <t>784402801</t>
  </si>
  <si>
    <t>Odstranění maleb oškrabáním v místnostech v do 3,8 m</t>
  </si>
  <si>
    <t>-1530806316</t>
  </si>
  <si>
    <t>42,85</t>
  </si>
  <si>
    <t>131</t>
  </si>
  <si>
    <t>786624111</t>
  </si>
  <si>
    <t>Montáž lamelové žaluzie do oken zdvojených dřevěných otevíravých, sklápěcích a vyklápěcích</t>
  </si>
  <si>
    <t>1887599111</t>
  </si>
  <si>
    <t>132</t>
  </si>
  <si>
    <t>553462000</t>
  </si>
  <si>
    <t>žaluzie horizontální interiérové</t>
  </si>
  <si>
    <t>-1262345319</t>
  </si>
  <si>
    <t>133</t>
  </si>
  <si>
    <t>786624119</t>
  </si>
  <si>
    <t>Demontář lamelové žaluzie</t>
  </si>
  <si>
    <t>945828280</t>
  </si>
  <si>
    <t>134</t>
  </si>
  <si>
    <t>210 00-01</t>
  </si>
  <si>
    <t>rozvadec RB vcet. jistice a vybavení</t>
  </si>
  <si>
    <t>-156969738</t>
  </si>
  <si>
    <t>135</t>
  </si>
  <si>
    <t>210 00-03</t>
  </si>
  <si>
    <t>zásuvka TV, SAT, VKV</t>
  </si>
  <si>
    <t>-893403711</t>
  </si>
  <si>
    <t>136</t>
  </si>
  <si>
    <t>210 00-04</t>
  </si>
  <si>
    <t>zvýšení príkonu u PRE z 1x20A na 3x25A /ceníková cena 11000/+ vyřízení</t>
  </si>
  <si>
    <t>-1028387138</t>
  </si>
  <si>
    <t>137</t>
  </si>
  <si>
    <t>210 00-05</t>
  </si>
  <si>
    <t>zkoušky, revize, príprava odberného místa</t>
  </si>
  <si>
    <t>-1786147232</t>
  </si>
  <si>
    <t>138</t>
  </si>
  <si>
    <t>210 00-06</t>
  </si>
  <si>
    <t>domovní telefon</t>
  </si>
  <si>
    <t>1202592004</t>
  </si>
  <si>
    <t>139</t>
  </si>
  <si>
    <t>210800105</t>
  </si>
  <si>
    <t>Kabel CYKY 750 V 3x1,5 mm2 uložený pod omítkou vcetne dodávky kabelu 3Cx1,5</t>
  </si>
  <si>
    <t>-841691896</t>
  </si>
  <si>
    <t>140</t>
  </si>
  <si>
    <t>210800106</t>
  </si>
  <si>
    <t>Kabel CYKY 750 V 3x2,5 mm2 uložený pod omítkou vcetne dodávky kabelu 3Cx2,5</t>
  </si>
  <si>
    <t>-490937301</t>
  </si>
  <si>
    <t>141</t>
  </si>
  <si>
    <t>Pol09</t>
  </si>
  <si>
    <t>Kabel CYKY 5Cx2,5</t>
  </si>
  <si>
    <t>1582316274</t>
  </si>
  <si>
    <t>142</t>
  </si>
  <si>
    <t>Pol10</t>
  </si>
  <si>
    <t>Kabel CYKY 3Ax1,5</t>
  </si>
  <si>
    <t>-1485668628</t>
  </si>
  <si>
    <t>143</t>
  </si>
  <si>
    <t>Pol11</t>
  </si>
  <si>
    <t>Kabel CYKY 2Ax1,5</t>
  </si>
  <si>
    <t>-520080352</t>
  </si>
  <si>
    <t>144</t>
  </si>
  <si>
    <t>Pol12</t>
  </si>
  <si>
    <t>Kabel CYKY 5Cx6</t>
  </si>
  <si>
    <t>622954843</t>
  </si>
  <si>
    <t>145</t>
  </si>
  <si>
    <t>Pol13</t>
  </si>
  <si>
    <t>Kabel CY6</t>
  </si>
  <si>
    <t>985092746</t>
  </si>
  <si>
    <t>146</t>
  </si>
  <si>
    <t>Pol14</t>
  </si>
  <si>
    <t>podlahová lišta LP35 s prísluš</t>
  </si>
  <si>
    <t>-983482542</t>
  </si>
  <si>
    <t>147</t>
  </si>
  <si>
    <t>Pol15</t>
  </si>
  <si>
    <t>koax kabel</t>
  </si>
  <si>
    <t>-944932131</t>
  </si>
  <si>
    <t>148</t>
  </si>
  <si>
    <t>Pol16</t>
  </si>
  <si>
    <t>svorkovnice 5pol</t>
  </si>
  <si>
    <t>1648338431</t>
  </si>
  <si>
    <t>149</t>
  </si>
  <si>
    <t>Pol17</t>
  </si>
  <si>
    <t>seriový prepínac</t>
  </si>
  <si>
    <t>-275157021</t>
  </si>
  <si>
    <t>150</t>
  </si>
  <si>
    <t>Pol18</t>
  </si>
  <si>
    <t>Strídavý prepinac</t>
  </si>
  <si>
    <t>728841916</t>
  </si>
  <si>
    <t>151</t>
  </si>
  <si>
    <t>Pol19</t>
  </si>
  <si>
    <t>prístrojový nosic pro LP35</t>
  </si>
  <si>
    <t>855976035</t>
  </si>
  <si>
    <t>152</t>
  </si>
  <si>
    <t>Pol20</t>
  </si>
  <si>
    <t>1pol vypinac</t>
  </si>
  <si>
    <t>685655937</t>
  </si>
  <si>
    <t>153</t>
  </si>
  <si>
    <t>Pol21</t>
  </si>
  <si>
    <t>styk. Ovladac</t>
  </si>
  <si>
    <t>419128883</t>
  </si>
  <si>
    <t>154</t>
  </si>
  <si>
    <t>Pol22</t>
  </si>
  <si>
    <t>zásuvka dvojnásobná</t>
  </si>
  <si>
    <t>155978903</t>
  </si>
  <si>
    <t>155</t>
  </si>
  <si>
    <t>Pol23</t>
  </si>
  <si>
    <t>jistic 3B25/3</t>
  </si>
  <si>
    <t>1197433614</t>
  </si>
  <si>
    <t>156</t>
  </si>
  <si>
    <t>Pol24</t>
  </si>
  <si>
    <t>LK 80x20R1</t>
  </si>
  <si>
    <t>-1178768937</t>
  </si>
  <si>
    <t>157</t>
  </si>
  <si>
    <t>Pol25</t>
  </si>
  <si>
    <t>LK 80x28 2ZK</t>
  </si>
  <si>
    <t>-729786000</t>
  </si>
  <si>
    <t>158</t>
  </si>
  <si>
    <t>Pol26</t>
  </si>
  <si>
    <t>LK 80x28 2R</t>
  </si>
  <si>
    <t>877748612</t>
  </si>
  <si>
    <t>159</t>
  </si>
  <si>
    <t>Pol27</t>
  </si>
  <si>
    <t>vícko VLK80 2R</t>
  </si>
  <si>
    <t>-1783412350</t>
  </si>
  <si>
    <t>160</t>
  </si>
  <si>
    <t>Pol28</t>
  </si>
  <si>
    <t>svorkovnice S66</t>
  </si>
  <si>
    <t>1246917384</t>
  </si>
  <si>
    <t>161</t>
  </si>
  <si>
    <t>Pol29</t>
  </si>
  <si>
    <t>LK 80R/3</t>
  </si>
  <si>
    <t>-2093597301</t>
  </si>
  <si>
    <t>162</t>
  </si>
  <si>
    <t>Pol30</t>
  </si>
  <si>
    <t>KU 1903</t>
  </si>
  <si>
    <t>709996597</t>
  </si>
  <si>
    <t>163</t>
  </si>
  <si>
    <t>Pol31</t>
  </si>
  <si>
    <t>KU 1901</t>
  </si>
  <si>
    <t>533576684</t>
  </si>
  <si>
    <t>164</t>
  </si>
  <si>
    <t>Pol32</t>
  </si>
  <si>
    <t>svítidlo kruhové- difuzér opálové sklo, 1x75 W/E27, IP20, D280-300mm, hloubka cca 100 mm, 4000k</t>
  </si>
  <si>
    <t>1208295658</t>
  </si>
  <si>
    <t>165</t>
  </si>
  <si>
    <t>Pol32-1</t>
  </si>
  <si>
    <t>svítidlo kruhové- difuzér opálové sklo, 1x75 W/E27, IP44/IP64, D280-300mm, hloubka cca 100 mm, 4000k</t>
  </si>
  <si>
    <t>904224791</t>
  </si>
  <si>
    <t>166</t>
  </si>
  <si>
    <t>Pol32-2</t>
  </si>
  <si>
    <t>nábytkové svítidlo -  1x39W/G5; IP44/IP20, délka 600 mm, hloubka 90 mm, 4000k</t>
  </si>
  <si>
    <t>2098586462</t>
  </si>
  <si>
    <t>167</t>
  </si>
  <si>
    <t>Pol33</t>
  </si>
  <si>
    <t>koupelnové přisazené nástěnné svítidlo - chrom/sklo, 2x40W/E14, IP44/IP64, šířka 300mm, výška 100 mm, 4000k</t>
  </si>
  <si>
    <t>349188787</t>
  </si>
  <si>
    <t>168</t>
  </si>
  <si>
    <t>Pol34</t>
  </si>
  <si>
    <t>požární ucpávka - hlavní přívod</t>
  </si>
  <si>
    <t>-197920865</t>
  </si>
  <si>
    <t>169</t>
  </si>
  <si>
    <t>Pol35</t>
  </si>
  <si>
    <t>kontrola a zprovoznení telefonu</t>
  </si>
  <si>
    <t>1770452602</t>
  </si>
  <si>
    <t>170</t>
  </si>
  <si>
    <t>Pol36</t>
  </si>
  <si>
    <t>kontrola a zprovoznení TV zásuvek</t>
  </si>
  <si>
    <t>-769764046</t>
  </si>
  <si>
    <t>171</t>
  </si>
  <si>
    <t>Pol37</t>
  </si>
  <si>
    <t>stavební přípomoce - sekání rýh</t>
  </si>
  <si>
    <t>1717570839</t>
  </si>
  <si>
    <t>172</t>
  </si>
  <si>
    <t>Pol38</t>
  </si>
  <si>
    <t>stavební přípomoce - zapravení rýh</t>
  </si>
  <si>
    <t>-1147979286</t>
  </si>
  <si>
    <t>173</t>
  </si>
  <si>
    <t>240010212</t>
  </si>
  <si>
    <t>Malý axiální ventilátor s doběhem WC</t>
  </si>
  <si>
    <t>-2021553214</t>
  </si>
  <si>
    <t>174</t>
  </si>
  <si>
    <t>240010213</t>
  </si>
  <si>
    <t>Malý axiální ventilátor s doběhem 1x12V - kouplena</t>
  </si>
  <si>
    <t>-410016057</t>
  </si>
  <si>
    <t>175</t>
  </si>
  <si>
    <t>240080319</t>
  </si>
  <si>
    <t>Potrubí VZT flexi vč. tepelné izolace</t>
  </si>
  <si>
    <t>593203087</t>
  </si>
  <si>
    <t>176</t>
  </si>
  <si>
    <t>728414611</t>
  </si>
  <si>
    <t>dodávka a montáž digestore s horním odtahem</t>
  </si>
  <si>
    <t>346425387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</si>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</sst>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</xf>
    <xf numFmtId="4" fontId="35" fillId="0" borderId="25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6" activePane="bottomLeft" state="frozen"/>
      <selection pane="bottomLeft" activeCell="A41" sqref="A41:XFD4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1:73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1:73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1:73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1:73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1:73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1:73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1:73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1:73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1:73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1:73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1:73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1:73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1:73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71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71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71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71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71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71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71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71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71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71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71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71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71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hidden="1" customHeight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hidden="1" customHeight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57" s="2" customFormat="1" ht="14.4" hidden="1" customHeight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57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57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Jiránkova 1136, byt č.64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Jiránkova 1136, Praha 17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3. 1. 2019</v>
      </c>
      <c r="AN80" s="38"/>
      <c r="AO80" s="38"/>
      <c r="AP80" s="38"/>
      <c r="AQ80" s="39"/>
    </row>
    <row r="81" spans="1:89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Městská část Praha 17, Praha 17 - Řepy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1:89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89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byt...'!W138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1:89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1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BxCPfn1vee4OcFa1HW2HrlPkN1IQtn4oO3PUupHcofLEx321ma4MjYv8r1JFGsENQHdyGLoYzgLIvIJ1Nic12g==" saltValue="5aqPKblYqN6+Rp2tC2XRjK5xBFjClvZF1cQBZHQEB5Ebi3HUBmWIZECuJzClu3wC0XJp5k/jRnNx6FBOQY3lw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6"/>
  <sheetViews>
    <sheetView showGridLines="0" tabSelected="1" workbookViewId="0">
      <pane ySplit="1" topLeftCell="A373" activePane="bottomLeft" state="frozen"/>
      <selection pane="bottomLeft" activeCell="A415" sqref="A415:XFD415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1:6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1:6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1:66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1:66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1:66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3. 1. 2019</v>
      </c>
      <c r="P8" s="247"/>
      <c r="Q8" s="38"/>
      <c r="R8" s="39"/>
    </row>
    <row r="9" spans="1:66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1:66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1:66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1:66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1:66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N114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(SUM(BE114:BE121)+SUM(BE138:BE414))</f>
        <v>0</v>
      </c>
      <c r="I31" s="245"/>
      <c r="J31" s="245"/>
      <c r="K31" s="38"/>
      <c r="L31" s="38"/>
      <c r="M31" s="251">
        <f>ROUND((SUM(BE114:BE121)+SUM(BE138:BE414)), 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(SUM(BF114:BF121)+SUM(BF138:BF414))</f>
        <v>0</v>
      </c>
      <c r="I32" s="245"/>
      <c r="J32" s="245"/>
      <c r="K32" s="38"/>
      <c r="L32" s="38"/>
      <c r="M32" s="251">
        <f>ROUND((SUM(BF114:BF121)+SUM(BF138:BF414)), 2)*F32</f>
        <v>0</v>
      </c>
      <c r="N32" s="245"/>
      <c r="O32" s="245"/>
      <c r="P32" s="245"/>
      <c r="Q32" s="38"/>
      <c r="R32" s="39"/>
    </row>
    <row r="33" spans="2:18" s="1" customFormat="1" ht="14.4" hidden="1" customHeight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(SUM(BG114:BG121)+SUM(BG138:BG414))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hidden="1" customHeight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(SUM(BH114:BH121)+SUM(BH138:BH414))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hidden="1" customHeight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(SUM(BI114:BI121)+SUM(BI138:BI414))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21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Jiránkova 1136, byt č.64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Jiránkova 1136, Praha 17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3. 1. 2019</v>
      </c>
      <c r="N80" s="247"/>
      <c r="O80" s="247"/>
      <c r="P80" s="247"/>
      <c r="Q80" s="38"/>
      <c r="R80" s="39"/>
      <c r="T80" s="126"/>
      <c r="U80" s="126"/>
    </row>
    <row r="81" spans="2:47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47" s="1" customFormat="1" ht="13.2">
      <c r="B82" s="37"/>
      <c r="C82" s="32" t="s">
        <v>28</v>
      </c>
      <c r="D82" s="38"/>
      <c r="E82" s="38"/>
      <c r="F82" s="30" t="str">
        <f>E11</f>
        <v>Městská část Praha 17, Praha 17 - Řepy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47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47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N138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47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N139</f>
        <v>0</v>
      </c>
      <c r="O88" s="258"/>
      <c r="P88" s="258"/>
      <c r="Q88" s="258"/>
      <c r="R88" s="131"/>
      <c r="T88" s="132"/>
      <c r="U88" s="132"/>
    </row>
    <row r="89" spans="2:47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N140</f>
        <v>0</v>
      </c>
      <c r="O89" s="259"/>
      <c r="P89" s="259"/>
      <c r="Q89" s="259"/>
      <c r="R89" s="135"/>
      <c r="T89" s="136"/>
      <c r="U89" s="136"/>
    </row>
    <row r="90" spans="2:47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N149</f>
        <v>0</v>
      </c>
      <c r="O90" s="259"/>
      <c r="P90" s="259"/>
      <c r="Q90" s="259"/>
      <c r="R90" s="135"/>
      <c r="T90" s="136"/>
      <c r="U90" s="136"/>
    </row>
    <row r="91" spans="2:47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N151</f>
        <v>0</v>
      </c>
      <c r="O91" s="259"/>
      <c r="P91" s="259"/>
      <c r="Q91" s="259"/>
      <c r="R91" s="135"/>
      <c r="T91" s="136"/>
      <c r="U91" s="136"/>
    </row>
    <row r="92" spans="2:47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N178</f>
        <v>0</v>
      </c>
      <c r="O92" s="259"/>
      <c r="P92" s="259"/>
      <c r="Q92" s="259"/>
      <c r="R92" s="135"/>
      <c r="T92" s="136"/>
      <c r="U92" s="136"/>
    </row>
    <row r="93" spans="2:47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N213</f>
        <v>0</v>
      </c>
      <c r="O93" s="259"/>
      <c r="P93" s="259"/>
      <c r="Q93" s="259"/>
      <c r="R93" s="135"/>
      <c r="T93" s="136"/>
      <c r="U93" s="136"/>
    </row>
    <row r="94" spans="2:47" s="7" customFormat="1" ht="19.95" customHeight="1">
      <c r="B94" s="133"/>
      <c r="C94" s="134"/>
      <c r="D94" s="103" t="s">
        <v>113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37">
        <f>N218</f>
        <v>0</v>
      </c>
      <c r="O94" s="259"/>
      <c r="P94" s="259"/>
      <c r="Q94" s="259"/>
      <c r="R94" s="135"/>
      <c r="T94" s="136"/>
      <c r="U94" s="136"/>
    </row>
    <row r="95" spans="2:47" s="6" customFormat="1" ht="24.9" customHeight="1">
      <c r="B95" s="128"/>
      <c r="C95" s="129"/>
      <c r="D95" s="130" t="s">
        <v>114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57">
        <f>N220</f>
        <v>0</v>
      </c>
      <c r="O95" s="258"/>
      <c r="P95" s="258"/>
      <c r="Q95" s="258"/>
      <c r="R95" s="131"/>
      <c r="T95" s="132"/>
      <c r="U95" s="132"/>
    </row>
    <row r="96" spans="2:47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N221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N230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N234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N245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N255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N272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N279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N290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N298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N302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N316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N340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N348</f>
        <v>0</v>
      </c>
      <c r="O108" s="259"/>
      <c r="P108" s="259"/>
      <c r="Q108" s="259"/>
      <c r="R108" s="135"/>
      <c r="T108" s="136"/>
      <c r="U108" s="136"/>
    </row>
    <row r="109" spans="2:21" s="7" customFormat="1" ht="19.95" customHeight="1">
      <c r="B109" s="133"/>
      <c r="C109" s="134"/>
      <c r="D109" s="103" t="s">
        <v>128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N364</f>
        <v>0</v>
      </c>
      <c r="O109" s="259"/>
      <c r="P109" s="259"/>
      <c r="Q109" s="259"/>
      <c r="R109" s="135"/>
      <c r="T109" s="136"/>
      <c r="U109" s="136"/>
    </row>
    <row r="110" spans="2:21" s="6" customFormat="1" ht="24.9" customHeight="1">
      <c r="B110" s="128"/>
      <c r="C110" s="129"/>
      <c r="D110" s="130" t="s">
        <v>129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57">
        <f>N369</f>
        <v>0</v>
      </c>
      <c r="O110" s="258"/>
      <c r="P110" s="258"/>
      <c r="Q110" s="258"/>
      <c r="R110" s="131"/>
      <c r="T110" s="132"/>
      <c r="U110" s="132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N370</f>
        <v>0</v>
      </c>
      <c r="O111" s="259"/>
      <c r="P111" s="259"/>
      <c r="Q111" s="259"/>
      <c r="R111" s="135"/>
      <c r="T111" s="136"/>
      <c r="U111" s="136"/>
    </row>
    <row r="112" spans="2:21" s="7" customFormat="1" ht="19.95" customHeight="1">
      <c r="B112" s="133"/>
      <c r="C112" s="134"/>
      <c r="D112" s="103" t="s">
        <v>131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237">
        <f>N410</f>
        <v>0</v>
      </c>
      <c r="O112" s="259"/>
      <c r="P112" s="259"/>
      <c r="Q112" s="259"/>
      <c r="R112" s="135"/>
      <c r="T112" s="136"/>
      <c r="U112" s="136"/>
    </row>
    <row r="113" spans="2:65" s="1" customFormat="1" ht="21.7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  <c r="T113" s="126"/>
      <c r="U113" s="126"/>
    </row>
    <row r="114" spans="2:65" s="1" customFormat="1" ht="29.25" customHeight="1">
      <c r="B114" s="37"/>
      <c r="C114" s="127" t="s">
        <v>132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56">
        <f>ROUND(N115+N116+N117+N118+N119+N120,2)</f>
        <v>0</v>
      </c>
      <c r="O114" s="260"/>
      <c r="P114" s="260"/>
      <c r="Q114" s="260"/>
      <c r="R114" s="39"/>
      <c r="T114" s="137"/>
      <c r="U114" s="138" t="s">
        <v>43</v>
      </c>
    </row>
    <row r="115" spans="2:65" s="1" customFormat="1" ht="18" customHeight="1">
      <c r="B115" s="37"/>
      <c r="C115" s="38"/>
      <c r="D115" s="238" t="s">
        <v>133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134</v>
      </c>
      <c r="AZ115" s="139"/>
      <c r="BA115" s="139"/>
      <c r="BB115" s="139"/>
      <c r="BC115" s="139"/>
      <c r="BD115" s="139"/>
      <c r="BE115" s="143">
        <f t="shared" ref="BE115:BE120" si="0">IF(U115="základní",N115,0)</f>
        <v>0</v>
      </c>
      <c r="BF115" s="143">
        <f t="shared" ref="BF115:BF120" si="1">IF(U115="snížená",N115,0)</f>
        <v>0</v>
      </c>
      <c r="BG115" s="143">
        <f t="shared" ref="BG115:BG120" si="2">IF(U115="zákl. přenesená",N115,0)</f>
        <v>0</v>
      </c>
      <c r="BH115" s="143">
        <f t="shared" ref="BH115:BH120" si="3">IF(U115="sníž. přenesená",N115,0)</f>
        <v>0</v>
      </c>
      <c r="BI115" s="143">
        <f t="shared" ref="BI115:BI120" si="4">IF(U115="nulová",N115,0)</f>
        <v>0</v>
      </c>
      <c r="BJ115" s="142" t="s">
        <v>135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134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135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134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135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134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135</v>
      </c>
      <c r="BK118" s="139"/>
      <c r="BL118" s="139"/>
      <c r="BM118" s="139"/>
    </row>
    <row r="119" spans="2:65" s="1" customFormat="1" ht="18" customHeight="1">
      <c r="B119" s="37"/>
      <c r="C119" s="38"/>
      <c r="D119" s="238" t="s">
        <v>139</v>
      </c>
      <c r="E119" s="239"/>
      <c r="F119" s="239"/>
      <c r="G119" s="239"/>
      <c r="H119" s="239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0"/>
      <c r="U119" s="141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134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135</v>
      </c>
      <c r="BK119" s="139"/>
      <c r="BL119" s="139"/>
      <c r="BM119" s="139"/>
    </row>
    <row r="120" spans="2:65" s="1" customFormat="1" ht="18" customHeight="1">
      <c r="B120" s="37"/>
      <c r="C120" s="38"/>
      <c r="D120" s="103" t="s">
        <v>140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236">
        <f>ROUND(N87*T120,2)</f>
        <v>0</v>
      </c>
      <c r="O120" s="237"/>
      <c r="P120" s="237"/>
      <c r="Q120" s="237"/>
      <c r="R120" s="39"/>
      <c r="S120" s="139"/>
      <c r="T120" s="144"/>
      <c r="U120" s="145" t="s">
        <v>46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42" t="s">
        <v>141</v>
      </c>
      <c r="AZ120" s="139"/>
      <c r="BA120" s="139"/>
      <c r="BB120" s="139"/>
      <c r="BC120" s="139"/>
      <c r="BD120" s="139"/>
      <c r="BE120" s="143">
        <f t="shared" si="0"/>
        <v>0</v>
      </c>
      <c r="BF120" s="143">
        <f t="shared" si="1"/>
        <v>0</v>
      </c>
      <c r="BG120" s="143">
        <f t="shared" si="2"/>
        <v>0</v>
      </c>
      <c r="BH120" s="143">
        <f t="shared" si="3"/>
        <v>0</v>
      </c>
      <c r="BI120" s="143">
        <f t="shared" si="4"/>
        <v>0</v>
      </c>
      <c r="BJ120" s="142" t="s">
        <v>135</v>
      </c>
      <c r="BK120" s="139"/>
      <c r="BL120" s="139"/>
      <c r="BM120" s="139"/>
    </row>
    <row r="121" spans="2:65" s="1" customFormat="1" ht="12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  <c r="T121" s="126"/>
      <c r="U121" s="126"/>
    </row>
    <row r="122" spans="2:65" s="1" customFormat="1" ht="29.25" customHeight="1">
      <c r="B122" s="37"/>
      <c r="C122" s="114" t="s">
        <v>94</v>
      </c>
      <c r="D122" s="115"/>
      <c r="E122" s="115"/>
      <c r="F122" s="115"/>
      <c r="G122" s="115"/>
      <c r="H122" s="115"/>
      <c r="I122" s="115"/>
      <c r="J122" s="115"/>
      <c r="K122" s="115"/>
      <c r="L122" s="242">
        <f>ROUND(SUM(N87+N114),2)</f>
        <v>0</v>
      </c>
      <c r="M122" s="242"/>
      <c r="N122" s="242"/>
      <c r="O122" s="242"/>
      <c r="P122" s="242"/>
      <c r="Q122" s="242"/>
      <c r="R122" s="39"/>
      <c r="T122" s="126"/>
      <c r="U122" s="126"/>
    </row>
    <row r="123" spans="2:65" s="1" customFormat="1" ht="6.9" customHeight="1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  <c r="T123" s="126"/>
      <c r="U123" s="126"/>
    </row>
    <row r="127" spans="2:65" s="1" customFormat="1" ht="6.9" customHeight="1"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6"/>
    </row>
    <row r="128" spans="2:65" s="1" customFormat="1" ht="36.9" customHeight="1">
      <c r="B128" s="37"/>
      <c r="C128" s="200" t="s">
        <v>142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39"/>
    </row>
    <row r="129" spans="2:65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65" s="1" customFormat="1" ht="36.9" customHeight="1">
      <c r="B130" s="37"/>
      <c r="C130" s="71" t="s">
        <v>19</v>
      </c>
      <c r="D130" s="38"/>
      <c r="E130" s="38"/>
      <c r="F130" s="220" t="str">
        <f>F6</f>
        <v>Stavební úpravy bytu - Jiránkova 1136, byt č.64</v>
      </c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38"/>
      <c r="R130" s="39"/>
    </row>
    <row r="131" spans="2:65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65" s="1" customFormat="1" ht="18" customHeight="1">
      <c r="B132" s="37"/>
      <c r="C132" s="32" t="s">
        <v>24</v>
      </c>
      <c r="D132" s="38"/>
      <c r="E132" s="38"/>
      <c r="F132" s="30" t="str">
        <f>F8</f>
        <v>Jiránkova 1136, Praha 17</v>
      </c>
      <c r="G132" s="38"/>
      <c r="H132" s="38"/>
      <c r="I132" s="38"/>
      <c r="J132" s="38"/>
      <c r="K132" s="32" t="s">
        <v>26</v>
      </c>
      <c r="L132" s="38"/>
      <c r="M132" s="247" t="str">
        <f>IF(O8="","",O8)</f>
        <v>3. 1. 2019</v>
      </c>
      <c r="N132" s="247"/>
      <c r="O132" s="247"/>
      <c r="P132" s="247"/>
      <c r="Q132" s="38"/>
      <c r="R132" s="39"/>
    </row>
    <row r="133" spans="2:65" s="1" customFormat="1" ht="6.9" customHeight="1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spans="2:65" s="1" customFormat="1" ht="13.2">
      <c r="B134" s="37"/>
      <c r="C134" s="32" t="s">
        <v>28</v>
      </c>
      <c r="D134" s="38"/>
      <c r="E134" s="38"/>
      <c r="F134" s="30" t="str">
        <f>E11</f>
        <v>Městská část Praha 17, Praha 17 - Řepy</v>
      </c>
      <c r="G134" s="38"/>
      <c r="H134" s="38"/>
      <c r="I134" s="38"/>
      <c r="J134" s="38"/>
      <c r="K134" s="32" t="s">
        <v>34</v>
      </c>
      <c r="L134" s="38"/>
      <c r="M134" s="204" t="str">
        <f>E17</f>
        <v>ing. arch. Lenka David</v>
      </c>
      <c r="N134" s="204"/>
      <c r="O134" s="204"/>
      <c r="P134" s="204"/>
      <c r="Q134" s="204"/>
      <c r="R134" s="39"/>
    </row>
    <row r="135" spans="2:65" s="1" customFormat="1" ht="14.4" customHeight="1">
      <c r="B135" s="37"/>
      <c r="C135" s="32" t="s">
        <v>32</v>
      </c>
      <c r="D135" s="38"/>
      <c r="E135" s="38"/>
      <c r="F135" s="30" t="str">
        <f>IF(E14="","",E14)</f>
        <v>Vyplň údaj</v>
      </c>
      <c r="G135" s="38"/>
      <c r="H135" s="38"/>
      <c r="I135" s="38"/>
      <c r="J135" s="38"/>
      <c r="K135" s="32" t="s">
        <v>37</v>
      </c>
      <c r="L135" s="38"/>
      <c r="M135" s="204" t="str">
        <f>E20</f>
        <v>Lenka Jandová</v>
      </c>
      <c r="N135" s="204"/>
      <c r="O135" s="204"/>
      <c r="P135" s="204"/>
      <c r="Q135" s="204"/>
      <c r="R135" s="39"/>
    </row>
    <row r="136" spans="2:65" s="1" customFormat="1" ht="10.3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spans="2:65" s="8" customFormat="1" ht="29.25" customHeight="1">
      <c r="B137" s="146"/>
      <c r="C137" s="147" t="s">
        <v>143</v>
      </c>
      <c r="D137" s="148" t="s">
        <v>144</v>
      </c>
      <c r="E137" s="148" t="s">
        <v>61</v>
      </c>
      <c r="F137" s="261" t="s">
        <v>145</v>
      </c>
      <c r="G137" s="261"/>
      <c r="H137" s="261"/>
      <c r="I137" s="261"/>
      <c r="J137" s="148" t="s">
        <v>146</v>
      </c>
      <c r="K137" s="148" t="s">
        <v>147</v>
      </c>
      <c r="L137" s="261" t="s">
        <v>148</v>
      </c>
      <c r="M137" s="261"/>
      <c r="N137" s="261" t="s">
        <v>104</v>
      </c>
      <c r="O137" s="261"/>
      <c r="P137" s="261"/>
      <c r="Q137" s="262"/>
      <c r="R137" s="149"/>
      <c r="T137" s="82" t="s">
        <v>149</v>
      </c>
      <c r="U137" s="83" t="s">
        <v>43</v>
      </c>
      <c r="V137" s="83" t="s">
        <v>150</v>
      </c>
      <c r="W137" s="83" t="s">
        <v>151</v>
      </c>
      <c r="X137" s="83" t="s">
        <v>152</v>
      </c>
      <c r="Y137" s="83" t="s">
        <v>153</v>
      </c>
      <c r="Z137" s="83" t="s">
        <v>154</v>
      </c>
      <c r="AA137" s="84" t="s">
        <v>155</v>
      </c>
    </row>
    <row r="138" spans="2:65" s="1" customFormat="1" ht="29.25" customHeight="1">
      <c r="B138" s="37"/>
      <c r="C138" s="86" t="s">
        <v>101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79">
        <f>BK138</f>
        <v>0</v>
      </c>
      <c r="O138" s="280"/>
      <c r="P138" s="280"/>
      <c r="Q138" s="280"/>
      <c r="R138" s="39"/>
      <c r="T138" s="85"/>
      <c r="U138" s="53"/>
      <c r="V138" s="53"/>
      <c r="W138" s="150">
        <f>W139+W220+W369+W415</f>
        <v>0</v>
      </c>
      <c r="X138" s="53"/>
      <c r="Y138" s="150">
        <f>Y139+Y220+Y369+Y415</f>
        <v>5.4834065490000006</v>
      </c>
      <c r="Z138" s="53"/>
      <c r="AA138" s="151">
        <f>AA139+AA220+AA369+AA415</f>
        <v>7.8556179999999989</v>
      </c>
      <c r="AT138" s="21" t="s">
        <v>78</v>
      </c>
      <c r="AU138" s="21" t="s">
        <v>106</v>
      </c>
      <c r="BK138" s="152">
        <f>BK139+BK220+BK369+BK415</f>
        <v>0</v>
      </c>
    </row>
    <row r="139" spans="2:65" s="9" customFormat="1" ht="37.35" customHeight="1">
      <c r="B139" s="153"/>
      <c r="C139" s="154"/>
      <c r="D139" s="155" t="s">
        <v>107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81">
        <f>BK139</f>
        <v>0</v>
      </c>
      <c r="O139" s="257"/>
      <c r="P139" s="257"/>
      <c r="Q139" s="257"/>
      <c r="R139" s="156"/>
      <c r="T139" s="157"/>
      <c r="U139" s="154"/>
      <c r="V139" s="154"/>
      <c r="W139" s="158">
        <f>W140+W149+W151+W178+W213+W218</f>
        <v>0</v>
      </c>
      <c r="X139" s="154"/>
      <c r="Y139" s="158">
        <f>Y140+Y149+Y151+Y178+Y213+Y218</f>
        <v>4.3161855000000005</v>
      </c>
      <c r="Z139" s="154"/>
      <c r="AA139" s="159">
        <f>AA140+AA149+AA151+AA178+AA213+AA218</f>
        <v>7.8556179999999989</v>
      </c>
      <c r="AR139" s="160" t="s">
        <v>84</v>
      </c>
      <c r="AT139" s="161" t="s">
        <v>78</v>
      </c>
      <c r="AU139" s="161" t="s">
        <v>79</v>
      </c>
      <c r="AY139" s="160" t="s">
        <v>156</v>
      </c>
      <c r="BK139" s="162">
        <f>BK140+BK149+BK151+BK178+BK213+BK218</f>
        <v>0</v>
      </c>
    </row>
    <row r="140" spans="2:65" s="9" customFormat="1" ht="19.95" customHeight="1">
      <c r="B140" s="153"/>
      <c r="C140" s="154"/>
      <c r="D140" s="163" t="s">
        <v>108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82">
        <f>BK140</f>
        <v>0</v>
      </c>
      <c r="O140" s="283"/>
      <c r="P140" s="283"/>
      <c r="Q140" s="283"/>
      <c r="R140" s="156"/>
      <c r="T140" s="157"/>
      <c r="U140" s="154"/>
      <c r="V140" s="154"/>
      <c r="W140" s="158">
        <f>SUM(W141:W148)</f>
        <v>0</v>
      </c>
      <c r="X140" s="154"/>
      <c r="Y140" s="158">
        <f>SUM(Y141:Y148)</f>
        <v>1.0450604400000001</v>
      </c>
      <c r="Z140" s="154"/>
      <c r="AA140" s="159">
        <f>SUM(AA141:AA148)</f>
        <v>0</v>
      </c>
      <c r="AR140" s="160" t="s">
        <v>84</v>
      </c>
      <c r="AT140" s="161" t="s">
        <v>78</v>
      </c>
      <c r="AU140" s="161" t="s">
        <v>84</v>
      </c>
      <c r="AY140" s="160" t="s">
        <v>156</v>
      </c>
      <c r="BK140" s="162">
        <f>SUM(BK141:BK148)</f>
        <v>0</v>
      </c>
    </row>
    <row r="141" spans="2:65" s="1" customFormat="1" ht="38.25" customHeight="1">
      <c r="B141" s="37"/>
      <c r="C141" s="164" t="s">
        <v>84</v>
      </c>
      <c r="D141" s="164" t="s">
        <v>157</v>
      </c>
      <c r="E141" s="165" t="s">
        <v>158</v>
      </c>
      <c r="F141" s="263" t="s">
        <v>159</v>
      </c>
      <c r="G141" s="263"/>
      <c r="H141" s="263"/>
      <c r="I141" s="263"/>
      <c r="J141" s="166" t="s">
        <v>160</v>
      </c>
      <c r="K141" s="167">
        <v>2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2.6839999999999999E-2</v>
      </c>
      <c r="Y141" s="169">
        <f>X141*K141</f>
        <v>5.3679999999999999E-2</v>
      </c>
      <c r="Z141" s="169">
        <v>0</v>
      </c>
      <c r="AA141" s="170">
        <f>Z141*K141</f>
        <v>0</v>
      </c>
      <c r="AR141" s="21" t="s">
        <v>161</v>
      </c>
      <c r="AT141" s="21" t="s">
        <v>157</v>
      </c>
      <c r="AU141" s="21" t="s">
        <v>135</v>
      </c>
      <c r="AY141" s="21" t="s">
        <v>156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135</v>
      </c>
      <c r="BK141" s="107">
        <f>ROUND(L141*K141,2)</f>
        <v>0</v>
      </c>
      <c r="BL141" s="21" t="s">
        <v>161</v>
      </c>
      <c r="BM141" s="21" t="s">
        <v>162</v>
      </c>
    </row>
    <row r="142" spans="2:65" s="1" customFormat="1" ht="38.25" customHeight="1">
      <c r="B142" s="37"/>
      <c r="C142" s="164" t="s">
        <v>135</v>
      </c>
      <c r="D142" s="164" t="s">
        <v>157</v>
      </c>
      <c r="E142" s="165" t="s">
        <v>163</v>
      </c>
      <c r="F142" s="263" t="s">
        <v>164</v>
      </c>
      <c r="G142" s="263"/>
      <c r="H142" s="263"/>
      <c r="I142" s="263"/>
      <c r="J142" s="166" t="s">
        <v>165</v>
      </c>
      <c r="K142" s="167">
        <v>14.162000000000001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22</v>
      </c>
      <c r="U142" s="46" t="s">
        <v>46</v>
      </c>
      <c r="V142" s="38"/>
      <c r="W142" s="169">
        <f>V142*K142</f>
        <v>0</v>
      </c>
      <c r="X142" s="169">
        <v>6.9819999999999993E-2</v>
      </c>
      <c r="Y142" s="169">
        <f>X142*K142</f>
        <v>0.98879083999999995</v>
      </c>
      <c r="Z142" s="169">
        <v>0</v>
      </c>
      <c r="AA142" s="170">
        <f>Z142*K142</f>
        <v>0</v>
      </c>
      <c r="AR142" s="21" t="s">
        <v>161</v>
      </c>
      <c r="AT142" s="21" t="s">
        <v>157</v>
      </c>
      <c r="AU142" s="21" t="s">
        <v>135</v>
      </c>
      <c r="AY142" s="21" t="s">
        <v>156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135</v>
      </c>
      <c r="BK142" s="107">
        <f>ROUND(L142*K142,2)</f>
        <v>0</v>
      </c>
      <c r="BL142" s="21" t="s">
        <v>161</v>
      </c>
      <c r="BM142" s="21" t="s">
        <v>166</v>
      </c>
    </row>
    <row r="143" spans="2:65" s="10" customFormat="1" ht="16.5" customHeight="1">
      <c r="B143" s="171"/>
      <c r="C143" s="172"/>
      <c r="D143" s="172"/>
      <c r="E143" s="173" t="s">
        <v>22</v>
      </c>
      <c r="F143" s="267" t="s">
        <v>167</v>
      </c>
      <c r="G143" s="268"/>
      <c r="H143" s="268"/>
      <c r="I143" s="268"/>
      <c r="J143" s="172"/>
      <c r="K143" s="174">
        <v>14.162000000000001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168</v>
      </c>
      <c r="AU143" s="178" t="s">
        <v>135</v>
      </c>
      <c r="AV143" s="10" t="s">
        <v>135</v>
      </c>
      <c r="AW143" s="10" t="s">
        <v>36</v>
      </c>
      <c r="AX143" s="10" t="s">
        <v>84</v>
      </c>
      <c r="AY143" s="178" t="s">
        <v>156</v>
      </c>
    </row>
    <row r="144" spans="2:65" s="1" customFormat="1" ht="25.5" customHeight="1">
      <c r="B144" s="37"/>
      <c r="C144" s="164" t="s">
        <v>169</v>
      </c>
      <c r="D144" s="164" t="s">
        <v>157</v>
      </c>
      <c r="E144" s="165" t="s">
        <v>170</v>
      </c>
      <c r="F144" s="263" t="s">
        <v>171</v>
      </c>
      <c r="G144" s="263"/>
      <c r="H144" s="263"/>
      <c r="I144" s="263"/>
      <c r="J144" s="166" t="s">
        <v>172</v>
      </c>
      <c r="K144" s="167">
        <v>6.37</v>
      </c>
      <c r="L144" s="264">
        <v>0</v>
      </c>
      <c r="M144" s="265"/>
      <c r="N144" s="266">
        <f>ROUND(L144*K144,2)</f>
        <v>0</v>
      </c>
      <c r="O144" s="266"/>
      <c r="P144" s="266"/>
      <c r="Q144" s="266"/>
      <c r="R144" s="39"/>
      <c r="T144" s="168" t="s">
        <v>22</v>
      </c>
      <c r="U144" s="46" t="s">
        <v>46</v>
      </c>
      <c r="V144" s="38"/>
      <c r="W144" s="169">
        <f>V144*K144</f>
        <v>0</v>
      </c>
      <c r="X144" s="169">
        <v>8.0000000000000007E-5</v>
      </c>
      <c r="Y144" s="169">
        <f>X144*K144</f>
        <v>5.0960000000000003E-4</v>
      </c>
      <c r="Z144" s="169">
        <v>0</v>
      </c>
      <c r="AA144" s="170">
        <f>Z144*K144</f>
        <v>0</v>
      </c>
      <c r="AR144" s="21" t="s">
        <v>161</v>
      </c>
      <c r="AT144" s="21" t="s">
        <v>157</v>
      </c>
      <c r="AU144" s="21" t="s">
        <v>135</v>
      </c>
      <c r="AY144" s="21" t="s">
        <v>156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1" t="s">
        <v>135</v>
      </c>
      <c r="BK144" s="107">
        <f>ROUND(L144*K144,2)</f>
        <v>0</v>
      </c>
      <c r="BL144" s="21" t="s">
        <v>161</v>
      </c>
      <c r="BM144" s="21" t="s">
        <v>173</v>
      </c>
    </row>
    <row r="145" spans="2:65" s="11" customFormat="1" ht="16.5" customHeight="1">
      <c r="B145" s="179"/>
      <c r="C145" s="180"/>
      <c r="D145" s="180"/>
      <c r="E145" s="181" t="s">
        <v>22</v>
      </c>
      <c r="F145" s="269" t="s">
        <v>174</v>
      </c>
      <c r="G145" s="270"/>
      <c r="H145" s="270"/>
      <c r="I145" s="270"/>
      <c r="J145" s="180"/>
      <c r="K145" s="181" t="s">
        <v>22</v>
      </c>
      <c r="L145" s="180"/>
      <c r="M145" s="180"/>
      <c r="N145" s="180"/>
      <c r="O145" s="180"/>
      <c r="P145" s="180"/>
      <c r="Q145" s="180"/>
      <c r="R145" s="182"/>
      <c r="T145" s="183"/>
      <c r="U145" s="180"/>
      <c r="V145" s="180"/>
      <c r="W145" s="180"/>
      <c r="X145" s="180"/>
      <c r="Y145" s="180"/>
      <c r="Z145" s="180"/>
      <c r="AA145" s="184"/>
      <c r="AT145" s="185" t="s">
        <v>168</v>
      </c>
      <c r="AU145" s="185" t="s">
        <v>135</v>
      </c>
      <c r="AV145" s="11" t="s">
        <v>84</v>
      </c>
      <c r="AW145" s="11" t="s">
        <v>36</v>
      </c>
      <c r="AX145" s="11" t="s">
        <v>79</v>
      </c>
      <c r="AY145" s="185" t="s">
        <v>156</v>
      </c>
    </row>
    <row r="146" spans="2:65" s="10" customFormat="1" ht="16.5" customHeight="1">
      <c r="B146" s="171"/>
      <c r="C146" s="172"/>
      <c r="D146" s="172"/>
      <c r="E146" s="173" t="s">
        <v>22</v>
      </c>
      <c r="F146" s="271" t="s">
        <v>175</v>
      </c>
      <c r="G146" s="272"/>
      <c r="H146" s="272"/>
      <c r="I146" s="272"/>
      <c r="J146" s="172"/>
      <c r="K146" s="174">
        <v>6.37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168</v>
      </c>
      <c r="AU146" s="178" t="s">
        <v>135</v>
      </c>
      <c r="AV146" s="10" t="s">
        <v>135</v>
      </c>
      <c r="AW146" s="10" t="s">
        <v>36</v>
      </c>
      <c r="AX146" s="10" t="s">
        <v>84</v>
      </c>
      <c r="AY146" s="178" t="s">
        <v>156</v>
      </c>
    </row>
    <row r="147" spans="2:65" s="1" customFormat="1" ht="25.5" customHeight="1">
      <c r="B147" s="37"/>
      <c r="C147" s="164" t="s">
        <v>161</v>
      </c>
      <c r="D147" s="164" t="s">
        <v>157</v>
      </c>
      <c r="E147" s="165" t="s">
        <v>176</v>
      </c>
      <c r="F147" s="263" t="s">
        <v>177</v>
      </c>
      <c r="G147" s="263"/>
      <c r="H147" s="263"/>
      <c r="I147" s="263"/>
      <c r="J147" s="166" t="s">
        <v>172</v>
      </c>
      <c r="K147" s="167">
        <v>10.4</v>
      </c>
      <c r="L147" s="264">
        <v>0</v>
      </c>
      <c r="M147" s="265"/>
      <c r="N147" s="266">
        <f>ROUND(L147*K147,2)</f>
        <v>0</v>
      </c>
      <c r="O147" s="266"/>
      <c r="P147" s="266"/>
      <c r="Q147" s="266"/>
      <c r="R147" s="39"/>
      <c r="T147" s="168" t="s">
        <v>22</v>
      </c>
      <c r="U147" s="46" t="s">
        <v>46</v>
      </c>
      <c r="V147" s="38"/>
      <c r="W147" s="169">
        <f>V147*K147</f>
        <v>0</v>
      </c>
      <c r="X147" s="169">
        <v>2.0000000000000001E-4</v>
      </c>
      <c r="Y147" s="169">
        <f>X147*K147</f>
        <v>2.0800000000000003E-3</v>
      </c>
      <c r="Z147" s="169">
        <v>0</v>
      </c>
      <c r="AA147" s="170">
        <f>Z147*K147</f>
        <v>0</v>
      </c>
      <c r="AR147" s="21" t="s">
        <v>161</v>
      </c>
      <c r="AT147" s="21" t="s">
        <v>157</v>
      </c>
      <c r="AU147" s="21" t="s">
        <v>135</v>
      </c>
      <c r="AY147" s="21" t="s">
        <v>156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21" t="s">
        <v>135</v>
      </c>
      <c r="BK147" s="107">
        <f>ROUND(L147*K147,2)</f>
        <v>0</v>
      </c>
      <c r="BL147" s="21" t="s">
        <v>161</v>
      </c>
      <c r="BM147" s="21" t="s">
        <v>178</v>
      </c>
    </row>
    <row r="148" spans="2:65" s="10" customFormat="1" ht="16.5" customHeight="1">
      <c r="B148" s="171"/>
      <c r="C148" s="172"/>
      <c r="D148" s="172"/>
      <c r="E148" s="173" t="s">
        <v>22</v>
      </c>
      <c r="F148" s="267" t="s">
        <v>179</v>
      </c>
      <c r="G148" s="268"/>
      <c r="H148" s="268"/>
      <c r="I148" s="268"/>
      <c r="J148" s="172"/>
      <c r="K148" s="174">
        <v>10.4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168</v>
      </c>
      <c r="AU148" s="178" t="s">
        <v>135</v>
      </c>
      <c r="AV148" s="10" t="s">
        <v>135</v>
      </c>
      <c r="AW148" s="10" t="s">
        <v>36</v>
      </c>
      <c r="AX148" s="10" t="s">
        <v>84</v>
      </c>
      <c r="AY148" s="178" t="s">
        <v>156</v>
      </c>
    </row>
    <row r="149" spans="2:65" s="9" customFormat="1" ht="29.85" customHeight="1">
      <c r="B149" s="153"/>
      <c r="C149" s="154"/>
      <c r="D149" s="163" t="s">
        <v>109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2">
        <f>BK149</f>
        <v>0</v>
      </c>
      <c r="O149" s="283"/>
      <c r="P149" s="283"/>
      <c r="Q149" s="283"/>
      <c r="R149" s="156"/>
      <c r="T149" s="157"/>
      <c r="U149" s="154"/>
      <c r="V149" s="154"/>
      <c r="W149" s="158">
        <f>W150</f>
        <v>0</v>
      </c>
      <c r="X149" s="154"/>
      <c r="Y149" s="158">
        <f>Y150</f>
        <v>3.9399999999999998E-2</v>
      </c>
      <c r="Z149" s="154"/>
      <c r="AA149" s="159">
        <f>AA150</f>
        <v>0</v>
      </c>
      <c r="AR149" s="160" t="s">
        <v>84</v>
      </c>
      <c r="AT149" s="161" t="s">
        <v>78</v>
      </c>
      <c r="AU149" s="161" t="s">
        <v>84</v>
      </c>
      <c r="AY149" s="160" t="s">
        <v>156</v>
      </c>
      <c r="BK149" s="162">
        <f>BK150</f>
        <v>0</v>
      </c>
    </row>
    <row r="150" spans="2:65" s="1" customFormat="1" ht="38.25" customHeight="1">
      <c r="B150" s="37"/>
      <c r="C150" s="164" t="s">
        <v>180</v>
      </c>
      <c r="D150" s="164" t="s">
        <v>157</v>
      </c>
      <c r="E150" s="165" t="s">
        <v>181</v>
      </c>
      <c r="F150" s="263" t="s">
        <v>182</v>
      </c>
      <c r="G150" s="263"/>
      <c r="H150" s="263"/>
      <c r="I150" s="263"/>
      <c r="J150" s="166" t="s">
        <v>160</v>
      </c>
      <c r="K150" s="167">
        <v>2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22</v>
      </c>
      <c r="U150" s="46" t="s">
        <v>46</v>
      </c>
      <c r="V150" s="38"/>
      <c r="W150" s="169">
        <f>V150*K150</f>
        <v>0</v>
      </c>
      <c r="X150" s="169">
        <v>1.9699999999999999E-2</v>
      </c>
      <c r="Y150" s="169">
        <f>X150*K150</f>
        <v>3.9399999999999998E-2</v>
      </c>
      <c r="Z150" s="169">
        <v>0</v>
      </c>
      <c r="AA150" s="170">
        <f>Z150*K150</f>
        <v>0</v>
      </c>
      <c r="AR150" s="21" t="s">
        <v>161</v>
      </c>
      <c r="AT150" s="21" t="s">
        <v>157</v>
      </c>
      <c r="AU150" s="21" t="s">
        <v>135</v>
      </c>
      <c r="AY150" s="21" t="s">
        <v>156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135</v>
      </c>
      <c r="BK150" s="107">
        <f>ROUND(L150*K150,2)</f>
        <v>0</v>
      </c>
      <c r="BL150" s="21" t="s">
        <v>161</v>
      </c>
      <c r="BM150" s="21" t="s">
        <v>183</v>
      </c>
    </row>
    <row r="151" spans="2:65" s="9" customFormat="1" ht="29.85" customHeight="1">
      <c r="B151" s="153"/>
      <c r="C151" s="154"/>
      <c r="D151" s="163" t="s">
        <v>110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284">
        <f>BK151</f>
        <v>0</v>
      </c>
      <c r="O151" s="285"/>
      <c r="P151" s="285"/>
      <c r="Q151" s="285"/>
      <c r="R151" s="156"/>
      <c r="T151" s="157"/>
      <c r="U151" s="154"/>
      <c r="V151" s="154"/>
      <c r="W151" s="158">
        <f>SUM(W152:W177)</f>
        <v>0</v>
      </c>
      <c r="X151" s="154"/>
      <c r="Y151" s="158">
        <f>SUM(Y152:Y177)</f>
        <v>3.2300110600000003</v>
      </c>
      <c r="Z151" s="154"/>
      <c r="AA151" s="159">
        <f>SUM(AA152:AA177)</f>
        <v>0</v>
      </c>
      <c r="AR151" s="160" t="s">
        <v>84</v>
      </c>
      <c r="AT151" s="161" t="s">
        <v>78</v>
      </c>
      <c r="AU151" s="161" t="s">
        <v>84</v>
      </c>
      <c r="AY151" s="160" t="s">
        <v>156</v>
      </c>
      <c r="BK151" s="162">
        <f>SUM(BK152:BK177)</f>
        <v>0</v>
      </c>
    </row>
    <row r="152" spans="2:65" s="1" customFormat="1" ht="25.5" customHeight="1">
      <c r="B152" s="37"/>
      <c r="C152" s="164" t="s">
        <v>184</v>
      </c>
      <c r="D152" s="164" t="s">
        <v>157</v>
      </c>
      <c r="E152" s="165" t="s">
        <v>185</v>
      </c>
      <c r="F152" s="263" t="s">
        <v>186</v>
      </c>
      <c r="G152" s="263"/>
      <c r="H152" s="263"/>
      <c r="I152" s="263"/>
      <c r="J152" s="166" t="s">
        <v>165</v>
      </c>
      <c r="K152" s="167">
        <v>39.6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22</v>
      </c>
      <c r="U152" s="46" t="s">
        <v>46</v>
      </c>
      <c r="V152" s="38"/>
      <c r="W152" s="169">
        <f>V152*K152</f>
        <v>0</v>
      </c>
      <c r="X152" s="169">
        <v>3.0000000000000001E-3</v>
      </c>
      <c r="Y152" s="169">
        <f>X152*K152</f>
        <v>0.1188</v>
      </c>
      <c r="Z152" s="169">
        <v>0</v>
      </c>
      <c r="AA152" s="170">
        <f>Z152*K152</f>
        <v>0</v>
      </c>
      <c r="AR152" s="21" t="s">
        <v>161</v>
      </c>
      <c r="AT152" s="21" t="s">
        <v>157</v>
      </c>
      <c r="AU152" s="21" t="s">
        <v>135</v>
      </c>
      <c r="AY152" s="21" t="s">
        <v>156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135</v>
      </c>
      <c r="BK152" s="107">
        <f>ROUND(L152*K152,2)</f>
        <v>0</v>
      </c>
      <c r="BL152" s="21" t="s">
        <v>161</v>
      </c>
      <c r="BM152" s="21" t="s">
        <v>187</v>
      </c>
    </row>
    <row r="153" spans="2:65" s="10" customFormat="1" ht="16.5" customHeight="1">
      <c r="B153" s="171"/>
      <c r="C153" s="172"/>
      <c r="D153" s="172"/>
      <c r="E153" s="173" t="s">
        <v>22</v>
      </c>
      <c r="F153" s="267" t="s">
        <v>188</v>
      </c>
      <c r="G153" s="268"/>
      <c r="H153" s="268"/>
      <c r="I153" s="268"/>
      <c r="J153" s="172"/>
      <c r="K153" s="174">
        <v>39.6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168</v>
      </c>
      <c r="AU153" s="178" t="s">
        <v>135</v>
      </c>
      <c r="AV153" s="10" t="s">
        <v>135</v>
      </c>
      <c r="AW153" s="10" t="s">
        <v>36</v>
      </c>
      <c r="AX153" s="10" t="s">
        <v>84</v>
      </c>
      <c r="AY153" s="178" t="s">
        <v>156</v>
      </c>
    </row>
    <row r="154" spans="2:65" s="1" customFormat="1" ht="38.25" customHeight="1">
      <c r="B154" s="37"/>
      <c r="C154" s="164" t="s">
        <v>189</v>
      </c>
      <c r="D154" s="164" t="s">
        <v>157</v>
      </c>
      <c r="E154" s="165" t="s">
        <v>190</v>
      </c>
      <c r="F154" s="263" t="s">
        <v>191</v>
      </c>
      <c r="G154" s="263"/>
      <c r="H154" s="263"/>
      <c r="I154" s="263"/>
      <c r="J154" s="166" t="s">
        <v>165</v>
      </c>
      <c r="K154" s="167">
        <v>3.25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22</v>
      </c>
      <c r="U154" s="46" t="s">
        <v>46</v>
      </c>
      <c r="V154" s="38"/>
      <c r="W154" s="169">
        <f>V154*K154</f>
        <v>0</v>
      </c>
      <c r="X154" s="169">
        <v>1.8380000000000001E-2</v>
      </c>
      <c r="Y154" s="169">
        <f>X154*K154</f>
        <v>5.9735000000000003E-2</v>
      </c>
      <c r="Z154" s="169">
        <v>0</v>
      </c>
      <c r="AA154" s="170">
        <f>Z154*K154</f>
        <v>0</v>
      </c>
      <c r="AR154" s="21" t="s">
        <v>161</v>
      </c>
      <c r="AT154" s="21" t="s">
        <v>157</v>
      </c>
      <c r="AU154" s="21" t="s">
        <v>135</v>
      </c>
      <c r="AY154" s="21" t="s">
        <v>156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135</v>
      </c>
      <c r="BK154" s="107">
        <f>ROUND(L154*K154,2)</f>
        <v>0</v>
      </c>
      <c r="BL154" s="21" t="s">
        <v>161</v>
      </c>
      <c r="BM154" s="21" t="s">
        <v>192</v>
      </c>
    </row>
    <row r="155" spans="2:65" s="10" customFormat="1" ht="16.5" customHeight="1">
      <c r="B155" s="171"/>
      <c r="C155" s="172"/>
      <c r="D155" s="172"/>
      <c r="E155" s="173" t="s">
        <v>22</v>
      </c>
      <c r="F155" s="267" t="s">
        <v>193</v>
      </c>
      <c r="G155" s="268"/>
      <c r="H155" s="268"/>
      <c r="I155" s="268"/>
      <c r="J155" s="172"/>
      <c r="K155" s="174">
        <v>3.25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168</v>
      </c>
      <c r="AU155" s="178" t="s">
        <v>135</v>
      </c>
      <c r="AV155" s="10" t="s">
        <v>135</v>
      </c>
      <c r="AW155" s="10" t="s">
        <v>36</v>
      </c>
      <c r="AX155" s="10" t="s">
        <v>84</v>
      </c>
      <c r="AY155" s="178" t="s">
        <v>156</v>
      </c>
    </row>
    <row r="156" spans="2:65" s="1" customFormat="1" ht="25.5" customHeight="1">
      <c r="B156" s="37"/>
      <c r="C156" s="164" t="s">
        <v>194</v>
      </c>
      <c r="D156" s="164" t="s">
        <v>157</v>
      </c>
      <c r="E156" s="165" t="s">
        <v>195</v>
      </c>
      <c r="F156" s="263" t="s">
        <v>196</v>
      </c>
      <c r="G156" s="263"/>
      <c r="H156" s="263"/>
      <c r="I156" s="263"/>
      <c r="J156" s="166" t="s">
        <v>165</v>
      </c>
      <c r="K156" s="167">
        <v>39.6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22</v>
      </c>
      <c r="U156" s="46" t="s">
        <v>46</v>
      </c>
      <c r="V156" s="38"/>
      <c r="W156" s="169">
        <f>V156*K156</f>
        <v>0</v>
      </c>
      <c r="X156" s="169">
        <v>5.1000000000000004E-3</v>
      </c>
      <c r="Y156" s="169">
        <f>X156*K156</f>
        <v>0.20196000000000003</v>
      </c>
      <c r="Z156" s="169">
        <v>0</v>
      </c>
      <c r="AA156" s="170">
        <f>Z156*K156</f>
        <v>0</v>
      </c>
      <c r="AR156" s="21" t="s">
        <v>161</v>
      </c>
      <c r="AT156" s="21" t="s">
        <v>157</v>
      </c>
      <c r="AU156" s="21" t="s">
        <v>135</v>
      </c>
      <c r="AY156" s="21" t="s">
        <v>156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135</v>
      </c>
      <c r="BK156" s="107">
        <f>ROUND(L156*K156,2)</f>
        <v>0</v>
      </c>
      <c r="BL156" s="21" t="s">
        <v>161</v>
      </c>
      <c r="BM156" s="21" t="s">
        <v>197</v>
      </c>
    </row>
    <row r="157" spans="2:65" s="10" customFormat="1" ht="16.5" customHeight="1">
      <c r="B157" s="171"/>
      <c r="C157" s="172"/>
      <c r="D157" s="172"/>
      <c r="E157" s="173" t="s">
        <v>22</v>
      </c>
      <c r="F157" s="267" t="s">
        <v>188</v>
      </c>
      <c r="G157" s="268"/>
      <c r="H157" s="268"/>
      <c r="I157" s="268"/>
      <c r="J157" s="172"/>
      <c r="K157" s="174">
        <v>39.6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168</v>
      </c>
      <c r="AU157" s="178" t="s">
        <v>135</v>
      </c>
      <c r="AV157" s="10" t="s">
        <v>135</v>
      </c>
      <c r="AW157" s="10" t="s">
        <v>36</v>
      </c>
      <c r="AX157" s="10" t="s">
        <v>84</v>
      </c>
      <c r="AY157" s="178" t="s">
        <v>156</v>
      </c>
    </row>
    <row r="158" spans="2:65" s="1" customFormat="1" ht="25.5" customHeight="1">
      <c r="B158" s="37"/>
      <c r="C158" s="164" t="s">
        <v>198</v>
      </c>
      <c r="D158" s="164" t="s">
        <v>157</v>
      </c>
      <c r="E158" s="165" t="s">
        <v>199</v>
      </c>
      <c r="F158" s="263" t="s">
        <v>200</v>
      </c>
      <c r="G158" s="263"/>
      <c r="H158" s="263"/>
      <c r="I158" s="263"/>
      <c r="J158" s="166" t="s">
        <v>165</v>
      </c>
      <c r="K158" s="167">
        <v>15.714</v>
      </c>
      <c r="L158" s="264">
        <v>0</v>
      </c>
      <c r="M158" s="265"/>
      <c r="N158" s="266">
        <f>ROUND(L158*K158,2)</f>
        <v>0</v>
      </c>
      <c r="O158" s="266"/>
      <c r="P158" s="266"/>
      <c r="Q158" s="266"/>
      <c r="R158" s="39"/>
      <c r="T158" s="168" t="s">
        <v>22</v>
      </c>
      <c r="U158" s="46" t="s">
        <v>46</v>
      </c>
      <c r="V158" s="38"/>
      <c r="W158" s="169">
        <f>V158*K158</f>
        <v>0</v>
      </c>
      <c r="X158" s="169">
        <v>4.8900000000000002E-3</v>
      </c>
      <c r="Y158" s="169">
        <f>X158*K158</f>
        <v>7.684146E-2</v>
      </c>
      <c r="Z158" s="169">
        <v>0</v>
      </c>
      <c r="AA158" s="170">
        <f>Z158*K158</f>
        <v>0</v>
      </c>
      <c r="AR158" s="21" t="s">
        <v>161</v>
      </c>
      <c r="AT158" s="21" t="s">
        <v>157</v>
      </c>
      <c r="AU158" s="21" t="s">
        <v>135</v>
      </c>
      <c r="AY158" s="21" t="s">
        <v>156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135</v>
      </c>
      <c r="BK158" s="107">
        <f>ROUND(L158*K158,2)</f>
        <v>0</v>
      </c>
      <c r="BL158" s="21" t="s">
        <v>161</v>
      </c>
      <c r="BM158" s="21" t="s">
        <v>201</v>
      </c>
    </row>
    <row r="159" spans="2:65" s="10" customFormat="1" ht="16.5" customHeight="1">
      <c r="B159" s="171"/>
      <c r="C159" s="172"/>
      <c r="D159" s="172"/>
      <c r="E159" s="173" t="s">
        <v>22</v>
      </c>
      <c r="F159" s="267" t="s">
        <v>202</v>
      </c>
      <c r="G159" s="268"/>
      <c r="H159" s="268"/>
      <c r="I159" s="268"/>
      <c r="J159" s="172"/>
      <c r="K159" s="174">
        <v>9.69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168</v>
      </c>
      <c r="AU159" s="178" t="s">
        <v>135</v>
      </c>
      <c r="AV159" s="10" t="s">
        <v>135</v>
      </c>
      <c r="AW159" s="10" t="s">
        <v>36</v>
      </c>
      <c r="AX159" s="10" t="s">
        <v>79</v>
      </c>
      <c r="AY159" s="178" t="s">
        <v>156</v>
      </c>
    </row>
    <row r="160" spans="2:65" s="10" customFormat="1" ht="25.5" customHeight="1">
      <c r="B160" s="171"/>
      <c r="C160" s="172"/>
      <c r="D160" s="172"/>
      <c r="E160" s="173" t="s">
        <v>22</v>
      </c>
      <c r="F160" s="271" t="s">
        <v>203</v>
      </c>
      <c r="G160" s="272"/>
      <c r="H160" s="272"/>
      <c r="I160" s="272"/>
      <c r="J160" s="172"/>
      <c r="K160" s="174">
        <v>6.024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168</v>
      </c>
      <c r="AU160" s="178" t="s">
        <v>135</v>
      </c>
      <c r="AV160" s="10" t="s">
        <v>135</v>
      </c>
      <c r="AW160" s="10" t="s">
        <v>36</v>
      </c>
      <c r="AX160" s="10" t="s">
        <v>79</v>
      </c>
      <c r="AY160" s="178" t="s">
        <v>156</v>
      </c>
    </row>
    <row r="161" spans="2:65" s="12" customFormat="1" ht="16.5" customHeight="1">
      <c r="B161" s="186"/>
      <c r="C161" s="187"/>
      <c r="D161" s="187"/>
      <c r="E161" s="188" t="s">
        <v>22</v>
      </c>
      <c r="F161" s="273" t="s">
        <v>204</v>
      </c>
      <c r="G161" s="274"/>
      <c r="H161" s="274"/>
      <c r="I161" s="274"/>
      <c r="J161" s="187"/>
      <c r="K161" s="189">
        <v>15.714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168</v>
      </c>
      <c r="AU161" s="193" t="s">
        <v>135</v>
      </c>
      <c r="AV161" s="12" t="s">
        <v>161</v>
      </c>
      <c r="AW161" s="12" t="s">
        <v>36</v>
      </c>
      <c r="AX161" s="12" t="s">
        <v>84</v>
      </c>
      <c r="AY161" s="193" t="s">
        <v>156</v>
      </c>
    </row>
    <row r="162" spans="2:65" s="1" customFormat="1" ht="25.5" customHeight="1">
      <c r="B162" s="37"/>
      <c r="C162" s="164" t="s">
        <v>205</v>
      </c>
      <c r="D162" s="164" t="s">
        <v>157</v>
      </c>
      <c r="E162" s="165" t="s">
        <v>206</v>
      </c>
      <c r="F162" s="263" t="s">
        <v>207</v>
      </c>
      <c r="G162" s="263"/>
      <c r="H162" s="263"/>
      <c r="I162" s="263"/>
      <c r="J162" s="166" t="s">
        <v>165</v>
      </c>
      <c r="K162" s="167">
        <v>126.105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22</v>
      </c>
      <c r="U162" s="46" t="s">
        <v>46</v>
      </c>
      <c r="V162" s="38"/>
      <c r="W162" s="169">
        <f>V162*K162</f>
        <v>0</v>
      </c>
      <c r="X162" s="169">
        <v>3.0000000000000001E-3</v>
      </c>
      <c r="Y162" s="169">
        <f>X162*K162</f>
        <v>0.37831500000000001</v>
      </c>
      <c r="Z162" s="169">
        <v>0</v>
      </c>
      <c r="AA162" s="170">
        <f>Z162*K162</f>
        <v>0</v>
      </c>
      <c r="AR162" s="21" t="s">
        <v>161</v>
      </c>
      <c r="AT162" s="21" t="s">
        <v>157</v>
      </c>
      <c r="AU162" s="21" t="s">
        <v>135</v>
      </c>
      <c r="AY162" s="21" t="s">
        <v>156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135</v>
      </c>
      <c r="BK162" s="107">
        <f>ROUND(L162*K162,2)</f>
        <v>0</v>
      </c>
      <c r="BL162" s="21" t="s">
        <v>161</v>
      </c>
      <c r="BM162" s="21" t="s">
        <v>208</v>
      </c>
    </row>
    <row r="163" spans="2:65" s="10" customFormat="1" ht="16.5" customHeight="1">
      <c r="B163" s="171"/>
      <c r="C163" s="172"/>
      <c r="D163" s="172"/>
      <c r="E163" s="173" t="s">
        <v>22</v>
      </c>
      <c r="F163" s="267" t="s">
        <v>209</v>
      </c>
      <c r="G163" s="268"/>
      <c r="H163" s="268"/>
      <c r="I163" s="268"/>
      <c r="J163" s="172"/>
      <c r="K163" s="174">
        <v>126.105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168</v>
      </c>
      <c r="AU163" s="178" t="s">
        <v>135</v>
      </c>
      <c r="AV163" s="10" t="s">
        <v>135</v>
      </c>
      <c r="AW163" s="10" t="s">
        <v>36</v>
      </c>
      <c r="AX163" s="10" t="s">
        <v>84</v>
      </c>
      <c r="AY163" s="178" t="s">
        <v>156</v>
      </c>
    </row>
    <row r="164" spans="2:65" s="1" customFormat="1" ht="25.5" customHeight="1">
      <c r="B164" s="37"/>
      <c r="C164" s="164" t="s">
        <v>210</v>
      </c>
      <c r="D164" s="164" t="s">
        <v>157</v>
      </c>
      <c r="E164" s="165" t="s">
        <v>211</v>
      </c>
      <c r="F164" s="263" t="s">
        <v>212</v>
      </c>
      <c r="G164" s="263"/>
      <c r="H164" s="263"/>
      <c r="I164" s="263"/>
      <c r="J164" s="166" t="s">
        <v>165</v>
      </c>
      <c r="K164" s="167">
        <v>110.39100000000001</v>
      </c>
      <c r="L164" s="264">
        <v>0</v>
      </c>
      <c r="M164" s="265"/>
      <c r="N164" s="266">
        <f>ROUND(L164*K164,2)</f>
        <v>0</v>
      </c>
      <c r="O164" s="266"/>
      <c r="P164" s="266"/>
      <c r="Q164" s="266"/>
      <c r="R164" s="39"/>
      <c r="T164" s="168" t="s">
        <v>22</v>
      </c>
      <c r="U164" s="46" t="s">
        <v>46</v>
      </c>
      <c r="V164" s="38"/>
      <c r="W164" s="169">
        <f>V164*K164</f>
        <v>0</v>
      </c>
      <c r="X164" s="169">
        <v>1.5599999999999999E-2</v>
      </c>
      <c r="Y164" s="169">
        <f>X164*K164</f>
        <v>1.7220996</v>
      </c>
      <c r="Z164" s="169">
        <v>0</v>
      </c>
      <c r="AA164" s="170">
        <f>Z164*K164</f>
        <v>0</v>
      </c>
      <c r="AR164" s="21" t="s">
        <v>161</v>
      </c>
      <c r="AT164" s="21" t="s">
        <v>157</v>
      </c>
      <c r="AU164" s="21" t="s">
        <v>135</v>
      </c>
      <c r="AY164" s="21" t="s">
        <v>156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21" t="s">
        <v>135</v>
      </c>
      <c r="BK164" s="107">
        <f>ROUND(L164*K164,2)</f>
        <v>0</v>
      </c>
      <c r="BL164" s="21" t="s">
        <v>161</v>
      </c>
      <c r="BM164" s="21" t="s">
        <v>213</v>
      </c>
    </row>
    <row r="165" spans="2:65" s="10" customFormat="1" ht="16.5" customHeight="1">
      <c r="B165" s="171"/>
      <c r="C165" s="172"/>
      <c r="D165" s="172"/>
      <c r="E165" s="173" t="s">
        <v>22</v>
      </c>
      <c r="F165" s="267" t="s">
        <v>214</v>
      </c>
      <c r="G165" s="268"/>
      <c r="H165" s="268"/>
      <c r="I165" s="268"/>
      <c r="J165" s="172"/>
      <c r="K165" s="174">
        <v>21.408999999999999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168</v>
      </c>
      <c r="AU165" s="178" t="s">
        <v>135</v>
      </c>
      <c r="AV165" s="10" t="s">
        <v>135</v>
      </c>
      <c r="AW165" s="10" t="s">
        <v>36</v>
      </c>
      <c r="AX165" s="10" t="s">
        <v>79</v>
      </c>
      <c r="AY165" s="178" t="s">
        <v>156</v>
      </c>
    </row>
    <row r="166" spans="2:65" s="10" customFormat="1" ht="16.5" customHeight="1">
      <c r="B166" s="171"/>
      <c r="C166" s="172"/>
      <c r="D166" s="172"/>
      <c r="E166" s="173" t="s">
        <v>22</v>
      </c>
      <c r="F166" s="271" t="s">
        <v>215</v>
      </c>
      <c r="G166" s="272"/>
      <c r="H166" s="272"/>
      <c r="I166" s="272"/>
      <c r="J166" s="172"/>
      <c r="K166" s="174">
        <v>30.395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168</v>
      </c>
      <c r="AU166" s="178" t="s">
        <v>135</v>
      </c>
      <c r="AV166" s="10" t="s">
        <v>135</v>
      </c>
      <c r="AW166" s="10" t="s">
        <v>36</v>
      </c>
      <c r="AX166" s="10" t="s">
        <v>79</v>
      </c>
      <c r="AY166" s="178" t="s">
        <v>156</v>
      </c>
    </row>
    <row r="167" spans="2:65" s="10" customFormat="1" ht="16.5" customHeight="1">
      <c r="B167" s="171"/>
      <c r="C167" s="172"/>
      <c r="D167" s="172"/>
      <c r="E167" s="173" t="s">
        <v>22</v>
      </c>
      <c r="F167" s="271" t="s">
        <v>216</v>
      </c>
      <c r="G167" s="272"/>
      <c r="H167" s="272"/>
      <c r="I167" s="272"/>
      <c r="J167" s="172"/>
      <c r="K167" s="174">
        <v>55.484999999999999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168</v>
      </c>
      <c r="AU167" s="178" t="s">
        <v>135</v>
      </c>
      <c r="AV167" s="10" t="s">
        <v>135</v>
      </c>
      <c r="AW167" s="10" t="s">
        <v>36</v>
      </c>
      <c r="AX167" s="10" t="s">
        <v>79</v>
      </c>
      <c r="AY167" s="178" t="s">
        <v>156</v>
      </c>
    </row>
    <row r="168" spans="2:65" s="10" customFormat="1" ht="16.5" customHeight="1">
      <c r="B168" s="171"/>
      <c r="C168" s="172"/>
      <c r="D168" s="172"/>
      <c r="E168" s="173" t="s">
        <v>22</v>
      </c>
      <c r="F168" s="271" t="s">
        <v>217</v>
      </c>
      <c r="G168" s="272"/>
      <c r="H168" s="272"/>
      <c r="I168" s="272"/>
      <c r="J168" s="172"/>
      <c r="K168" s="174">
        <v>1.722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168</v>
      </c>
      <c r="AU168" s="178" t="s">
        <v>135</v>
      </c>
      <c r="AV168" s="10" t="s">
        <v>135</v>
      </c>
      <c r="AW168" s="10" t="s">
        <v>36</v>
      </c>
      <c r="AX168" s="10" t="s">
        <v>79</v>
      </c>
      <c r="AY168" s="178" t="s">
        <v>156</v>
      </c>
    </row>
    <row r="169" spans="2:65" s="10" customFormat="1" ht="16.5" customHeight="1">
      <c r="B169" s="171"/>
      <c r="C169" s="172"/>
      <c r="D169" s="172"/>
      <c r="E169" s="173" t="s">
        <v>22</v>
      </c>
      <c r="F169" s="271" t="s">
        <v>218</v>
      </c>
      <c r="G169" s="272"/>
      <c r="H169" s="272"/>
      <c r="I169" s="272"/>
      <c r="J169" s="172"/>
      <c r="K169" s="174">
        <v>1.38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168</v>
      </c>
      <c r="AU169" s="178" t="s">
        <v>135</v>
      </c>
      <c r="AV169" s="10" t="s">
        <v>135</v>
      </c>
      <c r="AW169" s="10" t="s">
        <v>36</v>
      </c>
      <c r="AX169" s="10" t="s">
        <v>79</v>
      </c>
      <c r="AY169" s="178" t="s">
        <v>156</v>
      </c>
    </row>
    <row r="170" spans="2:65" s="12" customFormat="1" ht="16.5" customHeight="1">
      <c r="B170" s="186"/>
      <c r="C170" s="187"/>
      <c r="D170" s="187"/>
      <c r="E170" s="188" t="s">
        <v>22</v>
      </c>
      <c r="F170" s="273" t="s">
        <v>204</v>
      </c>
      <c r="G170" s="274"/>
      <c r="H170" s="274"/>
      <c r="I170" s="274"/>
      <c r="J170" s="187"/>
      <c r="K170" s="189">
        <v>110.39100000000001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168</v>
      </c>
      <c r="AU170" s="193" t="s">
        <v>135</v>
      </c>
      <c r="AV170" s="12" t="s">
        <v>161</v>
      </c>
      <c r="AW170" s="12" t="s">
        <v>36</v>
      </c>
      <c r="AX170" s="12" t="s">
        <v>84</v>
      </c>
      <c r="AY170" s="193" t="s">
        <v>156</v>
      </c>
    </row>
    <row r="171" spans="2:65" s="1" customFormat="1" ht="25.5" customHeight="1">
      <c r="B171" s="37"/>
      <c r="C171" s="164" t="s">
        <v>219</v>
      </c>
      <c r="D171" s="164" t="s">
        <v>157</v>
      </c>
      <c r="E171" s="165" t="s">
        <v>220</v>
      </c>
      <c r="F171" s="263" t="s">
        <v>221</v>
      </c>
      <c r="G171" s="263"/>
      <c r="H171" s="263"/>
      <c r="I171" s="263"/>
      <c r="J171" s="166" t="s">
        <v>165</v>
      </c>
      <c r="K171" s="167">
        <v>3.25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46</v>
      </c>
      <c r="V171" s="38"/>
      <c r="W171" s="169">
        <f>V171*K171</f>
        <v>0</v>
      </c>
      <c r="X171" s="169">
        <v>4.9840000000000002E-2</v>
      </c>
      <c r="Y171" s="169">
        <f>X171*K171</f>
        <v>0.16198000000000001</v>
      </c>
      <c r="Z171" s="169">
        <v>0</v>
      </c>
      <c r="AA171" s="170">
        <f>Z171*K171</f>
        <v>0</v>
      </c>
      <c r="AR171" s="21" t="s">
        <v>161</v>
      </c>
      <c r="AT171" s="21" t="s">
        <v>157</v>
      </c>
      <c r="AU171" s="21" t="s">
        <v>135</v>
      </c>
      <c r="AY171" s="21" t="s">
        <v>156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135</v>
      </c>
      <c r="BK171" s="107">
        <f>ROUND(L171*K171,2)</f>
        <v>0</v>
      </c>
      <c r="BL171" s="21" t="s">
        <v>161</v>
      </c>
      <c r="BM171" s="21" t="s">
        <v>222</v>
      </c>
    </row>
    <row r="172" spans="2:65" s="10" customFormat="1" ht="16.5" customHeight="1">
      <c r="B172" s="171"/>
      <c r="C172" s="172"/>
      <c r="D172" s="172"/>
      <c r="E172" s="173" t="s">
        <v>22</v>
      </c>
      <c r="F172" s="267" t="s">
        <v>193</v>
      </c>
      <c r="G172" s="268"/>
      <c r="H172" s="268"/>
      <c r="I172" s="268"/>
      <c r="J172" s="172"/>
      <c r="K172" s="174">
        <v>3.25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168</v>
      </c>
      <c r="AU172" s="178" t="s">
        <v>135</v>
      </c>
      <c r="AV172" s="10" t="s">
        <v>135</v>
      </c>
      <c r="AW172" s="10" t="s">
        <v>36</v>
      </c>
      <c r="AX172" s="10" t="s">
        <v>84</v>
      </c>
      <c r="AY172" s="178" t="s">
        <v>156</v>
      </c>
    </row>
    <row r="173" spans="2:65" s="1" customFormat="1" ht="25.5" customHeight="1">
      <c r="B173" s="37"/>
      <c r="C173" s="164" t="s">
        <v>223</v>
      </c>
      <c r="D173" s="164" t="s">
        <v>157</v>
      </c>
      <c r="E173" s="165" t="s">
        <v>224</v>
      </c>
      <c r="F173" s="263" t="s">
        <v>225</v>
      </c>
      <c r="G173" s="263"/>
      <c r="H173" s="263"/>
      <c r="I173" s="263"/>
      <c r="J173" s="166" t="s">
        <v>160</v>
      </c>
      <c r="K173" s="167">
        <v>2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1.6979999999999999E-2</v>
      </c>
      <c r="Y173" s="169">
        <f>X173*K173</f>
        <v>3.3959999999999997E-2</v>
      </c>
      <c r="Z173" s="169">
        <v>0</v>
      </c>
      <c r="AA173" s="170">
        <f>Z173*K173</f>
        <v>0</v>
      </c>
      <c r="AR173" s="21" t="s">
        <v>161</v>
      </c>
      <c r="AT173" s="21" t="s">
        <v>157</v>
      </c>
      <c r="AU173" s="21" t="s">
        <v>135</v>
      </c>
      <c r="AY173" s="21" t="s">
        <v>156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135</v>
      </c>
      <c r="BK173" s="107">
        <f>ROUND(L173*K173,2)</f>
        <v>0</v>
      </c>
      <c r="BL173" s="21" t="s">
        <v>161</v>
      </c>
      <c r="BM173" s="21" t="s">
        <v>226</v>
      </c>
    </row>
    <row r="174" spans="2:65" s="1" customFormat="1" ht="25.5" customHeight="1">
      <c r="B174" s="37"/>
      <c r="C174" s="194" t="s">
        <v>227</v>
      </c>
      <c r="D174" s="194" t="s">
        <v>228</v>
      </c>
      <c r="E174" s="195" t="s">
        <v>229</v>
      </c>
      <c r="F174" s="275" t="s">
        <v>230</v>
      </c>
      <c r="G174" s="275"/>
      <c r="H174" s="275"/>
      <c r="I174" s="275"/>
      <c r="J174" s="196" t="s">
        <v>160</v>
      </c>
      <c r="K174" s="197">
        <v>2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1.201E-2</v>
      </c>
      <c r="Y174" s="169">
        <f>X174*K174</f>
        <v>2.402E-2</v>
      </c>
      <c r="Z174" s="169">
        <v>0</v>
      </c>
      <c r="AA174" s="170">
        <f>Z174*K174</f>
        <v>0</v>
      </c>
      <c r="AR174" s="21" t="s">
        <v>194</v>
      </c>
      <c r="AT174" s="21" t="s">
        <v>228</v>
      </c>
      <c r="AU174" s="21" t="s">
        <v>135</v>
      </c>
      <c r="AY174" s="21" t="s">
        <v>156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135</v>
      </c>
      <c r="BK174" s="107">
        <f>ROUND(L174*K174,2)</f>
        <v>0</v>
      </c>
      <c r="BL174" s="21" t="s">
        <v>161</v>
      </c>
      <c r="BM174" s="21" t="s">
        <v>231</v>
      </c>
    </row>
    <row r="175" spans="2:65" s="1" customFormat="1" ht="38.25" customHeight="1">
      <c r="B175" s="37"/>
      <c r="C175" s="164" t="s">
        <v>11</v>
      </c>
      <c r="D175" s="164" t="s">
        <v>157</v>
      </c>
      <c r="E175" s="165" t="s">
        <v>232</v>
      </c>
      <c r="F175" s="263" t="s">
        <v>233</v>
      </c>
      <c r="G175" s="263"/>
      <c r="H175" s="263"/>
      <c r="I175" s="263"/>
      <c r="J175" s="166" t="s">
        <v>160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0.44169999999999998</v>
      </c>
      <c r="Y175" s="169">
        <f>X175*K175</f>
        <v>0.44169999999999998</v>
      </c>
      <c r="Z175" s="169">
        <v>0</v>
      </c>
      <c r="AA175" s="170">
        <f>Z175*K175</f>
        <v>0</v>
      </c>
      <c r="AR175" s="21" t="s">
        <v>161</v>
      </c>
      <c r="AT175" s="21" t="s">
        <v>157</v>
      </c>
      <c r="AU175" s="21" t="s">
        <v>135</v>
      </c>
      <c r="AY175" s="21" t="s">
        <v>156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135</v>
      </c>
      <c r="BK175" s="107">
        <f>ROUND(L175*K175,2)</f>
        <v>0</v>
      </c>
      <c r="BL175" s="21" t="s">
        <v>161</v>
      </c>
      <c r="BM175" s="21" t="s">
        <v>234</v>
      </c>
    </row>
    <row r="176" spans="2:65" s="1" customFormat="1" ht="25.5" customHeight="1">
      <c r="B176" s="37"/>
      <c r="C176" s="194" t="s">
        <v>235</v>
      </c>
      <c r="D176" s="194" t="s">
        <v>228</v>
      </c>
      <c r="E176" s="195" t="s">
        <v>236</v>
      </c>
      <c r="F176" s="275" t="s">
        <v>237</v>
      </c>
      <c r="G176" s="275"/>
      <c r="H176" s="275"/>
      <c r="I176" s="275"/>
      <c r="J176" s="196" t="s">
        <v>160</v>
      </c>
      <c r="K176" s="197">
        <v>1</v>
      </c>
      <c r="L176" s="276">
        <v>0</v>
      </c>
      <c r="M176" s="277"/>
      <c r="N176" s="278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>V176*K176</f>
        <v>0</v>
      </c>
      <c r="X176" s="169">
        <v>1.06E-2</v>
      </c>
      <c r="Y176" s="169">
        <f>X176*K176</f>
        <v>1.06E-2</v>
      </c>
      <c r="Z176" s="169">
        <v>0</v>
      </c>
      <c r="AA176" s="170">
        <f>Z176*K176</f>
        <v>0</v>
      </c>
      <c r="AR176" s="21" t="s">
        <v>194</v>
      </c>
      <c r="AT176" s="21" t="s">
        <v>228</v>
      </c>
      <c r="AU176" s="21" t="s">
        <v>135</v>
      </c>
      <c r="AY176" s="21" t="s">
        <v>156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135</v>
      </c>
      <c r="BK176" s="107">
        <f>ROUND(L176*K176,2)</f>
        <v>0</v>
      </c>
      <c r="BL176" s="21" t="s">
        <v>161</v>
      </c>
      <c r="BM176" s="21" t="s">
        <v>238</v>
      </c>
    </row>
    <row r="177" spans="2:65" s="1" customFormat="1" ht="25.5" customHeight="1">
      <c r="B177" s="37"/>
      <c r="C177" s="164" t="s">
        <v>239</v>
      </c>
      <c r="D177" s="164" t="s">
        <v>157</v>
      </c>
      <c r="E177" s="165" t="s">
        <v>240</v>
      </c>
      <c r="F177" s="263" t="s">
        <v>241</v>
      </c>
      <c r="G177" s="263"/>
      <c r="H177" s="263"/>
      <c r="I177" s="263"/>
      <c r="J177" s="166" t="s">
        <v>160</v>
      </c>
      <c r="K177" s="167">
        <v>1</v>
      </c>
      <c r="L177" s="264">
        <v>0</v>
      </c>
      <c r="M177" s="265"/>
      <c r="N177" s="266">
        <f>ROUND(L177*K177,2)</f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1" t="s">
        <v>161</v>
      </c>
      <c r="AT177" s="21" t="s">
        <v>157</v>
      </c>
      <c r="AU177" s="21" t="s">
        <v>135</v>
      </c>
      <c r="AY177" s="21" t="s">
        <v>156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21" t="s">
        <v>135</v>
      </c>
      <c r="BK177" s="107">
        <f>ROUND(L177*K177,2)</f>
        <v>0</v>
      </c>
      <c r="BL177" s="21" t="s">
        <v>161</v>
      </c>
      <c r="BM177" s="21" t="s">
        <v>242</v>
      </c>
    </row>
    <row r="178" spans="2:65" s="9" customFormat="1" ht="29.85" customHeight="1">
      <c r="B178" s="153"/>
      <c r="C178" s="154"/>
      <c r="D178" s="163" t="s">
        <v>111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84">
        <f>BK178</f>
        <v>0</v>
      </c>
      <c r="O178" s="285"/>
      <c r="P178" s="285"/>
      <c r="Q178" s="285"/>
      <c r="R178" s="156"/>
      <c r="T178" s="157"/>
      <c r="U178" s="154"/>
      <c r="V178" s="154"/>
      <c r="W178" s="158">
        <f>SUM(W179:W212)</f>
        <v>0</v>
      </c>
      <c r="X178" s="154"/>
      <c r="Y178" s="158">
        <f>SUM(Y179:Y212)</f>
        <v>1.7140000000000002E-3</v>
      </c>
      <c r="Z178" s="154"/>
      <c r="AA178" s="159">
        <f>SUM(AA179:AA212)</f>
        <v>7.8556179999999989</v>
      </c>
      <c r="AR178" s="160" t="s">
        <v>84</v>
      </c>
      <c r="AT178" s="161" t="s">
        <v>78</v>
      </c>
      <c r="AU178" s="161" t="s">
        <v>84</v>
      </c>
      <c r="AY178" s="160" t="s">
        <v>156</v>
      </c>
      <c r="BK178" s="162">
        <f>SUM(BK179:BK212)</f>
        <v>0</v>
      </c>
    </row>
    <row r="179" spans="2:65" s="1" customFormat="1" ht="16.5" customHeight="1">
      <c r="B179" s="37"/>
      <c r="C179" s="164" t="s">
        <v>243</v>
      </c>
      <c r="D179" s="164" t="s">
        <v>157</v>
      </c>
      <c r="E179" s="165" t="s">
        <v>244</v>
      </c>
      <c r="F179" s="263" t="s">
        <v>245</v>
      </c>
      <c r="G179" s="263"/>
      <c r="H179" s="263"/>
      <c r="I179" s="263"/>
      <c r="J179" s="166" t="s">
        <v>246</v>
      </c>
      <c r="K179" s="167">
        <v>1</v>
      </c>
      <c r="L179" s="264">
        <v>0</v>
      </c>
      <c r="M179" s="265"/>
      <c r="N179" s="266">
        <f t="shared" ref="N179:N185" si="5">ROUND(L179*K179,2)</f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t="shared" ref="W179:W185" si="6">V179*K179</f>
        <v>0</v>
      </c>
      <c r="X179" s="169">
        <v>0</v>
      </c>
      <c r="Y179" s="169">
        <f t="shared" ref="Y179:Y185" si="7">X179*K179</f>
        <v>0</v>
      </c>
      <c r="Z179" s="169">
        <v>1.933E-2</v>
      </c>
      <c r="AA179" s="170">
        <f t="shared" ref="AA179:AA185" si="8">Z179*K179</f>
        <v>1.933E-2</v>
      </c>
      <c r="AR179" s="21" t="s">
        <v>235</v>
      </c>
      <c r="AT179" s="21" t="s">
        <v>157</v>
      </c>
      <c r="AU179" s="21" t="s">
        <v>135</v>
      </c>
      <c r="AY179" s="21" t="s">
        <v>156</v>
      </c>
      <c r="BE179" s="107">
        <f t="shared" ref="BE179:BE185" si="9">IF(U179="základní",N179,0)</f>
        <v>0</v>
      </c>
      <c r="BF179" s="107">
        <f t="shared" ref="BF179:BF185" si="10">IF(U179="snížená",N179,0)</f>
        <v>0</v>
      </c>
      <c r="BG179" s="107">
        <f t="shared" ref="BG179:BG185" si="11">IF(U179="zákl. přenesená",N179,0)</f>
        <v>0</v>
      </c>
      <c r="BH179" s="107">
        <f t="shared" ref="BH179:BH185" si="12">IF(U179="sníž. přenesená",N179,0)</f>
        <v>0</v>
      </c>
      <c r="BI179" s="107">
        <f t="shared" ref="BI179:BI185" si="13">IF(U179="nulová",N179,0)</f>
        <v>0</v>
      </c>
      <c r="BJ179" s="21" t="s">
        <v>135</v>
      </c>
      <c r="BK179" s="107">
        <f t="shared" ref="BK179:BK185" si="14">ROUND(L179*K179,2)</f>
        <v>0</v>
      </c>
      <c r="BL179" s="21" t="s">
        <v>235</v>
      </c>
      <c r="BM179" s="21" t="s">
        <v>247</v>
      </c>
    </row>
    <row r="180" spans="2:65" s="1" customFormat="1" ht="25.5" customHeight="1">
      <c r="B180" s="37"/>
      <c r="C180" s="164" t="s">
        <v>248</v>
      </c>
      <c r="D180" s="164" t="s">
        <v>157</v>
      </c>
      <c r="E180" s="165" t="s">
        <v>249</v>
      </c>
      <c r="F180" s="263" t="s">
        <v>250</v>
      </c>
      <c r="G180" s="263"/>
      <c r="H180" s="263"/>
      <c r="I180" s="263"/>
      <c r="J180" s="166" t="s">
        <v>246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1.9460000000000002E-2</v>
      </c>
      <c r="AA180" s="170">
        <f t="shared" si="8"/>
        <v>1.9460000000000002E-2</v>
      </c>
      <c r="AR180" s="21" t="s">
        <v>235</v>
      </c>
      <c r="AT180" s="21" t="s">
        <v>157</v>
      </c>
      <c r="AU180" s="21" t="s">
        <v>135</v>
      </c>
      <c r="AY180" s="21" t="s">
        <v>156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135</v>
      </c>
      <c r="BK180" s="107">
        <f t="shared" si="14"/>
        <v>0</v>
      </c>
      <c r="BL180" s="21" t="s">
        <v>235</v>
      </c>
      <c r="BM180" s="21" t="s">
        <v>251</v>
      </c>
    </row>
    <row r="181" spans="2:65" s="1" customFormat="1" ht="16.5" customHeight="1">
      <c r="B181" s="37"/>
      <c r="C181" s="164" t="s">
        <v>252</v>
      </c>
      <c r="D181" s="164" t="s">
        <v>157</v>
      </c>
      <c r="E181" s="165" t="s">
        <v>253</v>
      </c>
      <c r="F181" s="263" t="s">
        <v>254</v>
      </c>
      <c r="G181" s="263"/>
      <c r="H181" s="263"/>
      <c r="I181" s="263"/>
      <c r="J181" s="166" t="s">
        <v>246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9.5100000000000004E-2</v>
      </c>
      <c r="AA181" s="170">
        <f t="shared" si="8"/>
        <v>9.5100000000000004E-2</v>
      </c>
      <c r="AR181" s="21" t="s">
        <v>235</v>
      </c>
      <c r="AT181" s="21" t="s">
        <v>157</v>
      </c>
      <c r="AU181" s="21" t="s">
        <v>135</v>
      </c>
      <c r="AY181" s="21" t="s">
        <v>156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135</v>
      </c>
      <c r="BK181" s="107">
        <f t="shared" si="14"/>
        <v>0</v>
      </c>
      <c r="BL181" s="21" t="s">
        <v>235</v>
      </c>
      <c r="BM181" s="21" t="s">
        <v>255</v>
      </c>
    </row>
    <row r="182" spans="2:65" s="1" customFormat="1" ht="38.25" customHeight="1">
      <c r="B182" s="37"/>
      <c r="C182" s="164" t="s">
        <v>10</v>
      </c>
      <c r="D182" s="164" t="s">
        <v>157</v>
      </c>
      <c r="E182" s="165" t="s">
        <v>256</v>
      </c>
      <c r="F182" s="263" t="s">
        <v>257</v>
      </c>
      <c r="G182" s="263"/>
      <c r="H182" s="263"/>
      <c r="I182" s="263"/>
      <c r="J182" s="166" t="s">
        <v>246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9.1999999999999998E-3</v>
      </c>
      <c r="AA182" s="170">
        <f t="shared" si="8"/>
        <v>9.1999999999999998E-3</v>
      </c>
      <c r="AR182" s="21" t="s">
        <v>235</v>
      </c>
      <c r="AT182" s="21" t="s">
        <v>157</v>
      </c>
      <c r="AU182" s="21" t="s">
        <v>135</v>
      </c>
      <c r="AY182" s="21" t="s">
        <v>156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135</v>
      </c>
      <c r="BK182" s="107">
        <f t="shared" si="14"/>
        <v>0</v>
      </c>
      <c r="BL182" s="21" t="s">
        <v>235</v>
      </c>
      <c r="BM182" s="21" t="s">
        <v>258</v>
      </c>
    </row>
    <row r="183" spans="2:65" s="1" customFormat="1" ht="16.5" customHeight="1">
      <c r="B183" s="37"/>
      <c r="C183" s="164" t="s">
        <v>259</v>
      </c>
      <c r="D183" s="164" t="s">
        <v>157</v>
      </c>
      <c r="E183" s="165" t="s">
        <v>260</v>
      </c>
      <c r="F183" s="263" t="s">
        <v>261</v>
      </c>
      <c r="G183" s="263"/>
      <c r="H183" s="263"/>
      <c r="I183" s="263"/>
      <c r="J183" s="166" t="s">
        <v>246</v>
      </c>
      <c r="K183" s="167">
        <v>2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1.56E-3</v>
      </c>
      <c r="AA183" s="170">
        <f t="shared" si="8"/>
        <v>3.1199999999999999E-3</v>
      </c>
      <c r="AR183" s="21" t="s">
        <v>235</v>
      </c>
      <c r="AT183" s="21" t="s">
        <v>157</v>
      </c>
      <c r="AU183" s="21" t="s">
        <v>135</v>
      </c>
      <c r="AY183" s="21" t="s">
        <v>156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135</v>
      </c>
      <c r="BK183" s="107">
        <f t="shared" si="14"/>
        <v>0</v>
      </c>
      <c r="BL183" s="21" t="s">
        <v>235</v>
      </c>
      <c r="BM183" s="21" t="s">
        <v>262</v>
      </c>
    </row>
    <row r="184" spans="2:65" s="1" customFormat="1" ht="16.5" customHeight="1">
      <c r="B184" s="37"/>
      <c r="C184" s="164" t="s">
        <v>263</v>
      </c>
      <c r="D184" s="164" t="s">
        <v>157</v>
      </c>
      <c r="E184" s="165" t="s">
        <v>264</v>
      </c>
      <c r="F184" s="263" t="s">
        <v>265</v>
      </c>
      <c r="G184" s="263"/>
      <c r="H184" s="263"/>
      <c r="I184" s="263"/>
      <c r="J184" s="166" t="s">
        <v>160</v>
      </c>
      <c r="K184" s="167">
        <v>1</v>
      </c>
      <c r="L184" s="264">
        <v>0</v>
      </c>
      <c r="M184" s="265"/>
      <c r="N184" s="266">
        <f t="shared" si="5"/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 t="shared" si="6"/>
        <v>0</v>
      </c>
      <c r="X184" s="169">
        <v>0</v>
      </c>
      <c r="Y184" s="169">
        <f t="shared" si="7"/>
        <v>0</v>
      </c>
      <c r="Z184" s="169">
        <v>2.2499999999999998E-3</v>
      </c>
      <c r="AA184" s="170">
        <f t="shared" si="8"/>
        <v>2.2499999999999998E-3</v>
      </c>
      <c r="AR184" s="21" t="s">
        <v>235</v>
      </c>
      <c r="AT184" s="21" t="s">
        <v>157</v>
      </c>
      <c r="AU184" s="21" t="s">
        <v>135</v>
      </c>
      <c r="AY184" s="21" t="s">
        <v>156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21" t="s">
        <v>135</v>
      </c>
      <c r="BK184" s="107">
        <f t="shared" si="14"/>
        <v>0</v>
      </c>
      <c r="BL184" s="21" t="s">
        <v>235</v>
      </c>
      <c r="BM184" s="21" t="s">
        <v>266</v>
      </c>
    </row>
    <row r="185" spans="2:65" s="1" customFormat="1" ht="16.5" customHeight="1">
      <c r="B185" s="37"/>
      <c r="C185" s="164" t="s">
        <v>267</v>
      </c>
      <c r="D185" s="164" t="s">
        <v>157</v>
      </c>
      <c r="E185" s="165" t="s">
        <v>268</v>
      </c>
      <c r="F185" s="263" t="s">
        <v>269</v>
      </c>
      <c r="G185" s="263"/>
      <c r="H185" s="263"/>
      <c r="I185" s="263"/>
      <c r="J185" s="166" t="s">
        <v>165</v>
      </c>
      <c r="K185" s="167">
        <v>3.83</v>
      </c>
      <c r="L185" s="264">
        <v>0</v>
      </c>
      <c r="M185" s="265"/>
      <c r="N185" s="266">
        <f t="shared" si="5"/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 t="shared" si="6"/>
        <v>0</v>
      </c>
      <c r="X185" s="169">
        <v>0</v>
      </c>
      <c r="Y185" s="169">
        <f t="shared" si="7"/>
        <v>0</v>
      </c>
      <c r="Z185" s="169">
        <v>3.9E-2</v>
      </c>
      <c r="AA185" s="170">
        <f t="shared" si="8"/>
        <v>0.14937</v>
      </c>
      <c r="AR185" s="21" t="s">
        <v>235</v>
      </c>
      <c r="AT185" s="21" t="s">
        <v>157</v>
      </c>
      <c r="AU185" s="21" t="s">
        <v>135</v>
      </c>
      <c r="AY185" s="21" t="s">
        <v>156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21" t="s">
        <v>135</v>
      </c>
      <c r="BK185" s="107">
        <f t="shared" si="14"/>
        <v>0</v>
      </c>
      <c r="BL185" s="21" t="s">
        <v>235</v>
      </c>
      <c r="BM185" s="21" t="s">
        <v>270</v>
      </c>
    </row>
    <row r="186" spans="2:65" s="10" customFormat="1" ht="16.5" customHeight="1">
      <c r="B186" s="171"/>
      <c r="C186" s="172"/>
      <c r="D186" s="172"/>
      <c r="E186" s="173" t="s">
        <v>22</v>
      </c>
      <c r="F186" s="267" t="s">
        <v>271</v>
      </c>
      <c r="G186" s="268"/>
      <c r="H186" s="268"/>
      <c r="I186" s="268"/>
      <c r="J186" s="172"/>
      <c r="K186" s="174">
        <v>3.83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168</v>
      </c>
      <c r="AU186" s="178" t="s">
        <v>135</v>
      </c>
      <c r="AV186" s="10" t="s">
        <v>135</v>
      </c>
      <c r="AW186" s="10" t="s">
        <v>36</v>
      </c>
      <c r="AX186" s="10" t="s">
        <v>84</v>
      </c>
      <c r="AY186" s="178" t="s">
        <v>156</v>
      </c>
    </row>
    <row r="187" spans="2:65" s="1" customFormat="1" ht="25.5" customHeight="1">
      <c r="B187" s="37"/>
      <c r="C187" s="164" t="s">
        <v>272</v>
      </c>
      <c r="D187" s="164" t="s">
        <v>157</v>
      </c>
      <c r="E187" s="165" t="s">
        <v>273</v>
      </c>
      <c r="F187" s="263" t="s">
        <v>274</v>
      </c>
      <c r="G187" s="263"/>
      <c r="H187" s="263"/>
      <c r="I187" s="263"/>
      <c r="J187" s="166" t="s">
        <v>160</v>
      </c>
      <c r="K187" s="167">
        <v>5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2.4E-2</v>
      </c>
      <c r="AA187" s="170">
        <f>Z187*K187</f>
        <v>0.12</v>
      </c>
      <c r="AR187" s="21" t="s">
        <v>235</v>
      </c>
      <c r="AT187" s="21" t="s">
        <v>157</v>
      </c>
      <c r="AU187" s="21" t="s">
        <v>135</v>
      </c>
      <c r="AY187" s="21" t="s">
        <v>156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135</v>
      </c>
      <c r="BK187" s="107">
        <f>ROUND(L187*K187,2)</f>
        <v>0</v>
      </c>
      <c r="BL187" s="21" t="s">
        <v>235</v>
      </c>
      <c r="BM187" s="21" t="s">
        <v>275</v>
      </c>
    </row>
    <row r="188" spans="2:65" s="1" customFormat="1" ht="25.5" customHeight="1">
      <c r="B188" s="37"/>
      <c r="C188" s="164" t="s">
        <v>276</v>
      </c>
      <c r="D188" s="164" t="s">
        <v>157</v>
      </c>
      <c r="E188" s="165" t="s">
        <v>277</v>
      </c>
      <c r="F188" s="263" t="s">
        <v>278</v>
      </c>
      <c r="G188" s="263"/>
      <c r="H188" s="263"/>
      <c r="I188" s="263"/>
      <c r="J188" s="166" t="s">
        <v>160</v>
      </c>
      <c r="K188" s="167">
        <v>5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8.8099999999999998E-2</v>
      </c>
      <c r="AA188" s="170">
        <f>Z188*K188</f>
        <v>0.4405</v>
      </c>
      <c r="AR188" s="21" t="s">
        <v>235</v>
      </c>
      <c r="AT188" s="21" t="s">
        <v>157</v>
      </c>
      <c r="AU188" s="21" t="s">
        <v>135</v>
      </c>
      <c r="AY188" s="21" t="s">
        <v>156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135</v>
      </c>
      <c r="BK188" s="107">
        <f>ROUND(L188*K188,2)</f>
        <v>0</v>
      </c>
      <c r="BL188" s="21" t="s">
        <v>235</v>
      </c>
      <c r="BM188" s="21" t="s">
        <v>279</v>
      </c>
    </row>
    <row r="189" spans="2:65" s="1" customFormat="1" ht="25.5" customHeight="1">
      <c r="B189" s="37"/>
      <c r="C189" s="164" t="s">
        <v>280</v>
      </c>
      <c r="D189" s="164" t="s">
        <v>157</v>
      </c>
      <c r="E189" s="165" t="s">
        <v>281</v>
      </c>
      <c r="F189" s="263" t="s">
        <v>282</v>
      </c>
      <c r="G189" s="263"/>
      <c r="H189" s="263"/>
      <c r="I189" s="263"/>
      <c r="J189" s="166" t="s">
        <v>160</v>
      </c>
      <c r="K189" s="167">
        <v>1</v>
      </c>
      <c r="L189" s="264">
        <v>0</v>
      </c>
      <c r="M189" s="265"/>
      <c r="N189" s="266">
        <f>ROUND(L189*K189,2)</f>
        <v>0</v>
      </c>
      <c r="O189" s="266"/>
      <c r="P189" s="266"/>
      <c r="Q189" s="266"/>
      <c r="R189" s="39"/>
      <c r="T189" s="168" t="s">
        <v>22</v>
      </c>
      <c r="U189" s="46" t="s">
        <v>46</v>
      </c>
      <c r="V189" s="38"/>
      <c r="W189" s="169">
        <f>V189*K189</f>
        <v>0</v>
      </c>
      <c r="X189" s="169">
        <v>0</v>
      </c>
      <c r="Y189" s="169">
        <f>X189*K189</f>
        <v>0</v>
      </c>
      <c r="Z189" s="169">
        <v>0.17399999999999999</v>
      </c>
      <c r="AA189" s="170">
        <f>Z189*K189</f>
        <v>0.17399999999999999</v>
      </c>
      <c r="AR189" s="21" t="s">
        <v>235</v>
      </c>
      <c r="AT189" s="21" t="s">
        <v>157</v>
      </c>
      <c r="AU189" s="21" t="s">
        <v>135</v>
      </c>
      <c r="AY189" s="21" t="s">
        <v>156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1" t="s">
        <v>135</v>
      </c>
      <c r="BK189" s="107">
        <f>ROUND(L189*K189,2)</f>
        <v>0</v>
      </c>
      <c r="BL189" s="21" t="s">
        <v>235</v>
      </c>
      <c r="BM189" s="21" t="s">
        <v>283</v>
      </c>
    </row>
    <row r="190" spans="2:65" s="1" customFormat="1" ht="25.5" customHeight="1">
      <c r="B190" s="37"/>
      <c r="C190" s="164" t="s">
        <v>284</v>
      </c>
      <c r="D190" s="164" t="s">
        <v>157</v>
      </c>
      <c r="E190" s="165" t="s">
        <v>285</v>
      </c>
      <c r="F190" s="263" t="s">
        <v>286</v>
      </c>
      <c r="G190" s="263"/>
      <c r="H190" s="263"/>
      <c r="I190" s="263"/>
      <c r="J190" s="166" t="s">
        <v>165</v>
      </c>
      <c r="K190" s="167">
        <v>42.85</v>
      </c>
      <c r="L190" s="264">
        <v>0</v>
      </c>
      <c r="M190" s="265"/>
      <c r="N190" s="266">
        <f>ROUND(L190*K190,2)</f>
        <v>0</v>
      </c>
      <c r="O190" s="266"/>
      <c r="P190" s="266"/>
      <c r="Q190" s="266"/>
      <c r="R190" s="39"/>
      <c r="T190" s="168" t="s">
        <v>22</v>
      </c>
      <c r="U190" s="46" t="s">
        <v>46</v>
      </c>
      <c r="V190" s="38"/>
      <c r="W190" s="169">
        <f>V190*K190</f>
        <v>0</v>
      </c>
      <c r="X190" s="169">
        <v>4.0000000000000003E-5</v>
      </c>
      <c r="Y190" s="169">
        <f>X190*K190</f>
        <v>1.7140000000000002E-3</v>
      </c>
      <c r="Z190" s="169">
        <v>0</v>
      </c>
      <c r="AA190" s="170">
        <f>Z190*K190</f>
        <v>0</v>
      </c>
      <c r="AR190" s="21" t="s">
        <v>161</v>
      </c>
      <c r="AT190" s="21" t="s">
        <v>157</v>
      </c>
      <c r="AU190" s="21" t="s">
        <v>135</v>
      </c>
      <c r="AY190" s="21" t="s">
        <v>156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21" t="s">
        <v>135</v>
      </c>
      <c r="BK190" s="107">
        <f>ROUND(L190*K190,2)</f>
        <v>0</v>
      </c>
      <c r="BL190" s="21" t="s">
        <v>161</v>
      </c>
      <c r="BM190" s="21" t="s">
        <v>287</v>
      </c>
    </row>
    <row r="191" spans="2:65" s="1" customFormat="1" ht="25.5" customHeight="1">
      <c r="B191" s="37"/>
      <c r="C191" s="164" t="s">
        <v>288</v>
      </c>
      <c r="D191" s="164" t="s">
        <v>157</v>
      </c>
      <c r="E191" s="165" t="s">
        <v>289</v>
      </c>
      <c r="F191" s="263" t="s">
        <v>290</v>
      </c>
      <c r="G191" s="263"/>
      <c r="H191" s="263"/>
      <c r="I191" s="263"/>
      <c r="J191" s="166" t="s">
        <v>165</v>
      </c>
      <c r="K191" s="167">
        <v>2.0699999999999998</v>
      </c>
      <c r="L191" s="264">
        <v>0</v>
      </c>
      <c r="M191" s="265"/>
      <c r="N191" s="266">
        <f>ROUND(L191*K191,2)</f>
        <v>0</v>
      </c>
      <c r="O191" s="266"/>
      <c r="P191" s="266"/>
      <c r="Q191" s="266"/>
      <c r="R191" s="39"/>
      <c r="T191" s="168" t="s">
        <v>22</v>
      </c>
      <c r="U191" s="46" t="s">
        <v>46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0.13100000000000001</v>
      </c>
      <c r="AA191" s="170">
        <f>Z191*K191</f>
        <v>0.27116999999999997</v>
      </c>
      <c r="AR191" s="21" t="s">
        <v>161</v>
      </c>
      <c r="AT191" s="21" t="s">
        <v>157</v>
      </c>
      <c r="AU191" s="21" t="s">
        <v>135</v>
      </c>
      <c r="AY191" s="21" t="s">
        <v>156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135</v>
      </c>
      <c r="BK191" s="107">
        <f>ROUND(L191*K191,2)</f>
        <v>0</v>
      </c>
      <c r="BL191" s="21" t="s">
        <v>161</v>
      </c>
      <c r="BM191" s="21" t="s">
        <v>291</v>
      </c>
    </row>
    <row r="192" spans="2:65" s="10" customFormat="1" ht="16.5" customHeight="1">
      <c r="B192" s="171"/>
      <c r="C192" s="172"/>
      <c r="D192" s="172"/>
      <c r="E192" s="173" t="s">
        <v>22</v>
      </c>
      <c r="F192" s="267" t="s">
        <v>292</v>
      </c>
      <c r="G192" s="268"/>
      <c r="H192" s="268"/>
      <c r="I192" s="268"/>
      <c r="J192" s="172"/>
      <c r="K192" s="174">
        <v>2.0699999999999998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168</v>
      </c>
      <c r="AU192" s="178" t="s">
        <v>135</v>
      </c>
      <c r="AV192" s="10" t="s">
        <v>135</v>
      </c>
      <c r="AW192" s="10" t="s">
        <v>36</v>
      </c>
      <c r="AX192" s="10" t="s">
        <v>84</v>
      </c>
      <c r="AY192" s="178" t="s">
        <v>156</v>
      </c>
    </row>
    <row r="193" spans="2:65" s="1" customFormat="1" ht="25.5" customHeight="1">
      <c r="B193" s="37"/>
      <c r="C193" s="164" t="s">
        <v>293</v>
      </c>
      <c r="D193" s="164" t="s">
        <v>157</v>
      </c>
      <c r="E193" s="165" t="s">
        <v>294</v>
      </c>
      <c r="F193" s="263" t="s">
        <v>295</v>
      </c>
      <c r="G193" s="263"/>
      <c r="H193" s="263"/>
      <c r="I193" s="263"/>
      <c r="J193" s="166" t="s">
        <v>165</v>
      </c>
      <c r="K193" s="167">
        <v>28.001999999999999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22</v>
      </c>
      <c r="U193" s="46" t="s">
        <v>46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0.15</v>
      </c>
      <c r="AA193" s="170">
        <f>Z193*K193</f>
        <v>4.2002999999999995</v>
      </c>
      <c r="AR193" s="21" t="s">
        <v>161</v>
      </c>
      <c r="AT193" s="21" t="s">
        <v>157</v>
      </c>
      <c r="AU193" s="21" t="s">
        <v>135</v>
      </c>
      <c r="AY193" s="21" t="s">
        <v>156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135</v>
      </c>
      <c r="BK193" s="107">
        <f>ROUND(L193*K193,2)</f>
        <v>0</v>
      </c>
      <c r="BL193" s="21" t="s">
        <v>161</v>
      </c>
      <c r="BM193" s="21" t="s">
        <v>296</v>
      </c>
    </row>
    <row r="194" spans="2:65" s="10" customFormat="1" ht="16.5" customHeight="1">
      <c r="B194" s="171"/>
      <c r="C194" s="172"/>
      <c r="D194" s="172"/>
      <c r="E194" s="173" t="s">
        <v>22</v>
      </c>
      <c r="F194" s="267" t="s">
        <v>297</v>
      </c>
      <c r="G194" s="268"/>
      <c r="H194" s="268"/>
      <c r="I194" s="268"/>
      <c r="J194" s="172"/>
      <c r="K194" s="174">
        <v>28.001999999999999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168</v>
      </c>
      <c r="AU194" s="178" t="s">
        <v>135</v>
      </c>
      <c r="AV194" s="10" t="s">
        <v>135</v>
      </c>
      <c r="AW194" s="10" t="s">
        <v>36</v>
      </c>
      <c r="AX194" s="10" t="s">
        <v>84</v>
      </c>
      <c r="AY194" s="178" t="s">
        <v>156</v>
      </c>
    </row>
    <row r="195" spans="2:65" s="1" customFormat="1" ht="38.25" customHeight="1">
      <c r="B195" s="37"/>
      <c r="C195" s="164" t="s">
        <v>298</v>
      </c>
      <c r="D195" s="164" t="s">
        <v>157</v>
      </c>
      <c r="E195" s="165" t="s">
        <v>299</v>
      </c>
      <c r="F195" s="263" t="s">
        <v>300</v>
      </c>
      <c r="G195" s="263"/>
      <c r="H195" s="263"/>
      <c r="I195" s="263"/>
      <c r="J195" s="166" t="s">
        <v>301</v>
      </c>
      <c r="K195" s="167">
        <v>0.155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46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2.2000000000000002</v>
      </c>
      <c r="AA195" s="170">
        <f>Z195*K195</f>
        <v>0.34100000000000003</v>
      </c>
      <c r="AR195" s="21" t="s">
        <v>161</v>
      </c>
      <c r="AT195" s="21" t="s">
        <v>157</v>
      </c>
      <c r="AU195" s="21" t="s">
        <v>135</v>
      </c>
      <c r="AY195" s="21" t="s">
        <v>156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135</v>
      </c>
      <c r="BK195" s="107">
        <f>ROUND(L195*K195,2)</f>
        <v>0</v>
      </c>
      <c r="BL195" s="21" t="s">
        <v>161</v>
      </c>
      <c r="BM195" s="21" t="s">
        <v>302</v>
      </c>
    </row>
    <row r="196" spans="2:65" s="10" customFormat="1" ht="16.5" customHeight="1">
      <c r="B196" s="171"/>
      <c r="C196" s="172"/>
      <c r="D196" s="172"/>
      <c r="E196" s="173" t="s">
        <v>22</v>
      </c>
      <c r="F196" s="267" t="s">
        <v>303</v>
      </c>
      <c r="G196" s="268"/>
      <c r="H196" s="268"/>
      <c r="I196" s="268"/>
      <c r="J196" s="172"/>
      <c r="K196" s="174">
        <v>0.155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168</v>
      </c>
      <c r="AU196" s="178" t="s">
        <v>135</v>
      </c>
      <c r="AV196" s="10" t="s">
        <v>135</v>
      </c>
      <c r="AW196" s="10" t="s">
        <v>36</v>
      </c>
      <c r="AX196" s="10" t="s">
        <v>84</v>
      </c>
      <c r="AY196" s="178" t="s">
        <v>156</v>
      </c>
    </row>
    <row r="197" spans="2:65" s="1" customFormat="1" ht="38.25" customHeight="1">
      <c r="B197" s="37"/>
      <c r="C197" s="164" t="s">
        <v>304</v>
      </c>
      <c r="D197" s="164" t="s">
        <v>157</v>
      </c>
      <c r="E197" s="165" t="s">
        <v>305</v>
      </c>
      <c r="F197" s="263" t="s">
        <v>306</v>
      </c>
      <c r="G197" s="263"/>
      <c r="H197" s="263"/>
      <c r="I197" s="263"/>
      <c r="J197" s="166" t="s">
        <v>165</v>
      </c>
      <c r="K197" s="167">
        <v>14.9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46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3.5000000000000003E-2</v>
      </c>
      <c r="AA197" s="170">
        <f>Z197*K197</f>
        <v>0.52150000000000007</v>
      </c>
      <c r="AR197" s="21" t="s">
        <v>161</v>
      </c>
      <c r="AT197" s="21" t="s">
        <v>157</v>
      </c>
      <c r="AU197" s="21" t="s">
        <v>135</v>
      </c>
      <c r="AY197" s="21" t="s">
        <v>156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135</v>
      </c>
      <c r="BK197" s="107">
        <f>ROUND(L197*K197,2)</f>
        <v>0</v>
      </c>
      <c r="BL197" s="21" t="s">
        <v>161</v>
      </c>
      <c r="BM197" s="21" t="s">
        <v>307</v>
      </c>
    </row>
    <row r="198" spans="2:65" s="10" customFormat="1" ht="16.5" customHeight="1">
      <c r="B198" s="171"/>
      <c r="C198" s="172"/>
      <c r="D198" s="172"/>
      <c r="E198" s="173" t="s">
        <v>22</v>
      </c>
      <c r="F198" s="267" t="s">
        <v>308</v>
      </c>
      <c r="G198" s="268"/>
      <c r="H198" s="268"/>
      <c r="I198" s="268"/>
      <c r="J198" s="172"/>
      <c r="K198" s="174">
        <v>14.9</v>
      </c>
      <c r="L198" s="172"/>
      <c r="M198" s="172"/>
      <c r="N198" s="172"/>
      <c r="O198" s="172"/>
      <c r="P198" s="172"/>
      <c r="Q198" s="172"/>
      <c r="R198" s="175"/>
      <c r="T198" s="176"/>
      <c r="U198" s="172"/>
      <c r="V198" s="172"/>
      <c r="W198" s="172"/>
      <c r="X198" s="172"/>
      <c r="Y198" s="172"/>
      <c r="Z198" s="172"/>
      <c r="AA198" s="177"/>
      <c r="AT198" s="178" t="s">
        <v>168</v>
      </c>
      <c r="AU198" s="178" t="s">
        <v>135</v>
      </c>
      <c r="AV198" s="10" t="s">
        <v>135</v>
      </c>
      <c r="AW198" s="10" t="s">
        <v>36</v>
      </c>
      <c r="AX198" s="10" t="s">
        <v>84</v>
      </c>
      <c r="AY198" s="178" t="s">
        <v>156</v>
      </c>
    </row>
    <row r="199" spans="2:65" s="1" customFormat="1" ht="25.5" customHeight="1">
      <c r="B199" s="37"/>
      <c r="C199" s="164" t="s">
        <v>309</v>
      </c>
      <c r="D199" s="164" t="s">
        <v>157</v>
      </c>
      <c r="E199" s="165" t="s">
        <v>310</v>
      </c>
      <c r="F199" s="263" t="s">
        <v>311</v>
      </c>
      <c r="G199" s="263"/>
      <c r="H199" s="263"/>
      <c r="I199" s="263"/>
      <c r="J199" s="166" t="s">
        <v>165</v>
      </c>
      <c r="K199" s="167">
        <v>28.1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7.1000000000000004E-3</v>
      </c>
      <c r="AA199" s="170">
        <f>Z199*K199</f>
        <v>0.19951000000000002</v>
      </c>
      <c r="AR199" s="21" t="s">
        <v>161</v>
      </c>
      <c r="AT199" s="21" t="s">
        <v>157</v>
      </c>
      <c r="AU199" s="21" t="s">
        <v>135</v>
      </c>
      <c r="AY199" s="21" t="s">
        <v>156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135</v>
      </c>
      <c r="BK199" s="107">
        <f>ROUND(L199*K199,2)</f>
        <v>0</v>
      </c>
      <c r="BL199" s="21" t="s">
        <v>161</v>
      </c>
      <c r="BM199" s="21" t="s">
        <v>312</v>
      </c>
    </row>
    <row r="200" spans="2:65" s="10" customFormat="1" ht="16.5" customHeight="1">
      <c r="B200" s="171"/>
      <c r="C200" s="172"/>
      <c r="D200" s="172"/>
      <c r="E200" s="173" t="s">
        <v>22</v>
      </c>
      <c r="F200" s="267" t="s">
        <v>313</v>
      </c>
      <c r="G200" s="268"/>
      <c r="H200" s="268"/>
      <c r="I200" s="268"/>
      <c r="J200" s="172"/>
      <c r="K200" s="174">
        <v>28.1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168</v>
      </c>
      <c r="AU200" s="178" t="s">
        <v>135</v>
      </c>
      <c r="AV200" s="10" t="s">
        <v>135</v>
      </c>
      <c r="AW200" s="10" t="s">
        <v>36</v>
      </c>
      <c r="AX200" s="10" t="s">
        <v>84</v>
      </c>
      <c r="AY200" s="178" t="s">
        <v>156</v>
      </c>
    </row>
    <row r="201" spans="2:65" s="1" customFormat="1" ht="25.5" customHeight="1">
      <c r="B201" s="37"/>
      <c r="C201" s="164" t="s">
        <v>314</v>
      </c>
      <c r="D201" s="164" t="s">
        <v>157</v>
      </c>
      <c r="E201" s="165" t="s">
        <v>315</v>
      </c>
      <c r="F201" s="263" t="s">
        <v>316</v>
      </c>
      <c r="G201" s="263"/>
      <c r="H201" s="263"/>
      <c r="I201" s="263"/>
      <c r="J201" s="166" t="s">
        <v>172</v>
      </c>
      <c r="K201" s="167">
        <v>28.2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1E-3</v>
      </c>
      <c r="AA201" s="170">
        <f>Z201*K201</f>
        <v>2.8199999999999999E-2</v>
      </c>
      <c r="AR201" s="21" t="s">
        <v>161</v>
      </c>
      <c r="AT201" s="21" t="s">
        <v>157</v>
      </c>
      <c r="AU201" s="21" t="s">
        <v>135</v>
      </c>
      <c r="AY201" s="21" t="s">
        <v>156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135</v>
      </c>
      <c r="BK201" s="107">
        <f>ROUND(L201*K201,2)</f>
        <v>0</v>
      </c>
      <c r="BL201" s="21" t="s">
        <v>161</v>
      </c>
      <c r="BM201" s="21" t="s">
        <v>317</v>
      </c>
    </row>
    <row r="202" spans="2:65" s="10" customFormat="1" ht="16.5" customHeight="1">
      <c r="B202" s="171"/>
      <c r="C202" s="172"/>
      <c r="D202" s="172"/>
      <c r="E202" s="173" t="s">
        <v>22</v>
      </c>
      <c r="F202" s="267" t="s">
        <v>318</v>
      </c>
      <c r="G202" s="268"/>
      <c r="H202" s="268"/>
      <c r="I202" s="268"/>
      <c r="J202" s="172"/>
      <c r="K202" s="174">
        <v>12.4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168</v>
      </c>
      <c r="AU202" s="178" t="s">
        <v>135</v>
      </c>
      <c r="AV202" s="10" t="s">
        <v>135</v>
      </c>
      <c r="AW202" s="10" t="s">
        <v>36</v>
      </c>
      <c r="AX202" s="10" t="s">
        <v>79</v>
      </c>
      <c r="AY202" s="178" t="s">
        <v>156</v>
      </c>
    </row>
    <row r="203" spans="2:65" s="10" customFormat="1" ht="16.5" customHeight="1">
      <c r="B203" s="171"/>
      <c r="C203" s="172"/>
      <c r="D203" s="172"/>
      <c r="E203" s="173" t="s">
        <v>22</v>
      </c>
      <c r="F203" s="271" t="s">
        <v>319</v>
      </c>
      <c r="G203" s="272"/>
      <c r="H203" s="272"/>
      <c r="I203" s="272"/>
      <c r="J203" s="172"/>
      <c r="K203" s="174">
        <v>15.8</v>
      </c>
      <c r="L203" s="172"/>
      <c r="M203" s="172"/>
      <c r="N203" s="172"/>
      <c r="O203" s="172"/>
      <c r="P203" s="172"/>
      <c r="Q203" s="172"/>
      <c r="R203" s="175"/>
      <c r="T203" s="176"/>
      <c r="U203" s="172"/>
      <c r="V203" s="172"/>
      <c r="W203" s="172"/>
      <c r="X203" s="172"/>
      <c r="Y203" s="172"/>
      <c r="Z203" s="172"/>
      <c r="AA203" s="177"/>
      <c r="AT203" s="178" t="s">
        <v>168</v>
      </c>
      <c r="AU203" s="178" t="s">
        <v>135</v>
      </c>
      <c r="AV203" s="10" t="s">
        <v>135</v>
      </c>
      <c r="AW203" s="10" t="s">
        <v>36</v>
      </c>
      <c r="AX203" s="10" t="s">
        <v>79</v>
      </c>
      <c r="AY203" s="178" t="s">
        <v>156</v>
      </c>
    </row>
    <row r="204" spans="2:65" s="12" customFormat="1" ht="16.5" customHeight="1">
      <c r="B204" s="186"/>
      <c r="C204" s="187"/>
      <c r="D204" s="187"/>
      <c r="E204" s="188" t="s">
        <v>22</v>
      </c>
      <c r="F204" s="273" t="s">
        <v>204</v>
      </c>
      <c r="G204" s="274"/>
      <c r="H204" s="274"/>
      <c r="I204" s="274"/>
      <c r="J204" s="187"/>
      <c r="K204" s="189">
        <v>28.2</v>
      </c>
      <c r="L204" s="187"/>
      <c r="M204" s="187"/>
      <c r="N204" s="187"/>
      <c r="O204" s="187"/>
      <c r="P204" s="187"/>
      <c r="Q204" s="187"/>
      <c r="R204" s="190"/>
      <c r="T204" s="191"/>
      <c r="U204" s="187"/>
      <c r="V204" s="187"/>
      <c r="W204" s="187"/>
      <c r="X204" s="187"/>
      <c r="Y204" s="187"/>
      <c r="Z204" s="187"/>
      <c r="AA204" s="192"/>
      <c r="AT204" s="193" t="s">
        <v>168</v>
      </c>
      <c r="AU204" s="193" t="s">
        <v>135</v>
      </c>
      <c r="AV204" s="12" t="s">
        <v>161</v>
      </c>
      <c r="AW204" s="12" t="s">
        <v>36</v>
      </c>
      <c r="AX204" s="12" t="s">
        <v>84</v>
      </c>
      <c r="AY204" s="193" t="s">
        <v>156</v>
      </c>
    </row>
    <row r="205" spans="2:65" s="1" customFormat="1" ht="25.5" customHeight="1">
      <c r="B205" s="37"/>
      <c r="C205" s="164" t="s">
        <v>320</v>
      </c>
      <c r="D205" s="164" t="s">
        <v>157</v>
      </c>
      <c r="E205" s="165" t="s">
        <v>321</v>
      </c>
      <c r="F205" s="263" t="s">
        <v>322</v>
      </c>
      <c r="G205" s="263"/>
      <c r="H205" s="263"/>
      <c r="I205" s="263"/>
      <c r="J205" s="166" t="s">
        <v>165</v>
      </c>
      <c r="K205" s="167">
        <v>4.8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7.5999999999999998E-2</v>
      </c>
      <c r="AA205" s="170">
        <f>Z205*K205</f>
        <v>0.36479999999999996</v>
      </c>
      <c r="AR205" s="21" t="s">
        <v>161</v>
      </c>
      <c r="AT205" s="21" t="s">
        <v>157</v>
      </c>
      <c r="AU205" s="21" t="s">
        <v>135</v>
      </c>
      <c r="AY205" s="21" t="s">
        <v>156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135</v>
      </c>
      <c r="BK205" s="107">
        <f>ROUND(L205*K205,2)</f>
        <v>0</v>
      </c>
      <c r="BL205" s="21" t="s">
        <v>161</v>
      </c>
      <c r="BM205" s="21" t="s">
        <v>323</v>
      </c>
    </row>
    <row r="206" spans="2:65" s="10" customFormat="1" ht="16.5" customHeight="1">
      <c r="B206" s="171"/>
      <c r="C206" s="172"/>
      <c r="D206" s="172"/>
      <c r="E206" s="173" t="s">
        <v>22</v>
      </c>
      <c r="F206" s="267" t="s">
        <v>324</v>
      </c>
      <c r="G206" s="268"/>
      <c r="H206" s="268"/>
      <c r="I206" s="268"/>
      <c r="J206" s="172"/>
      <c r="K206" s="174">
        <v>4.8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168</v>
      </c>
      <c r="AU206" s="178" t="s">
        <v>135</v>
      </c>
      <c r="AV206" s="10" t="s">
        <v>135</v>
      </c>
      <c r="AW206" s="10" t="s">
        <v>36</v>
      </c>
      <c r="AX206" s="10" t="s">
        <v>84</v>
      </c>
      <c r="AY206" s="178" t="s">
        <v>156</v>
      </c>
    </row>
    <row r="207" spans="2:65" s="1" customFormat="1" ht="25.5" customHeight="1">
      <c r="B207" s="37"/>
      <c r="C207" s="164" t="s">
        <v>325</v>
      </c>
      <c r="D207" s="164" t="s">
        <v>157</v>
      </c>
      <c r="E207" s="165" t="s">
        <v>326</v>
      </c>
      <c r="F207" s="263" t="s">
        <v>327</v>
      </c>
      <c r="G207" s="263"/>
      <c r="H207" s="263"/>
      <c r="I207" s="263"/>
      <c r="J207" s="166" t="s">
        <v>328</v>
      </c>
      <c r="K207" s="167">
        <v>1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46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1.2999999999999999E-2</v>
      </c>
      <c r="AA207" s="170">
        <f>Z207*K207</f>
        <v>1.2999999999999999E-2</v>
      </c>
      <c r="AR207" s="21" t="s">
        <v>161</v>
      </c>
      <c r="AT207" s="21" t="s">
        <v>157</v>
      </c>
      <c r="AU207" s="21" t="s">
        <v>135</v>
      </c>
      <c r="AY207" s="21" t="s">
        <v>156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135</v>
      </c>
      <c r="BK207" s="107">
        <f>ROUND(L207*K207,2)</f>
        <v>0</v>
      </c>
      <c r="BL207" s="21" t="s">
        <v>161</v>
      </c>
      <c r="BM207" s="21" t="s">
        <v>329</v>
      </c>
    </row>
    <row r="208" spans="2:65" s="1" customFormat="1" ht="16.5" customHeight="1">
      <c r="B208" s="37"/>
      <c r="C208" s="164" t="s">
        <v>330</v>
      </c>
      <c r="D208" s="164" t="s">
        <v>157</v>
      </c>
      <c r="E208" s="165" t="s">
        <v>331</v>
      </c>
      <c r="F208" s="263" t="s">
        <v>332</v>
      </c>
      <c r="G208" s="263"/>
      <c r="H208" s="263"/>
      <c r="I208" s="263"/>
      <c r="J208" s="166" t="s">
        <v>328</v>
      </c>
      <c r="K208" s="167">
        <v>1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1.2999999999999999E-2</v>
      </c>
      <c r="AA208" s="170">
        <f>Z208*K208</f>
        <v>1.2999999999999999E-2</v>
      </c>
      <c r="AR208" s="21" t="s">
        <v>161</v>
      </c>
      <c r="AT208" s="21" t="s">
        <v>157</v>
      </c>
      <c r="AU208" s="21" t="s">
        <v>135</v>
      </c>
      <c r="AY208" s="21" t="s">
        <v>156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135</v>
      </c>
      <c r="BK208" s="107">
        <f>ROUND(L208*K208,2)</f>
        <v>0</v>
      </c>
      <c r="BL208" s="21" t="s">
        <v>161</v>
      </c>
      <c r="BM208" s="21" t="s">
        <v>333</v>
      </c>
    </row>
    <row r="209" spans="2:65" s="1" customFormat="1" ht="25.5" customHeight="1">
      <c r="B209" s="37"/>
      <c r="C209" s="164" t="s">
        <v>334</v>
      </c>
      <c r="D209" s="164" t="s">
        <v>157</v>
      </c>
      <c r="E209" s="165" t="s">
        <v>335</v>
      </c>
      <c r="F209" s="263" t="s">
        <v>336</v>
      </c>
      <c r="G209" s="263"/>
      <c r="H209" s="263"/>
      <c r="I209" s="263"/>
      <c r="J209" s="166" t="s">
        <v>165</v>
      </c>
      <c r="K209" s="167">
        <v>12.805999999999999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6.8000000000000005E-2</v>
      </c>
      <c r="AA209" s="170">
        <f>Z209*K209</f>
        <v>0.87080800000000003</v>
      </c>
      <c r="AR209" s="21" t="s">
        <v>161</v>
      </c>
      <c r="AT209" s="21" t="s">
        <v>157</v>
      </c>
      <c r="AU209" s="21" t="s">
        <v>135</v>
      </c>
      <c r="AY209" s="21" t="s">
        <v>156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135</v>
      </c>
      <c r="BK209" s="107">
        <f>ROUND(L209*K209,2)</f>
        <v>0</v>
      </c>
      <c r="BL209" s="21" t="s">
        <v>161</v>
      </c>
      <c r="BM209" s="21" t="s">
        <v>337</v>
      </c>
    </row>
    <row r="210" spans="2:65" s="10" customFormat="1" ht="16.5" customHeight="1">
      <c r="B210" s="171"/>
      <c r="C210" s="172"/>
      <c r="D210" s="172"/>
      <c r="E210" s="173" t="s">
        <v>22</v>
      </c>
      <c r="F210" s="267" t="s">
        <v>338</v>
      </c>
      <c r="G210" s="268"/>
      <c r="H210" s="268"/>
      <c r="I210" s="268"/>
      <c r="J210" s="172"/>
      <c r="K210" s="174">
        <v>12.805999999999999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168</v>
      </c>
      <c r="AU210" s="178" t="s">
        <v>135</v>
      </c>
      <c r="AV210" s="10" t="s">
        <v>135</v>
      </c>
      <c r="AW210" s="10" t="s">
        <v>36</v>
      </c>
      <c r="AX210" s="10" t="s">
        <v>84</v>
      </c>
      <c r="AY210" s="178" t="s">
        <v>156</v>
      </c>
    </row>
    <row r="211" spans="2:65" s="1" customFormat="1" ht="25.5" customHeight="1">
      <c r="B211" s="37"/>
      <c r="C211" s="164" t="s">
        <v>339</v>
      </c>
      <c r="D211" s="164" t="s">
        <v>157</v>
      </c>
      <c r="E211" s="165" t="s">
        <v>340</v>
      </c>
      <c r="F211" s="263" t="s">
        <v>341</v>
      </c>
      <c r="G211" s="263"/>
      <c r="H211" s="263"/>
      <c r="I211" s="263"/>
      <c r="J211" s="166" t="s">
        <v>165</v>
      </c>
      <c r="K211" s="167">
        <v>5.25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46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161</v>
      </c>
      <c r="AT211" s="21" t="s">
        <v>157</v>
      </c>
      <c r="AU211" s="21" t="s">
        <v>135</v>
      </c>
      <c r="AY211" s="21" t="s">
        <v>156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135</v>
      </c>
      <c r="BK211" s="107">
        <f>ROUND(L211*K211,2)</f>
        <v>0</v>
      </c>
      <c r="BL211" s="21" t="s">
        <v>161</v>
      </c>
      <c r="BM211" s="21" t="s">
        <v>342</v>
      </c>
    </row>
    <row r="212" spans="2:65" s="10" customFormat="1" ht="16.5" customHeight="1">
      <c r="B212" s="171"/>
      <c r="C212" s="172"/>
      <c r="D212" s="172"/>
      <c r="E212" s="173" t="s">
        <v>22</v>
      </c>
      <c r="F212" s="267" t="s">
        <v>343</v>
      </c>
      <c r="G212" s="268"/>
      <c r="H212" s="268"/>
      <c r="I212" s="268"/>
      <c r="J212" s="172"/>
      <c r="K212" s="174">
        <v>5.25</v>
      </c>
      <c r="L212" s="172"/>
      <c r="M212" s="172"/>
      <c r="N212" s="172"/>
      <c r="O212" s="172"/>
      <c r="P212" s="172"/>
      <c r="Q212" s="172"/>
      <c r="R212" s="175"/>
      <c r="T212" s="176"/>
      <c r="U212" s="172"/>
      <c r="V212" s="172"/>
      <c r="W212" s="172"/>
      <c r="X212" s="172"/>
      <c r="Y212" s="172"/>
      <c r="Z212" s="172"/>
      <c r="AA212" s="177"/>
      <c r="AT212" s="178" t="s">
        <v>168</v>
      </c>
      <c r="AU212" s="178" t="s">
        <v>135</v>
      </c>
      <c r="AV212" s="10" t="s">
        <v>135</v>
      </c>
      <c r="AW212" s="10" t="s">
        <v>36</v>
      </c>
      <c r="AX212" s="10" t="s">
        <v>84</v>
      </c>
      <c r="AY212" s="178" t="s">
        <v>156</v>
      </c>
    </row>
    <row r="213" spans="2:65" s="9" customFormat="1" ht="29.85" customHeight="1">
      <c r="B213" s="153"/>
      <c r="C213" s="154"/>
      <c r="D213" s="163" t="s">
        <v>112</v>
      </c>
      <c r="E213" s="163"/>
      <c r="F213" s="163"/>
      <c r="G213" s="163"/>
      <c r="H213" s="163"/>
      <c r="I213" s="163"/>
      <c r="J213" s="163"/>
      <c r="K213" s="163"/>
      <c r="L213" s="163"/>
      <c r="M213" s="163"/>
      <c r="N213" s="282">
        <f>BK213</f>
        <v>0</v>
      </c>
      <c r="O213" s="283"/>
      <c r="P213" s="283"/>
      <c r="Q213" s="283"/>
      <c r="R213" s="156"/>
      <c r="T213" s="157"/>
      <c r="U213" s="154"/>
      <c r="V213" s="154"/>
      <c r="W213" s="158">
        <f>SUM(W214:W217)</f>
        <v>0</v>
      </c>
      <c r="X213" s="154"/>
      <c r="Y213" s="158">
        <f>SUM(Y214:Y217)</f>
        <v>0</v>
      </c>
      <c r="Z213" s="154"/>
      <c r="AA213" s="159">
        <f>SUM(AA214:AA217)</f>
        <v>0</v>
      </c>
      <c r="AR213" s="160" t="s">
        <v>84</v>
      </c>
      <c r="AT213" s="161" t="s">
        <v>78</v>
      </c>
      <c r="AU213" s="161" t="s">
        <v>84</v>
      </c>
      <c r="AY213" s="160" t="s">
        <v>156</v>
      </c>
      <c r="BK213" s="162">
        <f>SUM(BK214:BK217)</f>
        <v>0</v>
      </c>
    </row>
    <row r="214" spans="2:65" s="1" customFormat="1" ht="38.25" customHeight="1">
      <c r="B214" s="37"/>
      <c r="C214" s="164" t="s">
        <v>344</v>
      </c>
      <c r="D214" s="164" t="s">
        <v>157</v>
      </c>
      <c r="E214" s="165" t="s">
        <v>345</v>
      </c>
      <c r="F214" s="263" t="s">
        <v>346</v>
      </c>
      <c r="G214" s="263"/>
      <c r="H214" s="263"/>
      <c r="I214" s="263"/>
      <c r="J214" s="166" t="s">
        <v>347</v>
      </c>
      <c r="K214" s="167">
        <v>7.8559999999999999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22</v>
      </c>
      <c r="U214" s="46" t="s">
        <v>46</v>
      </c>
      <c r="V214" s="38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161</v>
      </c>
      <c r="AT214" s="21" t="s">
        <v>157</v>
      </c>
      <c r="AU214" s="21" t="s">
        <v>135</v>
      </c>
      <c r="AY214" s="21" t="s">
        <v>156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135</v>
      </c>
      <c r="BK214" s="107">
        <f>ROUND(L214*K214,2)</f>
        <v>0</v>
      </c>
      <c r="BL214" s="21" t="s">
        <v>161</v>
      </c>
      <c r="BM214" s="21" t="s">
        <v>348</v>
      </c>
    </row>
    <row r="215" spans="2:65" s="1" customFormat="1" ht="38.25" customHeight="1">
      <c r="B215" s="37"/>
      <c r="C215" s="164" t="s">
        <v>349</v>
      </c>
      <c r="D215" s="164" t="s">
        <v>157</v>
      </c>
      <c r="E215" s="165" t="s">
        <v>350</v>
      </c>
      <c r="F215" s="263" t="s">
        <v>351</v>
      </c>
      <c r="G215" s="263"/>
      <c r="H215" s="263"/>
      <c r="I215" s="263"/>
      <c r="J215" s="166" t="s">
        <v>347</v>
      </c>
      <c r="K215" s="167">
        <v>7.8559999999999999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1" t="s">
        <v>161</v>
      </c>
      <c r="AT215" s="21" t="s">
        <v>157</v>
      </c>
      <c r="AU215" s="21" t="s">
        <v>135</v>
      </c>
      <c r="AY215" s="21" t="s">
        <v>156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135</v>
      </c>
      <c r="BK215" s="107">
        <f>ROUND(L215*K215,2)</f>
        <v>0</v>
      </c>
      <c r="BL215" s="21" t="s">
        <v>161</v>
      </c>
      <c r="BM215" s="21" t="s">
        <v>352</v>
      </c>
    </row>
    <row r="216" spans="2:65" s="1" customFormat="1" ht="25.5" customHeight="1">
      <c r="B216" s="37"/>
      <c r="C216" s="164" t="s">
        <v>353</v>
      </c>
      <c r="D216" s="164" t="s">
        <v>157</v>
      </c>
      <c r="E216" s="165" t="s">
        <v>354</v>
      </c>
      <c r="F216" s="263" t="s">
        <v>355</v>
      </c>
      <c r="G216" s="263"/>
      <c r="H216" s="263"/>
      <c r="I216" s="263"/>
      <c r="J216" s="166" t="s">
        <v>347</v>
      </c>
      <c r="K216" s="167">
        <v>78.56</v>
      </c>
      <c r="L216" s="264">
        <v>0</v>
      </c>
      <c r="M216" s="265"/>
      <c r="N216" s="266">
        <f>ROUND(L216*K216,2)</f>
        <v>0</v>
      </c>
      <c r="O216" s="266"/>
      <c r="P216" s="266"/>
      <c r="Q216" s="266"/>
      <c r="R216" s="39"/>
      <c r="T216" s="168" t="s">
        <v>22</v>
      </c>
      <c r="U216" s="46" t="s">
        <v>46</v>
      </c>
      <c r="V216" s="38"/>
      <c r="W216" s="169">
        <f>V216*K216</f>
        <v>0</v>
      </c>
      <c r="X216" s="169">
        <v>0</v>
      </c>
      <c r="Y216" s="169">
        <f>X216*K216</f>
        <v>0</v>
      </c>
      <c r="Z216" s="169">
        <v>0</v>
      </c>
      <c r="AA216" s="170">
        <f>Z216*K216</f>
        <v>0</v>
      </c>
      <c r="AR216" s="21" t="s">
        <v>161</v>
      </c>
      <c r="AT216" s="21" t="s">
        <v>157</v>
      </c>
      <c r="AU216" s="21" t="s">
        <v>135</v>
      </c>
      <c r="AY216" s="21" t="s">
        <v>156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21" t="s">
        <v>135</v>
      </c>
      <c r="BK216" s="107">
        <f>ROUND(L216*K216,2)</f>
        <v>0</v>
      </c>
      <c r="BL216" s="21" t="s">
        <v>161</v>
      </c>
      <c r="BM216" s="21" t="s">
        <v>356</v>
      </c>
    </row>
    <row r="217" spans="2:65" s="1" customFormat="1" ht="25.5" customHeight="1">
      <c r="B217" s="37"/>
      <c r="C217" s="164" t="s">
        <v>357</v>
      </c>
      <c r="D217" s="164" t="s">
        <v>157</v>
      </c>
      <c r="E217" s="165" t="s">
        <v>358</v>
      </c>
      <c r="F217" s="263" t="s">
        <v>359</v>
      </c>
      <c r="G217" s="263"/>
      <c r="H217" s="263"/>
      <c r="I217" s="263"/>
      <c r="J217" s="166" t="s">
        <v>347</v>
      </c>
      <c r="K217" s="167">
        <v>7.8559999999999999</v>
      </c>
      <c r="L217" s="264">
        <v>0</v>
      </c>
      <c r="M217" s="265"/>
      <c r="N217" s="266">
        <f>ROUND(L217*K217,2)</f>
        <v>0</v>
      </c>
      <c r="O217" s="266"/>
      <c r="P217" s="266"/>
      <c r="Q217" s="266"/>
      <c r="R217" s="39"/>
      <c r="T217" s="168" t="s">
        <v>22</v>
      </c>
      <c r="U217" s="46" t="s">
        <v>46</v>
      </c>
      <c r="V217" s="38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1" t="s">
        <v>161</v>
      </c>
      <c r="AT217" s="21" t="s">
        <v>157</v>
      </c>
      <c r="AU217" s="21" t="s">
        <v>135</v>
      </c>
      <c r="AY217" s="21" t="s">
        <v>156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135</v>
      </c>
      <c r="BK217" s="107">
        <f>ROUND(L217*K217,2)</f>
        <v>0</v>
      </c>
      <c r="BL217" s="21" t="s">
        <v>161</v>
      </c>
      <c r="BM217" s="21" t="s">
        <v>360</v>
      </c>
    </row>
    <row r="218" spans="2:65" s="9" customFormat="1" ht="29.85" customHeight="1">
      <c r="B218" s="153"/>
      <c r="C218" s="154"/>
      <c r="D218" s="163" t="s">
        <v>113</v>
      </c>
      <c r="E218" s="163"/>
      <c r="F218" s="163"/>
      <c r="G218" s="163"/>
      <c r="H218" s="163"/>
      <c r="I218" s="163"/>
      <c r="J218" s="163"/>
      <c r="K218" s="163"/>
      <c r="L218" s="163"/>
      <c r="M218" s="163"/>
      <c r="N218" s="284">
        <f>BK218</f>
        <v>0</v>
      </c>
      <c r="O218" s="285"/>
      <c r="P218" s="285"/>
      <c r="Q218" s="285"/>
      <c r="R218" s="156"/>
      <c r="T218" s="157"/>
      <c r="U218" s="154"/>
      <c r="V218" s="154"/>
      <c r="W218" s="158">
        <f>W219</f>
        <v>0</v>
      </c>
      <c r="X218" s="154"/>
      <c r="Y218" s="158">
        <f>Y219</f>
        <v>0</v>
      </c>
      <c r="Z218" s="154"/>
      <c r="AA218" s="159">
        <f>AA219</f>
        <v>0</v>
      </c>
      <c r="AR218" s="160" t="s">
        <v>84</v>
      </c>
      <c r="AT218" s="161" t="s">
        <v>78</v>
      </c>
      <c r="AU218" s="161" t="s">
        <v>84</v>
      </c>
      <c r="AY218" s="160" t="s">
        <v>156</v>
      </c>
      <c r="BK218" s="162">
        <f>BK219</f>
        <v>0</v>
      </c>
    </row>
    <row r="219" spans="2:65" s="1" customFormat="1" ht="25.5" customHeight="1">
      <c r="B219" s="37"/>
      <c r="C219" s="164" t="s">
        <v>361</v>
      </c>
      <c r="D219" s="164" t="s">
        <v>157</v>
      </c>
      <c r="E219" s="165" t="s">
        <v>362</v>
      </c>
      <c r="F219" s="263" t="s">
        <v>363</v>
      </c>
      <c r="G219" s="263"/>
      <c r="H219" s="263"/>
      <c r="I219" s="263"/>
      <c r="J219" s="166" t="s">
        <v>347</v>
      </c>
      <c r="K219" s="167">
        <v>4.3170000000000002</v>
      </c>
      <c r="L219" s="264">
        <v>0</v>
      </c>
      <c r="M219" s="265"/>
      <c r="N219" s="266">
        <f>ROUND(L219*K219,2)</f>
        <v>0</v>
      </c>
      <c r="O219" s="266"/>
      <c r="P219" s="266"/>
      <c r="Q219" s="266"/>
      <c r="R219" s="39"/>
      <c r="T219" s="168" t="s">
        <v>22</v>
      </c>
      <c r="U219" s="46" t="s">
        <v>46</v>
      </c>
      <c r="V219" s="38"/>
      <c r="W219" s="169">
        <f>V219*K219</f>
        <v>0</v>
      </c>
      <c r="X219" s="169">
        <v>0</v>
      </c>
      <c r="Y219" s="169">
        <f>X219*K219</f>
        <v>0</v>
      </c>
      <c r="Z219" s="169">
        <v>0</v>
      </c>
      <c r="AA219" s="170">
        <f>Z219*K219</f>
        <v>0</v>
      </c>
      <c r="AR219" s="21" t="s">
        <v>161</v>
      </c>
      <c r="AT219" s="21" t="s">
        <v>157</v>
      </c>
      <c r="AU219" s="21" t="s">
        <v>135</v>
      </c>
      <c r="AY219" s="21" t="s">
        <v>156</v>
      </c>
      <c r="BE219" s="107">
        <f>IF(U219="základní",N219,0)</f>
        <v>0</v>
      </c>
      <c r="BF219" s="107">
        <f>IF(U219="snížená",N219,0)</f>
        <v>0</v>
      </c>
      <c r="BG219" s="107">
        <f>IF(U219="zákl. přenesená",N219,0)</f>
        <v>0</v>
      </c>
      <c r="BH219" s="107">
        <f>IF(U219="sníž. přenesená",N219,0)</f>
        <v>0</v>
      </c>
      <c r="BI219" s="107">
        <f>IF(U219="nulová",N219,0)</f>
        <v>0</v>
      </c>
      <c r="BJ219" s="21" t="s">
        <v>135</v>
      </c>
      <c r="BK219" s="107">
        <f>ROUND(L219*K219,2)</f>
        <v>0</v>
      </c>
      <c r="BL219" s="21" t="s">
        <v>161</v>
      </c>
      <c r="BM219" s="21" t="s">
        <v>364</v>
      </c>
    </row>
    <row r="220" spans="2:65" s="9" customFormat="1" ht="37.35" customHeight="1">
      <c r="B220" s="153"/>
      <c r="C220" s="154"/>
      <c r="D220" s="155" t="s">
        <v>114</v>
      </c>
      <c r="E220" s="155"/>
      <c r="F220" s="155"/>
      <c r="G220" s="155"/>
      <c r="H220" s="155"/>
      <c r="I220" s="155"/>
      <c r="J220" s="155"/>
      <c r="K220" s="155"/>
      <c r="L220" s="155"/>
      <c r="M220" s="155"/>
      <c r="N220" s="286">
        <f>BK220</f>
        <v>0</v>
      </c>
      <c r="O220" s="287"/>
      <c r="P220" s="287"/>
      <c r="Q220" s="287"/>
      <c r="R220" s="156"/>
      <c r="T220" s="157"/>
      <c r="U220" s="154"/>
      <c r="V220" s="154"/>
      <c r="W220" s="158">
        <f>W221+W230+W234+W245+W255+W272+W279+W290+W298+W302+W316+W340+W348+W364</f>
        <v>0</v>
      </c>
      <c r="X220" s="154"/>
      <c r="Y220" s="158">
        <f>Y221+Y230+Y234+Y245+Y255+Y272+Y279+Y290+Y298+Y302+Y316+Y340+Y348+Y364</f>
        <v>1.1672210490000001</v>
      </c>
      <c r="Z220" s="154"/>
      <c r="AA220" s="159">
        <f>AA221+AA230+AA234+AA245+AA255+AA272+AA279+AA290+AA298+AA302+AA316+AA340+AA348+AA364</f>
        <v>0</v>
      </c>
      <c r="AR220" s="160" t="s">
        <v>135</v>
      </c>
      <c r="AT220" s="161" t="s">
        <v>78</v>
      </c>
      <c r="AU220" s="161" t="s">
        <v>79</v>
      </c>
      <c r="AY220" s="160" t="s">
        <v>156</v>
      </c>
      <c r="BK220" s="162">
        <f>BK221+BK230+BK234+BK245+BK255+BK272+BK279+BK290+BK298+BK302+BK316+BK340+BK348+BK364</f>
        <v>0</v>
      </c>
    </row>
    <row r="221" spans="2:65" s="9" customFormat="1" ht="19.95" customHeight="1">
      <c r="B221" s="153"/>
      <c r="C221" s="154"/>
      <c r="D221" s="163" t="s">
        <v>115</v>
      </c>
      <c r="E221" s="163"/>
      <c r="F221" s="163"/>
      <c r="G221" s="163"/>
      <c r="H221" s="163"/>
      <c r="I221" s="163"/>
      <c r="J221" s="163"/>
      <c r="K221" s="163"/>
      <c r="L221" s="163"/>
      <c r="M221" s="163"/>
      <c r="N221" s="282">
        <f>BK221</f>
        <v>0</v>
      </c>
      <c r="O221" s="283"/>
      <c r="P221" s="283"/>
      <c r="Q221" s="283"/>
      <c r="R221" s="156"/>
      <c r="T221" s="157"/>
      <c r="U221" s="154"/>
      <c r="V221" s="154"/>
      <c r="W221" s="158">
        <f>SUM(W222:W229)</f>
        <v>0</v>
      </c>
      <c r="X221" s="154"/>
      <c r="Y221" s="158">
        <f>SUM(Y222:Y229)</f>
        <v>7.4799000000000004E-2</v>
      </c>
      <c r="Z221" s="154"/>
      <c r="AA221" s="159">
        <f>SUM(AA222:AA229)</f>
        <v>0</v>
      </c>
      <c r="AR221" s="160" t="s">
        <v>135</v>
      </c>
      <c r="AT221" s="161" t="s">
        <v>78</v>
      </c>
      <c r="AU221" s="161" t="s">
        <v>84</v>
      </c>
      <c r="AY221" s="160" t="s">
        <v>156</v>
      </c>
      <c r="BK221" s="162">
        <f>SUM(BK222:BK229)</f>
        <v>0</v>
      </c>
    </row>
    <row r="222" spans="2:65" s="1" customFormat="1" ht="25.5" customHeight="1">
      <c r="B222" s="37"/>
      <c r="C222" s="164" t="s">
        <v>365</v>
      </c>
      <c r="D222" s="164" t="s">
        <v>157</v>
      </c>
      <c r="E222" s="165" t="s">
        <v>366</v>
      </c>
      <c r="F222" s="263" t="s">
        <v>367</v>
      </c>
      <c r="G222" s="263"/>
      <c r="H222" s="263"/>
      <c r="I222" s="263"/>
      <c r="J222" s="166" t="s">
        <v>165</v>
      </c>
      <c r="K222" s="167">
        <v>3.25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22</v>
      </c>
      <c r="U222" s="46" t="s">
        <v>46</v>
      </c>
      <c r="V222" s="38"/>
      <c r="W222" s="169">
        <f>V222*K222</f>
        <v>0</v>
      </c>
      <c r="X222" s="169">
        <v>4.4999999999999997E-3</v>
      </c>
      <c r="Y222" s="169">
        <f>X222*K222</f>
        <v>1.4624999999999999E-2</v>
      </c>
      <c r="Z222" s="169">
        <v>0</v>
      </c>
      <c r="AA222" s="170">
        <f>Z222*K222</f>
        <v>0</v>
      </c>
      <c r="AR222" s="21" t="s">
        <v>235</v>
      </c>
      <c r="AT222" s="21" t="s">
        <v>157</v>
      </c>
      <c r="AU222" s="21" t="s">
        <v>135</v>
      </c>
      <c r="AY222" s="21" t="s">
        <v>156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135</v>
      </c>
      <c r="BK222" s="107">
        <f>ROUND(L222*K222,2)</f>
        <v>0</v>
      </c>
      <c r="BL222" s="21" t="s">
        <v>235</v>
      </c>
      <c r="BM222" s="21" t="s">
        <v>368</v>
      </c>
    </row>
    <row r="223" spans="2:65" s="10" customFormat="1" ht="16.5" customHeight="1">
      <c r="B223" s="171"/>
      <c r="C223" s="172"/>
      <c r="D223" s="172"/>
      <c r="E223" s="173" t="s">
        <v>22</v>
      </c>
      <c r="F223" s="267" t="s">
        <v>193</v>
      </c>
      <c r="G223" s="268"/>
      <c r="H223" s="268"/>
      <c r="I223" s="268"/>
      <c r="J223" s="172"/>
      <c r="K223" s="174">
        <v>3.25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168</v>
      </c>
      <c r="AU223" s="178" t="s">
        <v>135</v>
      </c>
      <c r="AV223" s="10" t="s">
        <v>135</v>
      </c>
      <c r="AW223" s="10" t="s">
        <v>36</v>
      </c>
      <c r="AX223" s="10" t="s">
        <v>84</v>
      </c>
      <c r="AY223" s="178" t="s">
        <v>156</v>
      </c>
    </row>
    <row r="224" spans="2:65" s="1" customFormat="1" ht="25.5" customHeight="1">
      <c r="B224" s="37"/>
      <c r="C224" s="164" t="s">
        <v>369</v>
      </c>
      <c r="D224" s="164" t="s">
        <v>157</v>
      </c>
      <c r="E224" s="165" t="s">
        <v>370</v>
      </c>
      <c r="F224" s="263" t="s">
        <v>371</v>
      </c>
      <c r="G224" s="263"/>
      <c r="H224" s="263"/>
      <c r="I224" s="263"/>
      <c r="J224" s="166" t="s">
        <v>165</v>
      </c>
      <c r="K224" s="167">
        <v>4.4720000000000004</v>
      </c>
      <c r="L224" s="264">
        <v>0</v>
      </c>
      <c r="M224" s="265"/>
      <c r="N224" s="266">
        <f>ROUND(L224*K224,2)</f>
        <v>0</v>
      </c>
      <c r="O224" s="266"/>
      <c r="P224" s="266"/>
      <c r="Q224" s="266"/>
      <c r="R224" s="39"/>
      <c r="T224" s="168" t="s">
        <v>22</v>
      </c>
      <c r="U224" s="46" t="s">
        <v>46</v>
      </c>
      <c r="V224" s="38"/>
      <c r="W224" s="169">
        <f>V224*K224</f>
        <v>0</v>
      </c>
      <c r="X224" s="169">
        <v>4.4999999999999997E-3</v>
      </c>
      <c r="Y224" s="169">
        <f>X224*K224</f>
        <v>2.0124E-2</v>
      </c>
      <c r="Z224" s="169">
        <v>0</v>
      </c>
      <c r="AA224" s="170">
        <f>Z224*K224</f>
        <v>0</v>
      </c>
      <c r="AR224" s="21" t="s">
        <v>235</v>
      </c>
      <c r="AT224" s="21" t="s">
        <v>157</v>
      </c>
      <c r="AU224" s="21" t="s">
        <v>135</v>
      </c>
      <c r="AY224" s="21" t="s">
        <v>156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21" t="s">
        <v>135</v>
      </c>
      <c r="BK224" s="107">
        <f>ROUND(L224*K224,2)</f>
        <v>0</v>
      </c>
      <c r="BL224" s="21" t="s">
        <v>235</v>
      </c>
      <c r="BM224" s="21" t="s">
        <v>372</v>
      </c>
    </row>
    <row r="225" spans="2:65" s="10" customFormat="1" ht="16.5" customHeight="1">
      <c r="B225" s="171"/>
      <c r="C225" s="172"/>
      <c r="D225" s="172"/>
      <c r="E225" s="173" t="s">
        <v>22</v>
      </c>
      <c r="F225" s="267" t="s">
        <v>373</v>
      </c>
      <c r="G225" s="268"/>
      <c r="H225" s="268"/>
      <c r="I225" s="268"/>
      <c r="J225" s="172"/>
      <c r="K225" s="174">
        <v>1.82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168</v>
      </c>
      <c r="AU225" s="178" t="s">
        <v>135</v>
      </c>
      <c r="AV225" s="10" t="s">
        <v>135</v>
      </c>
      <c r="AW225" s="10" t="s">
        <v>36</v>
      </c>
      <c r="AX225" s="10" t="s">
        <v>79</v>
      </c>
      <c r="AY225" s="178" t="s">
        <v>156</v>
      </c>
    </row>
    <row r="226" spans="2:65" s="10" customFormat="1" ht="16.5" customHeight="1">
      <c r="B226" s="171"/>
      <c r="C226" s="172"/>
      <c r="D226" s="172"/>
      <c r="E226" s="173" t="s">
        <v>22</v>
      </c>
      <c r="F226" s="271" t="s">
        <v>374</v>
      </c>
      <c r="G226" s="272"/>
      <c r="H226" s="272"/>
      <c r="I226" s="272"/>
      <c r="J226" s="172"/>
      <c r="K226" s="174">
        <v>2.6520000000000001</v>
      </c>
      <c r="L226" s="172"/>
      <c r="M226" s="172"/>
      <c r="N226" s="172"/>
      <c r="O226" s="172"/>
      <c r="P226" s="172"/>
      <c r="Q226" s="172"/>
      <c r="R226" s="175"/>
      <c r="T226" s="176"/>
      <c r="U226" s="172"/>
      <c r="V226" s="172"/>
      <c r="W226" s="172"/>
      <c r="X226" s="172"/>
      <c r="Y226" s="172"/>
      <c r="Z226" s="172"/>
      <c r="AA226" s="177"/>
      <c r="AT226" s="178" t="s">
        <v>168</v>
      </c>
      <c r="AU226" s="178" t="s">
        <v>135</v>
      </c>
      <c r="AV226" s="10" t="s">
        <v>135</v>
      </c>
      <c r="AW226" s="10" t="s">
        <v>36</v>
      </c>
      <c r="AX226" s="10" t="s">
        <v>79</v>
      </c>
      <c r="AY226" s="178" t="s">
        <v>156</v>
      </c>
    </row>
    <row r="227" spans="2:65" s="12" customFormat="1" ht="16.5" customHeight="1">
      <c r="B227" s="186"/>
      <c r="C227" s="187"/>
      <c r="D227" s="187"/>
      <c r="E227" s="188" t="s">
        <v>22</v>
      </c>
      <c r="F227" s="273" t="s">
        <v>204</v>
      </c>
      <c r="G227" s="274"/>
      <c r="H227" s="274"/>
      <c r="I227" s="274"/>
      <c r="J227" s="187"/>
      <c r="K227" s="189">
        <v>4.4720000000000004</v>
      </c>
      <c r="L227" s="187"/>
      <c r="M227" s="187"/>
      <c r="N227" s="187"/>
      <c r="O227" s="187"/>
      <c r="P227" s="187"/>
      <c r="Q227" s="187"/>
      <c r="R227" s="190"/>
      <c r="T227" s="191"/>
      <c r="U227" s="187"/>
      <c r="V227" s="187"/>
      <c r="W227" s="187"/>
      <c r="X227" s="187"/>
      <c r="Y227" s="187"/>
      <c r="Z227" s="187"/>
      <c r="AA227" s="192"/>
      <c r="AT227" s="193" t="s">
        <v>168</v>
      </c>
      <c r="AU227" s="193" t="s">
        <v>135</v>
      </c>
      <c r="AV227" s="12" t="s">
        <v>161</v>
      </c>
      <c r="AW227" s="12" t="s">
        <v>36</v>
      </c>
      <c r="AX227" s="12" t="s">
        <v>84</v>
      </c>
      <c r="AY227" s="193" t="s">
        <v>156</v>
      </c>
    </row>
    <row r="228" spans="2:65" s="1" customFormat="1" ht="16.5" customHeight="1">
      <c r="B228" s="37"/>
      <c r="C228" s="164" t="s">
        <v>375</v>
      </c>
      <c r="D228" s="164" t="s">
        <v>157</v>
      </c>
      <c r="E228" s="165" t="s">
        <v>376</v>
      </c>
      <c r="F228" s="263" t="s">
        <v>377</v>
      </c>
      <c r="G228" s="263"/>
      <c r="H228" s="263"/>
      <c r="I228" s="263"/>
      <c r="J228" s="166" t="s">
        <v>172</v>
      </c>
      <c r="K228" s="167">
        <v>8.9</v>
      </c>
      <c r="L228" s="264">
        <v>0</v>
      </c>
      <c r="M228" s="265"/>
      <c r="N228" s="266">
        <f>ROUND(L228*K228,2)</f>
        <v>0</v>
      </c>
      <c r="O228" s="266"/>
      <c r="P228" s="266"/>
      <c r="Q228" s="266"/>
      <c r="R228" s="39"/>
      <c r="T228" s="168" t="s">
        <v>22</v>
      </c>
      <c r="U228" s="46" t="s">
        <v>46</v>
      </c>
      <c r="V228" s="38"/>
      <c r="W228" s="169">
        <f>V228*K228</f>
        <v>0</v>
      </c>
      <c r="X228" s="169">
        <v>4.4999999999999997E-3</v>
      </c>
      <c r="Y228" s="169">
        <f>X228*K228</f>
        <v>4.0049999999999995E-2</v>
      </c>
      <c r="Z228" s="169">
        <v>0</v>
      </c>
      <c r="AA228" s="170">
        <f>Z228*K228</f>
        <v>0</v>
      </c>
      <c r="AR228" s="21" t="s">
        <v>235</v>
      </c>
      <c r="AT228" s="21" t="s">
        <v>157</v>
      </c>
      <c r="AU228" s="21" t="s">
        <v>135</v>
      </c>
      <c r="AY228" s="21" t="s">
        <v>156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21" t="s">
        <v>135</v>
      </c>
      <c r="BK228" s="107">
        <f>ROUND(L228*K228,2)</f>
        <v>0</v>
      </c>
      <c r="BL228" s="21" t="s">
        <v>235</v>
      </c>
      <c r="BM228" s="21" t="s">
        <v>378</v>
      </c>
    </row>
    <row r="229" spans="2:65" s="10" customFormat="1" ht="16.5" customHeight="1">
      <c r="B229" s="171"/>
      <c r="C229" s="172"/>
      <c r="D229" s="172"/>
      <c r="E229" s="173" t="s">
        <v>22</v>
      </c>
      <c r="F229" s="267" t="s">
        <v>379</v>
      </c>
      <c r="G229" s="268"/>
      <c r="H229" s="268"/>
      <c r="I229" s="268"/>
      <c r="J229" s="172"/>
      <c r="K229" s="174">
        <v>8.9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168</v>
      </c>
      <c r="AU229" s="178" t="s">
        <v>135</v>
      </c>
      <c r="AV229" s="10" t="s">
        <v>135</v>
      </c>
      <c r="AW229" s="10" t="s">
        <v>36</v>
      </c>
      <c r="AX229" s="10" t="s">
        <v>84</v>
      </c>
      <c r="AY229" s="178" t="s">
        <v>156</v>
      </c>
    </row>
    <row r="230" spans="2:65" s="9" customFormat="1" ht="29.85" customHeight="1">
      <c r="B230" s="153"/>
      <c r="C230" s="154"/>
      <c r="D230" s="163" t="s">
        <v>116</v>
      </c>
      <c r="E230" s="163"/>
      <c r="F230" s="163"/>
      <c r="G230" s="163"/>
      <c r="H230" s="163"/>
      <c r="I230" s="163"/>
      <c r="J230" s="163"/>
      <c r="K230" s="163"/>
      <c r="L230" s="163"/>
      <c r="M230" s="163"/>
      <c r="N230" s="282">
        <f>BK230</f>
        <v>0</v>
      </c>
      <c r="O230" s="283"/>
      <c r="P230" s="283"/>
      <c r="Q230" s="283"/>
      <c r="R230" s="156"/>
      <c r="T230" s="157"/>
      <c r="U230" s="154"/>
      <c r="V230" s="154"/>
      <c r="W230" s="158">
        <f>SUM(W231:W233)</f>
        <v>0</v>
      </c>
      <c r="X230" s="154"/>
      <c r="Y230" s="158">
        <f>SUM(Y231:Y233)</f>
        <v>6.6299999999999996E-3</v>
      </c>
      <c r="Z230" s="154"/>
      <c r="AA230" s="159">
        <f>SUM(AA231:AA233)</f>
        <v>0</v>
      </c>
      <c r="AR230" s="160" t="s">
        <v>135</v>
      </c>
      <c r="AT230" s="161" t="s">
        <v>78</v>
      </c>
      <c r="AU230" s="161" t="s">
        <v>84</v>
      </c>
      <c r="AY230" s="160" t="s">
        <v>156</v>
      </c>
      <c r="BK230" s="162">
        <f>SUM(BK231:BK233)</f>
        <v>0</v>
      </c>
    </row>
    <row r="231" spans="2:65" s="1" customFormat="1" ht="38.25" customHeight="1">
      <c r="B231" s="37"/>
      <c r="C231" s="164" t="s">
        <v>380</v>
      </c>
      <c r="D231" s="164" t="s">
        <v>157</v>
      </c>
      <c r="E231" s="165" t="s">
        <v>381</v>
      </c>
      <c r="F231" s="263" t="s">
        <v>382</v>
      </c>
      <c r="G231" s="263"/>
      <c r="H231" s="263"/>
      <c r="I231" s="263"/>
      <c r="J231" s="166" t="s">
        <v>165</v>
      </c>
      <c r="K231" s="167">
        <v>3.25</v>
      </c>
      <c r="L231" s="264">
        <v>0</v>
      </c>
      <c r="M231" s="265"/>
      <c r="N231" s="266">
        <f>ROUND(L231*K231,2)</f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1" t="s">
        <v>235</v>
      </c>
      <c r="AT231" s="21" t="s">
        <v>157</v>
      </c>
      <c r="AU231" s="21" t="s">
        <v>135</v>
      </c>
      <c r="AY231" s="21" t="s">
        <v>156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21" t="s">
        <v>135</v>
      </c>
      <c r="BK231" s="107">
        <f>ROUND(L231*K231,2)</f>
        <v>0</v>
      </c>
      <c r="BL231" s="21" t="s">
        <v>235</v>
      </c>
      <c r="BM231" s="21" t="s">
        <v>383</v>
      </c>
    </row>
    <row r="232" spans="2:65" s="1" customFormat="1" ht="16.5" customHeight="1">
      <c r="B232" s="37"/>
      <c r="C232" s="194" t="s">
        <v>384</v>
      </c>
      <c r="D232" s="194" t="s">
        <v>228</v>
      </c>
      <c r="E232" s="195" t="s">
        <v>385</v>
      </c>
      <c r="F232" s="275" t="s">
        <v>386</v>
      </c>
      <c r="G232" s="275"/>
      <c r="H232" s="275"/>
      <c r="I232" s="275"/>
      <c r="J232" s="196" t="s">
        <v>165</v>
      </c>
      <c r="K232" s="197">
        <v>3.3149999999999999</v>
      </c>
      <c r="L232" s="276">
        <v>0</v>
      </c>
      <c r="M232" s="277"/>
      <c r="N232" s="278">
        <f>ROUND(L232*K232,2)</f>
        <v>0</v>
      </c>
      <c r="O232" s="266"/>
      <c r="P232" s="266"/>
      <c r="Q232" s="266"/>
      <c r="R232" s="39"/>
      <c r="T232" s="168" t="s">
        <v>22</v>
      </c>
      <c r="U232" s="46" t="s">
        <v>46</v>
      </c>
      <c r="V232" s="38"/>
      <c r="W232" s="169">
        <f>V232*K232</f>
        <v>0</v>
      </c>
      <c r="X232" s="169">
        <v>2E-3</v>
      </c>
      <c r="Y232" s="169">
        <f>X232*K232</f>
        <v>6.6299999999999996E-3</v>
      </c>
      <c r="Z232" s="169">
        <v>0</v>
      </c>
      <c r="AA232" s="170">
        <f>Z232*K232</f>
        <v>0</v>
      </c>
      <c r="AR232" s="21" t="s">
        <v>304</v>
      </c>
      <c r="AT232" s="21" t="s">
        <v>228</v>
      </c>
      <c r="AU232" s="21" t="s">
        <v>135</v>
      </c>
      <c r="AY232" s="21" t="s">
        <v>156</v>
      </c>
      <c r="BE232" s="107">
        <f>IF(U232="základní",N232,0)</f>
        <v>0</v>
      </c>
      <c r="BF232" s="107">
        <f>IF(U232="snížená",N232,0)</f>
        <v>0</v>
      </c>
      <c r="BG232" s="107">
        <f>IF(U232="zákl. přenesená",N232,0)</f>
        <v>0</v>
      </c>
      <c r="BH232" s="107">
        <f>IF(U232="sníž. přenesená",N232,0)</f>
        <v>0</v>
      </c>
      <c r="BI232" s="107">
        <f>IF(U232="nulová",N232,0)</f>
        <v>0</v>
      </c>
      <c r="BJ232" s="21" t="s">
        <v>135</v>
      </c>
      <c r="BK232" s="107">
        <f>ROUND(L232*K232,2)</f>
        <v>0</v>
      </c>
      <c r="BL232" s="21" t="s">
        <v>235</v>
      </c>
      <c r="BM232" s="21" t="s">
        <v>387</v>
      </c>
    </row>
    <row r="233" spans="2:65" s="1" customFormat="1" ht="16.5" customHeight="1">
      <c r="B233" s="37"/>
      <c r="C233" s="164" t="s">
        <v>388</v>
      </c>
      <c r="D233" s="164" t="s">
        <v>157</v>
      </c>
      <c r="E233" s="165" t="s">
        <v>389</v>
      </c>
      <c r="F233" s="263" t="s">
        <v>390</v>
      </c>
      <c r="G233" s="263"/>
      <c r="H233" s="263"/>
      <c r="I233" s="263"/>
      <c r="J233" s="166" t="s">
        <v>328</v>
      </c>
      <c r="K233" s="167">
        <v>1</v>
      </c>
      <c r="L233" s="264">
        <v>0</v>
      </c>
      <c r="M233" s="265"/>
      <c r="N233" s="266">
        <f>ROUND(L233*K233,2)</f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>V233*K233</f>
        <v>0</v>
      </c>
      <c r="X233" s="169">
        <v>0</v>
      </c>
      <c r="Y233" s="169">
        <f>X233*K233</f>
        <v>0</v>
      </c>
      <c r="Z233" s="169">
        <v>0</v>
      </c>
      <c r="AA233" s="170">
        <f>Z233*K233</f>
        <v>0</v>
      </c>
      <c r="AR233" s="21" t="s">
        <v>235</v>
      </c>
      <c r="AT233" s="21" t="s">
        <v>157</v>
      </c>
      <c r="AU233" s="21" t="s">
        <v>135</v>
      </c>
      <c r="AY233" s="21" t="s">
        <v>156</v>
      </c>
      <c r="BE233" s="107">
        <f>IF(U233="základní",N233,0)</f>
        <v>0</v>
      </c>
      <c r="BF233" s="107">
        <f>IF(U233="snížená",N233,0)</f>
        <v>0</v>
      </c>
      <c r="BG233" s="107">
        <f>IF(U233="zákl. přenesená",N233,0)</f>
        <v>0</v>
      </c>
      <c r="BH233" s="107">
        <f>IF(U233="sníž. přenesená",N233,0)</f>
        <v>0</v>
      </c>
      <c r="BI233" s="107">
        <f>IF(U233="nulová",N233,0)</f>
        <v>0</v>
      </c>
      <c r="BJ233" s="21" t="s">
        <v>135</v>
      </c>
      <c r="BK233" s="107">
        <f>ROUND(L233*K233,2)</f>
        <v>0</v>
      </c>
      <c r="BL233" s="21" t="s">
        <v>235</v>
      </c>
      <c r="BM233" s="21" t="s">
        <v>391</v>
      </c>
    </row>
    <row r="234" spans="2:65" s="9" customFormat="1" ht="29.85" customHeight="1">
      <c r="B234" s="153"/>
      <c r="C234" s="154"/>
      <c r="D234" s="163" t="s">
        <v>117</v>
      </c>
      <c r="E234" s="163"/>
      <c r="F234" s="163"/>
      <c r="G234" s="163"/>
      <c r="H234" s="163"/>
      <c r="I234" s="163"/>
      <c r="J234" s="163"/>
      <c r="K234" s="163"/>
      <c r="L234" s="163"/>
      <c r="M234" s="163"/>
      <c r="N234" s="284">
        <f>BK234</f>
        <v>0</v>
      </c>
      <c r="O234" s="285"/>
      <c r="P234" s="285"/>
      <c r="Q234" s="285"/>
      <c r="R234" s="156"/>
      <c r="T234" s="157"/>
      <c r="U234" s="154"/>
      <c r="V234" s="154"/>
      <c r="W234" s="158">
        <f>SUM(W235:W244)</f>
        <v>0</v>
      </c>
      <c r="X234" s="154"/>
      <c r="Y234" s="158">
        <f>SUM(Y235:Y244)</f>
        <v>3.4840000000000001E-3</v>
      </c>
      <c r="Z234" s="154"/>
      <c r="AA234" s="159">
        <f>SUM(AA235:AA244)</f>
        <v>0</v>
      </c>
      <c r="AR234" s="160" t="s">
        <v>135</v>
      </c>
      <c r="AT234" s="161" t="s">
        <v>78</v>
      </c>
      <c r="AU234" s="161" t="s">
        <v>84</v>
      </c>
      <c r="AY234" s="160" t="s">
        <v>156</v>
      </c>
      <c r="BK234" s="162">
        <f>SUM(BK235:BK244)</f>
        <v>0</v>
      </c>
    </row>
    <row r="235" spans="2:65" s="1" customFormat="1" ht="25.5" customHeight="1">
      <c r="B235" s="37"/>
      <c r="C235" s="164" t="s">
        <v>392</v>
      </c>
      <c r="D235" s="164" t="s">
        <v>157</v>
      </c>
      <c r="E235" s="165" t="s">
        <v>393</v>
      </c>
      <c r="F235" s="263" t="s">
        <v>394</v>
      </c>
      <c r="G235" s="263"/>
      <c r="H235" s="263"/>
      <c r="I235" s="263"/>
      <c r="J235" s="166" t="s">
        <v>172</v>
      </c>
      <c r="K235" s="167">
        <v>1</v>
      </c>
      <c r="L235" s="264">
        <v>0</v>
      </c>
      <c r="M235" s="265"/>
      <c r="N235" s="266">
        <f t="shared" ref="N235:N240" si="15">ROUND(L235*K235,2)</f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 t="shared" ref="W235:W240" si="16">V235*K235</f>
        <v>0</v>
      </c>
      <c r="X235" s="169">
        <v>1.2600000000000001E-3</v>
      </c>
      <c r="Y235" s="169">
        <f t="shared" ref="Y235:Y240" si="17">X235*K235</f>
        <v>1.2600000000000001E-3</v>
      </c>
      <c r="Z235" s="169">
        <v>0</v>
      </c>
      <c r="AA235" s="170">
        <f t="shared" ref="AA235:AA240" si="18">Z235*K235</f>
        <v>0</v>
      </c>
      <c r="AR235" s="21" t="s">
        <v>161</v>
      </c>
      <c r="AT235" s="21" t="s">
        <v>157</v>
      </c>
      <c r="AU235" s="21" t="s">
        <v>135</v>
      </c>
      <c r="AY235" s="21" t="s">
        <v>156</v>
      </c>
      <c r="BE235" s="107">
        <f t="shared" ref="BE235:BE240" si="19">IF(U235="základní",N235,0)</f>
        <v>0</v>
      </c>
      <c r="BF235" s="107">
        <f t="shared" ref="BF235:BF240" si="20">IF(U235="snížená",N235,0)</f>
        <v>0</v>
      </c>
      <c r="BG235" s="107">
        <f t="shared" ref="BG235:BG240" si="21">IF(U235="zákl. přenesená",N235,0)</f>
        <v>0</v>
      </c>
      <c r="BH235" s="107">
        <f t="shared" ref="BH235:BH240" si="22">IF(U235="sníž. přenesená",N235,0)</f>
        <v>0</v>
      </c>
      <c r="BI235" s="107">
        <f t="shared" ref="BI235:BI240" si="23">IF(U235="nulová",N235,0)</f>
        <v>0</v>
      </c>
      <c r="BJ235" s="21" t="s">
        <v>135</v>
      </c>
      <c r="BK235" s="107">
        <f t="shared" ref="BK235:BK240" si="24">ROUND(L235*K235,2)</f>
        <v>0</v>
      </c>
      <c r="BL235" s="21" t="s">
        <v>161</v>
      </c>
      <c r="BM235" s="21" t="s">
        <v>395</v>
      </c>
    </row>
    <row r="236" spans="2:65" s="1" customFormat="1" ht="25.5" customHeight="1">
      <c r="B236" s="37"/>
      <c r="C236" s="164" t="s">
        <v>396</v>
      </c>
      <c r="D236" s="164" t="s">
        <v>157</v>
      </c>
      <c r="E236" s="165" t="s">
        <v>397</v>
      </c>
      <c r="F236" s="263" t="s">
        <v>398</v>
      </c>
      <c r="G236" s="263"/>
      <c r="H236" s="263"/>
      <c r="I236" s="263"/>
      <c r="J236" s="166" t="s">
        <v>172</v>
      </c>
      <c r="K236" s="167">
        <v>1.1000000000000001</v>
      </c>
      <c r="L236" s="264">
        <v>0</v>
      </c>
      <c r="M236" s="265"/>
      <c r="N236" s="266">
        <f t="shared" si="15"/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 t="shared" si="16"/>
        <v>0</v>
      </c>
      <c r="X236" s="169">
        <v>2.9E-4</v>
      </c>
      <c r="Y236" s="169">
        <f t="shared" si="17"/>
        <v>3.19E-4</v>
      </c>
      <c r="Z236" s="169">
        <v>0</v>
      </c>
      <c r="AA236" s="170">
        <f t="shared" si="18"/>
        <v>0</v>
      </c>
      <c r="AR236" s="21" t="s">
        <v>235</v>
      </c>
      <c r="AT236" s="21" t="s">
        <v>157</v>
      </c>
      <c r="AU236" s="21" t="s">
        <v>135</v>
      </c>
      <c r="AY236" s="21" t="s">
        <v>156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21" t="s">
        <v>135</v>
      </c>
      <c r="BK236" s="107">
        <f t="shared" si="24"/>
        <v>0</v>
      </c>
      <c r="BL236" s="21" t="s">
        <v>235</v>
      </c>
      <c r="BM236" s="21" t="s">
        <v>399</v>
      </c>
    </row>
    <row r="237" spans="2:65" s="1" customFormat="1" ht="25.5" customHeight="1">
      <c r="B237" s="37"/>
      <c r="C237" s="164" t="s">
        <v>400</v>
      </c>
      <c r="D237" s="164" t="s">
        <v>157</v>
      </c>
      <c r="E237" s="165" t="s">
        <v>401</v>
      </c>
      <c r="F237" s="263" t="s">
        <v>402</v>
      </c>
      <c r="G237" s="263"/>
      <c r="H237" s="263"/>
      <c r="I237" s="263"/>
      <c r="J237" s="166" t="s">
        <v>172</v>
      </c>
      <c r="K237" s="167">
        <v>3.5</v>
      </c>
      <c r="L237" s="264">
        <v>0</v>
      </c>
      <c r="M237" s="265"/>
      <c r="N237" s="266">
        <f t="shared" si="15"/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 t="shared" si="16"/>
        <v>0</v>
      </c>
      <c r="X237" s="169">
        <v>3.5E-4</v>
      </c>
      <c r="Y237" s="169">
        <f t="shared" si="17"/>
        <v>1.225E-3</v>
      </c>
      <c r="Z237" s="169">
        <v>0</v>
      </c>
      <c r="AA237" s="170">
        <f t="shared" si="18"/>
        <v>0</v>
      </c>
      <c r="AR237" s="21" t="s">
        <v>235</v>
      </c>
      <c r="AT237" s="21" t="s">
        <v>157</v>
      </c>
      <c r="AU237" s="21" t="s">
        <v>135</v>
      </c>
      <c r="AY237" s="21" t="s">
        <v>156</v>
      </c>
      <c r="BE237" s="107">
        <f t="shared" si="19"/>
        <v>0</v>
      </c>
      <c r="BF237" s="107">
        <f t="shared" si="20"/>
        <v>0</v>
      </c>
      <c r="BG237" s="107">
        <f t="shared" si="21"/>
        <v>0</v>
      </c>
      <c r="BH237" s="107">
        <f t="shared" si="22"/>
        <v>0</v>
      </c>
      <c r="BI237" s="107">
        <f t="shared" si="23"/>
        <v>0</v>
      </c>
      <c r="BJ237" s="21" t="s">
        <v>135</v>
      </c>
      <c r="BK237" s="107">
        <f t="shared" si="24"/>
        <v>0</v>
      </c>
      <c r="BL237" s="21" t="s">
        <v>235</v>
      </c>
      <c r="BM237" s="21" t="s">
        <v>403</v>
      </c>
    </row>
    <row r="238" spans="2:65" s="1" customFormat="1" ht="16.5" customHeight="1">
      <c r="B238" s="37"/>
      <c r="C238" s="164" t="s">
        <v>404</v>
      </c>
      <c r="D238" s="164" t="s">
        <v>157</v>
      </c>
      <c r="E238" s="165" t="s">
        <v>405</v>
      </c>
      <c r="F238" s="263" t="s">
        <v>406</v>
      </c>
      <c r="G238" s="263"/>
      <c r="H238" s="263"/>
      <c r="I238" s="263"/>
      <c r="J238" s="166" t="s">
        <v>160</v>
      </c>
      <c r="K238" s="167">
        <v>1</v>
      </c>
      <c r="L238" s="264">
        <v>0</v>
      </c>
      <c r="M238" s="265"/>
      <c r="N238" s="266">
        <f t="shared" si="15"/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 t="shared" si="16"/>
        <v>0</v>
      </c>
      <c r="X238" s="169">
        <v>3.4000000000000002E-4</v>
      </c>
      <c r="Y238" s="169">
        <f t="shared" si="17"/>
        <v>3.4000000000000002E-4</v>
      </c>
      <c r="Z238" s="169">
        <v>0</v>
      </c>
      <c r="AA238" s="170">
        <f t="shared" si="18"/>
        <v>0</v>
      </c>
      <c r="AR238" s="21" t="s">
        <v>235</v>
      </c>
      <c r="AT238" s="21" t="s">
        <v>157</v>
      </c>
      <c r="AU238" s="21" t="s">
        <v>135</v>
      </c>
      <c r="AY238" s="21" t="s">
        <v>156</v>
      </c>
      <c r="BE238" s="107">
        <f t="shared" si="19"/>
        <v>0</v>
      </c>
      <c r="BF238" s="107">
        <f t="shared" si="20"/>
        <v>0</v>
      </c>
      <c r="BG238" s="107">
        <f t="shared" si="21"/>
        <v>0</v>
      </c>
      <c r="BH238" s="107">
        <f t="shared" si="22"/>
        <v>0</v>
      </c>
      <c r="BI238" s="107">
        <f t="shared" si="23"/>
        <v>0</v>
      </c>
      <c r="BJ238" s="21" t="s">
        <v>135</v>
      </c>
      <c r="BK238" s="107">
        <f t="shared" si="24"/>
        <v>0</v>
      </c>
      <c r="BL238" s="21" t="s">
        <v>235</v>
      </c>
      <c r="BM238" s="21" t="s">
        <v>407</v>
      </c>
    </row>
    <row r="239" spans="2:65" s="1" customFormat="1" ht="16.5" customHeight="1">
      <c r="B239" s="37"/>
      <c r="C239" s="164" t="s">
        <v>408</v>
      </c>
      <c r="D239" s="164" t="s">
        <v>157</v>
      </c>
      <c r="E239" s="165" t="s">
        <v>409</v>
      </c>
      <c r="F239" s="263" t="s">
        <v>410</v>
      </c>
      <c r="G239" s="263"/>
      <c r="H239" s="263"/>
      <c r="I239" s="263"/>
      <c r="J239" s="166" t="s">
        <v>160</v>
      </c>
      <c r="K239" s="167">
        <v>1</v>
      </c>
      <c r="L239" s="264">
        <v>0</v>
      </c>
      <c r="M239" s="265"/>
      <c r="N239" s="266">
        <f t="shared" si="15"/>
        <v>0</v>
      </c>
      <c r="O239" s="266"/>
      <c r="P239" s="266"/>
      <c r="Q239" s="266"/>
      <c r="R239" s="39"/>
      <c r="T239" s="168" t="s">
        <v>22</v>
      </c>
      <c r="U239" s="46" t="s">
        <v>46</v>
      </c>
      <c r="V239" s="38"/>
      <c r="W239" s="169">
        <f t="shared" si="16"/>
        <v>0</v>
      </c>
      <c r="X239" s="169">
        <v>3.4000000000000002E-4</v>
      </c>
      <c r="Y239" s="169">
        <f t="shared" si="17"/>
        <v>3.4000000000000002E-4</v>
      </c>
      <c r="Z239" s="169">
        <v>0</v>
      </c>
      <c r="AA239" s="170">
        <f t="shared" si="18"/>
        <v>0</v>
      </c>
      <c r="AR239" s="21" t="s">
        <v>235</v>
      </c>
      <c r="AT239" s="21" t="s">
        <v>157</v>
      </c>
      <c r="AU239" s="21" t="s">
        <v>135</v>
      </c>
      <c r="AY239" s="21" t="s">
        <v>156</v>
      </c>
      <c r="BE239" s="107">
        <f t="shared" si="19"/>
        <v>0</v>
      </c>
      <c r="BF239" s="107">
        <f t="shared" si="20"/>
        <v>0</v>
      </c>
      <c r="BG239" s="107">
        <f t="shared" si="21"/>
        <v>0</v>
      </c>
      <c r="BH239" s="107">
        <f t="shared" si="22"/>
        <v>0</v>
      </c>
      <c r="BI239" s="107">
        <f t="shared" si="23"/>
        <v>0</v>
      </c>
      <c r="BJ239" s="21" t="s">
        <v>135</v>
      </c>
      <c r="BK239" s="107">
        <f t="shared" si="24"/>
        <v>0</v>
      </c>
      <c r="BL239" s="21" t="s">
        <v>235</v>
      </c>
      <c r="BM239" s="21" t="s">
        <v>411</v>
      </c>
    </row>
    <row r="240" spans="2:65" s="1" customFormat="1" ht="25.5" customHeight="1">
      <c r="B240" s="37"/>
      <c r="C240" s="164" t="s">
        <v>412</v>
      </c>
      <c r="D240" s="164" t="s">
        <v>157</v>
      </c>
      <c r="E240" s="165" t="s">
        <v>413</v>
      </c>
      <c r="F240" s="263" t="s">
        <v>414</v>
      </c>
      <c r="G240" s="263"/>
      <c r="H240" s="263"/>
      <c r="I240" s="263"/>
      <c r="J240" s="166" t="s">
        <v>172</v>
      </c>
      <c r="K240" s="167">
        <v>5.6</v>
      </c>
      <c r="L240" s="264">
        <v>0</v>
      </c>
      <c r="M240" s="265"/>
      <c r="N240" s="266">
        <f t="shared" si="15"/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 t="shared" si="16"/>
        <v>0</v>
      </c>
      <c r="X240" s="169">
        <v>0</v>
      </c>
      <c r="Y240" s="169">
        <f t="shared" si="17"/>
        <v>0</v>
      </c>
      <c r="Z240" s="169">
        <v>0</v>
      </c>
      <c r="AA240" s="170">
        <f t="shared" si="18"/>
        <v>0</v>
      </c>
      <c r="AR240" s="21" t="s">
        <v>235</v>
      </c>
      <c r="AT240" s="21" t="s">
        <v>157</v>
      </c>
      <c r="AU240" s="21" t="s">
        <v>135</v>
      </c>
      <c r="AY240" s="21" t="s">
        <v>156</v>
      </c>
      <c r="BE240" s="107">
        <f t="shared" si="19"/>
        <v>0</v>
      </c>
      <c r="BF240" s="107">
        <f t="shared" si="20"/>
        <v>0</v>
      </c>
      <c r="BG240" s="107">
        <f t="shared" si="21"/>
        <v>0</v>
      </c>
      <c r="BH240" s="107">
        <f t="shared" si="22"/>
        <v>0</v>
      </c>
      <c r="BI240" s="107">
        <f t="shared" si="23"/>
        <v>0</v>
      </c>
      <c r="BJ240" s="21" t="s">
        <v>135</v>
      </c>
      <c r="BK240" s="107">
        <f t="shared" si="24"/>
        <v>0</v>
      </c>
      <c r="BL240" s="21" t="s">
        <v>235</v>
      </c>
      <c r="BM240" s="21" t="s">
        <v>415</v>
      </c>
    </row>
    <row r="241" spans="2:65" s="10" customFormat="1" ht="16.5" customHeight="1">
      <c r="B241" s="171"/>
      <c r="C241" s="172"/>
      <c r="D241" s="172"/>
      <c r="E241" s="173" t="s">
        <v>22</v>
      </c>
      <c r="F241" s="267" t="s">
        <v>416</v>
      </c>
      <c r="G241" s="268"/>
      <c r="H241" s="268"/>
      <c r="I241" s="268"/>
      <c r="J241" s="172"/>
      <c r="K241" s="174">
        <v>5.6</v>
      </c>
      <c r="L241" s="172"/>
      <c r="M241" s="172"/>
      <c r="N241" s="172"/>
      <c r="O241" s="172"/>
      <c r="P241" s="172"/>
      <c r="Q241" s="172"/>
      <c r="R241" s="175"/>
      <c r="T241" s="176"/>
      <c r="U241" s="172"/>
      <c r="V241" s="172"/>
      <c r="W241" s="172"/>
      <c r="X241" s="172"/>
      <c r="Y241" s="172"/>
      <c r="Z241" s="172"/>
      <c r="AA241" s="177"/>
      <c r="AT241" s="178" t="s">
        <v>168</v>
      </c>
      <c r="AU241" s="178" t="s">
        <v>135</v>
      </c>
      <c r="AV241" s="10" t="s">
        <v>135</v>
      </c>
      <c r="AW241" s="10" t="s">
        <v>36</v>
      </c>
      <c r="AX241" s="10" t="s">
        <v>84</v>
      </c>
      <c r="AY241" s="178" t="s">
        <v>156</v>
      </c>
    </row>
    <row r="242" spans="2:65" s="1" customFormat="1" ht="16.5" customHeight="1">
      <c r="B242" s="37"/>
      <c r="C242" s="164" t="s">
        <v>417</v>
      </c>
      <c r="D242" s="164" t="s">
        <v>157</v>
      </c>
      <c r="E242" s="165" t="s">
        <v>418</v>
      </c>
      <c r="F242" s="263" t="s">
        <v>419</v>
      </c>
      <c r="G242" s="263"/>
      <c r="H242" s="263"/>
      <c r="I242" s="263"/>
      <c r="J242" s="166" t="s">
        <v>328</v>
      </c>
      <c r="K242" s="167">
        <v>1</v>
      </c>
      <c r="L242" s="264">
        <v>0</v>
      </c>
      <c r="M242" s="265"/>
      <c r="N242" s="266">
        <f>ROUND(L242*K242,2)</f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>V242*K242</f>
        <v>0</v>
      </c>
      <c r="X242" s="169">
        <v>0</v>
      </c>
      <c r="Y242" s="169">
        <f>X242*K242</f>
        <v>0</v>
      </c>
      <c r="Z242" s="169">
        <v>0</v>
      </c>
      <c r="AA242" s="170">
        <f>Z242*K242</f>
        <v>0</v>
      </c>
      <c r="AR242" s="21" t="s">
        <v>235</v>
      </c>
      <c r="AT242" s="21" t="s">
        <v>157</v>
      </c>
      <c r="AU242" s="21" t="s">
        <v>135</v>
      </c>
      <c r="AY242" s="21" t="s">
        <v>156</v>
      </c>
      <c r="BE242" s="107">
        <f>IF(U242="základní",N242,0)</f>
        <v>0</v>
      </c>
      <c r="BF242" s="107">
        <f>IF(U242="snížená",N242,0)</f>
        <v>0</v>
      </c>
      <c r="BG242" s="107">
        <f>IF(U242="zákl. přenesená",N242,0)</f>
        <v>0</v>
      </c>
      <c r="BH242" s="107">
        <f>IF(U242="sníž. přenesená",N242,0)</f>
        <v>0</v>
      </c>
      <c r="BI242" s="107">
        <f>IF(U242="nulová",N242,0)</f>
        <v>0</v>
      </c>
      <c r="BJ242" s="21" t="s">
        <v>135</v>
      </c>
      <c r="BK242" s="107">
        <f>ROUND(L242*K242,2)</f>
        <v>0</v>
      </c>
      <c r="BL242" s="21" t="s">
        <v>235</v>
      </c>
      <c r="BM242" s="21" t="s">
        <v>420</v>
      </c>
    </row>
    <row r="243" spans="2:65" s="1" customFormat="1" ht="16.5" customHeight="1">
      <c r="B243" s="37"/>
      <c r="C243" s="164" t="s">
        <v>421</v>
      </c>
      <c r="D243" s="164" t="s">
        <v>157</v>
      </c>
      <c r="E243" s="165" t="s">
        <v>422</v>
      </c>
      <c r="F243" s="263" t="s">
        <v>423</v>
      </c>
      <c r="G243" s="263"/>
      <c r="H243" s="263"/>
      <c r="I243" s="263"/>
      <c r="J243" s="166" t="s">
        <v>328</v>
      </c>
      <c r="K243" s="167">
        <v>1</v>
      </c>
      <c r="L243" s="264">
        <v>0</v>
      </c>
      <c r="M243" s="265"/>
      <c r="N243" s="266">
        <f>ROUND(L243*K243,2)</f>
        <v>0</v>
      </c>
      <c r="O243" s="266"/>
      <c r="P243" s="266"/>
      <c r="Q243" s="266"/>
      <c r="R243" s="39"/>
      <c r="T243" s="168" t="s">
        <v>22</v>
      </c>
      <c r="U243" s="46" t="s">
        <v>46</v>
      </c>
      <c r="V243" s="38"/>
      <c r="W243" s="169">
        <f>V243*K243</f>
        <v>0</v>
      </c>
      <c r="X243" s="169">
        <v>0</v>
      </c>
      <c r="Y243" s="169">
        <f>X243*K243</f>
        <v>0</v>
      </c>
      <c r="Z243" s="169">
        <v>0</v>
      </c>
      <c r="AA243" s="170">
        <f>Z243*K243</f>
        <v>0</v>
      </c>
      <c r="AR243" s="21" t="s">
        <v>235</v>
      </c>
      <c r="AT243" s="21" t="s">
        <v>157</v>
      </c>
      <c r="AU243" s="21" t="s">
        <v>135</v>
      </c>
      <c r="AY243" s="21" t="s">
        <v>156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21" t="s">
        <v>135</v>
      </c>
      <c r="BK243" s="107">
        <f>ROUND(L243*K243,2)</f>
        <v>0</v>
      </c>
      <c r="BL243" s="21" t="s">
        <v>235</v>
      </c>
      <c r="BM243" s="21" t="s">
        <v>424</v>
      </c>
    </row>
    <row r="244" spans="2:65" s="1" customFormat="1" ht="25.5" customHeight="1">
      <c r="B244" s="37"/>
      <c r="C244" s="164" t="s">
        <v>425</v>
      </c>
      <c r="D244" s="164" t="s">
        <v>157</v>
      </c>
      <c r="E244" s="165" t="s">
        <v>426</v>
      </c>
      <c r="F244" s="263" t="s">
        <v>427</v>
      </c>
      <c r="G244" s="263"/>
      <c r="H244" s="263"/>
      <c r="I244" s="263"/>
      <c r="J244" s="166" t="s">
        <v>347</v>
      </c>
      <c r="K244" s="167">
        <v>2E-3</v>
      </c>
      <c r="L244" s="264">
        <v>0</v>
      </c>
      <c r="M244" s="265"/>
      <c r="N244" s="266">
        <f>ROUND(L244*K244,2)</f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>V244*K244</f>
        <v>0</v>
      </c>
      <c r="X244" s="169">
        <v>0</v>
      </c>
      <c r="Y244" s="169">
        <f>X244*K244</f>
        <v>0</v>
      </c>
      <c r="Z244" s="169">
        <v>0</v>
      </c>
      <c r="AA244" s="170">
        <f>Z244*K244</f>
        <v>0</v>
      </c>
      <c r="AR244" s="21" t="s">
        <v>235</v>
      </c>
      <c r="AT244" s="21" t="s">
        <v>157</v>
      </c>
      <c r="AU244" s="21" t="s">
        <v>135</v>
      </c>
      <c r="AY244" s="21" t="s">
        <v>156</v>
      </c>
      <c r="BE244" s="107">
        <f>IF(U244="základní",N244,0)</f>
        <v>0</v>
      </c>
      <c r="BF244" s="107">
        <f>IF(U244="snížená",N244,0)</f>
        <v>0</v>
      </c>
      <c r="BG244" s="107">
        <f>IF(U244="zákl. přenesená",N244,0)</f>
        <v>0</v>
      </c>
      <c r="BH244" s="107">
        <f>IF(U244="sníž. přenesená",N244,0)</f>
        <v>0</v>
      </c>
      <c r="BI244" s="107">
        <f>IF(U244="nulová",N244,0)</f>
        <v>0</v>
      </c>
      <c r="BJ244" s="21" t="s">
        <v>135</v>
      </c>
      <c r="BK244" s="107">
        <f>ROUND(L244*K244,2)</f>
        <v>0</v>
      </c>
      <c r="BL244" s="21" t="s">
        <v>235</v>
      </c>
      <c r="BM244" s="21" t="s">
        <v>428</v>
      </c>
    </row>
    <row r="245" spans="2:65" s="9" customFormat="1" ht="29.85" customHeight="1">
      <c r="B245" s="153"/>
      <c r="C245" s="154"/>
      <c r="D245" s="163" t="s">
        <v>118</v>
      </c>
      <c r="E245" s="163"/>
      <c r="F245" s="163"/>
      <c r="G245" s="163"/>
      <c r="H245" s="163"/>
      <c r="I245" s="163"/>
      <c r="J245" s="163"/>
      <c r="K245" s="163"/>
      <c r="L245" s="163"/>
      <c r="M245" s="163"/>
      <c r="N245" s="284">
        <f>BK245</f>
        <v>0</v>
      </c>
      <c r="O245" s="285"/>
      <c r="P245" s="285"/>
      <c r="Q245" s="285"/>
      <c r="R245" s="156"/>
      <c r="T245" s="157"/>
      <c r="U245" s="154"/>
      <c r="V245" s="154"/>
      <c r="W245" s="158">
        <f>SUM(W246:W254)</f>
        <v>0</v>
      </c>
      <c r="X245" s="154"/>
      <c r="Y245" s="158">
        <f>SUM(Y246:Y254)</f>
        <v>9.6600000000000002E-3</v>
      </c>
      <c r="Z245" s="154"/>
      <c r="AA245" s="159">
        <f>SUM(AA246:AA254)</f>
        <v>0</v>
      </c>
      <c r="AR245" s="160" t="s">
        <v>135</v>
      </c>
      <c r="AT245" s="161" t="s">
        <v>78</v>
      </c>
      <c r="AU245" s="161" t="s">
        <v>84</v>
      </c>
      <c r="AY245" s="160" t="s">
        <v>156</v>
      </c>
      <c r="BK245" s="162">
        <f>SUM(BK246:BK254)</f>
        <v>0</v>
      </c>
    </row>
    <row r="246" spans="2:65" s="1" customFormat="1" ht="25.5" customHeight="1">
      <c r="B246" s="37"/>
      <c r="C246" s="164" t="s">
        <v>429</v>
      </c>
      <c r="D246" s="164" t="s">
        <v>157</v>
      </c>
      <c r="E246" s="165" t="s">
        <v>430</v>
      </c>
      <c r="F246" s="263" t="s">
        <v>431</v>
      </c>
      <c r="G246" s="263"/>
      <c r="H246" s="263"/>
      <c r="I246" s="263"/>
      <c r="J246" s="166" t="s">
        <v>172</v>
      </c>
      <c r="K246" s="167">
        <v>9</v>
      </c>
      <c r="L246" s="264">
        <v>0</v>
      </c>
      <c r="M246" s="265"/>
      <c r="N246" s="266">
        <f t="shared" ref="N246:N254" si="25">ROUND(L246*K246,2)</f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ref="W246:W254" si="26">V246*K246</f>
        <v>0</v>
      </c>
      <c r="X246" s="169">
        <v>4.0000000000000002E-4</v>
      </c>
      <c r="Y246" s="169">
        <f t="shared" ref="Y246:Y254" si="27">X246*K246</f>
        <v>3.6000000000000003E-3</v>
      </c>
      <c r="Z246" s="169">
        <v>0</v>
      </c>
      <c r="AA246" s="170">
        <f t="shared" ref="AA246:AA254" si="28">Z246*K246</f>
        <v>0</v>
      </c>
      <c r="AR246" s="21" t="s">
        <v>235</v>
      </c>
      <c r="AT246" s="21" t="s">
        <v>157</v>
      </c>
      <c r="AU246" s="21" t="s">
        <v>135</v>
      </c>
      <c r="AY246" s="21" t="s">
        <v>156</v>
      </c>
      <c r="BE246" s="107">
        <f t="shared" ref="BE246:BE254" si="29">IF(U246="základní",N246,0)</f>
        <v>0</v>
      </c>
      <c r="BF246" s="107">
        <f t="shared" ref="BF246:BF254" si="30">IF(U246="snížená",N246,0)</f>
        <v>0</v>
      </c>
      <c r="BG246" s="107">
        <f t="shared" ref="BG246:BG254" si="31">IF(U246="zákl. přenesená",N246,0)</f>
        <v>0</v>
      </c>
      <c r="BH246" s="107">
        <f t="shared" ref="BH246:BH254" si="32">IF(U246="sníž. přenesená",N246,0)</f>
        <v>0</v>
      </c>
      <c r="BI246" s="107">
        <f t="shared" ref="BI246:BI254" si="33">IF(U246="nulová",N246,0)</f>
        <v>0</v>
      </c>
      <c r="BJ246" s="21" t="s">
        <v>135</v>
      </c>
      <c r="BK246" s="107">
        <f t="shared" ref="BK246:BK254" si="34">ROUND(L246*K246,2)</f>
        <v>0</v>
      </c>
      <c r="BL246" s="21" t="s">
        <v>235</v>
      </c>
      <c r="BM246" s="21" t="s">
        <v>432</v>
      </c>
    </row>
    <row r="247" spans="2:65" s="1" customFormat="1" ht="38.25" customHeight="1">
      <c r="B247" s="37"/>
      <c r="C247" s="164" t="s">
        <v>433</v>
      </c>
      <c r="D247" s="164" t="s">
        <v>157</v>
      </c>
      <c r="E247" s="165" t="s">
        <v>434</v>
      </c>
      <c r="F247" s="263" t="s">
        <v>435</v>
      </c>
      <c r="G247" s="263"/>
      <c r="H247" s="263"/>
      <c r="I247" s="263"/>
      <c r="J247" s="166" t="s">
        <v>172</v>
      </c>
      <c r="K247" s="167">
        <v>4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5.0000000000000002E-5</v>
      </c>
      <c r="Y247" s="169">
        <f t="shared" si="27"/>
        <v>2.0000000000000001E-4</v>
      </c>
      <c r="Z247" s="169">
        <v>0</v>
      </c>
      <c r="AA247" s="170">
        <f t="shared" si="28"/>
        <v>0</v>
      </c>
      <c r="AR247" s="21" t="s">
        <v>235</v>
      </c>
      <c r="AT247" s="21" t="s">
        <v>157</v>
      </c>
      <c r="AU247" s="21" t="s">
        <v>135</v>
      </c>
      <c r="AY247" s="21" t="s">
        <v>156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135</v>
      </c>
      <c r="BK247" s="107">
        <f t="shared" si="34"/>
        <v>0</v>
      </c>
      <c r="BL247" s="21" t="s">
        <v>235</v>
      </c>
      <c r="BM247" s="21" t="s">
        <v>436</v>
      </c>
    </row>
    <row r="248" spans="2:65" s="1" customFormat="1" ht="38.25" customHeight="1">
      <c r="B248" s="37"/>
      <c r="C248" s="164" t="s">
        <v>437</v>
      </c>
      <c r="D248" s="164" t="s">
        <v>157</v>
      </c>
      <c r="E248" s="165" t="s">
        <v>438</v>
      </c>
      <c r="F248" s="263" t="s">
        <v>439</v>
      </c>
      <c r="G248" s="263"/>
      <c r="H248" s="263"/>
      <c r="I248" s="263"/>
      <c r="J248" s="166" t="s">
        <v>172</v>
      </c>
      <c r="K248" s="167">
        <v>5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t="shared" si="26"/>
        <v>0</v>
      </c>
      <c r="X248" s="169">
        <v>6.9999999999999994E-5</v>
      </c>
      <c r="Y248" s="169">
        <f t="shared" si="27"/>
        <v>3.4999999999999994E-4</v>
      </c>
      <c r="Z248" s="169">
        <v>0</v>
      </c>
      <c r="AA248" s="170">
        <f t="shared" si="28"/>
        <v>0</v>
      </c>
      <c r="AR248" s="21" t="s">
        <v>235</v>
      </c>
      <c r="AT248" s="21" t="s">
        <v>157</v>
      </c>
      <c r="AU248" s="21" t="s">
        <v>135</v>
      </c>
      <c r="AY248" s="21" t="s">
        <v>156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135</v>
      </c>
      <c r="BK248" s="107">
        <f t="shared" si="34"/>
        <v>0</v>
      </c>
      <c r="BL248" s="21" t="s">
        <v>235</v>
      </c>
      <c r="BM248" s="21" t="s">
        <v>440</v>
      </c>
    </row>
    <row r="249" spans="2:65" s="1" customFormat="1" ht="16.5" customHeight="1">
      <c r="B249" s="37"/>
      <c r="C249" s="164" t="s">
        <v>441</v>
      </c>
      <c r="D249" s="164" t="s">
        <v>157</v>
      </c>
      <c r="E249" s="165" t="s">
        <v>442</v>
      </c>
      <c r="F249" s="263" t="s">
        <v>443</v>
      </c>
      <c r="G249" s="263"/>
      <c r="H249" s="263"/>
      <c r="I249" s="263"/>
      <c r="J249" s="166" t="s">
        <v>160</v>
      </c>
      <c r="K249" s="167">
        <v>3</v>
      </c>
      <c r="L249" s="264">
        <v>0</v>
      </c>
      <c r="M249" s="265"/>
      <c r="N249" s="266">
        <f t="shared" si="25"/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t="shared" si="26"/>
        <v>0</v>
      </c>
      <c r="X249" s="169">
        <v>5.9999999999999995E-4</v>
      </c>
      <c r="Y249" s="169">
        <f t="shared" si="27"/>
        <v>1.8E-3</v>
      </c>
      <c r="Z249" s="169">
        <v>0</v>
      </c>
      <c r="AA249" s="170">
        <f t="shared" si="28"/>
        <v>0</v>
      </c>
      <c r="AR249" s="21" t="s">
        <v>235</v>
      </c>
      <c r="AT249" s="21" t="s">
        <v>157</v>
      </c>
      <c r="AU249" s="21" t="s">
        <v>135</v>
      </c>
      <c r="AY249" s="21" t="s">
        <v>156</v>
      </c>
      <c r="BE249" s="107">
        <f t="shared" si="29"/>
        <v>0</v>
      </c>
      <c r="BF249" s="107">
        <f t="shared" si="30"/>
        <v>0</v>
      </c>
      <c r="BG249" s="107">
        <f t="shared" si="31"/>
        <v>0</v>
      </c>
      <c r="BH249" s="107">
        <f t="shared" si="32"/>
        <v>0</v>
      </c>
      <c r="BI249" s="107">
        <f t="shared" si="33"/>
        <v>0</v>
      </c>
      <c r="BJ249" s="21" t="s">
        <v>135</v>
      </c>
      <c r="BK249" s="107">
        <f t="shared" si="34"/>
        <v>0</v>
      </c>
      <c r="BL249" s="21" t="s">
        <v>235</v>
      </c>
      <c r="BM249" s="21" t="s">
        <v>444</v>
      </c>
    </row>
    <row r="250" spans="2:65" s="1" customFormat="1" ht="25.5" customHeight="1">
      <c r="B250" s="37"/>
      <c r="C250" s="164" t="s">
        <v>445</v>
      </c>
      <c r="D250" s="164" t="s">
        <v>157</v>
      </c>
      <c r="E250" s="165" t="s">
        <v>446</v>
      </c>
      <c r="F250" s="263" t="s">
        <v>447</v>
      </c>
      <c r="G250" s="263"/>
      <c r="H250" s="263"/>
      <c r="I250" s="263"/>
      <c r="J250" s="166" t="s">
        <v>172</v>
      </c>
      <c r="K250" s="167">
        <v>9</v>
      </c>
      <c r="L250" s="264">
        <v>0</v>
      </c>
      <c r="M250" s="265"/>
      <c r="N250" s="266">
        <f t="shared" si="2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26"/>
        <v>0</v>
      </c>
      <c r="X250" s="169">
        <v>4.0000000000000002E-4</v>
      </c>
      <c r="Y250" s="169">
        <f t="shared" si="27"/>
        <v>3.6000000000000003E-3</v>
      </c>
      <c r="Z250" s="169">
        <v>0</v>
      </c>
      <c r="AA250" s="170">
        <f t="shared" si="28"/>
        <v>0</v>
      </c>
      <c r="AR250" s="21" t="s">
        <v>235</v>
      </c>
      <c r="AT250" s="21" t="s">
        <v>157</v>
      </c>
      <c r="AU250" s="21" t="s">
        <v>135</v>
      </c>
      <c r="AY250" s="21" t="s">
        <v>156</v>
      </c>
      <c r="BE250" s="107">
        <f t="shared" si="29"/>
        <v>0</v>
      </c>
      <c r="BF250" s="107">
        <f t="shared" si="30"/>
        <v>0</v>
      </c>
      <c r="BG250" s="107">
        <f t="shared" si="31"/>
        <v>0</v>
      </c>
      <c r="BH250" s="107">
        <f t="shared" si="32"/>
        <v>0</v>
      </c>
      <c r="BI250" s="107">
        <f t="shared" si="33"/>
        <v>0</v>
      </c>
      <c r="BJ250" s="21" t="s">
        <v>135</v>
      </c>
      <c r="BK250" s="107">
        <f t="shared" si="34"/>
        <v>0</v>
      </c>
      <c r="BL250" s="21" t="s">
        <v>235</v>
      </c>
      <c r="BM250" s="21" t="s">
        <v>448</v>
      </c>
    </row>
    <row r="251" spans="2:65" s="1" customFormat="1" ht="25.5" customHeight="1">
      <c r="B251" s="37"/>
      <c r="C251" s="164" t="s">
        <v>449</v>
      </c>
      <c r="D251" s="164" t="s">
        <v>157</v>
      </c>
      <c r="E251" s="165" t="s">
        <v>450</v>
      </c>
      <c r="F251" s="263" t="s">
        <v>451</v>
      </c>
      <c r="G251" s="263"/>
      <c r="H251" s="263"/>
      <c r="I251" s="263"/>
      <c r="J251" s="166" t="s">
        <v>172</v>
      </c>
      <c r="K251" s="167">
        <v>9</v>
      </c>
      <c r="L251" s="264">
        <v>0</v>
      </c>
      <c r="M251" s="265"/>
      <c r="N251" s="266">
        <f t="shared" si="2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26"/>
        <v>0</v>
      </c>
      <c r="X251" s="169">
        <v>1.0000000000000001E-5</v>
      </c>
      <c r="Y251" s="169">
        <f t="shared" si="27"/>
        <v>9.0000000000000006E-5</v>
      </c>
      <c r="Z251" s="169">
        <v>0</v>
      </c>
      <c r="AA251" s="170">
        <f t="shared" si="28"/>
        <v>0</v>
      </c>
      <c r="AR251" s="21" t="s">
        <v>235</v>
      </c>
      <c r="AT251" s="21" t="s">
        <v>157</v>
      </c>
      <c r="AU251" s="21" t="s">
        <v>135</v>
      </c>
      <c r="AY251" s="21" t="s">
        <v>156</v>
      </c>
      <c r="BE251" s="107">
        <f t="shared" si="29"/>
        <v>0</v>
      </c>
      <c r="BF251" s="107">
        <f t="shared" si="30"/>
        <v>0</v>
      </c>
      <c r="BG251" s="107">
        <f t="shared" si="31"/>
        <v>0</v>
      </c>
      <c r="BH251" s="107">
        <f t="shared" si="32"/>
        <v>0</v>
      </c>
      <c r="BI251" s="107">
        <f t="shared" si="33"/>
        <v>0</v>
      </c>
      <c r="BJ251" s="21" t="s">
        <v>135</v>
      </c>
      <c r="BK251" s="107">
        <f t="shared" si="34"/>
        <v>0</v>
      </c>
      <c r="BL251" s="21" t="s">
        <v>235</v>
      </c>
      <c r="BM251" s="21" t="s">
        <v>452</v>
      </c>
    </row>
    <row r="252" spans="2:65" s="1" customFormat="1" ht="16.5" customHeight="1">
      <c r="B252" s="37"/>
      <c r="C252" s="164" t="s">
        <v>453</v>
      </c>
      <c r="D252" s="164" t="s">
        <v>157</v>
      </c>
      <c r="E252" s="165" t="s">
        <v>454</v>
      </c>
      <c r="F252" s="263" t="s">
        <v>423</v>
      </c>
      <c r="G252" s="263"/>
      <c r="H252" s="263"/>
      <c r="I252" s="263"/>
      <c r="J252" s="166" t="s">
        <v>328</v>
      </c>
      <c r="K252" s="167">
        <v>1</v>
      </c>
      <c r="L252" s="264">
        <v>0</v>
      </c>
      <c r="M252" s="265"/>
      <c r="N252" s="266">
        <f t="shared" si="2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26"/>
        <v>0</v>
      </c>
      <c r="X252" s="169">
        <v>1.0000000000000001E-5</v>
      </c>
      <c r="Y252" s="169">
        <f t="shared" si="27"/>
        <v>1.0000000000000001E-5</v>
      </c>
      <c r="Z252" s="169">
        <v>0</v>
      </c>
      <c r="AA252" s="170">
        <f t="shared" si="28"/>
        <v>0</v>
      </c>
      <c r="AR252" s="21" t="s">
        <v>235</v>
      </c>
      <c r="AT252" s="21" t="s">
        <v>157</v>
      </c>
      <c r="AU252" s="21" t="s">
        <v>135</v>
      </c>
      <c r="AY252" s="21" t="s">
        <v>156</v>
      </c>
      <c r="BE252" s="107">
        <f t="shared" si="29"/>
        <v>0</v>
      </c>
      <c r="BF252" s="107">
        <f t="shared" si="30"/>
        <v>0</v>
      </c>
      <c r="BG252" s="107">
        <f t="shared" si="31"/>
        <v>0</v>
      </c>
      <c r="BH252" s="107">
        <f t="shared" si="32"/>
        <v>0</v>
      </c>
      <c r="BI252" s="107">
        <f t="shared" si="33"/>
        <v>0</v>
      </c>
      <c r="BJ252" s="21" t="s">
        <v>135</v>
      </c>
      <c r="BK252" s="107">
        <f t="shared" si="34"/>
        <v>0</v>
      </c>
      <c r="BL252" s="21" t="s">
        <v>235</v>
      </c>
      <c r="BM252" s="21" t="s">
        <v>455</v>
      </c>
    </row>
    <row r="253" spans="2:65" s="1" customFormat="1" ht="16.5" customHeight="1">
      <c r="B253" s="37"/>
      <c r="C253" s="164" t="s">
        <v>456</v>
      </c>
      <c r="D253" s="164" t="s">
        <v>157</v>
      </c>
      <c r="E253" s="165" t="s">
        <v>457</v>
      </c>
      <c r="F253" s="263" t="s">
        <v>458</v>
      </c>
      <c r="G253" s="263"/>
      <c r="H253" s="263"/>
      <c r="I253" s="263"/>
      <c r="J253" s="166" t="s">
        <v>328</v>
      </c>
      <c r="K253" s="167">
        <v>1</v>
      </c>
      <c r="L253" s="264">
        <v>0</v>
      </c>
      <c r="M253" s="265"/>
      <c r="N253" s="266">
        <f t="shared" si="25"/>
        <v>0</v>
      </c>
      <c r="O253" s="266"/>
      <c r="P253" s="266"/>
      <c r="Q253" s="266"/>
      <c r="R253" s="39"/>
      <c r="T253" s="168" t="s">
        <v>22</v>
      </c>
      <c r="U253" s="46" t="s">
        <v>46</v>
      </c>
      <c r="V253" s="38"/>
      <c r="W253" s="169">
        <f t="shared" si="26"/>
        <v>0</v>
      </c>
      <c r="X253" s="169">
        <v>1.0000000000000001E-5</v>
      </c>
      <c r="Y253" s="169">
        <f t="shared" si="27"/>
        <v>1.0000000000000001E-5</v>
      </c>
      <c r="Z253" s="169">
        <v>0</v>
      </c>
      <c r="AA253" s="170">
        <f t="shared" si="28"/>
        <v>0</v>
      </c>
      <c r="AR253" s="21" t="s">
        <v>235</v>
      </c>
      <c r="AT253" s="21" t="s">
        <v>157</v>
      </c>
      <c r="AU253" s="21" t="s">
        <v>135</v>
      </c>
      <c r="AY253" s="21" t="s">
        <v>156</v>
      </c>
      <c r="BE253" s="107">
        <f t="shared" si="29"/>
        <v>0</v>
      </c>
      <c r="BF253" s="107">
        <f t="shared" si="30"/>
        <v>0</v>
      </c>
      <c r="BG253" s="107">
        <f t="shared" si="31"/>
        <v>0</v>
      </c>
      <c r="BH253" s="107">
        <f t="shared" si="32"/>
        <v>0</v>
      </c>
      <c r="BI253" s="107">
        <f t="shared" si="33"/>
        <v>0</v>
      </c>
      <c r="BJ253" s="21" t="s">
        <v>135</v>
      </c>
      <c r="BK253" s="107">
        <f t="shared" si="34"/>
        <v>0</v>
      </c>
      <c r="BL253" s="21" t="s">
        <v>235</v>
      </c>
      <c r="BM253" s="21" t="s">
        <v>459</v>
      </c>
    </row>
    <row r="254" spans="2:65" s="1" customFormat="1" ht="25.5" customHeight="1">
      <c r="B254" s="37"/>
      <c r="C254" s="164" t="s">
        <v>460</v>
      </c>
      <c r="D254" s="164" t="s">
        <v>157</v>
      </c>
      <c r="E254" s="165" t="s">
        <v>461</v>
      </c>
      <c r="F254" s="263" t="s">
        <v>462</v>
      </c>
      <c r="G254" s="263"/>
      <c r="H254" s="263"/>
      <c r="I254" s="263"/>
      <c r="J254" s="166" t="s">
        <v>347</v>
      </c>
      <c r="K254" s="167">
        <v>0.01</v>
      </c>
      <c r="L254" s="264">
        <v>0</v>
      </c>
      <c r="M254" s="265"/>
      <c r="N254" s="266">
        <f t="shared" si="25"/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t="shared" si="26"/>
        <v>0</v>
      </c>
      <c r="X254" s="169">
        <v>0</v>
      </c>
      <c r="Y254" s="169">
        <f t="shared" si="27"/>
        <v>0</v>
      </c>
      <c r="Z254" s="169">
        <v>0</v>
      </c>
      <c r="AA254" s="170">
        <f t="shared" si="28"/>
        <v>0</v>
      </c>
      <c r="AR254" s="21" t="s">
        <v>235</v>
      </c>
      <c r="AT254" s="21" t="s">
        <v>157</v>
      </c>
      <c r="AU254" s="21" t="s">
        <v>135</v>
      </c>
      <c r="AY254" s="21" t="s">
        <v>156</v>
      </c>
      <c r="BE254" s="107">
        <f t="shared" si="29"/>
        <v>0</v>
      </c>
      <c r="BF254" s="107">
        <f t="shared" si="30"/>
        <v>0</v>
      </c>
      <c r="BG254" s="107">
        <f t="shared" si="31"/>
        <v>0</v>
      </c>
      <c r="BH254" s="107">
        <f t="shared" si="32"/>
        <v>0</v>
      </c>
      <c r="BI254" s="107">
        <f t="shared" si="33"/>
        <v>0</v>
      </c>
      <c r="BJ254" s="21" t="s">
        <v>135</v>
      </c>
      <c r="BK254" s="107">
        <f t="shared" si="34"/>
        <v>0</v>
      </c>
      <c r="BL254" s="21" t="s">
        <v>235</v>
      </c>
      <c r="BM254" s="21" t="s">
        <v>463</v>
      </c>
    </row>
    <row r="255" spans="2:65" s="9" customFormat="1" ht="29.85" customHeight="1">
      <c r="B255" s="153"/>
      <c r="C255" s="154"/>
      <c r="D255" s="163" t="s">
        <v>119</v>
      </c>
      <c r="E255" s="163"/>
      <c r="F255" s="163"/>
      <c r="G255" s="163"/>
      <c r="H255" s="163"/>
      <c r="I255" s="163"/>
      <c r="J255" s="163"/>
      <c r="K255" s="163"/>
      <c r="L255" s="163"/>
      <c r="M255" s="163"/>
      <c r="N255" s="284">
        <f>BK255</f>
        <v>0</v>
      </c>
      <c r="O255" s="285"/>
      <c r="P255" s="285"/>
      <c r="Q255" s="285"/>
      <c r="R255" s="156"/>
      <c r="T255" s="157"/>
      <c r="U255" s="154"/>
      <c r="V255" s="154"/>
      <c r="W255" s="158">
        <f>SUM(W256:W271)</f>
        <v>0</v>
      </c>
      <c r="X255" s="154"/>
      <c r="Y255" s="158">
        <f>SUM(Y256:Y271)</f>
        <v>2.4070000000000001E-2</v>
      </c>
      <c r="Z255" s="154"/>
      <c r="AA255" s="159">
        <f>SUM(AA256:AA271)</f>
        <v>0</v>
      </c>
      <c r="AR255" s="160" t="s">
        <v>135</v>
      </c>
      <c r="AT255" s="161" t="s">
        <v>78</v>
      </c>
      <c r="AU255" s="161" t="s">
        <v>84</v>
      </c>
      <c r="AY255" s="160" t="s">
        <v>156</v>
      </c>
      <c r="BK255" s="162">
        <f>SUM(BK256:BK271)</f>
        <v>0</v>
      </c>
    </row>
    <row r="256" spans="2:65" s="1" customFormat="1" ht="16.5" customHeight="1">
      <c r="B256" s="37"/>
      <c r="C256" s="164" t="s">
        <v>464</v>
      </c>
      <c r="D256" s="164" t="s">
        <v>157</v>
      </c>
      <c r="E256" s="165" t="s">
        <v>465</v>
      </c>
      <c r="F256" s="263" t="s">
        <v>466</v>
      </c>
      <c r="G256" s="263"/>
      <c r="H256" s="263"/>
      <c r="I256" s="263"/>
      <c r="J256" s="166" t="s">
        <v>246</v>
      </c>
      <c r="K256" s="167">
        <v>1</v>
      </c>
      <c r="L256" s="264">
        <v>0</v>
      </c>
      <c r="M256" s="265"/>
      <c r="N256" s="266">
        <f t="shared" ref="N256:N271" si="35">ROUND(L256*K256,2)</f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ref="W256:W271" si="36">V256*K256</f>
        <v>0</v>
      </c>
      <c r="X256" s="169">
        <v>2.4070000000000001E-2</v>
      </c>
      <c r="Y256" s="169">
        <f t="shared" ref="Y256:Y271" si="37">X256*K256</f>
        <v>2.4070000000000001E-2</v>
      </c>
      <c r="Z256" s="169">
        <v>0</v>
      </c>
      <c r="AA256" s="170">
        <f t="shared" ref="AA256:AA271" si="38">Z256*K256</f>
        <v>0</v>
      </c>
      <c r="AR256" s="21" t="s">
        <v>235</v>
      </c>
      <c r="AT256" s="21" t="s">
        <v>157</v>
      </c>
      <c r="AU256" s="21" t="s">
        <v>135</v>
      </c>
      <c r="AY256" s="21" t="s">
        <v>156</v>
      </c>
      <c r="BE256" s="107">
        <f t="shared" ref="BE256:BE271" si="39">IF(U256="základní",N256,0)</f>
        <v>0</v>
      </c>
      <c r="BF256" s="107">
        <f t="shared" ref="BF256:BF271" si="40">IF(U256="snížená",N256,0)</f>
        <v>0</v>
      </c>
      <c r="BG256" s="107">
        <f t="shared" ref="BG256:BG271" si="41">IF(U256="zákl. přenesená",N256,0)</f>
        <v>0</v>
      </c>
      <c r="BH256" s="107">
        <f t="shared" ref="BH256:BH271" si="42">IF(U256="sníž. přenesená",N256,0)</f>
        <v>0</v>
      </c>
      <c r="BI256" s="107">
        <f t="shared" ref="BI256:BI271" si="43">IF(U256="nulová",N256,0)</f>
        <v>0</v>
      </c>
      <c r="BJ256" s="21" t="s">
        <v>135</v>
      </c>
      <c r="BK256" s="107">
        <f t="shared" ref="BK256:BK271" si="44">ROUND(L256*K256,2)</f>
        <v>0</v>
      </c>
      <c r="BL256" s="21" t="s">
        <v>235</v>
      </c>
      <c r="BM256" s="21" t="s">
        <v>467</v>
      </c>
    </row>
    <row r="257" spans="2:65" s="1" customFormat="1" ht="16.5" customHeight="1">
      <c r="B257" s="37"/>
      <c r="C257" s="164" t="s">
        <v>468</v>
      </c>
      <c r="D257" s="164" t="s">
        <v>157</v>
      </c>
      <c r="E257" s="165" t="s">
        <v>469</v>
      </c>
      <c r="F257" s="263" t="s">
        <v>470</v>
      </c>
      <c r="G257" s="263"/>
      <c r="H257" s="263"/>
      <c r="I257" s="263"/>
      <c r="J257" s="166" t="s">
        <v>246</v>
      </c>
      <c r="K257" s="167">
        <v>1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235</v>
      </c>
      <c r="AT257" s="21" t="s">
        <v>157</v>
      </c>
      <c r="AU257" s="21" t="s">
        <v>135</v>
      </c>
      <c r="AY257" s="21" t="s">
        <v>156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135</v>
      </c>
      <c r="BK257" s="107">
        <f t="shared" si="44"/>
        <v>0</v>
      </c>
      <c r="BL257" s="21" t="s">
        <v>235</v>
      </c>
      <c r="BM257" s="21" t="s">
        <v>471</v>
      </c>
    </row>
    <row r="258" spans="2:65" s="1" customFormat="1" ht="16.5" customHeight="1">
      <c r="B258" s="37"/>
      <c r="C258" s="164" t="s">
        <v>472</v>
      </c>
      <c r="D258" s="164" t="s">
        <v>157</v>
      </c>
      <c r="E258" s="165" t="s">
        <v>473</v>
      </c>
      <c r="F258" s="263" t="s">
        <v>474</v>
      </c>
      <c r="G258" s="263"/>
      <c r="H258" s="263"/>
      <c r="I258" s="263"/>
      <c r="J258" s="166" t="s">
        <v>246</v>
      </c>
      <c r="K258" s="167">
        <v>1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235</v>
      </c>
      <c r="AT258" s="21" t="s">
        <v>157</v>
      </c>
      <c r="AU258" s="21" t="s">
        <v>135</v>
      </c>
      <c r="AY258" s="21" t="s">
        <v>156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135</v>
      </c>
      <c r="BK258" s="107">
        <f t="shared" si="44"/>
        <v>0</v>
      </c>
      <c r="BL258" s="21" t="s">
        <v>235</v>
      </c>
      <c r="BM258" s="21" t="s">
        <v>475</v>
      </c>
    </row>
    <row r="259" spans="2:65" s="1" customFormat="1" ht="16.5" customHeight="1">
      <c r="B259" s="37"/>
      <c r="C259" s="164" t="s">
        <v>476</v>
      </c>
      <c r="D259" s="164" t="s">
        <v>157</v>
      </c>
      <c r="E259" s="165" t="s">
        <v>477</v>
      </c>
      <c r="F259" s="263" t="s">
        <v>478</v>
      </c>
      <c r="G259" s="263"/>
      <c r="H259" s="263"/>
      <c r="I259" s="263"/>
      <c r="J259" s="166" t="s">
        <v>160</v>
      </c>
      <c r="K259" s="167">
        <v>4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235</v>
      </c>
      <c r="AT259" s="21" t="s">
        <v>157</v>
      </c>
      <c r="AU259" s="21" t="s">
        <v>135</v>
      </c>
      <c r="AY259" s="21" t="s">
        <v>156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135</v>
      </c>
      <c r="BK259" s="107">
        <f t="shared" si="44"/>
        <v>0</v>
      </c>
      <c r="BL259" s="21" t="s">
        <v>235</v>
      </c>
      <c r="BM259" s="21" t="s">
        <v>479</v>
      </c>
    </row>
    <row r="260" spans="2:65" s="1" customFormat="1" ht="16.5" customHeight="1">
      <c r="B260" s="37"/>
      <c r="C260" s="164" t="s">
        <v>480</v>
      </c>
      <c r="D260" s="164" t="s">
        <v>157</v>
      </c>
      <c r="E260" s="165" t="s">
        <v>481</v>
      </c>
      <c r="F260" s="263" t="s">
        <v>482</v>
      </c>
      <c r="G260" s="263"/>
      <c r="H260" s="263"/>
      <c r="I260" s="263"/>
      <c r="J260" s="166" t="s">
        <v>160</v>
      </c>
      <c r="K260" s="167">
        <v>2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235</v>
      </c>
      <c r="AT260" s="21" t="s">
        <v>157</v>
      </c>
      <c r="AU260" s="21" t="s">
        <v>135</v>
      </c>
      <c r="AY260" s="21" t="s">
        <v>156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135</v>
      </c>
      <c r="BK260" s="107">
        <f t="shared" si="44"/>
        <v>0</v>
      </c>
      <c r="BL260" s="21" t="s">
        <v>235</v>
      </c>
      <c r="BM260" s="21" t="s">
        <v>483</v>
      </c>
    </row>
    <row r="261" spans="2:65" s="1" customFormat="1" ht="16.5" customHeight="1">
      <c r="B261" s="37"/>
      <c r="C261" s="164" t="s">
        <v>484</v>
      </c>
      <c r="D261" s="164" t="s">
        <v>157</v>
      </c>
      <c r="E261" s="165" t="s">
        <v>485</v>
      </c>
      <c r="F261" s="263" t="s">
        <v>486</v>
      </c>
      <c r="G261" s="263"/>
      <c r="H261" s="263"/>
      <c r="I261" s="263"/>
      <c r="J261" s="166" t="s">
        <v>246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235</v>
      </c>
      <c r="AT261" s="21" t="s">
        <v>157</v>
      </c>
      <c r="AU261" s="21" t="s">
        <v>135</v>
      </c>
      <c r="AY261" s="21" t="s">
        <v>156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135</v>
      </c>
      <c r="BK261" s="107">
        <f t="shared" si="44"/>
        <v>0</v>
      </c>
      <c r="BL261" s="21" t="s">
        <v>235</v>
      </c>
      <c r="BM261" s="21" t="s">
        <v>487</v>
      </c>
    </row>
    <row r="262" spans="2:65" s="1" customFormat="1" ht="16.5" customHeight="1">
      <c r="B262" s="37"/>
      <c r="C262" s="164" t="s">
        <v>488</v>
      </c>
      <c r="D262" s="164" t="s">
        <v>157</v>
      </c>
      <c r="E262" s="165" t="s">
        <v>489</v>
      </c>
      <c r="F262" s="263" t="s">
        <v>490</v>
      </c>
      <c r="G262" s="263"/>
      <c r="H262" s="263"/>
      <c r="I262" s="263"/>
      <c r="J262" s="166" t="s">
        <v>246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235</v>
      </c>
      <c r="AT262" s="21" t="s">
        <v>157</v>
      </c>
      <c r="AU262" s="21" t="s">
        <v>135</v>
      </c>
      <c r="AY262" s="21" t="s">
        <v>156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135</v>
      </c>
      <c r="BK262" s="107">
        <f t="shared" si="44"/>
        <v>0</v>
      </c>
      <c r="BL262" s="21" t="s">
        <v>235</v>
      </c>
      <c r="BM262" s="21" t="s">
        <v>491</v>
      </c>
    </row>
    <row r="263" spans="2:65" s="1" customFormat="1" ht="16.5" customHeight="1">
      <c r="B263" s="37"/>
      <c r="C263" s="164" t="s">
        <v>492</v>
      </c>
      <c r="D263" s="164" t="s">
        <v>157</v>
      </c>
      <c r="E263" s="165" t="s">
        <v>493</v>
      </c>
      <c r="F263" s="263" t="s">
        <v>494</v>
      </c>
      <c r="G263" s="263"/>
      <c r="H263" s="263"/>
      <c r="I263" s="263"/>
      <c r="J263" s="166" t="s">
        <v>246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235</v>
      </c>
      <c r="AT263" s="21" t="s">
        <v>157</v>
      </c>
      <c r="AU263" s="21" t="s">
        <v>135</v>
      </c>
      <c r="AY263" s="21" t="s">
        <v>156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135</v>
      </c>
      <c r="BK263" s="107">
        <f t="shared" si="44"/>
        <v>0</v>
      </c>
      <c r="BL263" s="21" t="s">
        <v>235</v>
      </c>
      <c r="BM263" s="21" t="s">
        <v>495</v>
      </c>
    </row>
    <row r="264" spans="2:65" s="1" customFormat="1" ht="16.5" customHeight="1">
      <c r="B264" s="37"/>
      <c r="C264" s="164" t="s">
        <v>496</v>
      </c>
      <c r="D264" s="164" t="s">
        <v>157</v>
      </c>
      <c r="E264" s="165" t="s">
        <v>497</v>
      </c>
      <c r="F264" s="263" t="s">
        <v>498</v>
      </c>
      <c r="G264" s="263"/>
      <c r="H264" s="263"/>
      <c r="I264" s="263"/>
      <c r="J264" s="166" t="s">
        <v>160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235</v>
      </c>
      <c r="AT264" s="21" t="s">
        <v>157</v>
      </c>
      <c r="AU264" s="21" t="s">
        <v>135</v>
      </c>
      <c r="AY264" s="21" t="s">
        <v>156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135</v>
      </c>
      <c r="BK264" s="107">
        <f t="shared" si="44"/>
        <v>0</v>
      </c>
      <c r="BL264" s="21" t="s">
        <v>235</v>
      </c>
      <c r="BM264" s="21" t="s">
        <v>499</v>
      </c>
    </row>
    <row r="265" spans="2:65" s="1" customFormat="1" ht="16.5" customHeight="1">
      <c r="B265" s="37"/>
      <c r="C265" s="164" t="s">
        <v>500</v>
      </c>
      <c r="D265" s="164" t="s">
        <v>157</v>
      </c>
      <c r="E265" s="165" t="s">
        <v>501</v>
      </c>
      <c r="F265" s="263" t="s">
        <v>502</v>
      </c>
      <c r="G265" s="263"/>
      <c r="H265" s="263"/>
      <c r="I265" s="263"/>
      <c r="J265" s="166" t="s">
        <v>160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235</v>
      </c>
      <c r="AT265" s="21" t="s">
        <v>157</v>
      </c>
      <c r="AU265" s="21" t="s">
        <v>135</v>
      </c>
      <c r="AY265" s="21" t="s">
        <v>156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135</v>
      </c>
      <c r="BK265" s="107">
        <f t="shared" si="44"/>
        <v>0</v>
      </c>
      <c r="BL265" s="21" t="s">
        <v>235</v>
      </c>
      <c r="BM265" s="21" t="s">
        <v>503</v>
      </c>
    </row>
    <row r="266" spans="2:65" s="1" customFormat="1" ht="16.5" customHeight="1">
      <c r="B266" s="37"/>
      <c r="C266" s="164" t="s">
        <v>504</v>
      </c>
      <c r="D266" s="164" t="s">
        <v>157</v>
      </c>
      <c r="E266" s="165" t="s">
        <v>505</v>
      </c>
      <c r="F266" s="263" t="s">
        <v>506</v>
      </c>
      <c r="G266" s="263"/>
      <c r="H266" s="263"/>
      <c r="I266" s="263"/>
      <c r="J266" s="166" t="s">
        <v>160</v>
      </c>
      <c r="K266" s="167">
        <v>1</v>
      </c>
      <c r="L266" s="264">
        <v>0</v>
      </c>
      <c r="M266" s="265"/>
      <c r="N266" s="266">
        <f t="shared" si="35"/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 t="shared" si="36"/>
        <v>0</v>
      </c>
      <c r="X266" s="169">
        <v>0</v>
      </c>
      <c r="Y266" s="169">
        <f t="shared" si="37"/>
        <v>0</v>
      </c>
      <c r="Z266" s="169">
        <v>0</v>
      </c>
      <c r="AA266" s="170">
        <f t="shared" si="38"/>
        <v>0</v>
      </c>
      <c r="AR266" s="21" t="s">
        <v>235</v>
      </c>
      <c r="AT266" s="21" t="s">
        <v>157</v>
      </c>
      <c r="AU266" s="21" t="s">
        <v>135</v>
      </c>
      <c r="AY266" s="21" t="s">
        <v>156</v>
      </c>
      <c r="BE266" s="107">
        <f t="shared" si="39"/>
        <v>0</v>
      </c>
      <c r="BF266" s="107">
        <f t="shared" si="40"/>
        <v>0</v>
      </c>
      <c r="BG266" s="107">
        <f t="shared" si="41"/>
        <v>0</v>
      </c>
      <c r="BH266" s="107">
        <f t="shared" si="42"/>
        <v>0</v>
      </c>
      <c r="BI266" s="107">
        <f t="shared" si="43"/>
        <v>0</v>
      </c>
      <c r="BJ266" s="21" t="s">
        <v>135</v>
      </c>
      <c r="BK266" s="107">
        <f t="shared" si="44"/>
        <v>0</v>
      </c>
      <c r="BL266" s="21" t="s">
        <v>235</v>
      </c>
      <c r="BM266" s="21" t="s">
        <v>507</v>
      </c>
    </row>
    <row r="267" spans="2:65" s="1" customFormat="1" ht="25.5" customHeight="1">
      <c r="B267" s="37"/>
      <c r="C267" s="164" t="s">
        <v>508</v>
      </c>
      <c r="D267" s="164" t="s">
        <v>157</v>
      </c>
      <c r="E267" s="165" t="s">
        <v>509</v>
      </c>
      <c r="F267" s="263" t="s">
        <v>510</v>
      </c>
      <c r="G267" s="263"/>
      <c r="H267" s="263"/>
      <c r="I267" s="263"/>
      <c r="J267" s="166" t="s">
        <v>160</v>
      </c>
      <c r="K267" s="167">
        <v>1</v>
      </c>
      <c r="L267" s="264">
        <v>0</v>
      </c>
      <c r="M267" s="265"/>
      <c r="N267" s="266">
        <f t="shared" si="35"/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 t="shared" si="36"/>
        <v>0</v>
      </c>
      <c r="X267" s="169">
        <v>0</v>
      </c>
      <c r="Y267" s="169">
        <f t="shared" si="37"/>
        <v>0</v>
      </c>
      <c r="Z267" s="169">
        <v>0</v>
      </c>
      <c r="AA267" s="170">
        <f t="shared" si="38"/>
        <v>0</v>
      </c>
      <c r="AR267" s="21" t="s">
        <v>235</v>
      </c>
      <c r="AT267" s="21" t="s">
        <v>157</v>
      </c>
      <c r="AU267" s="21" t="s">
        <v>135</v>
      </c>
      <c r="AY267" s="21" t="s">
        <v>156</v>
      </c>
      <c r="BE267" s="107">
        <f t="shared" si="39"/>
        <v>0</v>
      </c>
      <c r="BF267" s="107">
        <f t="shared" si="40"/>
        <v>0</v>
      </c>
      <c r="BG267" s="107">
        <f t="shared" si="41"/>
        <v>0</v>
      </c>
      <c r="BH267" s="107">
        <f t="shared" si="42"/>
        <v>0</v>
      </c>
      <c r="BI267" s="107">
        <f t="shared" si="43"/>
        <v>0</v>
      </c>
      <c r="BJ267" s="21" t="s">
        <v>135</v>
      </c>
      <c r="BK267" s="107">
        <f t="shared" si="44"/>
        <v>0</v>
      </c>
      <c r="BL267" s="21" t="s">
        <v>235</v>
      </c>
      <c r="BM267" s="21" t="s">
        <v>511</v>
      </c>
    </row>
    <row r="268" spans="2:65" s="1" customFormat="1" ht="25.5" customHeight="1">
      <c r="B268" s="37"/>
      <c r="C268" s="164" t="s">
        <v>512</v>
      </c>
      <c r="D268" s="164" t="s">
        <v>157</v>
      </c>
      <c r="E268" s="165" t="s">
        <v>513</v>
      </c>
      <c r="F268" s="263" t="s">
        <v>514</v>
      </c>
      <c r="G268" s="263"/>
      <c r="H268" s="263"/>
      <c r="I268" s="263"/>
      <c r="J268" s="166" t="s">
        <v>246</v>
      </c>
      <c r="K268" s="167">
        <v>1</v>
      </c>
      <c r="L268" s="264">
        <v>0</v>
      </c>
      <c r="M268" s="265"/>
      <c r="N268" s="266">
        <f t="shared" si="35"/>
        <v>0</v>
      </c>
      <c r="O268" s="266"/>
      <c r="P268" s="266"/>
      <c r="Q268" s="266"/>
      <c r="R268" s="39"/>
      <c r="T268" s="168" t="s">
        <v>22</v>
      </c>
      <c r="U268" s="46" t="s">
        <v>46</v>
      </c>
      <c r="V268" s="38"/>
      <c r="W268" s="169">
        <f t="shared" si="36"/>
        <v>0</v>
      </c>
      <c r="X268" s="169">
        <v>0</v>
      </c>
      <c r="Y268" s="169">
        <f t="shared" si="37"/>
        <v>0</v>
      </c>
      <c r="Z268" s="169">
        <v>0</v>
      </c>
      <c r="AA268" s="170">
        <f t="shared" si="38"/>
        <v>0</v>
      </c>
      <c r="AR268" s="21" t="s">
        <v>235</v>
      </c>
      <c r="AT268" s="21" t="s">
        <v>157</v>
      </c>
      <c r="AU268" s="21" t="s">
        <v>135</v>
      </c>
      <c r="AY268" s="21" t="s">
        <v>156</v>
      </c>
      <c r="BE268" s="107">
        <f t="shared" si="39"/>
        <v>0</v>
      </c>
      <c r="BF268" s="107">
        <f t="shared" si="40"/>
        <v>0</v>
      </c>
      <c r="BG268" s="107">
        <f t="shared" si="41"/>
        <v>0</v>
      </c>
      <c r="BH268" s="107">
        <f t="shared" si="42"/>
        <v>0</v>
      </c>
      <c r="BI268" s="107">
        <f t="shared" si="43"/>
        <v>0</v>
      </c>
      <c r="BJ268" s="21" t="s">
        <v>135</v>
      </c>
      <c r="BK268" s="107">
        <f t="shared" si="44"/>
        <v>0</v>
      </c>
      <c r="BL268" s="21" t="s">
        <v>235</v>
      </c>
      <c r="BM268" s="21" t="s">
        <v>515</v>
      </c>
    </row>
    <row r="269" spans="2:65" s="1" customFormat="1" ht="16.5" customHeight="1">
      <c r="B269" s="37"/>
      <c r="C269" s="164" t="s">
        <v>516</v>
      </c>
      <c r="D269" s="164" t="s">
        <v>157</v>
      </c>
      <c r="E269" s="165" t="s">
        <v>517</v>
      </c>
      <c r="F269" s="263" t="s">
        <v>518</v>
      </c>
      <c r="G269" s="263"/>
      <c r="H269" s="263"/>
      <c r="I269" s="263"/>
      <c r="J269" s="166" t="s">
        <v>160</v>
      </c>
      <c r="K269" s="167">
        <v>2</v>
      </c>
      <c r="L269" s="264">
        <v>0</v>
      </c>
      <c r="M269" s="265"/>
      <c r="N269" s="266">
        <f t="shared" si="35"/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 t="shared" si="36"/>
        <v>0</v>
      </c>
      <c r="X269" s="169">
        <v>0</v>
      </c>
      <c r="Y269" s="169">
        <f t="shared" si="37"/>
        <v>0</v>
      </c>
      <c r="Z269" s="169">
        <v>0</v>
      </c>
      <c r="AA269" s="170">
        <f t="shared" si="38"/>
        <v>0</v>
      </c>
      <c r="AR269" s="21" t="s">
        <v>235</v>
      </c>
      <c r="AT269" s="21" t="s">
        <v>157</v>
      </c>
      <c r="AU269" s="21" t="s">
        <v>135</v>
      </c>
      <c r="AY269" s="21" t="s">
        <v>156</v>
      </c>
      <c r="BE269" s="107">
        <f t="shared" si="39"/>
        <v>0</v>
      </c>
      <c r="BF269" s="107">
        <f t="shared" si="40"/>
        <v>0</v>
      </c>
      <c r="BG269" s="107">
        <f t="shared" si="41"/>
        <v>0</v>
      </c>
      <c r="BH269" s="107">
        <f t="shared" si="42"/>
        <v>0</v>
      </c>
      <c r="BI269" s="107">
        <f t="shared" si="43"/>
        <v>0</v>
      </c>
      <c r="BJ269" s="21" t="s">
        <v>135</v>
      </c>
      <c r="BK269" s="107">
        <f t="shared" si="44"/>
        <v>0</v>
      </c>
      <c r="BL269" s="21" t="s">
        <v>235</v>
      </c>
      <c r="BM269" s="21" t="s">
        <v>519</v>
      </c>
    </row>
    <row r="270" spans="2:65" s="1" customFormat="1" ht="25.5" customHeight="1">
      <c r="B270" s="37"/>
      <c r="C270" s="164" t="s">
        <v>520</v>
      </c>
      <c r="D270" s="164" t="s">
        <v>157</v>
      </c>
      <c r="E270" s="165" t="s">
        <v>521</v>
      </c>
      <c r="F270" s="263" t="s">
        <v>522</v>
      </c>
      <c r="G270" s="263"/>
      <c r="H270" s="263"/>
      <c r="I270" s="263"/>
      <c r="J270" s="166" t="s">
        <v>160</v>
      </c>
      <c r="K270" s="167">
        <v>1</v>
      </c>
      <c r="L270" s="264">
        <v>0</v>
      </c>
      <c r="M270" s="265"/>
      <c r="N270" s="266">
        <f t="shared" si="35"/>
        <v>0</v>
      </c>
      <c r="O270" s="266"/>
      <c r="P270" s="266"/>
      <c r="Q270" s="266"/>
      <c r="R270" s="39"/>
      <c r="T270" s="168" t="s">
        <v>22</v>
      </c>
      <c r="U270" s="46" t="s">
        <v>46</v>
      </c>
      <c r="V270" s="38"/>
      <c r="W270" s="169">
        <f t="shared" si="36"/>
        <v>0</v>
      </c>
      <c r="X270" s="169">
        <v>0</v>
      </c>
      <c r="Y270" s="169">
        <f t="shared" si="37"/>
        <v>0</v>
      </c>
      <c r="Z270" s="169">
        <v>0</v>
      </c>
      <c r="AA270" s="170">
        <f t="shared" si="38"/>
        <v>0</v>
      </c>
      <c r="AR270" s="21" t="s">
        <v>235</v>
      </c>
      <c r="AT270" s="21" t="s">
        <v>157</v>
      </c>
      <c r="AU270" s="21" t="s">
        <v>135</v>
      </c>
      <c r="AY270" s="21" t="s">
        <v>156</v>
      </c>
      <c r="BE270" s="107">
        <f t="shared" si="39"/>
        <v>0</v>
      </c>
      <c r="BF270" s="107">
        <f t="shared" si="40"/>
        <v>0</v>
      </c>
      <c r="BG270" s="107">
        <f t="shared" si="41"/>
        <v>0</v>
      </c>
      <c r="BH270" s="107">
        <f t="shared" si="42"/>
        <v>0</v>
      </c>
      <c r="BI270" s="107">
        <f t="shared" si="43"/>
        <v>0</v>
      </c>
      <c r="BJ270" s="21" t="s">
        <v>135</v>
      </c>
      <c r="BK270" s="107">
        <f t="shared" si="44"/>
        <v>0</v>
      </c>
      <c r="BL270" s="21" t="s">
        <v>235</v>
      </c>
      <c r="BM270" s="21" t="s">
        <v>523</v>
      </c>
    </row>
    <row r="271" spans="2:65" s="1" customFormat="1" ht="16.5" customHeight="1">
      <c r="B271" s="37"/>
      <c r="C271" s="164" t="s">
        <v>524</v>
      </c>
      <c r="D271" s="164" t="s">
        <v>157</v>
      </c>
      <c r="E271" s="165" t="s">
        <v>525</v>
      </c>
      <c r="F271" s="263" t="s">
        <v>526</v>
      </c>
      <c r="G271" s="263"/>
      <c r="H271" s="263"/>
      <c r="I271" s="263"/>
      <c r="J271" s="166" t="s">
        <v>160</v>
      </c>
      <c r="K271" s="167">
        <v>1</v>
      </c>
      <c r="L271" s="264">
        <v>0</v>
      </c>
      <c r="M271" s="265"/>
      <c r="N271" s="266">
        <f t="shared" si="35"/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 t="shared" si="36"/>
        <v>0</v>
      </c>
      <c r="X271" s="169">
        <v>0</v>
      </c>
      <c r="Y271" s="169">
        <f t="shared" si="37"/>
        <v>0</v>
      </c>
      <c r="Z271" s="169">
        <v>0</v>
      </c>
      <c r="AA271" s="170">
        <f t="shared" si="38"/>
        <v>0</v>
      </c>
      <c r="AR271" s="21" t="s">
        <v>235</v>
      </c>
      <c r="AT271" s="21" t="s">
        <v>157</v>
      </c>
      <c r="AU271" s="21" t="s">
        <v>135</v>
      </c>
      <c r="AY271" s="21" t="s">
        <v>156</v>
      </c>
      <c r="BE271" s="107">
        <f t="shared" si="39"/>
        <v>0</v>
      </c>
      <c r="BF271" s="107">
        <f t="shared" si="40"/>
        <v>0</v>
      </c>
      <c r="BG271" s="107">
        <f t="shared" si="41"/>
        <v>0</v>
      </c>
      <c r="BH271" s="107">
        <f t="shared" si="42"/>
        <v>0</v>
      </c>
      <c r="BI271" s="107">
        <f t="shared" si="43"/>
        <v>0</v>
      </c>
      <c r="BJ271" s="21" t="s">
        <v>135</v>
      </c>
      <c r="BK271" s="107">
        <f t="shared" si="44"/>
        <v>0</v>
      </c>
      <c r="BL271" s="21" t="s">
        <v>235</v>
      </c>
      <c r="BM271" s="21" t="s">
        <v>527</v>
      </c>
    </row>
    <row r="272" spans="2:65" s="9" customFormat="1" ht="29.85" customHeight="1">
      <c r="B272" s="153"/>
      <c r="C272" s="154"/>
      <c r="D272" s="163" t="s">
        <v>120</v>
      </c>
      <c r="E272" s="163"/>
      <c r="F272" s="163"/>
      <c r="G272" s="163"/>
      <c r="H272" s="163"/>
      <c r="I272" s="163"/>
      <c r="J272" s="163"/>
      <c r="K272" s="163"/>
      <c r="L272" s="163"/>
      <c r="M272" s="163"/>
      <c r="N272" s="284">
        <f>BK272</f>
        <v>0</v>
      </c>
      <c r="O272" s="285"/>
      <c r="P272" s="285"/>
      <c r="Q272" s="285"/>
      <c r="R272" s="156"/>
      <c r="T272" s="157"/>
      <c r="U272" s="154"/>
      <c r="V272" s="154"/>
      <c r="W272" s="158">
        <f>SUM(W273:W278)</f>
        <v>0</v>
      </c>
      <c r="X272" s="154"/>
      <c r="Y272" s="158">
        <f>SUM(Y273:Y278)</f>
        <v>4.7204100000000006E-2</v>
      </c>
      <c r="Z272" s="154"/>
      <c r="AA272" s="159">
        <f>SUM(AA273:AA278)</f>
        <v>0</v>
      </c>
      <c r="AR272" s="160" t="s">
        <v>135</v>
      </c>
      <c r="AT272" s="161" t="s">
        <v>78</v>
      </c>
      <c r="AU272" s="161" t="s">
        <v>84</v>
      </c>
      <c r="AY272" s="160" t="s">
        <v>156</v>
      </c>
      <c r="BK272" s="162">
        <f>SUM(BK273:BK278)</f>
        <v>0</v>
      </c>
    </row>
    <row r="273" spans="2:65" s="1" customFormat="1" ht="38.25" customHeight="1">
      <c r="B273" s="37"/>
      <c r="C273" s="164" t="s">
        <v>528</v>
      </c>
      <c r="D273" s="164" t="s">
        <v>157</v>
      </c>
      <c r="E273" s="165" t="s">
        <v>529</v>
      </c>
      <c r="F273" s="263" t="s">
        <v>530</v>
      </c>
      <c r="G273" s="263"/>
      <c r="H273" s="263"/>
      <c r="I273" s="263"/>
      <c r="J273" s="166" t="s">
        <v>165</v>
      </c>
      <c r="K273" s="167">
        <v>1.83</v>
      </c>
      <c r="L273" s="264">
        <v>0</v>
      </c>
      <c r="M273" s="265"/>
      <c r="N273" s="266">
        <f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>V273*K273</f>
        <v>0</v>
      </c>
      <c r="X273" s="169">
        <v>2.5669999999999998E-2</v>
      </c>
      <c r="Y273" s="169">
        <f>X273*K273</f>
        <v>4.69761E-2</v>
      </c>
      <c r="Z273" s="169">
        <v>0</v>
      </c>
      <c r="AA273" s="170">
        <f>Z273*K273</f>
        <v>0</v>
      </c>
      <c r="AR273" s="21" t="s">
        <v>235</v>
      </c>
      <c r="AT273" s="21" t="s">
        <v>157</v>
      </c>
      <c r="AU273" s="21" t="s">
        <v>135</v>
      </c>
      <c r="AY273" s="21" t="s">
        <v>156</v>
      </c>
      <c r="BE273" s="107">
        <f>IF(U273="základní",N273,0)</f>
        <v>0</v>
      </c>
      <c r="BF273" s="107">
        <f>IF(U273="snížená",N273,0)</f>
        <v>0</v>
      </c>
      <c r="BG273" s="107">
        <f>IF(U273="zákl. přenesená",N273,0)</f>
        <v>0</v>
      </c>
      <c r="BH273" s="107">
        <f>IF(U273="sníž. přenesená",N273,0)</f>
        <v>0</v>
      </c>
      <c r="BI273" s="107">
        <f>IF(U273="nulová",N273,0)</f>
        <v>0</v>
      </c>
      <c r="BJ273" s="21" t="s">
        <v>135</v>
      </c>
      <c r="BK273" s="107">
        <f>ROUND(L273*K273,2)</f>
        <v>0</v>
      </c>
      <c r="BL273" s="21" t="s">
        <v>235</v>
      </c>
      <c r="BM273" s="21" t="s">
        <v>531</v>
      </c>
    </row>
    <row r="274" spans="2:65" s="10" customFormat="1" ht="16.5" customHeight="1">
      <c r="B274" s="171"/>
      <c r="C274" s="172"/>
      <c r="D274" s="172"/>
      <c r="E274" s="173" t="s">
        <v>22</v>
      </c>
      <c r="F274" s="267" t="s">
        <v>532</v>
      </c>
      <c r="G274" s="268"/>
      <c r="H274" s="268"/>
      <c r="I274" s="268"/>
      <c r="J274" s="172"/>
      <c r="K274" s="174">
        <v>1.83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168</v>
      </c>
      <c r="AU274" s="178" t="s">
        <v>135</v>
      </c>
      <c r="AV274" s="10" t="s">
        <v>135</v>
      </c>
      <c r="AW274" s="10" t="s">
        <v>36</v>
      </c>
      <c r="AX274" s="10" t="s">
        <v>84</v>
      </c>
      <c r="AY274" s="178" t="s">
        <v>156</v>
      </c>
    </row>
    <row r="275" spans="2:65" s="1" customFormat="1" ht="16.5" customHeight="1">
      <c r="B275" s="37"/>
      <c r="C275" s="164" t="s">
        <v>533</v>
      </c>
      <c r="D275" s="164" t="s">
        <v>157</v>
      </c>
      <c r="E275" s="165" t="s">
        <v>534</v>
      </c>
      <c r="F275" s="263" t="s">
        <v>535</v>
      </c>
      <c r="G275" s="263"/>
      <c r="H275" s="263"/>
      <c r="I275" s="263"/>
      <c r="J275" s="166" t="s">
        <v>165</v>
      </c>
      <c r="K275" s="167">
        <v>0.56999999999999995</v>
      </c>
      <c r="L275" s="264">
        <v>0</v>
      </c>
      <c r="M275" s="265"/>
      <c r="N275" s="266">
        <f>ROUND(L275*K275,2)</f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>V275*K275</f>
        <v>0</v>
      </c>
      <c r="X275" s="169">
        <v>2.0000000000000001E-4</v>
      </c>
      <c r="Y275" s="169">
        <f>X275*K275</f>
        <v>1.1399999999999999E-4</v>
      </c>
      <c r="Z275" s="169">
        <v>0</v>
      </c>
      <c r="AA275" s="170">
        <f>Z275*K275</f>
        <v>0</v>
      </c>
      <c r="AR275" s="21" t="s">
        <v>235</v>
      </c>
      <c r="AT275" s="21" t="s">
        <v>157</v>
      </c>
      <c r="AU275" s="21" t="s">
        <v>135</v>
      </c>
      <c r="AY275" s="21" t="s">
        <v>156</v>
      </c>
      <c r="BE275" s="107">
        <f>IF(U275="základní",N275,0)</f>
        <v>0</v>
      </c>
      <c r="BF275" s="107">
        <f>IF(U275="snížená",N275,0)</f>
        <v>0</v>
      </c>
      <c r="BG275" s="107">
        <f>IF(U275="zákl. přenesená",N275,0)</f>
        <v>0</v>
      </c>
      <c r="BH275" s="107">
        <f>IF(U275="sníž. přenesená",N275,0)</f>
        <v>0</v>
      </c>
      <c r="BI275" s="107">
        <f>IF(U275="nulová",N275,0)</f>
        <v>0</v>
      </c>
      <c r="BJ275" s="21" t="s">
        <v>135</v>
      </c>
      <c r="BK275" s="107">
        <f>ROUND(L275*K275,2)</f>
        <v>0</v>
      </c>
      <c r="BL275" s="21" t="s">
        <v>235</v>
      </c>
      <c r="BM275" s="21" t="s">
        <v>536</v>
      </c>
    </row>
    <row r="276" spans="2:65" s="10" customFormat="1" ht="16.5" customHeight="1">
      <c r="B276" s="171"/>
      <c r="C276" s="172"/>
      <c r="D276" s="172"/>
      <c r="E276" s="173" t="s">
        <v>22</v>
      </c>
      <c r="F276" s="267" t="s">
        <v>537</v>
      </c>
      <c r="G276" s="268"/>
      <c r="H276" s="268"/>
      <c r="I276" s="268"/>
      <c r="J276" s="172"/>
      <c r="K276" s="174">
        <v>0.56999999999999995</v>
      </c>
      <c r="L276" s="172"/>
      <c r="M276" s="172"/>
      <c r="N276" s="172"/>
      <c r="O276" s="172"/>
      <c r="P276" s="172"/>
      <c r="Q276" s="172"/>
      <c r="R276" s="175"/>
      <c r="T276" s="176"/>
      <c r="U276" s="172"/>
      <c r="V276" s="172"/>
      <c r="W276" s="172"/>
      <c r="X276" s="172"/>
      <c r="Y276" s="172"/>
      <c r="Z276" s="172"/>
      <c r="AA276" s="177"/>
      <c r="AT276" s="178" t="s">
        <v>168</v>
      </c>
      <c r="AU276" s="178" t="s">
        <v>135</v>
      </c>
      <c r="AV276" s="10" t="s">
        <v>135</v>
      </c>
      <c r="AW276" s="10" t="s">
        <v>36</v>
      </c>
      <c r="AX276" s="10" t="s">
        <v>84</v>
      </c>
      <c r="AY276" s="178" t="s">
        <v>156</v>
      </c>
    </row>
    <row r="277" spans="2:65" s="1" customFormat="1" ht="25.5" customHeight="1">
      <c r="B277" s="37"/>
      <c r="C277" s="164" t="s">
        <v>538</v>
      </c>
      <c r="D277" s="164" t="s">
        <v>157</v>
      </c>
      <c r="E277" s="165" t="s">
        <v>539</v>
      </c>
      <c r="F277" s="263" t="s">
        <v>540</v>
      </c>
      <c r="G277" s="263"/>
      <c r="H277" s="263"/>
      <c r="I277" s="263"/>
      <c r="J277" s="166" t="s">
        <v>165</v>
      </c>
      <c r="K277" s="167">
        <v>0.56999999999999995</v>
      </c>
      <c r="L277" s="264">
        <v>0</v>
      </c>
      <c r="M277" s="265"/>
      <c r="N277" s="266">
        <f>ROUND(L277*K277,2)</f>
        <v>0</v>
      </c>
      <c r="O277" s="266"/>
      <c r="P277" s="266"/>
      <c r="Q277" s="266"/>
      <c r="R277" s="39"/>
      <c r="T277" s="168" t="s">
        <v>22</v>
      </c>
      <c r="U277" s="46" t="s">
        <v>46</v>
      </c>
      <c r="V277" s="38"/>
      <c r="W277" s="169">
        <f>V277*K277</f>
        <v>0</v>
      </c>
      <c r="X277" s="169">
        <v>2.0000000000000001E-4</v>
      </c>
      <c r="Y277" s="169">
        <f>X277*K277</f>
        <v>1.1399999999999999E-4</v>
      </c>
      <c r="Z277" s="169">
        <v>0</v>
      </c>
      <c r="AA277" s="170">
        <f>Z277*K277</f>
        <v>0</v>
      </c>
      <c r="AR277" s="21" t="s">
        <v>235</v>
      </c>
      <c r="AT277" s="21" t="s">
        <v>157</v>
      </c>
      <c r="AU277" s="21" t="s">
        <v>135</v>
      </c>
      <c r="AY277" s="21" t="s">
        <v>156</v>
      </c>
      <c r="BE277" s="107">
        <f>IF(U277="základní",N277,0)</f>
        <v>0</v>
      </c>
      <c r="BF277" s="107">
        <f>IF(U277="snížená",N277,0)</f>
        <v>0</v>
      </c>
      <c r="BG277" s="107">
        <f>IF(U277="zákl. přenesená",N277,0)</f>
        <v>0</v>
      </c>
      <c r="BH277" s="107">
        <f>IF(U277="sníž. přenesená",N277,0)</f>
        <v>0</v>
      </c>
      <c r="BI277" s="107">
        <f>IF(U277="nulová",N277,0)</f>
        <v>0</v>
      </c>
      <c r="BJ277" s="21" t="s">
        <v>135</v>
      </c>
      <c r="BK277" s="107">
        <f>ROUND(L277*K277,2)</f>
        <v>0</v>
      </c>
      <c r="BL277" s="21" t="s">
        <v>235</v>
      </c>
      <c r="BM277" s="21" t="s">
        <v>541</v>
      </c>
    </row>
    <row r="278" spans="2:65" s="1" customFormat="1" ht="25.5" customHeight="1">
      <c r="B278" s="37"/>
      <c r="C278" s="164" t="s">
        <v>542</v>
      </c>
      <c r="D278" s="164" t="s">
        <v>157</v>
      </c>
      <c r="E278" s="165" t="s">
        <v>543</v>
      </c>
      <c r="F278" s="263" t="s">
        <v>544</v>
      </c>
      <c r="G278" s="263"/>
      <c r="H278" s="263"/>
      <c r="I278" s="263"/>
      <c r="J278" s="166" t="s">
        <v>347</v>
      </c>
      <c r="K278" s="167">
        <v>4.7E-2</v>
      </c>
      <c r="L278" s="264">
        <v>0</v>
      </c>
      <c r="M278" s="265"/>
      <c r="N278" s="266">
        <f>ROUND(L278*K278,2)</f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>V278*K278</f>
        <v>0</v>
      </c>
      <c r="X278" s="169">
        <v>0</v>
      </c>
      <c r="Y278" s="169">
        <f>X278*K278</f>
        <v>0</v>
      </c>
      <c r="Z278" s="169">
        <v>0</v>
      </c>
      <c r="AA278" s="170">
        <f>Z278*K278</f>
        <v>0</v>
      </c>
      <c r="AR278" s="21" t="s">
        <v>235</v>
      </c>
      <c r="AT278" s="21" t="s">
        <v>157</v>
      </c>
      <c r="AU278" s="21" t="s">
        <v>135</v>
      </c>
      <c r="AY278" s="21" t="s">
        <v>156</v>
      </c>
      <c r="BE278" s="107">
        <f>IF(U278="základní",N278,0)</f>
        <v>0</v>
      </c>
      <c r="BF278" s="107">
        <f>IF(U278="snížená",N278,0)</f>
        <v>0</v>
      </c>
      <c r="BG278" s="107">
        <f>IF(U278="zákl. přenesená",N278,0)</f>
        <v>0</v>
      </c>
      <c r="BH278" s="107">
        <f>IF(U278="sníž. přenesená",N278,0)</f>
        <v>0</v>
      </c>
      <c r="BI278" s="107">
        <f>IF(U278="nulová",N278,0)</f>
        <v>0</v>
      </c>
      <c r="BJ278" s="21" t="s">
        <v>135</v>
      </c>
      <c r="BK278" s="107">
        <f>ROUND(L278*K278,2)</f>
        <v>0</v>
      </c>
      <c r="BL278" s="21" t="s">
        <v>235</v>
      </c>
      <c r="BM278" s="21" t="s">
        <v>545</v>
      </c>
    </row>
    <row r="279" spans="2:65" s="9" customFormat="1" ht="29.85" customHeight="1">
      <c r="B279" s="153"/>
      <c r="C279" s="154"/>
      <c r="D279" s="163" t="s">
        <v>121</v>
      </c>
      <c r="E279" s="163"/>
      <c r="F279" s="163"/>
      <c r="G279" s="163"/>
      <c r="H279" s="163"/>
      <c r="I279" s="163"/>
      <c r="J279" s="163"/>
      <c r="K279" s="163"/>
      <c r="L279" s="163"/>
      <c r="M279" s="163"/>
      <c r="N279" s="284">
        <f>BK279</f>
        <v>0</v>
      </c>
      <c r="O279" s="285"/>
      <c r="P279" s="285"/>
      <c r="Q279" s="285"/>
      <c r="R279" s="156"/>
      <c r="T279" s="157"/>
      <c r="U279" s="154"/>
      <c r="V279" s="154"/>
      <c r="W279" s="158">
        <f>SUM(W280:W289)</f>
        <v>0</v>
      </c>
      <c r="X279" s="154"/>
      <c r="Y279" s="158">
        <f>SUM(Y280:Y289)</f>
        <v>7.740000000000001E-2</v>
      </c>
      <c r="Z279" s="154"/>
      <c r="AA279" s="159">
        <f>SUM(AA280:AA289)</f>
        <v>0</v>
      </c>
      <c r="AR279" s="160" t="s">
        <v>135</v>
      </c>
      <c r="AT279" s="161" t="s">
        <v>78</v>
      </c>
      <c r="AU279" s="161" t="s">
        <v>84</v>
      </c>
      <c r="AY279" s="160" t="s">
        <v>156</v>
      </c>
      <c r="BK279" s="162">
        <f>SUM(BK280:BK289)</f>
        <v>0</v>
      </c>
    </row>
    <row r="280" spans="2:65" s="1" customFormat="1" ht="38.25" customHeight="1">
      <c r="B280" s="37"/>
      <c r="C280" s="164" t="s">
        <v>546</v>
      </c>
      <c r="D280" s="164" t="s">
        <v>157</v>
      </c>
      <c r="E280" s="165" t="s">
        <v>547</v>
      </c>
      <c r="F280" s="263" t="s">
        <v>548</v>
      </c>
      <c r="G280" s="263"/>
      <c r="H280" s="263"/>
      <c r="I280" s="263"/>
      <c r="J280" s="166" t="s">
        <v>160</v>
      </c>
      <c r="K280" s="167">
        <v>4</v>
      </c>
      <c r="L280" s="264">
        <v>0</v>
      </c>
      <c r="M280" s="265"/>
      <c r="N280" s="266">
        <f t="shared" ref="N280:N289" si="45">ROUND(L280*K280,2)</f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ref="W280:W289" si="46">V280*K280</f>
        <v>0</v>
      </c>
      <c r="X280" s="169">
        <v>0</v>
      </c>
      <c r="Y280" s="169">
        <f t="shared" ref="Y280:Y289" si="47">X280*K280</f>
        <v>0</v>
      </c>
      <c r="Z280" s="169">
        <v>0</v>
      </c>
      <c r="AA280" s="170">
        <f t="shared" ref="AA280:AA289" si="48">Z280*K280</f>
        <v>0</v>
      </c>
      <c r="AR280" s="21" t="s">
        <v>235</v>
      </c>
      <c r="AT280" s="21" t="s">
        <v>157</v>
      </c>
      <c r="AU280" s="21" t="s">
        <v>135</v>
      </c>
      <c r="AY280" s="21" t="s">
        <v>156</v>
      </c>
      <c r="BE280" s="107">
        <f t="shared" ref="BE280:BE289" si="49">IF(U280="základní",N280,0)</f>
        <v>0</v>
      </c>
      <c r="BF280" s="107">
        <f t="shared" ref="BF280:BF289" si="50">IF(U280="snížená",N280,0)</f>
        <v>0</v>
      </c>
      <c r="BG280" s="107">
        <f t="shared" ref="BG280:BG289" si="51">IF(U280="zákl. přenesená",N280,0)</f>
        <v>0</v>
      </c>
      <c r="BH280" s="107">
        <f t="shared" ref="BH280:BH289" si="52">IF(U280="sníž. přenesená",N280,0)</f>
        <v>0</v>
      </c>
      <c r="BI280" s="107">
        <f t="shared" ref="BI280:BI289" si="53">IF(U280="nulová",N280,0)</f>
        <v>0</v>
      </c>
      <c r="BJ280" s="21" t="s">
        <v>135</v>
      </c>
      <c r="BK280" s="107">
        <f t="shared" ref="BK280:BK289" si="54">ROUND(L280*K280,2)</f>
        <v>0</v>
      </c>
      <c r="BL280" s="21" t="s">
        <v>235</v>
      </c>
      <c r="BM280" s="21" t="s">
        <v>549</v>
      </c>
    </row>
    <row r="281" spans="2:65" s="1" customFormat="1" ht="25.5" customHeight="1">
      <c r="B281" s="37"/>
      <c r="C281" s="194" t="s">
        <v>550</v>
      </c>
      <c r="D281" s="194" t="s">
        <v>228</v>
      </c>
      <c r="E281" s="195" t="s">
        <v>551</v>
      </c>
      <c r="F281" s="275" t="s">
        <v>552</v>
      </c>
      <c r="G281" s="275"/>
      <c r="H281" s="275"/>
      <c r="I281" s="275"/>
      <c r="J281" s="196" t="s">
        <v>160</v>
      </c>
      <c r="K281" s="197">
        <v>2</v>
      </c>
      <c r="L281" s="276">
        <v>0</v>
      </c>
      <c r="M281" s="277"/>
      <c r="N281" s="278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1.38E-2</v>
      </c>
      <c r="Y281" s="169">
        <f t="shared" si="47"/>
        <v>2.76E-2</v>
      </c>
      <c r="Z281" s="169">
        <v>0</v>
      </c>
      <c r="AA281" s="170">
        <f t="shared" si="48"/>
        <v>0</v>
      </c>
      <c r="AR281" s="21" t="s">
        <v>304</v>
      </c>
      <c r="AT281" s="21" t="s">
        <v>228</v>
      </c>
      <c r="AU281" s="21" t="s">
        <v>135</v>
      </c>
      <c r="AY281" s="21" t="s">
        <v>156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135</v>
      </c>
      <c r="BK281" s="107">
        <f t="shared" si="54"/>
        <v>0</v>
      </c>
      <c r="BL281" s="21" t="s">
        <v>235</v>
      </c>
      <c r="BM281" s="21" t="s">
        <v>553</v>
      </c>
    </row>
    <row r="282" spans="2:65" s="1" customFormat="1" ht="25.5" customHeight="1">
      <c r="B282" s="37"/>
      <c r="C282" s="194" t="s">
        <v>554</v>
      </c>
      <c r="D282" s="194" t="s">
        <v>228</v>
      </c>
      <c r="E282" s="195" t="s">
        <v>555</v>
      </c>
      <c r="F282" s="275" t="s">
        <v>556</v>
      </c>
      <c r="G282" s="275"/>
      <c r="H282" s="275"/>
      <c r="I282" s="275"/>
      <c r="J282" s="196" t="s">
        <v>160</v>
      </c>
      <c r="K282" s="197">
        <v>2</v>
      </c>
      <c r="L282" s="276">
        <v>0</v>
      </c>
      <c r="M282" s="277"/>
      <c r="N282" s="278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1.38E-2</v>
      </c>
      <c r="Y282" s="169">
        <f t="shared" si="47"/>
        <v>2.76E-2</v>
      </c>
      <c r="Z282" s="169">
        <v>0</v>
      </c>
      <c r="AA282" s="170">
        <f t="shared" si="48"/>
        <v>0</v>
      </c>
      <c r="AR282" s="21" t="s">
        <v>304</v>
      </c>
      <c r="AT282" s="21" t="s">
        <v>228</v>
      </c>
      <c r="AU282" s="21" t="s">
        <v>135</v>
      </c>
      <c r="AY282" s="21" t="s">
        <v>156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135</v>
      </c>
      <c r="BK282" s="107">
        <f t="shared" si="54"/>
        <v>0</v>
      </c>
      <c r="BL282" s="21" t="s">
        <v>235</v>
      </c>
      <c r="BM282" s="21" t="s">
        <v>557</v>
      </c>
    </row>
    <row r="283" spans="2:65" s="1" customFormat="1" ht="38.25" customHeight="1">
      <c r="B283" s="37"/>
      <c r="C283" s="164" t="s">
        <v>558</v>
      </c>
      <c r="D283" s="164" t="s">
        <v>157</v>
      </c>
      <c r="E283" s="165" t="s">
        <v>559</v>
      </c>
      <c r="F283" s="263" t="s">
        <v>560</v>
      </c>
      <c r="G283" s="263"/>
      <c r="H283" s="263"/>
      <c r="I283" s="263"/>
      <c r="J283" s="166" t="s">
        <v>160</v>
      </c>
      <c r="K283" s="167">
        <v>1</v>
      </c>
      <c r="L283" s="264">
        <v>0</v>
      </c>
      <c r="M283" s="265"/>
      <c r="N283" s="266">
        <f t="shared" si="45"/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 t="shared" si="46"/>
        <v>0</v>
      </c>
      <c r="X283" s="169">
        <v>0</v>
      </c>
      <c r="Y283" s="169">
        <f t="shared" si="47"/>
        <v>0</v>
      </c>
      <c r="Z283" s="169">
        <v>0</v>
      </c>
      <c r="AA283" s="170">
        <f t="shared" si="48"/>
        <v>0</v>
      </c>
      <c r="AR283" s="21" t="s">
        <v>235</v>
      </c>
      <c r="AT283" s="21" t="s">
        <v>157</v>
      </c>
      <c r="AU283" s="21" t="s">
        <v>135</v>
      </c>
      <c r="AY283" s="21" t="s">
        <v>156</v>
      </c>
      <c r="BE283" s="107">
        <f t="shared" si="49"/>
        <v>0</v>
      </c>
      <c r="BF283" s="107">
        <f t="shared" si="50"/>
        <v>0</v>
      </c>
      <c r="BG283" s="107">
        <f t="shared" si="51"/>
        <v>0</v>
      </c>
      <c r="BH283" s="107">
        <f t="shared" si="52"/>
        <v>0</v>
      </c>
      <c r="BI283" s="107">
        <f t="shared" si="53"/>
        <v>0</v>
      </c>
      <c r="BJ283" s="21" t="s">
        <v>135</v>
      </c>
      <c r="BK283" s="107">
        <f t="shared" si="54"/>
        <v>0</v>
      </c>
      <c r="BL283" s="21" t="s">
        <v>235</v>
      </c>
      <c r="BM283" s="21" t="s">
        <v>561</v>
      </c>
    </row>
    <row r="284" spans="2:65" s="1" customFormat="1" ht="25.5" customHeight="1">
      <c r="B284" s="37"/>
      <c r="C284" s="194" t="s">
        <v>562</v>
      </c>
      <c r="D284" s="194" t="s">
        <v>228</v>
      </c>
      <c r="E284" s="195" t="s">
        <v>563</v>
      </c>
      <c r="F284" s="275" t="s">
        <v>564</v>
      </c>
      <c r="G284" s="275"/>
      <c r="H284" s="275"/>
      <c r="I284" s="275"/>
      <c r="J284" s="196" t="s">
        <v>160</v>
      </c>
      <c r="K284" s="197">
        <v>1</v>
      </c>
      <c r="L284" s="276">
        <v>0</v>
      </c>
      <c r="M284" s="277"/>
      <c r="N284" s="278">
        <f t="shared" si="45"/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 t="shared" si="46"/>
        <v>0</v>
      </c>
      <c r="X284" s="169">
        <v>1.38E-2</v>
      </c>
      <c r="Y284" s="169">
        <f t="shared" si="47"/>
        <v>1.38E-2</v>
      </c>
      <c r="Z284" s="169">
        <v>0</v>
      </c>
      <c r="AA284" s="170">
        <f t="shared" si="48"/>
        <v>0</v>
      </c>
      <c r="AR284" s="21" t="s">
        <v>304</v>
      </c>
      <c r="AT284" s="21" t="s">
        <v>228</v>
      </c>
      <c r="AU284" s="21" t="s">
        <v>135</v>
      </c>
      <c r="AY284" s="21" t="s">
        <v>156</v>
      </c>
      <c r="BE284" s="107">
        <f t="shared" si="49"/>
        <v>0</v>
      </c>
      <c r="BF284" s="107">
        <f t="shared" si="50"/>
        <v>0</v>
      </c>
      <c r="BG284" s="107">
        <f t="shared" si="51"/>
        <v>0</v>
      </c>
      <c r="BH284" s="107">
        <f t="shared" si="52"/>
        <v>0</v>
      </c>
      <c r="BI284" s="107">
        <f t="shared" si="53"/>
        <v>0</v>
      </c>
      <c r="BJ284" s="21" t="s">
        <v>135</v>
      </c>
      <c r="BK284" s="107">
        <f t="shared" si="54"/>
        <v>0</v>
      </c>
      <c r="BL284" s="21" t="s">
        <v>235</v>
      </c>
      <c r="BM284" s="21" t="s">
        <v>565</v>
      </c>
    </row>
    <row r="285" spans="2:65" s="1" customFormat="1" ht="16.5" customHeight="1">
      <c r="B285" s="37"/>
      <c r="C285" s="164" t="s">
        <v>566</v>
      </c>
      <c r="D285" s="164" t="s">
        <v>157</v>
      </c>
      <c r="E285" s="165" t="s">
        <v>567</v>
      </c>
      <c r="F285" s="263" t="s">
        <v>568</v>
      </c>
      <c r="G285" s="263"/>
      <c r="H285" s="263"/>
      <c r="I285" s="263"/>
      <c r="J285" s="166" t="s">
        <v>160</v>
      </c>
      <c r="K285" s="167">
        <v>4</v>
      </c>
      <c r="L285" s="264">
        <v>0</v>
      </c>
      <c r="M285" s="265"/>
      <c r="N285" s="266">
        <f t="shared" si="45"/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 t="shared" si="46"/>
        <v>0</v>
      </c>
      <c r="X285" s="169">
        <v>0</v>
      </c>
      <c r="Y285" s="169">
        <f t="shared" si="47"/>
        <v>0</v>
      </c>
      <c r="Z285" s="169">
        <v>0</v>
      </c>
      <c r="AA285" s="170">
        <f t="shared" si="48"/>
        <v>0</v>
      </c>
      <c r="AR285" s="21" t="s">
        <v>235</v>
      </c>
      <c r="AT285" s="21" t="s">
        <v>157</v>
      </c>
      <c r="AU285" s="21" t="s">
        <v>135</v>
      </c>
      <c r="AY285" s="21" t="s">
        <v>156</v>
      </c>
      <c r="BE285" s="107">
        <f t="shared" si="49"/>
        <v>0</v>
      </c>
      <c r="BF285" s="107">
        <f t="shared" si="50"/>
        <v>0</v>
      </c>
      <c r="BG285" s="107">
        <f t="shared" si="51"/>
        <v>0</v>
      </c>
      <c r="BH285" s="107">
        <f t="shared" si="52"/>
        <v>0</v>
      </c>
      <c r="BI285" s="107">
        <f t="shared" si="53"/>
        <v>0</v>
      </c>
      <c r="BJ285" s="21" t="s">
        <v>135</v>
      </c>
      <c r="BK285" s="107">
        <f t="shared" si="54"/>
        <v>0</v>
      </c>
      <c r="BL285" s="21" t="s">
        <v>235</v>
      </c>
      <c r="BM285" s="21" t="s">
        <v>569</v>
      </c>
    </row>
    <row r="286" spans="2:65" s="1" customFormat="1" ht="16.5" customHeight="1">
      <c r="B286" s="37"/>
      <c r="C286" s="194" t="s">
        <v>570</v>
      </c>
      <c r="D286" s="194" t="s">
        <v>228</v>
      </c>
      <c r="E286" s="195" t="s">
        <v>571</v>
      </c>
      <c r="F286" s="275" t="s">
        <v>572</v>
      </c>
      <c r="G286" s="275"/>
      <c r="H286" s="275"/>
      <c r="I286" s="275"/>
      <c r="J286" s="196" t="s">
        <v>160</v>
      </c>
      <c r="K286" s="197">
        <v>4</v>
      </c>
      <c r="L286" s="276">
        <v>0</v>
      </c>
      <c r="M286" s="277"/>
      <c r="N286" s="278">
        <f t="shared" si="45"/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 t="shared" si="46"/>
        <v>0</v>
      </c>
      <c r="X286" s="169">
        <v>2.0999999999999999E-3</v>
      </c>
      <c r="Y286" s="169">
        <f t="shared" si="47"/>
        <v>8.3999999999999995E-3</v>
      </c>
      <c r="Z286" s="169">
        <v>0</v>
      </c>
      <c r="AA286" s="170">
        <f t="shared" si="48"/>
        <v>0</v>
      </c>
      <c r="AR286" s="21" t="s">
        <v>304</v>
      </c>
      <c r="AT286" s="21" t="s">
        <v>228</v>
      </c>
      <c r="AU286" s="21" t="s">
        <v>135</v>
      </c>
      <c r="AY286" s="21" t="s">
        <v>156</v>
      </c>
      <c r="BE286" s="107">
        <f t="shared" si="49"/>
        <v>0</v>
      </c>
      <c r="BF286" s="107">
        <f t="shared" si="50"/>
        <v>0</v>
      </c>
      <c r="BG286" s="107">
        <f t="shared" si="51"/>
        <v>0</v>
      </c>
      <c r="BH286" s="107">
        <f t="shared" si="52"/>
        <v>0</v>
      </c>
      <c r="BI286" s="107">
        <f t="shared" si="53"/>
        <v>0</v>
      </c>
      <c r="BJ286" s="21" t="s">
        <v>135</v>
      </c>
      <c r="BK286" s="107">
        <f t="shared" si="54"/>
        <v>0</v>
      </c>
      <c r="BL286" s="21" t="s">
        <v>235</v>
      </c>
      <c r="BM286" s="21" t="s">
        <v>573</v>
      </c>
    </row>
    <row r="287" spans="2:65" s="1" customFormat="1" ht="16.5" customHeight="1">
      <c r="B287" s="37"/>
      <c r="C287" s="164" t="s">
        <v>574</v>
      </c>
      <c r="D287" s="164" t="s">
        <v>157</v>
      </c>
      <c r="E287" s="165" t="s">
        <v>575</v>
      </c>
      <c r="F287" s="263" t="s">
        <v>576</v>
      </c>
      <c r="G287" s="263"/>
      <c r="H287" s="263"/>
      <c r="I287" s="263"/>
      <c r="J287" s="166" t="s">
        <v>328</v>
      </c>
      <c r="K287" s="167">
        <v>1</v>
      </c>
      <c r="L287" s="264">
        <v>0</v>
      </c>
      <c r="M287" s="265"/>
      <c r="N287" s="266">
        <f t="shared" si="45"/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 t="shared" si="46"/>
        <v>0</v>
      </c>
      <c r="X287" s="169">
        <v>0</v>
      </c>
      <c r="Y287" s="169">
        <f t="shared" si="47"/>
        <v>0</v>
      </c>
      <c r="Z287" s="169">
        <v>0</v>
      </c>
      <c r="AA287" s="170">
        <f t="shared" si="48"/>
        <v>0</v>
      </c>
      <c r="AR287" s="21" t="s">
        <v>235</v>
      </c>
      <c r="AT287" s="21" t="s">
        <v>157</v>
      </c>
      <c r="AU287" s="21" t="s">
        <v>135</v>
      </c>
      <c r="AY287" s="21" t="s">
        <v>156</v>
      </c>
      <c r="BE287" s="107">
        <f t="shared" si="49"/>
        <v>0</v>
      </c>
      <c r="BF287" s="107">
        <f t="shared" si="50"/>
        <v>0</v>
      </c>
      <c r="BG287" s="107">
        <f t="shared" si="51"/>
        <v>0</v>
      </c>
      <c r="BH287" s="107">
        <f t="shared" si="52"/>
        <v>0</v>
      </c>
      <c r="BI287" s="107">
        <f t="shared" si="53"/>
        <v>0</v>
      </c>
      <c r="BJ287" s="21" t="s">
        <v>135</v>
      </c>
      <c r="BK287" s="107">
        <f t="shared" si="54"/>
        <v>0</v>
      </c>
      <c r="BL287" s="21" t="s">
        <v>235</v>
      </c>
      <c r="BM287" s="21" t="s">
        <v>577</v>
      </c>
    </row>
    <row r="288" spans="2:65" s="1" customFormat="1" ht="16.5" customHeight="1">
      <c r="B288" s="37"/>
      <c r="C288" s="164" t="s">
        <v>578</v>
      </c>
      <c r="D288" s="164" t="s">
        <v>157</v>
      </c>
      <c r="E288" s="165" t="s">
        <v>579</v>
      </c>
      <c r="F288" s="263" t="s">
        <v>580</v>
      </c>
      <c r="G288" s="263"/>
      <c r="H288" s="263"/>
      <c r="I288" s="263"/>
      <c r="J288" s="166" t="s">
        <v>328</v>
      </c>
      <c r="K288" s="167">
        <v>1</v>
      </c>
      <c r="L288" s="264">
        <v>0</v>
      </c>
      <c r="M288" s="265"/>
      <c r="N288" s="266">
        <f t="shared" si="45"/>
        <v>0</v>
      </c>
      <c r="O288" s="266"/>
      <c r="P288" s="266"/>
      <c r="Q288" s="266"/>
      <c r="R288" s="39"/>
      <c r="T288" s="168" t="s">
        <v>22</v>
      </c>
      <c r="U288" s="46" t="s">
        <v>46</v>
      </c>
      <c r="V288" s="38"/>
      <c r="W288" s="169">
        <f t="shared" si="46"/>
        <v>0</v>
      </c>
      <c r="X288" s="169">
        <v>0</v>
      </c>
      <c r="Y288" s="169">
        <f t="shared" si="47"/>
        <v>0</v>
      </c>
      <c r="Z288" s="169">
        <v>0</v>
      </c>
      <c r="AA288" s="170">
        <f t="shared" si="48"/>
        <v>0</v>
      </c>
      <c r="AR288" s="21" t="s">
        <v>235</v>
      </c>
      <c r="AT288" s="21" t="s">
        <v>157</v>
      </c>
      <c r="AU288" s="21" t="s">
        <v>135</v>
      </c>
      <c r="AY288" s="21" t="s">
        <v>156</v>
      </c>
      <c r="BE288" s="107">
        <f t="shared" si="49"/>
        <v>0</v>
      </c>
      <c r="BF288" s="107">
        <f t="shared" si="50"/>
        <v>0</v>
      </c>
      <c r="BG288" s="107">
        <f t="shared" si="51"/>
        <v>0</v>
      </c>
      <c r="BH288" s="107">
        <f t="shared" si="52"/>
        <v>0</v>
      </c>
      <c r="BI288" s="107">
        <f t="shared" si="53"/>
        <v>0</v>
      </c>
      <c r="BJ288" s="21" t="s">
        <v>135</v>
      </c>
      <c r="BK288" s="107">
        <f t="shared" si="54"/>
        <v>0</v>
      </c>
      <c r="BL288" s="21" t="s">
        <v>235</v>
      </c>
      <c r="BM288" s="21" t="s">
        <v>581</v>
      </c>
    </row>
    <row r="289" spans="2:65" s="1" customFormat="1" ht="25.5" customHeight="1">
      <c r="B289" s="37"/>
      <c r="C289" s="164" t="s">
        <v>582</v>
      </c>
      <c r="D289" s="164" t="s">
        <v>157</v>
      </c>
      <c r="E289" s="165" t="s">
        <v>583</v>
      </c>
      <c r="F289" s="263" t="s">
        <v>584</v>
      </c>
      <c r="G289" s="263"/>
      <c r="H289" s="263"/>
      <c r="I289" s="263"/>
      <c r="J289" s="166" t="s">
        <v>347</v>
      </c>
      <c r="K289" s="167">
        <v>7.6999999999999999E-2</v>
      </c>
      <c r="L289" s="264">
        <v>0</v>
      </c>
      <c r="M289" s="265"/>
      <c r="N289" s="266">
        <f t="shared" si="45"/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 t="shared" si="46"/>
        <v>0</v>
      </c>
      <c r="X289" s="169">
        <v>0</v>
      </c>
      <c r="Y289" s="169">
        <f t="shared" si="47"/>
        <v>0</v>
      </c>
      <c r="Z289" s="169">
        <v>0</v>
      </c>
      <c r="AA289" s="170">
        <f t="shared" si="48"/>
        <v>0</v>
      </c>
      <c r="AR289" s="21" t="s">
        <v>235</v>
      </c>
      <c r="AT289" s="21" t="s">
        <v>157</v>
      </c>
      <c r="AU289" s="21" t="s">
        <v>135</v>
      </c>
      <c r="AY289" s="21" t="s">
        <v>156</v>
      </c>
      <c r="BE289" s="107">
        <f t="shared" si="49"/>
        <v>0</v>
      </c>
      <c r="BF289" s="107">
        <f t="shared" si="50"/>
        <v>0</v>
      </c>
      <c r="BG289" s="107">
        <f t="shared" si="51"/>
        <v>0</v>
      </c>
      <c r="BH289" s="107">
        <f t="shared" si="52"/>
        <v>0</v>
      </c>
      <c r="BI289" s="107">
        <f t="shared" si="53"/>
        <v>0</v>
      </c>
      <c r="BJ289" s="21" t="s">
        <v>135</v>
      </c>
      <c r="BK289" s="107">
        <f t="shared" si="54"/>
        <v>0</v>
      </c>
      <c r="BL289" s="21" t="s">
        <v>235</v>
      </c>
      <c r="BM289" s="21" t="s">
        <v>585</v>
      </c>
    </row>
    <row r="290" spans="2:65" s="9" customFormat="1" ht="29.85" customHeight="1">
      <c r="B290" s="153"/>
      <c r="C290" s="154"/>
      <c r="D290" s="163" t="s">
        <v>122</v>
      </c>
      <c r="E290" s="163"/>
      <c r="F290" s="163"/>
      <c r="G290" s="163"/>
      <c r="H290" s="163"/>
      <c r="I290" s="163"/>
      <c r="J290" s="163"/>
      <c r="K290" s="163"/>
      <c r="L290" s="163"/>
      <c r="M290" s="163"/>
      <c r="N290" s="284">
        <f>BK290</f>
        <v>0</v>
      </c>
      <c r="O290" s="285"/>
      <c r="P290" s="285"/>
      <c r="Q290" s="285"/>
      <c r="R290" s="156"/>
      <c r="T290" s="157"/>
      <c r="U290" s="154"/>
      <c r="V290" s="154"/>
      <c r="W290" s="158">
        <f>SUM(W291:W297)</f>
        <v>0</v>
      </c>
      <c r="X290" s="154"/>
      <c r="Y290" s="158">
        <f>SUM(Y291:Y297)</f>
        <v>0.1046175</v>
      </c>
      <c r="Z290" s="154"/>
      <c r="AA290" s="159">
        <f>SUM(AA291:AA297)</f>
        <v>0</v>
      </c>
      <c r="AR290" s="160" t="s">
        <v>135</v>
      </c>
      <c r="AT290" s="161" t="s">
        <v>78</v>
      </c>
      <c r="AU290" s="161" t="s">
        <v>84</v>
      </c>
      <c r="AY290" s="160" t="s">
        <v>156</v>
      </c>
      <c r="BK290" s="162">
        <f>SUM(BK291:BK297)</f>
        <v>0</v>
      </c>
    </row>
    <row r="291" spans="2:65" s="1" customFormat="1" ht="38.25" customHeight="1">
      <c r="B291" s="37"/>
      <c r="C291" s="164" t="s">
        <v>586</v>
      </c>
      <c r="D291" s="164" t="s">
        <v>157</v>
      </c>
      <c r="E291" s="165" t="s">
        <v>587</v>
      </c>
      <c r="F291" s="263" t="s">
        <v>588</v>
      </c>
      <c r="G291" s="263"/>
      <c r="H291" s="263"/>
      <c r="I291" s="263"/>
      <c r="J291" s="166" t="s">
        <v>165</v>
      </c>
      <c r="K291" s="167">
        <v>3.25</v>
      </c>
      <c r="L291" s="264">
        <v>0</v>
      </c>
      <c r="M291" s="265"/>
      <c r="N291" s="266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3.62E-3</v>
      </c>
      <c r="Y291" s="169">
        <f>X291*K291</f>
        <v>1.1764999999999999E-2</v>
      </c>
      <c r="Z291" s="169">
        <v>0</v>
      </c>
      <c r="AA291" s="170">
        <f>Z291*K291</f>
        <v>0</v>
      </c>
      <c r="AR291" s="21" t="s">
        <v>235</v>
      </c>
      <c r="AT291" s="21" t="s">
        <v>157</v>
      </c>
      <c r="AU291" s="21" t="s">
        <v>135</v>
      </c>
      <c r="AY291" s="21" t="s">
        <v>156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135</v>
      </c>
      <c r="BK291" s="107">
        <f>ROUND(L291*K291,2)</f>
        <v>0</v>
      </c>
      <c r="BL291" s="21" t="s">
        <v>235</v>
      </c>
      <c r="BM291" s="21" t="s">
        <v>589</v>
      </c>
    </row>
    <row r="292" spans="2:65" s="10" customFormat="1" ht="16.5" customHeight="1">
      <c r="B292" s="171"/>
      <c r="C292" s="172"/>
      <c r="D292" s="172"/>
      <c r="E292" s="173" t="s">
        <v>22</v>
      </c>
      <c r="F292" s="267" t="s">
        <v>193</v>
      </c>
      <c r="G292" s="268"/>
      <c r="H292" s="268"/>
      <c r="I292" s="268"/>
      <c r="J292" s="172"/>
      <c r="K292" s="174">
        <v>3.25</v>
      </c>
      <c r="L292" s="172"/>
      <c r="M292" s="172"/>
      <c r="N292" s="172"/>
      <c r="O292" s="172"/>
      <c r="P292" s="172"/>
      <c r="Q292" s="172"/>
      <c r="R292" s="175"/>
      <c r="T292" s="176"/>
      <c r="U292" s="172"/>
      <c r="V292" s="172"/>
      <c r="W292" s="172"/>
      <c r="X292" s="172"/>
      <c r="Y292" s="172"/>
      <c r="Z292" s="172"/>
      <c r="AA292" s="177"/>
      <c r="AT292" s="178" t="s">
        <v>168</v>
      </c>
      <c r="AU292" s="178" t="s">
        <v>135</v>
      </c>
      <c r="AV292" s="10" t="s">
        <v>135</v>
      </c>
      <c r="AW292" s="10" t="s">
        <v>36</v>
      </c>
      <c r="AX292" s="10" t="s">
        <v>84</v>
      </c>
      <c r="AY292" s="178" t="s">
        <v>156</v>
      </c>
    </row>
    <row r="293" spans="2:65" s="1" customFormat="1" ht="16.5" customHeight="1">
      <c r="B293" s="37"/>
      <c r="C293" s="194" t="s">
        <v>590</v>
      </c>
      <c r="D293" s="194" t="s">
        <v>228</v>
      </c>
      <c r="E293" s="195" t="s">
        <v>591</v>
      </c>
      <c r="F293" s="275" t="s">
        <v>592</v>
      </c>
      <c r="G293" s="275"/>
      <c r="H293" s="275"/>
      <c r="I293" s="275"/>
      <c r="J293" s="196" t="s">
        <v>165</v>
      </c>
      <c r="K293" s="197">
        <v>3.5750000000000002</v>
      </c>
      <c r="L293" s="276">
        <v>0</v>
      </c>
      <c r="M293" s="277"/>
      <c r="N293" s="278">
        <f>ROUND(L293*K293,2)</f>
        <v>0</v>
      </c>
      <c r="O293" s="266"/>
      <c r="P293" s="266"/>
      <c r="Q293" s="266"/>
      <c r="R293" s="39"/>
      <c r="T293" s="168" t="s">
        <v>22</v>
      </c>
      <c r="U293" s="46" t="s">
        <v>46</v>
      </c>
      <c r="V293" s="38"/>
      <c r="W293" s="169">
        <f>V293*K293</f>
        <v>0</v>
      </c>
      <c r="X293" s="169">
        <v>1.9199999999999998E-2</v>
      </c>
      <c r="Y293" s="169">
        <f>X293*K293</f>
        <v>6.8639999999999993E-2</v>
      </c>
      <c r="Z293" s="169">
        <v>0</v>
      </c>
      <c r="AA293" s="170">
        <f>Z293*K293</f>
        <v>0</v>
      </c>
      <c r="AR293" s="21" t="s">
        <v>304</v>
      </c>
      <c r="AT293" s="21" t="s">
        <v>228</v>
      </c>
      <c r="AU293" s="21" t="s">
        <v>135</v>
      </c>
      <c r="AY293" s="21" t="s">
        <v>156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135</v>
      </c>
      <c r="BK293" s="107">
        <f>ROUND(L293*K293,2)</f>
        <v>0</v>
      </c>
      <c r="BL293" s="21" t="s">
        <v>235</v>
      </c>
      <c r="BM293" s="21" t="s">
        <v>593</v>
      </c>
    </row>
    <row r="294" spans="2:65" s="1" customFormat="1" ht="25.5" customHeight="1">
      <c r="B294" s="37"/>
      <c r="C294" s="164" t="s">
        <v>594</v>
      </c>
      <c r="D294" s="164" t="s">
        <v>157</v>
      </c>
      <c r="E294" s="165" t="s">
        <v>595</v>
      </c>
      <c r="F294" s="263" t="s">
        <v>596</v>
      </c>
      <c r="G294" s="263"/>
      <c r="H294" s="263"/>
      <c r="I294" s="263"/>
      <c r="J294" s="166" t="s">
        <v>165</v>
      </c>
      <c r="K294" s="167">
        <v>3.25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0</v>
      </c>
      <c r="Y294" s="169">
        <f>X294*K294</f>
        <v>0</v>
      </c>
      <c r="Z294" s="169">
        <v>0</v>
      </c>
      <c r="AA294" s="170">
        <f>Z294*K294</f>
        <v>0</v>
      </c>
      <c r="AR294" s="21" t="s">
        <v>235</v>
      </c>
      <c r="AT294" s="21" t="s">
        <v>157</v>
      </c>
      <c r="AU294" s="21" t="s">
        <v>135</v>
      </c>
      <c r="AY294" s="21" t="s">
        <v>156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135</v>
      </c>
      <c r="BK294" s="107">
        <f>ROUND(L294*K294,2)</f>
        <v>0</v>
      </c>
      <c r="BL294" s="21" t="s">
        <v>235</v>
      </c>
      <c r="BM294" s="21" t="s">
        <v>597</v>
      </c>
    </row>
    <row r="295" spans="2:65" s="1" customFormat="1" ht="16.5" customHeight="1">
      <c r="B295" s="37"/>
      <c r="C295" s="164" t="s">
        <v>598</v>
      </c>
      <c r="D295" s="164" t="s">
        <v>157</v>
      </c>
      <c r="E295" s="165" t="s">
        <v>599</v>
      </c>
      <c r="F295" s="263" t="s">
        <v>600</v>
      </c>
      <c r="G295" s="263"/>
      <c r="H295" s="263"/>
      <c r="I295" s="263"/>
      <c r="J295" s="166" t="s">
        <v>165</v>
      </c>
      <c r="K295" s="167">
        <v>3.25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22</v>
      </c>
      <c r="U295" s="46" t="s">
        <v>46</v>
      </c>
      <c r="V295" s="38"/>
      <c r="W295" s="169">
        <f>V295*K295</f>
        <v>0</v>
      </c>
      <c r="X295" s="169">
        <v>2.9999999999999997E-4</v>
      </c>
      <c r="Y295" s="169">
        <f>X295*K295</f>
        <v>9.7499999999999996E-4</v>
      </c>
      <c r="Z295" s="169">
        <v>0</v>
      </c>
      <c r="AA295" s="170">
        <f>Z295*K295</f>
        <v>0</v>
      </c>
      <c r="AR295" s="21" t="s">
        <v>235</v>
      </c>
      <c r="AT295" s="21" t="s">
        <v>157</v>
      </c>
      <c r="AU295" s="21" t="s">
        <v>135</v>
      </c>
      <c r="AY295" s="21" t="s">
        <v>156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135</v>
      </c>
      <c r="BK295" s="107">
        <f>ROUND(L295*K295,2)</f>
        <v>0</v>
      </c>
      <c r="BL295" s="21" t="s">
        <v>235</v>
      </c>
      <c r="BM295" s="21" t="s">
        <v>601</v>
      </c>
    </row>
    <row r="296" spans="2:65" s="1" customFormat="1" ht="25.5" customHeight="1">
      <c r="B296" s="37"/>
      <c r="C296" s="164" t="s">
        <v>602</v>
      </c>
      <c r="D296" s="164" t="s">
        <v>157</v>
      </c>
      <c r="E296" s="165" t="s">
        <v>603</v>
      </c>
      <c r="F296" s="263" t="s">
        <v>604</v>
      </c>
      <c r="G296" s="263"/>
      <c r="H296" s="263"/>
      <c r="I296" s="263"/>
      <c r="J296" s="166" t="s">
        <v>165</v>
      </c>
      <c r="K296" s="167">
        <v>3.25</v>
      </c>
      <c r="L296" s="264">
        <v>0</v>
      </c>
      <c r="M296" s="265"/>
      <c r="N296" s="266">
        <f>ROUND(L296*K296,2)</f>
        <v>0</v>
      </c>
      <c r="O296" s="266"/>
      <c r="P296" s="266"/>
      <c r="Q296" s="266"/>
      <c r="R296" s="39"/>
      <c r="T296" s="168" t="s">
        <v>22</v>
      </c>
      <c r="U296" s="46" t="s">
        <v>46</v>
      </c>
      <c r="V296" s="38"/>
      <c r="W296" s="169">
        <f>V296*K296</f>
        <v>0</v>
      </c>
      <c r="X296" s="169">
        <v>7.1500000000000001E-3</v>
      </c>
      <c r="Y296" s="169">
        <f>X296*K296</f>
        <v>2.3237500000000001E-2</v>
      </c>
      <c r="Z296" s="169">
        <v>0</v>
      </c>
      <c r="AA296" s="170">
        <f>Z296*K296</f>
        <v>0</v>
      </c>
      <c r="AR296" s="21" t="s">
        <v>235</v>
      </c>
      <c r="AT296" s="21" t="s">
        <v>157</v>
      </c>
      <c r="AU296" s="21" t="s">
        <v>135</v>
      </c>
      <c r="AY296" s="21" t="s">
        <v>156</v>
      </c>
      <c r="BE296" s="107">
        <f>IF(U296="základní",N296,0)</f>
        <v>0</v>
      </c>
      <c r="BF296" s="107">
        <f>IF(U296="snížená",N296,0)</f>
        <v>0</v>
      </c>
      <c r="BG296" s="107">
        <f>IF(U296="zákl. přenesená",N296,0)</f>
        <v>0</v>
      </c>
      <c r="BH296" s="107">
        <f>IF(U296="sníž. přenesená",N296,0)</f>
        <v>0</v>
      </c>
      <c r="BI296" s="107">
        <f>IF(U296="nulová",N296,0)</f>
        <v>0</v>
      </c>
      <c r="BJ296" s="21" t="s">
        <v>135</v>
      </c>
      <c r="BK296" s="107">
        <f>ROUND(L296*K296,2)</f>
        <v>0</v>
      </c>
      <c r="BL296" s="21" t="s">
        <v>235</v>
      </c>
      <c r="BM296" s="21" t="s">
        <v>605</v>
      </c>
    </row>
    <row r="297" spans="2:65" s="1" customFormat="1" ht="25.5" customHeight="1">
      <c r="B297" s="37"/>
      <c r="C297" s="164" t="s">
        <v>606</v>
      </c>
      <c r="D297" s="164" t="s">
        <v>157</v>
      </c>
      <c r="E297" s="165" t="s">
        <v>607</v>
      </c>
      <c r="F297" s="263" t="s">
        <v>608</v>
      </c>
      <c r="G297" s="263"/>
      <c r="H297" s="263"/>
      <c r="I297" s="263"/>
      <c r="J297" s="166" t="s">
        <v>347</v>
      </c>
      <c r="K297" s="167">
        <v>0.105</v>
      </c>
      <c r="L297" s="264">
        <v>0</v>
      </c>
      <c r="M297" s="265"/>
      <c r="N297" s="266">
        <f>ROUND(L297*K297,2)</f>
        <v>0</v>
      </c>
      <c r="O297" s="266"/>
      <c r="P297" s="266"/>
      <c r="Q297" s="266"/>
      <c r="R297" s="39"/>
      <c r="T297" s="168" t="s">
        <v>22</v>
      </c>
      <c r="U297" s="46" t="s">
        <v>46</v>
      </c>
      <c r="V297" s="38"/>
      <c r="W297" s="169">
        <f>V297*K297</f>
        <v>0</v>
      </c>
      <c r="X297" s="169">
        <v>0</v>
      </c>
      <c r="Y297" s="169">
        <f>X297*K297</f>
        <v>0</v>
      </c>
      <c r="Z297" s="169">
        <v>0</v>
      </c>
      <c r="AA297" s="170">
        <f>Z297*K297</f>
        <v>0</v>
      </c>
      <c r="AR297" s="21" t="s">
        <v>235</v>
      </c>
      <c r="AT297" s="21" t="s">
        <v>157</v>
      </c>
      <c r="AU297" s="21" t="s">
        <v>135</v>
      </c>
      <c r="AY297" s="21" t="s">
        <v>156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21" t="s">
        <v>135</v>
      </c>
      <c r="BK297" s="107">
        <f>ROUND(L297*K297,2)</f>
        <v>0</v>
      </c>
      <c r="BL297" s="21" t="s">
        <v>235</v>
      </c>
      <c r="BM297" s="21" t="s">
        <v>609</v>
      </c>
    </row>
    <row r="298" spans="2:65" s="9" customFormat="1" ht="29.85" customHeight="1">
      <c r="B298" s="153"/>
      <c r="C298" s="154"/>
      <c r="D298" s="163" t="s">
        <v>123</v>
      </c>
      <c r="E298" s="163"/>
      <c r="F298" s="163"/>
      <c r="G298" s="163"/>
      <c r="H298" s="163"/>
      <c r="I298" s="163"/>
      <c r="J298" s="163"/>
      <c r="K298" s="163"/>
      <c r="L298" s="163"/>
      <c r="M298" s="163"/>
      <c r="N298" s="284">
        <f>BK298</f>
        <v>0</v>
      </c>
      <c r="O298" s="285"/>
      <c r="P298" s="285"/>
      <c r="Q298" s="285"/>
      <c r="R298" s="156"/>
      <c r="T298" s="157"/>
      <c r="U298" s="154"/>
      <c r="V298" s="154"/>
      <c r="W298" s="158">
        <f>SUM(W299:W301)</f>
        <v>0</v>
      </c>
      <c r="X298" s="154"/>
      <c r="Y298" s="158">
        <f>SUM(Y299:Y301)</f>
        <v>3.48E-4</v>
      </c>
      <c r="Z298" s="154"/>
      <c r="AA298" s="159">
        <f>SUM(AA299:AA301)</f>
        <v>0</v>
      </c>
      <c r="AR298" s="160" t="s">
        <v>135</v>
      </c>
      <c r="AT298" s="161" t="s">
        <v>78</v>
      </c>
      <c r="AU298" s="161" t="s">
        <v>84</v>
      </c>
      <c r="AY298" s="160" t="s">
        <v>156</v>
      </c>
      <c r="BK298" s="162">
        <f>SUM(BK299:BK301)</f>
        <v>0</v>
      </c>
    </row>
    <row r="299" spans="2:65" s="1" customFormat="1" ht="25.5" customHeight="1">
      <c r="B299" s="37"/>
      <c r="C299" s="164" t="s">
        <v>610</v>
      </c>
      <c r="D299" s="164" t="s">
        <v>157</v>
      </c>
      <c r="E299" s="165" t="s">
        <v>611</v>
      </c>
      <c r="F299" s="263" t="s">
        <v>612</v>
      </c>
      <c r="G299" s="263"/>
      <c r="H299" s="263"/>
      <c r="I299" s="263"/>
      <c r="J299" s="166" t="s">
        <v>172</v>
      </c>
      <c r="K299" s="167">
        <v>1.2</v>
      </c>
      <c r="L299" s="264">
        <v>0</v>
      </c>
      <c r="M299" s="265"/>
      <c r="N299" s="266">
        <f>ROUND(L299*K299,2)</f>
        <v>0</v>
      </c>
      <c r="O299" s="266"/>
      <c r="P299" s="266"/>
      <c r="Q299" s="266"/>
      <c r="R299" s="39"/>
      <c r="T299" s="168" t="s">
        <v>22</v>
      </c>
      <c r="U299" s="46" t="s">
        <v>46</v>
      </c>
      <c r="V299" s="38"/>
      <c r="W299" s="169">
        <f>V299*K299</f>
        <v>0</v>
      </c>
      <c r="X299" s="169">
        <v>6.9999999999999994E-5</v>
      </c>
      <c r="Y299" s="169">
        <f>X299*K299</f>
        <v>8.3999999999999995E-5</v>
      </c>
      <c r="Z299" s="169">
        <v>0</v>
      </c>
      <c r="AA299" s="170">
        <f>Z299*K299</f>
        <v>0</v>
      </c>
      <c r="AR299" s="21" t="s">
        <v>235</v>
      </c>
      <c r="AT299" s="21" t="s">
        <v>157</v>
      </c>
      <c r="AU299" s="21" t="s">
        <v>135</v>
      </c>
      <c r="AY299" s="21" t="s">
        <v>156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135</v>
      </c>
      <c r="BK299" s="107">
        <f>ROUND(L299*K299,2)</f>
        <v>0</v>
      </c>
      <c r="BL299" s="21" t="s">
        <v>235</v>
      </c>
      <c r="BM299" s="21" t="s">
        <v>613</v>
      </c>
    </row>
    <row r="300" spans="2:65" s="10" customFormat="1" ht="16.5" customHeight="1">
      <c r="B300" s="171"/>
      <c r="C300" s="172"/>
      <c r="D300" s="172"/>
      <c r="E300" s="173" t="s">
        <v>22</v>
      </c>
      <c r="F300" s="267" t="s">
        <v>614</v>
      </c>
      <c r="G300" s="268"/>
      <c r="H300" s="268"/>
      <c r="I300" s="268"/>
      <c r="J300" s="172"/>
      <c r="K300" s="174">
        <v>1.2</v>
      </c>
      <c r="L300" s="172"/>
      <c r="M300" s="172"/>
      <c r="N300" s="172"/>
      <c r="O300" s="172"/>
      <c r="P300" s="172"/>
      <c r="Q300" s="172"/>
      <c r="R300" s="175"/>
      <c r="T300" s="176"/>
      <c r="U300" s="172"/>
      <c r="V300" s="172"/>
      <c r="W300" s="172"/>
      <c r="X300" s="172"/>
      <c r="Y300" s="172"/>
      <c r="Z300" s="172"/>
      <c r="AA300" s="177"/>
      <c r="AT300" s="178" t="s">
        <v>168</v>
      </c>
      <c r="AU300" s="178" t="s">
        <v>135</v>
      </c>
      <c r="AV300" s="10" t="s">
        <v>135</v>
      </c>
      <c r="AW300" s="10" t="s">
        <v>36</v>
      </c>
      <c r="AX300" s="10" t="s">
        <v>84</v>
      </c>
      <c r="AY300" s="178" t="s">
        <v>156</v>
      </c>
    </row>
    <row r="301" spans="2:65" s="1" customFormat="1" ht="16.5" customHeight="1">
      <c r="B301" s="37"/>
      <c r="C301" s="194" t="s">
        <v>615</v>
      </c>
      <c r="D301" s="194" t="s">
        <v>228</v>
      </c>
      <c r="E301" s="195" t="s">
        <v>616</v>
      </c>
      <c r="F301" s="275" t="s">
        <v>617</v>
      </c>
      <c r="G301" s="275"/>
      <c r="H301" s="275"/>
      <c r="I301" s="275"/>
      <c r="J301" s="196" t="s">
        <v>172</v>
      </c>
      <c r="K301" s="197">
        <v>1.32</v>
      </c>
      <c r="L301" s="276">
        <v>0</v>
      </c>
      <c r="M301" s="277"/>
      <c r="N301" s="278">
        <f>ROUND(L301*K301,2)</f>
        <v>0</v>
      </c>
      <c r="O301" s="266"/>
      <c r="P301" s="266"/>
      <c r="Q301" s="266"/>
      <c r="R301" s="39"/>
      <c r="T301" s="168" t="s">
        <v>22</v>
      </c>
      <c r="U301" s="46" t="s">
        <v>46</v>
      </c>
      <c r="V301" s="38"/>
      <c r="W301" s="169">
        <f>V301*K301</f>
        <v>0</v>
      </c>
      <c r="X301" s="169">
        <v>2.0000000000000001E-4</v>
      </c>
      <c r="Y301" s="169">
        <f>X301*K301</f>
        <v>2.6400000000000002E-4</v>
      </c>
      <c r="Z301" s="169">
        <v>0</v>
      </c>
      <c r="AA301" s="170">
        <f>Z301*K301</f>
        <v>0</v>
      </c>
      <c r="AR301" s="21" t="s">
        <v>304</v>
      </c>
      <c r="AT301" s="21" t="s">
        <v>228</v>
      </c>
      <c r="AU301" s="21" t="s">
        <v>135</v>
      </c>
      <c r="AY301" s="21" t="s">
        <v>156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135</v>
      </c>
      <c r="BK301" s="107">
        <f>ROUND(L301*K301,2)</f>
        <v>0</v>
      </c>
      <c r="BL301" s="21" t="s">
        <v>235</v>
      </c>
      <c r="BM301" s="21" t="s">
        <v>618</v>
      </c>
    </row>
    <row r="302" spans="2:65" s="9" customFormat="1" ht="29.85" customHeight="1">
      <c r="B302" s="153"/>
      <c r="C302" s="154"/>
      <c r="D302" s="163" t="s">
        <v>124</v>
      </c>
      <c r="E302" s="163"/>
      <c r="F302" s="163"/>
      <c r="G302" s="163"/>
      <c r="H302" s="163"/>
      <c r="I302" s="163"/>
      <c r="J302" s="163"/>
      <c r="K302" s="163"/>
      <c r="L302" s="163"/>
      <c r="M302" s="163"/>
      <c r="N302" s="284">
        <f>BK302</f>
        <v>0</v>
      </c>
      <c r="O302" s="285"/>
      <c r="P302" s="285"/>
      <c r="Q302" s="285"/>
      <c r="R302" s="156"/>
      <c r="T302" s="157"/>
      <c r="U302" s="154"/>
      <c r="V302" s="154"/>
      <c r="W302" s="158">
        <f>SUM(W303:W315)</f>
        <v>0</v>
      </c>
      <c r="X302" s="154"/>
      <c r="Y302" s="158">
        <f>SUM(Y303:Y315)</f>
        <v>0.34243604000000005</v>
      </c>
      <c r="Z302" s="154"/>
      <c r="AA302" s="159">
        <f>SUM(AA303:AA315)</f>
        <v>0</v>
      </c>
      <c r="AR302" s="160" t="s">
        <v>135</v>
      </c>
      <c r="AT302" s="161" t="s">
        <v>78</v>
      </c>
      <c r="AU302" s="161" t="s">
        <v>84</v>
      </c>
      <c r="AY302" s="160" t="s">
        <v>156</v>
      </c>
      <c r="BK302" s="162">
        <f>SUM(BK303:BK315)</f>
        <v>0</v>
      </c>
    </row>
    <row r="303" spans="2:65" s="1" customFormat="1" ht="25.5" customHeight="1">
      <c r="B303" s="37"/>
      <c r="C303" s="164" t="s">
        <v>619</v>
      </c>
      <c r="D303" s="164" t="s">
        <v>157</v>
      </c>
      <c r="E303" s="165" t="s">
        <v>620</v>
      </c>
      <c r="F303" s="263" t="s">
        <v>621</v>
      </c>
      <c r="G303" s="263"/>
      <c r="H303" s="263"/>
      <c r="I303" s="263"/>
      <c r="J303" s="166" t="s">
        <v>172</v>
      </c>
      <c r="K303" s="167">
        <v>42.34</v>
      </c>
      <c r="L303" s="264">
        <v>0</v>
      </c>
      <c r="M303" s="265"/>
      <c r="N303" s="266">
        <f>ROUND(L303*K303,2)</f>
        <v>0</v>
      </c>
      <c r="O303" s="266"/>
      <c r="P303" s="266"/>
      <c r="Q303" s="266"/>
      <c r="R303" s="39"/>
      <c r="T303" s="168" t="s">
        <v>22</v>
      </c>
      <c r="U303" s="46" t="s">
        <v>46</v>
      </c>
      <c r="V303" s="38"/>
      <c r="W303" s="169">
        <f>V303*K303</f>
        <v>0</v>
      </c>
      <c r="X303" s="169">
        <v>2.0000000000000002E-5</v>
      </c>
      <c r="Y303" s="169">
        <f>X303*K303</f>
        <v>8.4680000000000009E-4</v>
      </c>
      <c r="Z303" s="169">
        <v>0</v>
      </c>
      <c r="AA303" s="170">
        <f>Z303*K303</f>
        <v>0</v>
      </c>
      <c r="AR303" s="21" t="s">
        <v>235</v>
      </c>
      <c r="AT303" s="21" t="s">
        <v>157</v>
      </c>
      <c r="AU303" s="21" t="s">
        <v>135</v>
      </c>
      <c r="AY303" s="21" t="s">
        <v>156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21" t="s">
        <v>135</v>
      </c>
      <c r="BK303" s="107">
        <f>ROUND(L303*K303,2)</f>
        <v>0</v>
      </c>
      <c r="BL303" s="21" t="s">
        <v>235</v>
      </c>
      <c r="BM303" s="21" t="s">
        <v>622</v>
      </c>
    </row>
    <row r="304" spans="2:65" s="10" customFormat="1" ht="16.5" customHeight="1">
      <c r="B304" s="171"/>
      <c r="C304" s="172"/>
      <c r="D304" s="172"/>
      <c r="E304" s="173" t="s">
        <v>22</v>
      </c>
      <c r="F304" s="267" t="s">
        <v>623</v>
      </c>
      <c r="G304" s="268"/>
      <c r="H304" s="268"/>
      <c r="I304" s="268"/>
      <c r="J304" s="172"/>
      <c r="K304" s="174">
        <v>8.0399999999999991</v>
      </c>
      <c r="L304" s="172"/>
      <c r="M304" s="172"/>
      <c r="N304" s="172"/>
      <c r="O304" s="172"/>
      <c r="P304" s="172"/>
      <c r="Q304" s="172"/>
      <c r="R304" s="175"/>
      <c r="T304" s="176"/>
      <c r="U304" s="172"/>
      <c r="V304" s="172"/>
      <c r="W304" s="172"/>
      <c r="X304" s="172"/>
      <c r="Y304" s="172"/>
      <c r="Z304" s="172"/>
      <c r="AA304" s="177"/>
      <c r="AT304" s="178" t="s">
        <v>168</v>
      </c>
      <c r="AU304" s="178" t="s">
        <v>135</v>
      </c>
      <c r="AV304" s="10" t="s">
        <v>135</v>
      </c>
      <c r="AW304" s="10" t="s">
        <v>36</v>
      </c>
      <c r="AX304" s="10" t="s">
        <v>79</v>
      </c>
      <c r="AY304" s="178" t="s">
        <v>156</v>
      </c>
    </row>
    <row r="305" spans="2:65" s="10" customFormat="1" ht="16.5" customHeight="1">
      <c r="B305" s="171"/>
      <c r="C305" s="172"/>
      <c r="D305" s="172"/>
      <c r="E305" s="173" t="s">
        <v>22</v>
      </c>
      <c r="F305" s="271" t="s">
        <v>624</v>
      </c>
      <c r="G305" s="272"/>
      <c r="H305" s="272"/>
      <c r="I305" s="272"/>
      <c r="J305" s="172"/>
      <c r="K305" s="174">
        <v>12.4</v>
      </c>
      <c r="L305" s="172"/>
      <c r="M305" s="172"/>
      <c r="N305" s="172"/>
      <c r="O305" s="172"/>
      <c r="P305" s="172"/>
      <c r="Q305" s="172"/>
      <c r="R305" s="175"/>
      <c r="T305" s="176"/>
      <c r="U305" s="172"/>
      <c r="V305" s="172"/>
      <c r="W305" s="172"/>
      <c r="X305" s="172"/>
      <c r="Y305" s="172"/>
      <c r="Z305" s="172"/>
      <c r="AA305" s="177"/>
      <c r="AT305" s="178" t="s">
        <v>168</v>
      </c>
      <c r="AU305" s="178" t="s">
        <v>135</v>
      </c>
      <c r="AV305" s="10" t="s">
        <v>135</v>
      </c>
      <c r="AW305" s="10" t="s">
        <v>36</v>
      </c>
      <c r="AX305" s="10" t="s">
        <v>79</v>
      </c>
      <c r="AY305" s="178" t="s">
        <v>156</v>
      </c>
    </row>
    <row r="306" spans="2:65" s="10" customFormat="1" ht="16.5" customHeight="1">
      <c r="B306" s="171"/>
      <c r="C306" s="172"/>
      <c r="D306" s="172"/>
      <c r="E306" s="173" t="s">
        <v>22</v>
      </c>
      <c r="F306" s="271" t="s">
        <v>625</v>
      </c>
      <c r="G306" s="272"/>
      <c r="H306" s="272"/>
      <c r="I306" s="272"/>
      <c r="J306" s="172"/>
      <c r="K306" s="174">
        <v>21.9</v>
      </c>
      <c r="L306" s="172"/>
      <c r="M306" s="172"/>
      <c r="N306" s="172"/>
      <c r="O306" s="172"/>
      <c r="P306" s="172"/>
      <c r="Q306" s="172"/>
      <c r="R306" s="175"/>
      <c r="T306" s="176"/>
      <c r="U306" s="172"/>
      <c r="V306" s="172"/>
      <c r="W306" s="172"/>
      <c r="X306" s="172"/>
      <c r="Y306" s="172"/>
      <c r="Z306" s="172"/>
      <c r="AA306" s="177"/>
      <c r="AT306" s="178" t="s">
        <v>168</v>
      </c>
      <c r="AU306" s="178" t="s">
        <v>135</v>
      </c>
      <c r="AV306" s="10" t="s">
        <v>135</v>
      </c>
      <c r="AW306" s="10" t="s">
        <v>36</v>
      </c>
      <c r="AX306" s="10" t="s">
        <v>79</v>
      </c>
      <c r="AY306" s="178" t="s">
        <v>156</v>
      </c>
    </row>
    <row r="307" spans="2:65" s="12" customFormat="1" ht="16.5" customHeight="1">
      <c r="B307" s="186"/>
      <c r="C307" s="187"/>
      <c r="D307" s="187"/>
      <c r="E307" s="188" t="s">
        <v>22</v>
      </c>
      <c r="F307" s="273" t="s">
        <v>204</v>
      </c>
      <c r="G307" s="274"/>
      <c r="H307" s="274"/>
      <c r="I307" s="274"/>
      <c r="J307" s="187"/>
      <c r="K307" s="189">
        <v>42.34</v>
      </c>
      <c r="L307" s="187"/>
      <c r="M307" s="187"/>
      <c r="N307" s="187"/>
      <c r="O307" s="187"/>
      <c r="P307" s="187"/>
      <c r="Q307" s="187"/>
      <c r="R307" s="190"/>
      <c r="T307" s="191"/>
      <c r="U307" s="187"/>
      <c r="V307" s="187"/>
      <c r="W307" s="187"/>
      <c r="X307" s="187"/>
      <c r="Y307" s="187"/>
      <c r="Z307" s="187"/>
      <c r="AA307" s="192"/>
      <c r="AT307" s="193" t="s">
        <v>168</v>
      </c>
      <c r="AU307" s="193" t="s">
        <v>135</v>
      </c>
      <c r="AV307" s="12" t="s">
        <v>161</v>
      </c>
      <c r="AW307" s="12" t="s">
        <v>36</v>
      </c>
      <c r="AX307" s="12" t="s">
        <v>84</v>
      </c>
      <c r="AY307" s="193" t="s">
        <v>156</v>
      </c>
    </row>
    <row r="308" spans="2:65" s="1" customFormat="1" ht="16.5" customHeight="1">
      <c r="B308" s="37"/>
      <c r="C308" s="194" t="s">
        <v>626</v>
      </c>
      <c r="D308" s="194" t="s">
        <v>228</v>
      </c>
      <c r="E308" s="195" t="s">
        <v>627</v>
      </c>
      <c r="F308" s="275" t="s">
        <v>628</v>
      </c>
      <c r="G308" s="275"/>
      <c r="H308" s="275"/>
      <c r="I308" s="275"/>
      <c r="J308" s="196" t="s">
        <v>172</v>
      </c>
      <c r="K308" s="197">
        <v>44.033999999999999</v>
      </c>
      <c r="L308" s="276">
        <v>0</v>
      </c>
      <c r="M308" s="277"/>
      <c r="N308" s="278">
        <f>ROUND(L308*K308,2)</f>
        <v>0</v>
      </c>
      <c r="O308" s="266"/>
      <c r="P308" s="266"/>
      <c r="Q308" s="266"/>
      <c r="R308" s="39"/>
      <c r="T308" s="168" t="s">
        <v>22</v>
      </c>
      <c r="U308" s="46" t="s">
        <v>46</v>
      </c>
      <c r="V308" s="38"/>
      <c r="W308" s="169">
        <f>V308*K308</f>
        <v>0</v>
      </c>
      <c r="X308" s="169">
        <v>2.9999999999999997E-4</v>
      </c>
      <c r="Y308" s="169">
        <f>X308*K308</f>
        <v>1.3210199999999998E-2</v>
      </c>
      <c r="Z308" s="169">
        <v>0</v>
      </c>
      <c r="AA308" s="170">
        <f>Z308*K308</f>
        <v>0</v>
      </c>
      <c r="AR308" s="21" t="s">
        <v>304</v>
      </c>
      <c r="AT308" s="21" t="s">
        <v>228</v>
      </c>
      <c r="AU308" s="21" t="s">
        <v>135</v>
      </c>
      <c r="AY308" s="21" t="s">
        <v>156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21" t="s">
        <v>135</v>
      </c>
      <c r="BK308" s="107">
        <f>ROUND(L308*K308,2)</f>
        <v>0</v>
      </c>
      <c r="BL308" s="21" t="s">
        <v>235</v>
      </c>
      <c r="BM308" s="21" t="s">
        <v>629</v>
      </c>
    </row>
    <row r="309" spans="2:65" s="1" customFormat="1" ht="16.5" customHeight="1">
      <c r="B309" s="37"/>
      <c r="C309" s="164" t="s">
        <v>630</v>
      </c>
      <c r="D309" s="164" t="s">
        <v>157</v>
      </c>
      <c r="E309" s="165" t="s">
        <v>631</v>
      </c>
      <c r="F309" s="263" t="s">
        <v>632</v>
      </c>
      <c r="G309" s="263"/>
      <c r="H309" s="263"/>
      <c r="I309" s="263"/>
      <c r="J309" s="166" t="s">
        <v>165</v>
      </c>
      <c r="K309" s="167">
        <v>39.6</v>
      </c>
      <c r="L309" s="264">
        <v>0</v>
      </c>
      <c r="M309" s="265"/>
      <c r="N309" s="266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2.7E-4</v>
      </c>
      <c r="Y309" s="169">
        <f>X309*K309</f>
        <v>1.0692E-2</v>
      </c>
      <c r="Z309" s="169">
        <v>0</v>
      </c>
      <c r="AA309" s="170">
        <f>Z309*K309</f>
        <v>0</v>
      </c>
      <c r="AR309" s="21" t="s">
        <v>235</v>
      </c>
      <c r="AT309" s="21" t="s">
        <v>157</v>
      </c>
      <c r="AU309" s="21" t="s">
        <v>135</v>
      </c>
      <c r="AY309" s="21" t="s">
        <v>156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135</v>
      </c>
      <c r="BK309" s="107">
        <f>ROUND(L309*K309,2)</f>
        <v>0</v>
      </c>
      <c r="BL309" s="21" t="s">
        <v>235</v>
      </c>
      <c r="BM309" s="21" t="s">
        <v>633</v>
      </c>
    </row>
    <row r="310" spans="2:65" s="10" customFormat="1" ht="16.5" customHeight="1">
      <c r="B310" s="171"/>
      <c r="C310" s="172"/>
      <c r="D310" s="172"/>
      <c r="E310" s="173" t="s">
        <v>22</v>
      </c>
      <c r="F310" s="267" t="s">
        <v>634</v>
      </c>
      <c r="G310" s="268"/>
      <c r="H310" s="268"/>
      <c r="I310" s="268"/>
      <c r="J310" s="172"/>
      <c r="K310" s="174">
        <v>39.6</v>
      </c>
      <c r="L310" s="172"/>
      <c r="M310" s="172"/>
      <c r="N310" s="172"/>
      <c r="O310" s="172"/>
      <c r="P310" s="172"/>
      <c r="Q310" s="172"/>
      <c r="R310" s="175"/>
      <c r="T310" s="176"/>
      <c r="U310" s="172"/>
      <c r="V310" s="172"/>
      <c r="W310" s="172"/>
      <c r="X310" s="172"/>
      <c r="Y310" s="172"/>
      <c r="Z310" s="172"/>
      <c r="AA310" s="177"/>
      <c r="AT310" s="178" t="s">
        <v>168</v>
      </c>
      <c r="AU310" s="178" t="s">
        <v>135</v>
      </c>
      <c r="AV310" s="10" t="s">
        <v>135</v>
      </c>
      <c r="AW310" s="10" t="s">
        <v>36</v>
      </c>
      <c r="AX310" s="10" t="s">
        <v>84</v>
      </c>
      <c r="AY310" s="178" t="s">
        <v>156</v>
      </c>
    </row>
    <row r="311" spans="2:65" s="1" customFormat="1" ht="16.5" customHeight="1">
      <c r="B311" s="37"/>
      <c r="C311" s="194" t="s">
        <v>635</v>
      </c>
      <c r="D311" s="194" t="s">
        <v>228</v>
      </c>
      <c r="E311" s="195" t="s">
        <v>636</v>
      </c>
      <c r="F311" s="275" t="s">
        <v>637</v>
      </c>
      <c r="G311" s="275"/>
      <c r="H311" s="275"/>
      <c r="I311" s="275"/>
      <c r="J311" s="196" t="s">
        <v>165</v>
      </c>
      <c r="K311" s="197">
        <v>41.183999999999997</v>
      </c>
      <c r="L311" s="276">
        <v>0</v>
      </c>
      <c r="M311" s="277"/>
      <c r="N311" s="278">
        <f>ROUND(L311*K311,2)</f>
        <v>0</v>
      </c>
      <c r="O311" s="266"/>
      <c r="P311" s="266"/>
      <c r="Q311" s="266"/>
      <c r="R311" s="39"/>
      <c r="T311" s="168" t="s">
        <v>22</v>
      </c>
      <c r="U311" s="46" t="s">
        <v>46</v>
      </c>
      <c r="V311" s="38"/>
      <c r="W311" s="169">
        <f>V311*K311</f>
        <v>0</v>
      </c>
      <c r="X311" s="169">
        <v>2.5600000000000002E-3</v>
      </c>
      <c r="Y311" s="169">
        <f>X311*K311</f>
        <v>0.10543104</v>
      </c>
      <c r="Z311" s="169">
        <v>0</v>
      </c>
      <c r="AA311" s="170">
        <f>Z311*K311</f>
        <v>0</v>
      </c>
      <c r="AR311" s="21" t="s">
        <v>304</v>
      </c>
      <c r="AT311" s="21" t="s">
        <v>228</v>
      </c>
      <c r="AU311" s="21" t="s">
        <v>135</v>
      </c>
      <c r="AY311" s="21" t="s">
        <v>156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21" t="s">
        <v>135</v>
      </c>
      <c r="BK311" s="107">
        <f>ROUND(L311*K311,2)</f>
        <v>0</v>
      </c>
      <c r="BL311" s="21" t="s">
        <v>235</v>
      </c>
      <c r="BM311" s="21" t="s">
        <v>638</v>
      </c>
    </row>
    <row r="312" spans="2:65" s="1" customFormat="1" ht="16.5" customHeight="1">
      <c r="B312" s="37"/>
      <c r="C312" s="164" t="s">
        <v>639</v>
      </c>
      <c r="D312" s="164" t="s">
        <v>157</v>
      </c>
      <c r="E312" s="165" t="s">
        <v>640</v>
      </c>
      <c r="F312" s="263" t="s">
        <v>641</v>
      </c>
      <c r="G312" s="263"/>
      <c r="H312" s="263"/>
      <c r="I312" s="263"/>
      <c r="J312" s="166" t="s">
        <v>165</v>
      </c>
      <c r="K312" s="167">
        <v>39.6</v>
      </c>
      <c r="L312" s="264">
        <v>0</v>
      </c>
      <c r="M312" s="265"/>
      <c r="N312" s="266">
        <f>ROUND(L312*K312,2)</f>
        <v>0</v>
      </c>
      <c r="O312" s="266"/>
      <c r="P312" s="266"/>
      <c r="Q312" s="266"/>
      <c r="R312" s="39"/>
      <c r="T312" s="168" t="s">
        <v>22</v>
      </c>
      <c r="U312" s="46" t="s">
        <v>46</v>
      </c>
      <c r="V312" s="38"/>
      <c r="W312" s="169">
        <f>V312*K312</f>
        <v>0</v>
      </c>
      <c r="X312" s="169">
        <v>0</v>
      </c>
      <c r="Y312" s="169">
        <f>X312*K312</f>
        <v>0</v>
      </c>
      <c r="Z312" s="169">
        <v>0</v>
      </c>
      <c r="AA312" s="170">
        <f>Z312*K312</f>
        <v>0</v>
      </c>
      <c r="AR312" s="21" t="s">
        <v>235</v>
      </c>
      <c r="AT312" s="21" t="s">
        <v>157</v>
      </c>
      <c r="AU312" s="21" t="s">
        <v>135</v>
      </c>
      <c r="AY312" s="21" t="s">
        <v>156</v>
      </c>
      <c r="BE312" s="107">
        <f>IF(U312="základní",N312,0)</f>
        <v>0</v>
      </c>
      <c r="BF312" s="107">
        <f>IF(U312="snížená",N312,0)</f>
        <v>0</v>
      </c>
      <c r="BG312" s="107">
        <f>IF(U312="zákl. přenesená",N312,0)</f>
        <v>0</v>
      </c>
      <c r="BH312" s="107">
        <f>IF(U312="sníž. přenesená",N312,0)</f>
        <v>0</v>
      </c>
      <c r="BI312" s="107">
        <f>IF(U312="nulová",N312,0)</f>
        <v>0</v>
      </c>
      <c r="BJ312" s="21" t="s">
        <v>135</v>
      </c>
      <c r="BK312" s="107">
        <f>ROUND(L312*K312,2)</f>
        <v>0</v>
      </c>
      <c r="BL312" s="21" t="s">
        <v>235</v>
      </c>
      <c r="BM312" s="21" t="s">
        <v>642</v>
      </c>
    </row>
    <row r="313" spans="2:65" s="1" customFormat="1" ht="25.5" customHeight="1">
      <c r="B313" s="37"/>
      <c r="C313" s="164" t="s">
        <v>643</v>
      </c>
      <c r="D313" s="164" t="s">
        <v>157</v>
      </c>
      <c r="E313" s="165" t="s">
        <v>644</v>
      </c>
      <c r="F313" s="263" t="s">
        <v>645</v>
      </c>
      <c r="G313" s="263"/>
      <c r="H313" s="263"/>
      <c r="I313" s="263"/>
      <c r="J313" s="166" t="s">
        <v>165</v>
      </c>
      <c r="K313" s="167">
        <v>39.6</v>
      </c>
      <c r="L313" s="264">
        <v>0</v>
      </c>
      <c r="M313" s="265"/>
      <c r="N313" s="266">
        <f>ROUND(L313*K313,2)</f>
        <v>0</v>
      </c>
      <c r="O313" s="266"/>
      <c r="P313" s="266"/>
      <c r="Q313" s="266"/>
      <c r="R313" s="39"/>
      <c r="T313" s="168" t="s">
        <v>22</v>
      </c>
      <c r="U313" s="46" t="s">
        <v>46</v>
      </c>
      <c r="V313" s="38"/>
      <c r="W313" s="169">
        <f>V313*K313</f>
        <v>0</v>
      </c>
      <c r="X313" s="169">
        <v>0</v>
      </c>
      <c r="Y313" s="169">
        <f>X313*K313</f>
        <v>0</v>
      </c>
      <c r="Z313" s="169">
        <v>0</v>
      </c>
      <c r="AA313" s="170">
        <f>Z313*K313</f>
        <v>0</v>
      </c>
      <c r="AR313" s="21" t="s">
        <v>235</v>
      </c>
      <c r="AT313" s="21" t="s">
        <v>157</v>
      </c>
      <c r="AU313" s="21" t="s">
        <v>135</v>
      </c>
      <c r="AY313" s="21" t="s">
        <v>156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135</v>
      </c>
      <c r="BK313" s="107">
        <f>ROUND(L313*K313,2)</f>
        <v>0</v>
      </c>
      <c r="BL313" s="21" t="s">
        <v>235</v>
      </c>
      <c r="BM313" s="21" t="s">
        <v>646</v>
      </c>
    </row>
    <row r="314" spans="2:65" s="1" customFormat="1" ht="25.5" customHeight="1">
      <c r="B314" s="37"/>
      <c r="C314" s="164" t="s">
        <v>647</v>
      </c>
      <c r="D314" s="164" t="s">
        <v>157</v>
      </c>
      <c r="E314" s="165" t="s">
        <v>648</v>
      </c>
      <c r="F314" s="263" t="s">
        <v>649</v>
      </c>
      <c r="G314" s="263"/>
      <c r="H314" s="263"/>
      <c r="I314" s="263"/>
      <c r="J314" s="166" t="s">
        <v>165</v>
      </c>
      <c r="K314" s="167">
        <v>39.6</v>
      </c>
      <c r="L314" s="264">
        <v>0</v>
      </c>
      <c r="M314" s="265"/>
      <c r="N314" s="266">
        <f>ROUND(L314*K314,2)</f>
        <v>0</v>
      </c>
      <c r="O314" s="266"/>
      <c r="P314" s="266"/>
      <c r="Q314" s="266"/>
      <c r="R314" s="39"/>
      <c r="T314" s="168" t="s">
        <v>22</v>
      </c>
      <c r="U314" s="46" t="s">
        <v>46</v>
      </c>
      <c r="V314" s="38"/>
      <c r="W314" s="169">
        <f>V314*K314</f>
        <v>0</v>
      </c>
      <c r="X314" s="169">
        <v>5.3600000000000002E-3</v>
      </c>
      <c r="Y314" s="169">
        <f>X314*K314</f>
        <v>0.21225600000000003</v>
      </c>
      <c r="Z314" s="169">
        <v>0</v>
      </c>
      <c r="AA314" s="170">
        <f>Z314*K314</f>
        <v>0</v>
      </c>
      <c r="AR314" s="21" t="s">
        <v>235</v>
      </c>
      <c r="AT314" s="21" t="s">
        <v>157</v>
      </c>
      <c r="AU314" s="21" t="s">
        <v>135</v>
      </c>
      <c r="AY314" s="21" t="s">
        <v>156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21" t="s">
        <v>135</v>
      </c>
      <c r="BK314" s="107">
        <f>ROUND(L314*K314,2)</f>
        <v>0</v>
      </c>
      <c r="BL314" s="21" t="s">
        <v>235</v>
      </c>
      <c r="BM314" s="21" t="s">
        <v>650</v>
      </c>
    </row>
    <row r="315" spans="2:65" s="1" customFormat="1" ht="25.5" customHeight="1">
      <c r="B315" s="37"/>
      <c r="C315" s="164" t="s">
        <v>651</v>
      </c>
      <c r="D315" s="164" t="s">
        <v>157</v>
      </c>
      <c r="E315" s="165" t="s">
        <v>652</v>
      </c>
      <c r="F315" s="263" t="s">
        <v>653</v>
      </c>
      <c r="G315" s="263"/>
      <c r="H315" s="263"/>
      <c r="I315" s="263"/>
      <c r="J315" s="166" t="s">
        <v>347</v>
      </c>
      <c r="K315" s="167">
        <v>0.34200000000000003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0</v>
      </c>
      <c r="Y315" s="169">
        <f>X315*K315</f>
        <v>0</v>
      </c>
      <c r="Z315" s="169">
        <v>0</v>
      </c>
      <c r="AA315" s="170">
        <f>Z315*K315</f>
        <v>0</v>
      </c>
      <c r="AR315" s="21" t="s">
        <v>235</v>
      </c>
      <c r="AT315" s="21" t="s">
        <v>157</v>
      </c>
      <c r="AU315" s="21" t="s">
        <v>135</v>
      </c>
      <c r="AY315" s="21" t="s">
        <v>156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135</v>
      </c>
      <c r="BK315" s="107">
        <f>ROUND(L315*K315,2)</f>
        <v>0</v>
      </c>
      <c r="BL315" s="21" t="s">
        <v>235</v>
      </c>
      <c r="BM315" s="21" t="s">
        <v>654</v>
      </c>
    </row>
    <row r="316" spans="2:65" s="9" customFormat="1" ht="29.85" customHeight="1">
      <c r="B316" s="153"/>
      <c r="C316" s="154"/>
      <c r="D316" s="163" t="s">
        <v>125</v>
      </c>
      <c r="E316" s="163"/>
      <c r="F316" s="163"/>
      <c r="G316" s="163"/>
      <c r="H316" s="163"/>
      <c r="I316" s="163"/>
      <c r="J316" s="163"/>
      <c r="K316" s="163"/>
      <c r="L316" s="163"/>
      <c r="M316" s="163"/>
      <c r="N316" s="284">
        <f>BK316</f>
        <v>0</v>
      </c>
      <c r="O316" s="285"/>
      <c r="P316" s="285"/>
      <c r="Q316" s="285"/>
      <c r="R316" s="156"/>
      <c r="T316" s="157"/>
      <c r="U316" s="154"/>
      <c r="V316" s="154"/>
      <c r="W316" s="158">
        <f>SUM(W317:W339)</f>
        <v>0</v>
      </c>
      <c r="X316" s="154"/>
      <c r="Y316" s="158">
        <f>SUM(Y317:Y339)</f>
        <v>0.39683420000000003</v>
      </c>
      <c r="Z316" s="154"/>
      <c r="AA316" s="159">
        <f>SUM(AA317:AA339)</f>
        <v>0</v>
      </c>
      <c r="AR316" s="160" t="s">
        <v>135</v>
      </c>
      <c r="AT316" s="161" t="s">
        <v>78</v>
      </c>
      <c r="AU316" s="161" t="s">
        <v>84</v>
      </c>
      <c r="AY316" s="160" t="s">
        <v>156</v>
      </c>
      <c r="BK316" s="162">
        <f>SUM(BK317:BK339)</f>
        <v>0</v>
      </c>
    </row>
    <row r="317" spans="2:65" s="1" customFormat="1" ht="38.25" customHeight="1">
      <c r="B317" s="37"/>
      <c r="C317" s="164" t="s">
        <v>655</v>
      </c>
      <c r="D317" s="164" t="s">
        <v>157</v>
      </c>
      <c r="E317" s="165" t="s">
        <v>656</v>
      </c>
      <c r="F317" s="263" t="s">
        <v>657</v>
      </c>
      <c r="G317" s="263"/>
      <c r="H317" s="263"/>
      <c r="I317" s="263"/>
      <c r="J317" s="166" t="s">
        <v>165</v>
      </c>
      <c r="K317" s="167">
        <v>21.22</v>
      </c>
      <c r="L317" s="264">
        <v>0</v>
      </c>
      <c r="M317" s="265"/>
      <c r="N317" s="266">
        <f>ROUND(L317*K317,2)</f>
        <v>0</v>
      </c>
      <c r="O317" s="266"/>
      <c r="P317" s="266"/>
      <c r="Q317" s="266"/>
      <c r="R317" s="39"/>
      <c r="T317" s="168" t="s">
        <v>22</v>
      </c>
      <c r="U317" s="46" t="s">
        <v>46</v>
      </c>
      <c r="V317" s="38"/>
      <c r="W317" s="169">
        <f>V317*K317</f>
        <v>0</v>
      </c>
      <c r="X317" s="169">
        <v>3.0000000000000001E-3</v>
      </c>
      <c r="Y317" s="169">
        <f>X317*K317</f>
        <v>6.3659999999999994E-2</v>
      </c>
      <c r="Z317" s="169">
        <v>0</v>
      </c>
      <c r="AA317" s="170">
        <f>Z317*K317</f>
        <v>0</v>
      </c>
      <c r="AR317" s="21" t="s">
        <v>235</v>
      </c>
      <c r="AT317" s="21" t="s">
        <v>157</v>
      </c>
      <c r="AU317" s="21" t="s">
        <v>135</v>
      </c>
      <c r="AY317" s="21" t="s">
        <v>156</v>
      </c>
      <c r="BE317" s="107">
        <f>IF(U317="základní",N317,0)</f>
        <v>0</v>
      </c>
      <c r="BF317" s="107">
        <f>IF(U317="snížená",N317,0)</f>
        <v>0</v>
      </c>
      <c r="BG317" s="107">
        <f>IF(U317="zákl. přenesená",N317,0)</f>
        <v>0</v>
      </c>
      <c r="BH317" s="107">
        <f>IF(U317="sníž. přenesená",N317,0)</f>
        <v>0</v>
      </c>
      <c r="BI317" s="107">
        <f>IF(U317="nulová",N317,0)</f>
        <v>0</v>
      </c>
      <c r="BJ317" s="21" t="s">
        <v>135</v>
      </c>
      <c r="BK317" s="107">
        <f>ROUND(L317*K317,2)</f>
        <v>0</v>
      </c>
      <c r="BL317" s="21" t="s">
        <v>235</v>
      </c>
      <c r="BM317" s="21" t="s">
        <v>658</v>
      </c>
    </row>
    <row r="318" spans="2:65" s="10" customFormat="1" ht="16.5" customHeight="1">
      <c r="B318" s="171"/>
      <c r="C318" s="172"/>
      <c r="D318" s="172"/>
      <c r="E318" s="173" t="s">
        <v>22</v>
      </c>
      <c r="F318" s="267" t="s">
        <v>659</v>
      </c>
      <c r="G318" s="268"/>
      <c r="H318" s="268"/>
      <c r="I318" s="268"/>
      <c r="J318" s="172"/>
      <c r="K318" s="174">
        <v>10.68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168</v>
      </c>
      <c r="AU318" s="178" t="s">
        <v>135</v>
      </c>
      <c r="AV318" s="10" t="s">
        <v>135</v>
      </c>
      <c r="AW318" s="10" t="s">
        <v>36</v>
      </c>
      <c r="AX318" s="10" t="s">
        <v>79</v>
      </c>
      <c r="AY318" s="178" t="s">
        <v>156</v>
      </c>
    </row>
    <row r="319" spans="2:65" s="10" customFormat="1" ht="16.5" customHeight="1">
      <c r="B319" s="171"/>
      <c r="C319" s="172"/>
      <c r="D319" s="172"/>
      <c r="E319" s="173" t="s">
        <v>22</v>
      </c>
      <c r="F319" s="271" t="s">
        <v>660</v>
      </c>
      <c r="G319" s="272"/>
      <c r="H319" s="272"/>
      <c r="I319" s="272"/>
      <c r="J319" s="172"/>
      <c r="K319" s="174">
        <v>7.04</v>
      </c>
      <c r="L319" s="172"/>
      <c r="M319" s="172"/>
      <c r="N319" s="172"/>
      <c r="O319" s="172"/>
      <c r="P319" s="172"/>
      <c r="Q319" s="172"/>
      <c r="R319" s="175"/>
      <c r="T319" s="176"/>
      <c r="U319" s="172"/>
      <c r="V319" s="172"/>
      <c r="W319" s="172"/>
      <c r="X319" s="172"/>
      <c r="Y319" s="172"/>
      <c r="Z319" s="172"/>
      <c r="AA319" s="177"/>
      <c r="AT319" s="178" t="s">
        <v>168</v>
      </c>
      <c r="AU319" s="178" t="s">
        <v>135</v>
      </c>
      <c r="AV319" s="10" t="s">
        <v>135</v>
      </c>
      <c r="AW319" s="10" t="s">
        <v>36</v>
      </c>
      <c r="AX319" s="10" t="s">
        <v>79</v>
      </c>
      <c r="AY319" s="178" t="s">
        <v>156</v>
      </c>
    </row>
    <row r="320" spans="2:65" s="10" customFormat="1" ht="16.5" customHeight="1">
      <c r="B320" s="171"/>
      <c r="C320" s="172"/>
      <c r="D320" s="172"/>
      <c r="E320" s="173" t="s">
        <v>22</v>
      </c>
      <c r="F320" s="271" t="s">
        <v>661</v>
      </c>
      <c r="G320" s="272"/>
      <c r="H320" s="272"/>
      <c r="I320" s="272"/>
      <c r="J320" s="172"/>
      <c r="K320" s="174">
        <v>3.5</v>
      </c>
      <c r="L320" s="172"/>
      <c r="M320" s="172"/>
      <c r="N320" s="172"/>
      <c r="O320" s="172"/>
      <c r="P320" s="172"/>
      <c r="Q320" s="172"/>
      <c r="R320" s="175"/>
      <c r="T320" s="176"/>
      <c r="U320" s="172"/>
      <c r="V320" s="172"/>
      <c r="W320" s="172"/>
      <c r="X320" s="172"/>
      <c r="Y320" s="172"/>
      <c r="Z320" s="172"/>
      <c r="AA320" s="177"/>
      <c r="AT320" s="178" t="s">
        <v>168</v>
      </c>
      <c r="AU320" s="178" t="s">
        <v>135</v>
      </c>
      <c r="AV320" s="10" t="s">
        <v>135</v>
      </c>
      <c r="AW320" s="10" t="s">
        <v>36</v>
      </c>
      <c r="AX320" s="10" t="s">
        <v>79</v>
      </c>
      <c r="AY320" s="178" t="s">
        <v>156</v>
      </c>
    </row>
    <row r="321" spans="2:65" s="12" customFormat="1" ht="16.5" customHeight="1">
      <c r="B321" s="186"/>
      <c r="C321" s="187"/>
      <c r="D321" s="187"/>
      <c r="E321" s="188" t="s">
        <v>22</v>
      </c>
      <c r="F321" s="273" t="s">
        <v>204</v>
      </c>
      <c r="G321" s="274"/>
      <c r="H321" s="274"/>
      <c r="I321" s="274"/>
      <c r="J321" s="187"/>
      <c r="K321" s="189">
        <v>21.22</v>
      </c>
      <c r="L321" s="187"/>
      <c r="M321" s="187"/>
      <c r="N321" s="187"/>
      <c r="O321" s="187"/>
      <c r="P321" s="187"/>
      <c r="Q321" s="187"/>
      <c r="R321" s="190"/>
      <c r="T321" s="191"/>
      <c r="U321" s="187"/>
      <c r="V321" s="187"/>
      <c r="W321" s="187"/>
      <c r="X321" s="187"/>
      <c r="Y321" s="187"/>
      <c r="Z321" s="187"/>
      <c r="AA321" s="192"/>
      <c r="AT321" s="193" t="s">
        <v>168</v>
      </c>
      <c r="AU321" s="193" t="s">
        <v>135</v>
      </c>
      <c r="AV321" s="12" t="s">
        <v>161</v>
      </c>
      <c r="AW321" s="12" t="s">
        <v>36</v>
      </c>
      <c r="AX321" s="12" t="s">
        <v>84</v>
      </c>
      <c r="AY321" s="193" t="s">
        <v>156</v>
      </c>
    </row>
    <row r="322" spans="2:65" s="1" customFormat="1" ht="16.5" customHeight="1">
      <c r="B322" s="37"/>
      <c r="C322" s="194" t="s">
        <v>662</v>
      </c>
      <c r="D322" s="194" t="s">
        <v>228</v>
      </c>
      <c r="E322" s="195" t="s">
        <v>663</v>
      </c>
      <c r="F322" s="275" t="s">
        <v>664</v>
      </c>
      <c r="G322" s="275"/>
      <c r="H322" s="275"/>
      <c r="I322" s="275"/>
      <c r="J322" s="196" t="s">
        <v>165</v>
      </c>
      <c r="K322" s="197">
        <v>22.068999999999999</v>
      </c>
      <c r="L322" s="276">
        <v>0</v>
      </c>
      <c r="M322" s="277"/>
      <c r="N322" s="278">
        <f>ROUND(L322*K322,2)</f>
        <v>0</v>
      </c>
      <c r="O322" s="266"/>
      <c r="P322" s="266"/>
      <c r="Q322" s="266"/>
      <c r="R322" s="39"/>
      <c r="T322" s="168" t="s">
        <v>22</v>
      </c>
      <c r="U322" s="46" t="s">
        <v>46</v>
      </c>
      <c r="V322" s="38"/>
      <c r="W322" s="169">
        <f>V322*K322</f>
        <v>0</v>
      </c>
      <c r="X322" s="169">
        <v>1.18E-2</v>
      </c>
      <c r="Y322" s="169">
        <f>X322*K322</f>
        <v>0.26041419999999998</v>
      </c>
      <c r="Z322" s="169">
        <v>0</v>
      </c>
      <c r="AA322" s="170">
        <f>Z322*K322</f>
        <v>0</v>
      </c>
      <c r="AR322" s="21" t="s">
        <v>304</v>
      </c>
      <c r="AT322" s="21" t="s">
        <v>228</v>
      </c>
      <c r="AU322" s="21" t="s">
        <v>135</v>
      </c>
      <c r="AY322" s="21" t="s">
        <v>156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21" t="s">
        <v>135</v>
      </c>
      <c r="BK322" s="107">
        <f>ROUND(L322*K322,2)</f>
        <v>0</v>
      </c>
      <c r="BL322" s="21" t="s">
        <v>235</v>
      </c>
      <c r="BM322" s="21" t="s">
        <v>665</v>
      </c>
    </row>
    <row r="323" spans="2:65" s="1" customFormat="1" ht="25.5" customHeight="1">
      <c r="B323" s="37"/>
      <c r="C323" s="164" t="s">
        <v>666</v>
      </c>
      <c r="D323" s="164" t="s">
        <v>157</v>
      </c>
      <c r="E323" s="165" t="s">
        <v>667</v>
      </c>
      <c r="F323" s="263" t="s">
        <v>668</v>
      </c>
      <c r="G323" s="263"/>
      <c r="H323" s="263"/>
      <c r="I323" s="263"/>
      <c r="J323" s="166" t="s">
        <v>165</v>
      </c>
      <c r="K323" s="167">
        <v>21.22</v>
      </c>
      <c r="L323" s="264">
        <v>0</v>
      </c>
      <c r="M323" s="265"/>
      <c r="N323" s="266">
        <f>ROUND(L323*K323,2)</f>
        <v>0</v>
      </c>
      <c r="O323" s="266"/>
      <c r="P323" s="266"/>
      <c r="Q323" s="266"/>
      <c r="R323" s="39"/>
      <c r="T323" s="168" t="s">
        <v>22</v>
      </c>
      <c r="U323" s="46" t="s">
        <v>46</v>
      </c>
      <c r="V323" s="38"/>
      <c r="W323" s="169">
        <f>V323*K323</f>
        <v>0</v>
      </c>
      <c r="X323" s="169">
        <v>0</v>
      </c>
      <c r="Y323" s="169">
        <f>X323*K323</f>
        <v>0</v>
      </c>
      <c r="Z323" s="169">
        <v>0</v>
      </c>
      <c r="AA323" s="170">
        <f>Z323*K323</f>
        <v>0</v>
      </c>
      <c r="AR323" s="21" t="s">
        <v>235</v>
      </c>
      <c r="AT323" s="21" t="s">
        <v>157</v>
      </c>
      <c r="AU323" s="21" t="s">
        <v>135</v>
      </c>
      <c r="AY323" s="21" t="s">
        <v>156</v>
      </c>
      <c r="BE323" s="107">
        <f>IF(U323="základní",N323,0)</f>
        <v>0</v>
      </c>
      <c r="BF323" s="107">
        <f>IF(U323="snížená",N323,0)</f>
        <v>0</v>
      </c>
      <c r="BG323" s="107">
        <f>IF(U323="zákl. přenesená",N323,0)</f>
        <v>0</v>
      </c>
      <c r="BH323" s="107">
        <f>IF(U323="sníž. přenesená",N323,0)</f>
        <v>0</v>
      </c>
      <c r="BI323" s="107">
        <f>IF(U323="nulová",N323,0)</f>
        <v>0</v>
      </c>
      <c r="BJ323" s="21" t="s">
        <v>135</v>
      </c>
      <c r="BK323" s="107">
        <f>ROUND(L323*K323,2)</f>
        <v>0</v>
      </c>
      <c r="BL323" s="21" t="s">
        <v>235</v>
      </c>
      <c r="BM323" s="21" t="s">
        <v>669</v>
      </c>
    </row>
    <row r="324" spans="2:65" s="1" customFormat="1" ht="25.5" customHeight="1">
      <c r="B324" s="37"/>
      <c r="C324" s="164" t="s">
        <v>670</v>
      </c>
      <c r="D324" s="164" t="s">
        <v>157</v>
      </c>
      <c r="E324" s="165" t="s">
        <v>671</v>
      </c>
      <c r="F324" s="263" t="s">
        <v>672</v>
      </c>
      <c r="G324" s="263"/>
      <c r="H324" s="263"/>
      <c r="I324" s="263"/>
      <c r="J324" s="166" t="s">
        <v>165</v>
      </c>
      <c r="K324" s="167">
        <v>6.9</v>
      </c>
      <c r="L324" s="264">
        <v>0</v>
      </c>
      <c r="M324" s="265"/>
      <c r="N324" s="266">
        <f>ROUND(L324*K324,2)</f>
        <v>0</v>
      </c>
      <c r="O324" s="266"/>
      <c r="P324" s="266"/>
      <c r="Q324" s="266"/>
      <c r="R324" s="39"/>
      <c r="T324" s="168" t="s">
        <v>22</v>
      </c>
      <c r="U324" s="46" t="s">
        <v>46</v>
      </c>
      <c r="V324" s="38"/>
      <c r="W324" s="169">
        <f>V324*K324</f>
        <v>0</v>
      </c>
      <c r="X324" s="169">
        <v>8.0000000000000002E-3</v>
      </c>
      <c r="Y324" s="169">
        <f>X324*K324</f>
        <v>5.5200000000000006E-2</v>
      </c>
      <c r="Z324" s="169">
        <v>0</v>
      </c>
      <c r="AA324" s="170">
        <f>Z324*K324</f>
        <v>0</v>
      </c>
      <c r="AR324" s="21" t="s">
        <v>235</v>
      </c>
      <c r="AT324" s="21" t="s">
        <v>157</v>
      </c>
      <c r="AU324" s="21" t="s">
        <v>135</v>
      </c>
      <c r="AY324" s="21" t="s">
        <v>156</v>
      </c>
      <c r="BE324" s="107">
        <f>IF(U324="základní",N324,0)</f>
        <v>0</v>
      </c>
      <c r="BF324" s="107">
        <f>IF(U324="snížená",N324,0)</f>
        <v>0</v>
      </c>
      <c r="BG324" s="107">
        <f>IF(U324="zákl. přenesená",N324,0)</f>
        <v>0</v>
      </c>
      <c r="BH324" s="107">
        <f>IF(U324="sníž. přenesená",N324,0)</f>
        <v>0</v>
      </c>
      <c r="BI324" s="107">
        <f>IF(U324="nulová",N324,0)</f>
        <v>0</v>
      </c>
      <c r="BJ324" s="21" t="s">
        <v>135</v>
      </c>
      <c r="BK324" s="107">
        <f>ROUND(L324*K324,2)</f>
        <v>0</v>
      </c>
      <c r="BL324" s="21" t="s">
        <v>235</v>
      </c>
      <c r="BM324" s="21" t="s">
        <v>673</v>
      </c>
    </row>
    <row r="325" spans="2:65" s="11" customFormat="1" ht="16.5" customHeight="1">
      <c r="B325" s="179"/>
      <c r="C325" s="180"/>
      <c r="D325" s="180"/>
      <c r="E325" s="181" t="s">
        <v>22</v>
      </c>
      <c r="F325" s="269" t="s">
        <v>674</v>
      </c>
      <c r="G325" s="270"/>
      <c r="H325" s="270"/>
      <c r="I325" s="270"/>
      <c r="J325" s="180"/>
      <c r="K325" s="181" t="s">
        <v>22</v>
      </c>
      <c r="L325" s="180"/>
      <c r="M325" s="180"/>
      <c r="N325" s="180"/>
      <c r="O325" s="180"/>
      <c r="P325" s="180"/>
      <c r="Q325" s="180"/>
      <c r="R325" s="182"/>
      <c r="T325" s="183"/>
      <c r="U325" s="180"/>
      <c r="V325" s="180"/>
      <c r="W325" s="180"/>
      <c r="X325" s="180"/>
      <c r="Y325" s="180"/>
      <c r="Z325" s="180"/>
      <c r="AA325" s="184"/>
      <c r="AT325" s="185" t="s">
        <v>168</v>
      </c>
      <c r="AU325" s="185" t="s">
        <v>135</v>
      </c>
      <c r="AV325" s="11" t="s">
        <v>84</v>
      </c>
      <c r="AW325" s="11" t="s">
        <v>36</v>
      </c>
      <c r="AX325" s="11" t="s">
        <v>79</v>
      </c>
      <c r="AY325" s="185" t="s">
        <v>156</v>
      </c>
    </row>
    <row r="326" spans="2:65" s="10" customFormat="1" ht="16.5" customHeight="1">
      <c r="B326" s="171"/>
      <c r="C326" s="172"/>
      <c r="D326" s="172"/>
      <c r="E326" s="173" t="s">
        <v>22</v>
      </c>
      <c r="F326" s="271" t="s">
        <v>675</v>
      </c>
      <c r="G326" s="272"/>
      <c r="H326" s="272"/>
      <c r="I326" s="272"/>
      <c r="J326" s="172"/>
      <c r="K326" s="174">
        <v>1.2</v>
      </c>
      <c r="L326" s="172"/>
      <c r="M326" s="172"/>
      <c r="N326" s="172"/>
      <c r="O326" s="172"/>
      <c r="P326" s="172"/>
      <c r="Q326" s="172"/>
      <c r="R326" s="175"/>
      <c r="T326" s="176"/>
      <c r="U326" s="172"/>
      <c r="V326" s="172"/>
      <c r="W326" s="172"/>
      <c r="X326" s="172"/>
      <c r="Y326" s="172"/>
      <c r="Z326" s="172"/>
      <c r="AA326" s="177"/>
      <c r="AT326" s="178" t="s">
        <v>168</v>
      </c>
      <c r="AU326" s="178" t="s">
        <v>135</v>
      </c>
      <c r="AV326" s="10" t="s">
        <v>135</v>
      </c>
      <c r="AW326" s="10" t="s">
        <v>36</v>
      </c>
      <c r="AX326" s="10" t="s">
        <v>79</v>
      </c>
      <c r="AY326" s="178" t="s">
        <v>156</v>
      </c>
    </row>
    <row r="327" spans="2:65" s="10" customFormat="1" ht="16.5" customHeight="1">
      <c r="B327" s="171"/>
      <c r="C327" s="172"/>
      <c r="D327" s="172"/>
      <c r="E327" s="173" t="s">
        <v>22</v>
      </c>
      <c r="F327" s="271" t="s">
        <v>676</v>
      </c>
      <c r="G327" s="272"/>
      <c r="H327" s="272"/>
      <c r="I327" s="272"/>
      <c r="J327" s="172"/>
      <c r="K327" s="174">
        <v>5.7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168</v>
      </c>
      <c r="AU327" s="178" t="s">
        <v>135</v>
      </c>
      <c r="AV327" s="10" t="s">
        <v>135</v>
      </c>
      <c r="AW327" s="10" t="s">
        <v>36</v>
      </c>
      <c r="AX327" s="10" t="s">
        <v>79</v>
      </c>
      <c r="AY327" s="178" t="s">
        <v>156</v>
      </c>
    </row>
    <row r="328" spans="2:65" s="12" customFormat="1" ht="16.5" customHeight="1">
      <c r="B328" s="186"/>
      <c r="C328" s="187"/>
      <c r="D328" s="187"/>
      <c r="E328" s="188" t="s">
        <v>22</v>
      </c>
      <c r="F328" s="273" t="s">
        <v>204</v>
      </c>
      <c r="G328" s="274"/>
      <c r="H328" s="274"/>
      <c r="I328" s="274"/>
      <c r="J328" s="187"/>
      <c r="K328" s="189">
        <v>6.9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168</v>
      </c>
      <c r="AU328" s="193" t="s">
        <v>135</v>
      </c>
      <c r="AV328" s="12" t="s">
        <v>161</v>
      </c>
      <c r="AW328" s="12" t="s">
        <v>36</v>
      </c>
      <c r="AX328" s="12" t="s">
        <v>84</v>
      </c>
      <c r="AY328" s="193" t="s">
        <v>156</v>
      </c>
    </row>
    <row r="329" spans="2:65" s="1" customFormat="1" ht="25.5" customHeight="1">
      <c r="B329" s="37"/>
      <c r="C329" s="164" t="s">
        <v>677</v>
      </c>
      <c r="D329" s="164" t="s">
        <v>157</v>
      </c>
      <c r="E329" s="165" t="s">
        <v>678</v>
      </c>
      <c r="F329" s="263" t="s">
        <v>679</v>
      </c>
      <c r="G329" s="263"/>
      <c r="H329" s="263"/>
      <c r="I329" s="263"/>
      <c r="J329" s="166" t="s">
        <v>172</v>
      </c>
      <c r="K329" s="167">
        <v>28</v>
      </c>
      <c r="L329" s="264">
        <v>0</v>
      </c>
      <c r="M329" s="265"/>
      <c r="N329" s="266">
        <f>ROUND(L329*K329,2)</f>
        <v>0</v>
      </c>
      <c r="O329" s="266"/>
      <c r="P329" s="266"/>
      <c r="Q329" s="266"/>
      <c r="R329" s="39"/>
      <c r="T329" s="168" t="s">
        <v>22</v>
      </c>
      <c r="U329" s="46" t="s">
        <v>46</v>
      </c>
      <c r="V329" s="38"/>
      <c r="W329" s="169">
        <f>V329*K329</f>
        <v>0</v>
      </c>
      <c r="X329" s="169">
        <v>3.1E-4</v>
      </c>
      <c r="Y329" s="169">
        <f>X329*K329</f>
        <v>8.6800000000000002E-3</v>
      </c>
      <c r="Z329" s="169">
        <v>0</v>
      </c>
      <c r="AA329" s="170">
        <f>Z329*K329</f>
        <v>0</v>
      </c>
      <c r="AR329" s="21" t="s">
        <v>235</v>
      </c>
      <c r="AT329" s="21" t="s">
        <v>157</v>
      </c>
      <c r="AU329" s="21" t="s">
        <v>135</v>
      </c>
      <c r="AY329" s="21" t="s">
        <v>156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21" t="s">
        <v>135</v>
      </c>
      <c r="BK329" s="107">
        <f>ROUND(L329*K329,2)</f>
        <v>0</v>
      </c>
      <c r="BL329" s="21" t="s">
        <v>235</v>
      </c>
      <c r="BM329" s="21" t="s">
        <v>680</v>
      </c>
    </row>
    <row r="330" spans="2:65" s="10" customFormat="1" ht="16.5" customHeight="1">
      <c r="B330" s="171"/>
      <c r="C330" s="172"/>
      <c r="D330" s="172"/>
      <c r="E330" s="173" t="s">
        <v>22</v>
      </c>
      <c r="F330" s="267" t="s">
        <v>681</v>
      </c>
      <c r="G330" s="268"/>
      <c r="H330" s="268"/>
      <c r="I330" s="268"/>
      <c r="J330" s="172"/>
      <c r="K330" s="174">
        <v>12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168</v>
      </c>
      <c r="AU330" s="178" t="s">
        <v>135</v>
      </c>
      <c r="AV330" s="10" t="s">
        <v>135</v>
      </c>
      <c r="AW330" s="10" t="s">
        <v>36</v>
      </c>
      <c r="AX330" s="10" t="s">
        <v>79</v>
      </c>
      <c r="AY330" s="178" t="s">
        <v>156</v>
      </c>
    </row>
    <row r="331" spans="2:65" s="10" customFormat="1" ht="16.5" customHeight="1">
      <c r="B331" s="171"/>
      <c r="C331" s="172"/>
      <c r="D331" s="172"/>
      <c r="E331" s="173" t="s">
        <v>22</v>
      </c>
      <c r="F331" s="271" t="s">
        <v>681</v>
      </c>
      <c r="G331" s="272"/>
      <c r="H331" s="272"/>
      <c r="I331" s="272"/>
      <c r="J331" s="172"/>
      <c r="K331" s="174">
        <v>12</v>
      </c>
      <c r="L331" s="172"/>
      <c r="M331" s="172"/>
      <c r="N331" s="172"/>
      <c r="O331" s="172"/>
      <c r="P331" s="172"/>
      <c r="Q331" s="172"/>
      <c r="R331" s="175"/>
      <c r="T331" s="176"/>
      <c r="U331" s="172"/>
      <c r="V331" s="172"/>
      <c r="W331" s="172"/>
      <c r="X331" s="172"/>
      <c r="Y331" s="172"/>
      <c r="Z331" s="172"/>
      <c r="AA331" s="177"/>
      <c r="AT331" s="178" t="s">
        <v>168</v>
      </c>
      <c r="AU331" s="178" t="s">
        <v>135</v>
      </c>
      <c r="AV331" s="10" t="s">
        <v>135</v>
      </c>
      <c r="AW331" s="10" t="s">
        <v>36</v>
      </c>
      <c r="AX331" s="10" t="s">
        <v>79</v>
      </c>
      <c r="AY331" s="178" t="s">
        <v>156</v>
      </c>
    </row>
    <row r="332" spans="2:65" s="10" customFormat="1" ht="16.5" customHeight="1">
      <c r="B332" s="171"/>
      <c r="C332" s="172"/>
      <c r="D332" s="172"/>
      <c r="E332" s="173" t="s">
        <v>22</v>
      </c>
      <c r="F332" s="271" t="s">
        <v>682</v>
      </c>
      <c r="G332" s="272"/>
      <c r="H332" s="272"/>
      <c r="I332" s="272"/>
      <c r="J332" s="172"/>
      <c r="K332" s="174">
        <v>4</v>
      </c>
      <c r="L332" s="172"/>
      <c r="M332" s="172"/>
      <c r="N332" s="172"/>
      <c r="O332" s="172"/>
      <c r="P332" s="172"/>
      <c r="Q332" s="172"/>
      <c r="R332" s="175"/>
      <c r="T332" s="176"/>
      <c r="U332" s="172"/>
      <c r="V332" s="172"/>
      <c r="W332" s="172"/>
      <c r="X332" s="172"/>
      <c r="Y332" s="172"/>
      <c r="Z332" s="172"/>
      <c r="AA332" s="177"/>
      <c r="AT332" s="178" t="s">
        <v>168</v>
      </c>
      <c r="AU332" s="178" t="s">
        <v>135</v>
      </c>
      <c r="AV332" s="10" t="s">
        <v>135</v>
      </c>
      <c r="AW332" s="10" t="s">
        <v>36</v>
      </c>
      <c r="AX332" s="10" t="s">
        <v>79</v>
      </c>
      <c r="AY332" s="178" t="s">
        <v>156</v>
      </c>
    </row>
    <row r="333" spans="2:65" s="12" customFormat="1" ht="16.5" customHeight="1">
      <c r="B333" s="186"/>
      <c r="C333" s="187"/>
      <c r="D333" s="187"/>
      <c r="E333" s="188" t="s">
        <v>22</v>
      </c>
      <c r="F333" s="273" t="s">
        <v>204</v>
      </c>
      <c r="G333" s="274"/>
      <c r="H333" s="274"/>
      <c r="I333" s="274"/>
      <c r="J333" s="187"/>
      <c r="K333" s="189">
        <v>28</v>
      </c>
      <c r="L333" s="187"/>
      <c r="M333" s="187"/>
      <c r="N333" s="187"/>
      <c r="O333" s="187"/>
      <c r="P333" s="187"/>
      <c r="Q333" s="187"/>
      <c r="R333" s="190"/>
      <c r="T333" s="191"/>
      <c r="U333" s="187"/>
      <c r="V333" s="187"/>
      <c r="W333" s="187"/>
      <c r="X333" s="187"/>
      <c r="Y333" s="187"/>
      <c r="Z333" s="187"/>
      <c r="AA333" s="192"/>
      <c r="AT333" s="193" t="s">
        <v>168</v>
      </c>
      <c r="AU333" s="193" t="s">
        <v>135</v>
      </c>
      <c r="AV333" s="12" t="s">
        <v>161</v>
      </c>
      <c r="AW333" s="12" t="s">
        <v>36</v>
      </c>
      <c r="AX333" s="12" t="s">
        <v>84</v>
      </c>
      <c r="AY333" s="193" t="s">
        <v>156</v>
      </c>
    </row>
    <row r="334" spans="2:65" s="1" customFormat="1" ht="25.5" customHeight="1">
      <c r="B334" s="37"/>
      <c r="C334" s="164" t="s">
        <v>683</v>
      </c>
      <c r="D334" s="164" t="s">
        <v>157</v>
      </c>
      <c r="E334" s="165" t="s">
        <v>684</v>
      </c>
      <c r="F334" s="263" t="s">
        <v>685</v>
      </c>
      <c r="G334" s="263"/>
      <c r="H334" s="263"/>
      <c r="I334" s="263"/>
      <c r="J334" s="166" t="s">
        <v>172</v>
      </c>
      <c r="K334" s="167">
        <v>9.3000000000000007</v>
      </c>
      <c r="L334" s="264">
        <v>0</v>
      </c>
      <c r="M334" s="265"/>
      <c r="N334" s="266">
        <f>ROUND(L334*K334,2)</f>
        <v>0</v>
      </c>
      <c r="O334" s="266"/>
      <c r="P334" s="266"/>
      <c r="Q334" s="266"/>
      <c r="R334" s="39"/>
      <c r="T334" s="168" t="s">
        <v>22</v>
      </c>
      <c r="U334" s="46" t="s">
        <v>46</v>
      </c>
      <c r="V334" s="38"/>
      <c r="W334" s="169">
        <f>V334*K334</f>
        <v>0</v>
      </c>
      <c r="X334" s="169">
        <v>2.5999999999999998E-4</v>
      </c>
      <c r="Y334" s="169">
        <f>X334*K334</f>
        <v>2.418E-3</v>
      </c>
      <c r="Z334" s="169">
        <v>0</v>
      </c>
      <c r="AA334" s="170">
        <f>Z334*K334</f>
        <v>0</v>
      </c>
      <c r="AR334" s="21" t="s">
        <v>235</v>
      </c>
      <c r="AT334" s="21" t="s">
        <v>157</v>
      </c>
      <c r="AU334" s="21" t="s">
        <v>135</v>
      </c>
      <c r="AY334" s="21" t="s">
        <v>156</v>
      </c>
      <c r="BE334" s="107">
        <f>IF(U334="základní",N334,0)</f>
        <v>0</v>
      </c>
      <c r="BF334" s="107">
        <f>IF(U334="snížená",N334,0)</f>
        <v>0</v>
      </c>
      <c r="BG334" s="107">
        <f>IF(U334="zákl. přenesená",N334,0)</f>
        <v>0</v>
      </c>
      <c r="BH334" s="107">
        <f>IF(U334="sníž. přenesená",N334,0)</f>
        <v>0</v>
      </c>
      <c r="BI334" s="107">
        <f>IF(U334="nulová",N334,0)</f>
        <v>0</v>
      </c>
      <c r="BJ334" s="21" t="s">
        <v>135</v>
      </c>
      <c r="BK334" s="107">
        <f>ROUND(L334*K334,2)</f>
        <v>0</v>
      </c>
      <c r="BL334" s="21" t="s">
        <v>235</v>
      </c>
      <c r="BM334" s="21" t="s">
        <v>686</v>
      </c>
    </row>
    <row r="335" spans="2:65" s="10" customFormat="1" ht="16.5" customHeight="1">
      <c r="B335" s="171"/>
      <c r="C335" s="172"/>
      <c r="D335" s="172"/>
      <c r="E335" s="173" t="s">
        <v>22</v>
      </c>
      <c r="F335" s="267" t="s">
        <v>687</v>
      </c>
      <c r="G335" s="268"/>
      <c r="H335" s="268"/>
      <c r="I335" s="268"/>
      <c r="J335" s="172"/>
      <c r="K335" s="174">
        <v>3.7</v>
      </c>
      <c r="L335" s="172"/>
      <c r="M335" s="172"/>
      <c r="N335" s="172"/>
      <c r="O335" s="172"/>
      <c r="P335" s="172"/>
      <c r="Q335" s="172"/>
      <c r="R335" s="175"/>
      <c r="T335" s="176"/>
      <c r="U335" s="172"/>
      <c r="V335" s="172"/>
      <c r="W335" s="172"/>
      <c r="X335" s="172"/>
      <c r="Y335" s="172"/>
      <c r="Z335" s="172"/>
      <c r="AA335" s="177"/>
      <c r="AT335" s="178" t="s">
        <v>168</v>
      </c>
      <c r="AU335" s="178" t="s">
        <v>135</v>
      </c>
      <c r="AV335" s="10" t="s">
        <v>135</v>
      </c>
      <c r="AW335" s="10" t="s">
        <v>36</v>
      </c>
      <c r="AX335" s="10" t="s">
        <v>79</v>
      </c>
      <c r="AY335" s="178" t="s">
        <v>156</v>
      </c>
    </row>
    <row r="336" spans="2:65" s="10" customFormat="1" ht="16.5" customHeight="1">
      <c r="B336" s="171"/>
      <c r="C336" s="172"/>
      <c r="D336" s="172"/>
      <c r="E336" s="173" t="s">
        <v>22</v>
      </c>
      <c r="F336" s="271" t="s">
        <v>688</v>
      </c>
      <c r="G336" s="272"/>
      <c r="H336" s="272"/>
      <c r="I336" s="272"/>
      <c r="J336" s="172"/>
      <c r="K336" s="174">
        <v>5.6</v>
      </c>
      <c r="L336" s="172"/>
      <c r="M336" s="172"/>
      <c r="N336" s="172"/>
      <c r="O336" s="172"/>
      <c r="P336" s="172"/>
      <c r="Q336" s="172"/>
      <c r="R336" s="175"/>
      <c r="T336" s="176"/>
      <c r="U336" s="172"/>
      <c r="V336" s="172"/>
      <c r="W336" s="172"/>
      <c r="X336" s="172"/>
      <c r="Y336" s="172"/>
      <c r="Z336" s="172"/>
      <c r="AA336" s="177"/>
      <c r="AT336" s="178" t="s">
        <v>168</v>
      </c>
      <c r="AU336" s="178" t="s">
        <v>135</v>
      </c>
      <c r="AV336" s="10" t="s">
        <v>135</v>
      </c>
      <c r="AW336" s="10" t="s">
        <v>36</v>
      </c>
      <c r="AX336" s="10" t="s">
        <v>79</v>
      </c>
      <c r="AY336" s="178" t="s">
        <v>156</v>
      </c>
    </row>
    <row r="337" spans="2:65" s="12" customFormat="1" ht="16.5" customHeight="1">
      <c r="B337" s="186"/>
      <c r="C337" s="187"/>
      <c r="D337" s="187"/>
      <c r="E337" s="188" t="s">
        <v>22</v>
      </c>
      <c r="F337" s="273" t="s">
        <v>204</v>
      </c>
      <c r="G337" s="274"/>
      <c r="H337" s="274"/>
      <c r="I337" s="274"/>
      <c r="J337" s="187"/>
      <c r="K337" s="189">
        <v>9.3000000000000007</v>
      </c>
      <c r="L337" s="187"/>
      <c r="M337" s="187"/>
      <c r="N337" s="187"/>
      <c r="O337" s="187"/>
      <c r="P337" s="187"/>
      <c r="Q337" s="187"/>
      <c r="R337" s="190"/>
      <c r="T337" s="191"/>
      <c r="U337" s="187"/>
      <c r="V337" s="187"/>
      <c r="W337" s="187"/>
      <c r="X337" s="187"/>
      <c r="Y337" s="187"/>
      <c r="Z337" s="187"/>
      <c r="AA337" s="192"/>
      <c r="AT337" s="193" t="s">
        <v>168</v>
      </c>
      <c r="AU337" s="193" t="s">
        <v>135</v>
      </c>
      <c r="AV337" s="12" t="s">
        <v>161</v>
      </c>
      <c r="AW337" s="12" t="s">
        <v>36</v>
      </c>
      <c r="AX337" s="12" t="s">
        <v>84</v>
      </c>
      <c r="AY337" s="193" t="s">
        <v>156</v>
      </c>
    </row>
    <row r="338" spans="2:65" s="1" customFormat="1" ht="16.5" customHeight="1">
      <c r="B338" s="37"/>
      <c r="C338" s="164" t="s">
        <v>689</v>
      </c>
      <c r="D338" s="164" t="s">
        <v>157</v>
      </c>
      <c r="E338" s="165" t="s">
        <v>690</v>
      </c>
      <c r="F338" s="263" t="s">
        <v>691</v>
      </c>
      <c r="G338" s="263"/>
      <c r="H338" s="263"/>
      <c r="I338" s="263"/>
      <c r="J338" s="166" t="s">
        <v>165</v>
      </c>
      <c r="K338" s="167">
        <v>21.54</v>
      </c>
      <c r="L338" s="264">
        <v>0</v>
      </c>
      <c r="M338" s="265"/>
      <c r="N338" s="266">
        <f>ROUND(L338*K338,2)</f>
        <v>0</v>
      </c>
      <c r="O338" s="266"/>
      <c r="P338" s="266"/>
      <c r="Q338" s="266"/>
      <c r="R338" s="39"/>
      <c r="T338" s="168" t="s">
        <v>22</v>
      </c>
      <c r="U338" s="46" t="s">
        <v>46</v>
      </c>
      <c r="V338" s="38"/>
      <c r="W338" s="169">
        <f>V338*K338</f>
        <v>0</v>
      </c>
      <c r="X338" s="169">
        <v>2.9999999999999997E-4</v>
      </c>
      <c r="Y338" s="169">
        <f>X338*K338</f>
        <v>6.461999999999999E-3</v>
      </c>
      <c r="Z338" s="169">
        <v>0</v>
      </c>
      <c r="AA338" s="170">
        <f>Z338*K338</f>
        <v>0</v>
      </c>
      <c r="AR338" s="21" t="s">
        <v>235</v>
      </c>
      <c r="AT338" s="21" t="s">
        <v>157</v>
      </c>
      <c r="AU338" s="21" t="s">
        <v>135</v>
      </c>
      <c r="AY338" s="21" t="s">
        <v>156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21" t="s">
        <v>135</v>
      </c>
      <c r="BK338" s="107">
        <f>ROUND(L338*K338,2)</f>
        <v>0</v>
      </c>
      <c r="BL338" s="21" t="s">
        <v>235</v>
      </c>
      <c r="BM338" s="21" t="s">
        <v>692</v>
      </c>
    </row>
    <row r="339" spans="2:65" s="1" customFormat="1" ht="25.5" customHeight="1">
      <c r="B339" s="37"/>
      <c r="C339" s="164" t="s">
        <v>693</v>
      </c>
      <c r="D339" s="164" t="s">
        <v>157</v>
      </c>
      <c r="E339" s="165" t="s">
        <v>694</v>
      </c>
      <c r="F339" s="263" t="s">
        <v>695</v>
      </c>
      <c r="G339" s="263"/>
      <c r="H339" s="263"/>
      <c r="I339" s="263"/>
      <c r="J339" s="166" t="s">
        <v>347</v>
      </c>
      <c r="K339" s="167">
        <v>0.39700000000000002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0</v>
      </c>
      <c r="Y339" s="169">
        <f>X339*K339</f>
        <v>0</v>
      </c>
      <c r="Z339" s="169">
        <v>0</v>
      </c>
      <c r="AA339" s="170">
        <f>Z339*K339</f>
        <v>0</v>
      </c>
      <c r="AR339" s="21" t="s">
        <v>235</v>
      </c>
      <c r="AT339" s="21" t="s">
        <v>157</v>
      </c>
      <c r="AU339" s="21" t="s">
        <v>135</v>
      </c>
      <c r="AY339" s="21" t="s">
        <v>156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135</v>
      </c>
      <c r="BK339" s="107">
        <f>ROUND(L339*K339,2)</f>
        <v>0</v>
      </c>
      <c r="BL339" s="21" t="s">
        <v>235</v>
      </c>
      <c r="BM339" s="21" t="s">
        <v>696</v>
      </c>
    </row>
    <row r="340" spans="2:65" s="9" customFormat="1" ht="29.85" customHeight="1">
      <c r="B340" s="153"/>
      <c r="C340" s="154"/>
      <c r="D340" s="163" t="s">
        <v>126</v>
      </c>
      <c r="E340" s="163"/>
      <c r="F340" s="163"/>
      <c r="G340" s="163"/>
      <c r="H340" s="163"/>
      <c r="I340" s="163"/>
      <c r="J340" s="163"/>
      <c r="K340" s="163"/>
      <c r="L340" s="163"/>
      <c r="M340" s="163"/>
      <c r="N340" s="284">
        <f>BK340</f>
        <v>0</v>
      </c>
      <c r="O340" s="285"/>
      <c r="P340" s="285"/>
      <c r="Q340" s="285"/>
      <c r="R340" s="156"/>
      <c r="T340" s="157"/>
      <c r="U340" s="154"/>
      <c r="V340" s="154"/>
      <c r="W340" s="158">
        <f>SUM(W341:W347)</f>
        <v>0</v>
      </c>
      <c r="X340" s="154"/>
      <c r="Y340" s="158">
        <f>SUM(Y341:Y347)</f>
        <v>9.9649999999999999E-3</v>
      </c>
      <c r="Z340" s="154"/>
      <c r="AA340" s="159">
        <f>SUM(AA341:AA347)</f>
        <v>0</v>
      </c>
      <c r="AR340" s="160" t="s">
        <v>135</v>
      </c>
      <c r="AT340" s="161" t="s">
        <v>78</v>
      </c>
      <c r="AU340" s="161" t="s">
        <v>84</v>
      </c>
      <c r="AY340" s="160" t="s">
        <v>156</v>
      </c>
      <c r="BK340" s="162">
        <f>SUM(BK341:BK347)</f>
        <v>0</v>
      </c>
    </row>
    <row r="341" spans="2:65" s="1" customFormat="1" ht="25.5" customHeight="1">
      <c r="B341" s="37"/>
      <c r="C341" s="164" t="s">
        <v>697</v>
      </c>
      <c r="D341" s="164" t="s">
        <v>157</v>
      </c>
      <c r="E341" s="165" t="s">
        <v>698</v>
      </c>
      <c r="F341" s="263" t="s">
        <v>699</v>
      </c>
      <c r="G341" s="263"/>
      <c r="H341" s="263"/>
      <c r="I341" s="263"/>
      <c r="J341" s="166" t="s">
        <v>165</v>
      </c>
      <c r="K341" s="167">
        <v>2.2000000000000002</v>
      </c>
      <c r="L341" s="264">
        <v>0</v>
      </c>
      <c r="M341" s="265"/>
      <c r="N341" s="266">
        <f>ROUND(L341*K341,2)</f>
        <v>0</v>
      </c>
      <c r="O341" s="266"/>
      <c r="P341" s="266"/>
      <c r="Q341" s="266"/>
      <c r="R341" s="39"/>
      <c r="T341" s="168" t="s">
        <v>22</v>
      </c>
      <c r="U341" s="46" t="s">
        <v>46</v>
      </c>
      <c r="V341" s="38"/>
      <c r="W341" s="169">
        <f>V341*K341</f>
        <v>0</v>
      </c>
      <c r="X341" s="169">
        <v>0</v>
      </c>
      <c r="Y341" s="169">
        <f>X341*K341</f>
        <v>0</v>
      </c>
      <c r="Z341" s="169">
        <v>0</v>
      </c>
      <c r="AA341" s="170">
        <f>Z341*K341</f>
        <v>0</v>
      </c>
      <c r="AR341" s="21" t="s">
        <v>235</v>
      </c>
      <c r="AT341" s="21" t="s">
        <v>157</v>
      </c>
      <c r="AU341" s="21" t="s">
        <v>135</v>
      </c>
      <c r="AY341" s="21" t="s">
        <v>156</v>
      </c>
      <c r="BE341" s="107">
        <f>IF(U341="základní",N341,0)</f>
        <v>0</v>
      </c>
      <c r="BF341" s="107">
        <f>IF(U341="snížená",N341,0)</f>
        <v>0</v>
      </c>
      <c r="BG341" s="107">
        <f>IF(U341="zákl. přenesená",N341,0)</f>
        <v>0</v>
      </c>
      <c r="BH341" s="107">
        <f>IF(U341="sníž. přenesená",N341,0)</f>
        <v>0</v>
      </c>
      <c r="BI341" s="107">
        <f>IF(U341="nulová",N341,0)</f>
        <v>0</v>
      </c>
      <c r="BJ341" s="21" t="s">
        <v>135</v>
      </c>
      <c r="BK341" s="107">
        <f>ROUND(L341*K341,2)</f>
        <v>0</v>
      </c>
      <c r="BL341" s="21" t="s">
        <v>235</v>
      </c>
      <c r="BM341" s="21" t="s">
        <v>700</v>
      </c>
    </row>
    <row r="342" spans="2:65" s="11" customFormat="1" ht="16.5" customHeight="1">
      <c r="B342" s="179"/>
      <c r="C342" s="180"/>
      <c r="D342" s="180"/>
      <c r="E342" s="181" t="s">
        <v>22</v>
      </c>
      <c r="F342" s="269" t="s">
        <v>701</v>
      </c>
      <c r="G342" s="270"/>
      <c r="H342" s="270"/>
      <c r="I342" s="270"/>
      <c r="J342" s="180"/>
      <c r="K342" s="181" t="s">
        <v>22</v>
      </c>
      <c r="L342" s="180"/>
      <c r="M342" s="180"/>
      <c r="N342" s="180"/>
      <c r="O342" s="180"/>
      <c r="P342" s="180"/>
      <c r="Q342" s="180"/>
      <c r="R342" s="182"/>
      <c r="T342" s="183"/>
      <c r="U342" s="180"/>
      <c r="V342" s="180"/>
      <c r="W342" s="180"/>
      <c r="X342" s="180"/>
      <c r="Y342" s="180"/>
      <c r="Z342" s="180"/>
      <c r="AA342" s="184"/>
      <c r="AT342" s="185" t="s">
        <v>168</v>
      </c>
      <c r="AU342" s="185" t="s">
        <v>135</v>
      </c>
      <c r="AV342" s="11" t="s">
        <v>84</v>
      </c>
      <c r="AW342" s="11" t="s">
        <v>36</v>
      </c>
      <c r="AX342" s="11" t="s">
        <v>79</v>
      </c>
      <c r="AY342" s="185" t="s">
        <v>156</v>
      </c>
    </row>
    <row r="343" spans="2:65" s="10" customFormat="1" ht="16.5" customHeight="1">
      <c r="B343" s="171"/>
      <c r="C343" s="172"/>
      <c r="D343" s="172"/>
      <c r="E343" s="173" t="s">
        <v>22</v>
      </c>
      <c r="F343" s="271" t="s">
        <v>702</v>
      </c>
      <c r="G343" s="272"/>
      <c r="H343" s="272"/>
      <c r="I343" s="272"/>
      <c r="J343" s="172"/>
      <c r="K343" s="174">
        <v>2.2000000000000002</v>
      </c>
      <c r="L343" s="172"/>
      <c r="M343" s="172"/>
      <c r="N343" s="172"/>
      <c r="O343" s="172"/>
      <c r="P343" s="172"/>
      <c r="Q343" s="172"/>
      <c r="R343" s="175"/>
      <c r="T343" s="176"/>
      <c r="U343" s="172"/>
      <c r="V343" s="172"/>
      <c r="W343" s="172"/>
      <c r="X343" s="172"/>
      <c r="Y343" s="172"/>
      <c r="Z343" s="172"/>
      <c r="AA343" s="177"/>
      <c r="AT343" s="178" t="s">
        <v>168</v>
      </c>
      <c r="AU343" s="178" t="s">
        <v>135</v>
      </c>
      <c r="AV343" s="10" t="s">
        <v>135</v>
      </c>
      <c r="AW343" s="10" t="s">
        <v>36</v>
      </c>
      <c r="AX343" s="10" t="s">
        <v>84</v>
      </c>
      <c r="AY343" s="178" t="s">
        <v>156</v>
      </c>
    </row>
    <row r="344" spans="2:65" s="1" customFormat="1" ht="38.25" customHeight="1">
      <c r="B344" s="37"/>
      <c r="C344" s="164" t="s">
        <v>703</v>
      </c>
      <c r="D344" s="164" t="s">
        <v>157</v>
      </c>
      <c r="E344" s="165" t="s">
        <v>704</v>
      </c>
      <c r="F344" s="263" t="s">
        <v>705</v>
      </c>
      <c r="G344" s="263"/>
      <c r="H344" s="263"/>
      <c r="I344" s="263"/>
      <c r="J344" s="166" t="s">
        <v>165</v>
      </c>
      <c r="K344" s="167">
        <v>5.5</v>
      </c>
      <c r="L344" s="264">
        <v>0</v>
      </c>
      <c r="M344" s="265"/>
      <c r="N344" s="266">
        <f>ROUND(L344*K344,2)</f>
        <v>0</v>
      </c>
      <c r="O344" s="266"/>
      <c r="P344" s="266"/>
      <c r="Q344" s="266"/>
      <c r="R344" s="39"/>
      <c r="T344" s="168" t="s">
        <v>22</v>
      </c>
      <c r="U344" s="46" t="s">
        <v>46</v>
      </c>
      <c r="V344" s="38"/>
      <c r="W344" s="169">
        <f>V344*K344</f>
        <v>0</v>
      </c>
      <c r="X344" s="169">
        <v>2.3000000000000001E-4</v>
      </c>
      <c r="Y344" s="169">
        <f>X344*K344</f>
        <v>1.2650000000000001E-3</v>
      </c>
      <c r="Z344" s="169">
        <v>0</v>
      </c>
      <c r="AA344" s="170">
        <f>Z344*K344</f>
        <v>0</v>
      </c>
      <c r="AR344" s="21" t="s">
        <v>235</v>
      </c>
      <c r="AT344" s="21" t="s">
        <v>157</v>
      </c>
      <c r="AU344" s="21" t="s">
        <v>135</v>
      </c>
      <c r="AY344" s="21" t="s">
        <v>156</v>
      </c>
      <c r="BE344" s="107">
        <f>IF(U344="základní",N344,0)</f>
        <v>0</v>
      </c>
      <c r="BF344" s="107">
        <f>IF(U344="snížená",N344,0)</f>
        <v>0</v>
      </c>
      <c r="BG344" s="107">
        <f>IF(U344="zákl. přenesená",N344,0)</f>
        <v>0</v>
      </c>
      <c r="BH344" s="107">
        <f>IF(U344="sníž. přenesená",N344,0)</f>
        <v>0</v>
      </c>
      <c r="BI344" s="107">
        <f>IF(U344="nulová",N344,0)</f>
        <v>0</v>
      </c>
      <c r="BJ344" s="21" t="s">
        <v>135</v>
      </c>
      <c r="BK344" s="107">
        <f>ROUND(L344*K344,2)</f>
        <v>0</v>
      </c>
      <c r="BL344" s="21" t="s">
        <v>235</v>
      </c>
      <c r="BM344" s="21" t="s">
        <v>706</v>
      </c>
    </row>
    <row r="345" spans="2:65" s="11" customFormat="1" ht="16.5" customHeight="1">
      <c r="B345" s="179"/>
      <c r="C345" s="180"/>
      <c r="D345" s="180"/>
      <c r="E345" s="181" t="s">
        <v>22</v>
      </c>
      <c r="F345" s="269" t="s">
        <v>707</v>
      </c>
      <c r="G345" s="270"/>
      <c r="H345" s="270"/>
      <c r="I345" s="270"/>
      <c r="J345" s="180"/>
      <c r="K345" s="181" t="s">
        <v>22</v>
      </c>
      <c r="L345" s="180"/>
      <c r="M345" s="180"/>
      <c r="N345" s="180"/>
      <c r="O345" s="180"/>
      <c r="P345" s="180"/>
      <c r="Q345" s="180"/>
      <c r="R345" s="182"/>
      <c r="T345" s="183"/>
      <c r="U345" s="180"/>
      <c r="V345" s="180"/>
      <c r="W345" s="180"/>
      <c r="X345" s="180"/>
      <c r="Y345" s="180"/>
      <c r="Z345" s="180"/>
      <c r="AA345" s="184"/>
      <c r="AT345" s="185" t="s">
        <v>168</v>
      </c>
      <c r="AU345" s="185" t="s">
        <v>135</v>
      </c>
      <c r="AV345" s="11" t="s">
        <v>84</v>
      </c>
      <c r="AW345" s="11" t="s">
        <v>36</v>
      </c>
      <c r="AX345" s="11" t="s">
        <v>79</v>
      </c>
      <c r="AY345" s="185" t="s">
        <v>156</v>
      </c>
    </row>
    <row r="346" spans="2:65" s="10" customFormat="1" ht="16.5" customHeight="1">
      <c r="B346" s="171"/>
      <c r="C346" s="172"/>
      <c r="D346" s="172"/>
      <c r="E346" s="173" t="s">
        <v>22</v>
      </c>
      <c r="F346" s="271" t="s">
        <v>708</v>
      </c>
      <c r="G346" s="272"/>
      <c r="H346" s="272"/>
      <c r="I346" s="272"/>
      <c r="J346" s="172"/>
      <c r="K346" s="174">
        <v>5.5</v>
      </c>
      <c r="L346" s="172"/>
      <c r="M346" s="172"/>
      <c r="N346" s="172"/>
      <c r="O346" s="172"/>
      <c r="P346" s="172"/>
      <c r="Q346" s="172"/>
      <c r="R346" s="175"/>
      <c r="T346" s="176"/>
      <c r="U346" s="172"/>
      <c r="V346" s="172"/>
      <c r="W346" s="172"/>
      <c r="X346" s="172"/>
      <c r="Y346" s="172"/>
      <c r="Z346" s="172"/>
      <c r="AA346" s="177"/>
      <c r="AT346" s="178" t="s">
        <v>168</v>
      </c>
      <c r="AU346" s="178" t="s">
        <v>135</v>
      </c>
      <c r="AV346" s="10" t="s">
        <v>135</v>
      </c>
      <c r="AW346" s="10" t="s">
        <v>36</v>
      </c>
      <c r="AX346" s="10" t="s">
        <v>84</v>
      </c>
      <c r="AY346" s="178" t="s">
        <v>156</v>
      </c>
    </row>
    <row r="347" spans="2:65" s="1" customFormat="1" ht="25.5" customHeight="1">
      <c r="B347" s="37"/>
      <c r="C347" s="164" t="s">
        <v>709</v>
      </c>
      <c r="D347" s="164" t="s">
        <v>157</v>
      </c>
      <c r="E347" s="165" t="s">
        <v>710</v>
      </c>
      <c r="F347" s="263" t="s">
        <v>711</v>
      </c>
      <c r="G347" s="263"/>
      <c r="H347" s="263"/>
      <c r="I347" s="263"/>
      <c r="J347" s="166" t="s">
        <v>165</v>
      </c>
      <c r="K347" s="167">
        <v>15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22</v>
      </c>
      <c r="U347" s="46" t="s">
        <v>46</v>
      </c>
      <c r="V347" s="38"/>
      <c r="W347" s="169">
        <f>V347*K347</f>
        <v>0</v>
      </c>
      <c r="X347" s="169">
        <v>5.8E-4</v>
      </c>
      <c r="Y347" s="169">
        <f>X347*K347</f>
        <v>8.6999999999999994E-3</v>
      </c>
      <c r="Z347" s="169">
        <v>0</v>
      </c>
      <c r="AA347" s="170">
        <f>Z347*K347</f>
        <v>0</v>
      </c>
      <c r="AR347" s="21" t="s">
        <v>235</v>
      </c>
      <c r="AT347" s="21" t="s">
        <v>157</v>
      </c>
      <c r="AU347" s="21" t="s">
        <v>135</v>
      </c>
      <c r="AY347" s="21" t="s">
        <v>156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135</v>
      </c>
      <c r="BK347" s="107">
        <f>ROUND(L347*K347,2)</f>
        <v>0</v>
      </c>
      <c r="BL347" s="21" t="s">
        <v>235</v>
      </c>
      <c r="BM347" s="21" t="s">
        <v>712</v>
      </c>
    </row>
    <row r="348" spans="2:65" s="9" customFormat="1" ht="29.85" customHeight="1">
      <c r="B348" s="153"/>
      <c r="C348" s="154"/>
      <c r="D348" s="163" t="s">
        <v>127</v>
      </c>
      <c r="E348" s="163"/>
      <c r="F348" s="163"/>
      <c r="G348" s="163"/>
      <c r="H348" s="163"/>
      <c r="I348" s="163"/>
      <c r="J348" s="163"/>
      <c r="K348" s="163"/>
      <c r="L348" s="163"/>
      <c r="M348" s="163"/>
      <c r="N348" s="284">
        <f>BK348</f>
        <v>0</v>
      </c>
      <c r="O348" s="285"/>
      <c r="P348" s="285"/>
      <c r="Q348" s="285"/>
      <c r="R348" s="156"/>
      <c r="T348" s="157"/>
      <c r="U348" s="154"/>
      <c r="V348" s="154"/>
      <c r="W348" s="158">
        <f>SUM(W349:W363)</f>
        <v>0</v>
      </c>
      <c r="X348" s="154"/>
      <c r="Y348" s="158">
        <f>SUM(Y349:Y363)</f>
        <v>6.2519209000000006E-2</v>
      </c>
      <c r="Z348" s="154"/>
      <c r="AA348" s="159">
        <f>SUM(AA349:AA363)</f>
        <v>0</v>
      </c>
      <c r="AR348" s="160" t="s">
        <v>135</v>
      </c>
      <c r="AT348" s="161" t="s">
        <v>78</v>
      </c>
      <c r="AU348" s="161" t="s">
        <v>84</v>
      </c>
      <c r="AY348" s="160" t="s">
        <v>156</v>
      </c>
      <c r="BK348" s="162">
        <f>SUM(BK349:BK363)</f>
        <v>0</v>
      </c>
    </row>
    <row r="349" spans="2:65" s="1" customFormat="1" ht="25.5" customHeight="1">
      <c r="B349" s="37"/>
      <c r="C349" s="164" t="s">
        <v>713</v>
      </c>
      <c r="D349" s="164" t="s">
        <v>157</v>
      </c>
      <c r="E349" s="165" t="s">
        <v>714</v>
      </c>
      <c r="F349" s="263" t="s">
        <v>715</v>
      </c>
      <c r="G349" s="263"/>
      <c r="H349" s="263"/>
      <c r="I349" s="263"/>
      <c r="J349" s="166" t="s">
        <v>165</v>
      </c>
      <c r="K349" s="167">
        <v>5.58</v>
      </c>
      <c r="L349" s="264">
        <v>0</v>
      </c>
      <c r="M349" s="265"/>
      <c r="N349" s="266">
        <f>ROUND(L349*K349,2)</f>
        <v>0</v>
      </c>
      <c r="O349" s="266"/>
      <c r="P349" s="266"/>
      <c r="Q349" s="266"/>
      <c r="R349" s="39"/>
      <c r="T349" s="168" t="s">
        <v>22</v>
      </c>
      <c r="U349" s="46" t="s">
        <v>46</v>
      </c>
      <c r="V349" s="38"/>
      <c r="W349" s="169">
        <f>V349*K349</f>
        <v>0</v>
      </c>
      <c r="X349" s="169">
        <v>0</v>
      </c>
      <c r="Y349" s="169">
        <f>X349*K349</f>
        <v>0</v>
      </c>
      <c r="Z349" s="169">
        <v>0</v>
      </c>
      <c r="AA349" s="170">
        <f>Z349*K349</f>
        <v>0</v>
      </c>
      <c r="AR349" s="21" t="s">
        <v>235</v>
      </c>
      <c r="AT349" s="21" t="s">
        <v>157</v>
      </c>
      <c r="AU349" s="21" t="s">
        <v>135</v>
      </c>
      <c r="AY349" s="21" t="s">
        <v>156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21" t="s">
        <v>135</v>
      </c>
      <c r="BK349" s="107">
        <f>ROUND(L349*K349,2)</f>
        <v>0</v>
      </c>
      <c r="BL349" s="21" t="s">
        <v>235</v>
      </c>
      <c r="BM349" s="21" t="s">
        <v>716</v>
      </c>
    </row>
    <row r="350" spans="2:65" s="10" customFormat="1" ht="16.5" customHeight="1">
      <c r="B350" s="171"/>
      <c r="C350" s="172"/>
      <c r="D350" s="172"/>
      <c r="E350" s="173" t="s">
        <v>22</v>
      </c>
      <c r="F350" s="267" t="s">
        <v>717</v>
      </c>
      <c r="G350" s="268"/>
      <c r="H350" s="268"/>
      <c r="I350" s="268"/>
      <c r="J350" s="172"/>
      <c r="K350" s="174">
        <v>5.58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168</v>
      </c>
      <c r="AU350" s="178" t="s">
        <v>135</v>
      </c>
      <c r="AV350" s="10" t="s">
        <v>135</v>
      </c>
      <c r="AW350" s="10" t="s">
        <v>36</v>
      </c>
      <c r="AX350" s="10" t="s">
        <v>84</v>
      </c>
      <c r="AY350" s="178" t="s">
        <v>156</v>
      </c>
    </row>
    <row r="351" spans="2:65" s="1" customFormat="1" ht="16.5" customHeight="1">
      <c r="B351" s="37"/>
      <c r="C351" s="194" t="s">
        <v>718</v>
      </c>
      <c r="D351" s="194" t="s">
        <v>228</v>
      </c>
      <c r="E351" s="195" t="s">
        <v>719</v>
      </c>
      <c r="F351" s="275" t="s">
        <v>720</v>
      </c>
      <c r="G351" s="275"/>
      <c r="H351" s="275"/>
      <c r="I351" s="275"/>
      <c r="J351" s="196" t="s">
        <v>165</v>
      </c>
      <c r="K351" s="197">
        <v>5.859</v>
      </c>
      <c r="L351" s="276">
        <v>0</v>
      </c>
      <c r="M351" s="277"/>
      <c r="N351" s="278">
        <f>ROUND(L351*K351,2)</f>
        <v>0</v>
      </c>
      <c r="O351" s="266"/>
      <c r="P351" s="266"/>
      <c r="Q351" s="266"/>
      <c r="R351" s="39"/>
      <c r="T351" s="168" t="s">
        <v>22</v>
      </c>
      <c r="U351" s="46" t="s">
        <v>46</v>
      </c>
      <c r="V351" s="38"/>
      <c r="W351" s="169">
        <f>V351*K351</f>
        <v>0</v>
      </c>
      <c r="X351" s="169">
        <v>9.9999999999999995E-7</v>
      </c>
      <c r="Y351" s="169">
        <f>X351*K351</f>
        <v>5.8589999999999993E-6</v>
      </c>
      <c r="Z351" s="169">
        <v>0</v>
      </c>
      <c r="AA351" s="170">
        <f>Z351*K351</f>
        <v>0</v>
      </c>
      <c r="AR351" s="21" t="s">
        <v>304</v>
      </c>
      <c r="AT351" s="21" t="s">
        <v>228</v>
      </c>
      <c r="AU351" s="21" t="s">
        <v>135</v>
      </c>
      <c r="AY351" s="21" t="s">
        <v>156</v>
      </c>
      <c r="BE351" s="107">
        <f>IF(U351="základní",N351,0)</f>
        <v>0</v>
      </c>
      <c r="BF351" s="107">
        <f>IF(U351="snížená",N351,0)</f>
        <v>0</v>
      </c>
      <c r="BG351" s="107">
        <f>IF(U351="zákl. přenesená",N351,0)</f>
        <v>0</v>
      </c>
      <c r="BH351" s="107">
        <f>IF(U351="sníž. přenesená",N351,0)</f>
        <v>0</v>
      </c>
      <c r="BI351" s="107">
        <f>IF(U351="nulová",N351,0)</f>
        <v>0</v>
      </c>
      <c r="BJ351" s="21" t="s">
        <v>135</v>
      </c>
      <c r="BK351" s="107">
        <f>ROUND(L351*K351,2)</f>
        <v>0</v>
      </c>
      <c r="BL351" s="21" t="s">
        <v>235</v>
      </c>
      <c r="BM351" s="21" t="s">
        <v>721</v>
      </c>
    </row>
    <row r="352" spans="2:65" s="1" customFormat="1" ht="25.5" customHeight="1">
      <c r="B352" s="37"/>
      <c r="C352" s="164" t="s">
        <v>722</v>
      </c>
      <c r="D352" s="164" t="s">
        <v>157</v>
      </c>
      <c r="E352" s="165" t="s">
        <v>723</v>
      </c>
      <c r="F352" s="263" t="s">
        <v>724</v>
      </c>
      <c r="G352" s="263"/>
      <c r="H352" s="263"/>
      <c r="I352" s="263"/>
      <c r="J352" s="166" t="s">
        <v>165</v>
      </c>
      <c r="K352" s="167">
        <v>168.95500000000001</v>
      </c>
      <c r="L352" s="264">
        <v>0</v>
      </c>
      <c r="M352" s="265"/>
      <c r="N352" s="266">
        <f>ROUND(L352*K352,2)</f>
        <v>0</v>
      </c>
      <c r="O352" s="266"/>
      <c r="P352" s="266"/>
      <c r="Q352" s="266"/>
      <c r="R352" s="39"/>
      <c r="T352" s="168" t="s">
        <v>22</v>
      </c>
      <c r="U352" s="46" t="s">
        <v>46</v>
      </c>
      <c r="V352" s="38"/>
      <c r="W352" s="169">
        <f>V352*K352</f>
        <v>0</v>
      </c>
      <c r="X352" s="169">
        <v>2.0000000000000001E-4</v>
      </c>
      <c r="Y352" s="169">
        <f>X352*K352</f>
        <v>3.3791000000000002E-2</v>
      </c>
      <c r="Z352" s="169">
        <v>0</v>
      </c>
      <c r="AA352" s="170">
        <f>Z352*K352</f>
        <v>0</v>
      </c>
      <c r="AR352" s="21" t="s">
        <v>235</v>
      </c>
      <c r="AT352" s="21" t="s">
        <v>157</v>
      </c>
      <c r="AU352" s="21" t="s">
        <v>135</v>
      </c>
      <c r="AY352" s="21" t="s">
        <v>156</v>
      </c>
      <c r="BE352" s="107">
        <f>IF(U352="základní",N352,0)</f>
        <v>0</v>
      </c>
      <c r="BF352" s="107">
        <f>IF(U352="snížená",N352,0)</f>
        <v>0</v>
      </c>
      <c r="BG352" s="107">
        <f>IF(U352="zákl. přenesená",N352,0)</f>
        <v>0</v>
      </c>
      <c r="BH352" s="107">
        <f>IF(U352="sníž. přenesená",N352,0)</f>
        <v>0</v>
      </c>
      <c r="BI352" s="107">
        <f>IF(U352="nulová",N352,0)</f>
        <v>0</v>
      </c>
      <c r="BJ352" s="21" t="s">
        <v>135</v>
      </c>
      <c r="BK352" s="107">
        <f>ROUND(L352*K352,2)</f>
        <v>0</v>
      </c>
      <c r="BL352" s="21" t="s">
        <v>235</v>
      </c>
      <c r="BM352" s="21" t="s">
        <v>725</v>
      </c>
    </row>
    <row r="353" spans="2:65" s="10" customFormat="1" ht="16.5" customHeight="1">
      <c r="B353" s="171"/>
      <c r="C353" s="172"/>
      <c r="D353" s="172"/>
      <c r="E353" s="173" t="s">
        <v>22</v>
      </c>
      <c r="F353" s="267" t="s">
        <v>726</v>
      </c>
      <c r="G353" s="268"/>
      <c r="H353" s="268"/>
      <c r="I353" s="268"/>
      <c r="J353" s="172"/>
      <c r="K353" s="174">
        <v>168.95500000000001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168</v>
      </c>
      <c r="AU353" s="178" t="s">
        <v>135</v>
      </c>
      <c r="AV353" s="10" t="s">
        <v>135</v>
      </c>
      <c r="AW353" s="10" t="s">
        <v>36</v>
      </c>
      <c r="AX353" s="10" t="s">
        <v>84</v>
      </c>
      <c r="AY353" s="178" t="s">
        <v>156</v>
      </c>
    </row>
    <row r="354" spans="2:65" s="1" customFormat="1" ht="38.25" customHeight="1">
      <c r="B354" s="37"/>
      <c r="C354" s="164" t="s">
        <v>727</v>
      </c>
      <c r="D354" s="164" t="s">
        <v>157</v>
      </c>
      <c r="E354" s="165" t="s">
        <v>728</v>
      </c>
      <c r="F354" s="263" t="s">
        <v>729</v>
      </c>
      <c r="G354" s="263"/>
      <c r="H354" s="263"/>
      <c r="I354" s="263"/>
      <c r="J354" s="166" t="s">
        <v>165</v>
      </c>
      <c r="K354" s="167">
        <v>168.95500000000001</v>
      </c>
      <c r="L354" s="264">
        <v>0</v>
      </c>
      <c r="M354" s="265"/>
      <c r="N354" s="266">
        <f>ROUND(L354*K354,2)</f>
        <v>0</v>
      </c>
      <c r="O354" s="266"/>
      <c r="P354" s="266"/>
      <c r="Q354" s="266"/>
      <c r="R354" s="39"/>
      <c r="T354" s="168" t="s">
        <v>22</v>
      </c>
      <c r="U354" s="46" t="s">
        <v>46</v>
      </c>
      <c r="V354" s="38"/>
      <c r="W354" s="169">
        <f>V354*K354</f>
        <v>0</v>
      </c>
      <c r="X354" s="169">
        <v>1.7000000000000001E-4</v>
      </c>
      <c r="Y354" s="169">
        <f>X354*K354</f>
        <v>2.8722350000000004E-2</v>
      </c>
      <c r="Z354" s="169">
        <v>0</v>
      </c>
      <c r="AA354" s="170">
        <f>Z354*K354</f>
        <v>0</v>
      </c>
      <c r="AR354" s="21" t="s">
        <v>235</v>
      </c>
      <c r="AT354" s="21" t="s">
        <v>157</v>
      </c>
      <c r="AU354" s="21" t="s">
        <v>135</v>
      </c>
      <c r="AY354" s="21" t="s">
        <v>156</v>
      </c>
      <c r="BE354" s="107">
        <f>IF(U354="základní",N354,0)</f>
        <v>0</v>
      </c>
      <c r="BF354" s="107">
        <f>IF(U354="snížená",N354,0)</f>
        <v>0</v>
      </c>
      <c r="BG354" s="107">
        <f>IF(U354="zákl. přenesená",N354,0)</f>
        <v>0</v>
      </c>
      <c r="BH354" s="107">
        <f>IF(U354="sníž. přenesená",N354,0)</f>
        <v>0</v>
      </c>
      <c r="BI354" s="107">
        <f>IF(U354="nulová",N354,0)</f>
        <v>0</v>
      </c>
      <c r="BJ354" s="21" t="s">
        <v>135</v>
      </c>
      <c r="BK354" s="107">
        <f>ROUND(L354*K354,2)</f>
        <v>0</v>
      </c>
      <c r="BL354" s="21" t="s">
        <v>235</v>
      </c>
      <c r="BM354" s="21" t="s">
        <v>730</v>
      </c>
    </row>
    <row r="355" spans="2:65" s="10" customFormat="1" ht="16.5" customHeight="1">
      <c r="B355" s="171"/>
      <c r="C355" s="172"/>
      <c r="D355" s="172"/>
      <c r="E355" s="173" t="s">
        <v>22</v>
      </c>
      <c r="F355" s="267" t="s">
        <v>731</v>
      </c>
      <c r="G355" s="268"/>
      <c r="H355" s="268"/>
      <c r="I355" s="268"/>
      <c r="J355" s="172"/>
      <c r="K355" s="174">
        <v>168.95500000000001</v>
      </c>
      <c r="L355" s="172"/>
      <c r="M355" s="172"/>
      <c r="N355" s="172"/>
      <c r="O355" s="172"/>
      <c r="P355" s="172"/>
      <c r="Q355" s="172"/>
      <c r="R355" s="175"/>
      <c r="T355" s="176"/>
      <c r="U355" s="172"/>
      <c r="V355" s="172"/>
      <c r="W355" s="172"/>
      <c r="X355" s="172"/>
      <c r="Y355" s="172"/>
      <c r="Z355" s="172"/>
      <c r="AA355" s="177"/>
      <c r="AT355" s="178" t="s">
        <v>168</v>
      </c>
      <c r="AU355" s="178" t="s">
        <v>135</v>
      </c>
      <c r="AV355" s="10" t="s">
        <v>135</v>
      </c>
      <c r="AW355" s="10" t="s">
        <v>36</v>
      </c>
      <c r="AX355" s="10" t="s">
        <v>84</v>
      </c>
      <c r="AY355" s="178" t="s">
        <v>156</v>
      </c>
    </row>
    <row r="356" spans="2:65" s="1" customFormat="1" ht="25.5" customHeight="1">
      <c r="B356" s="37"/>
      <c r="C356" s="164" t="s">
        <v>732</v>
      </c>
      <c r="D356" s="164" t="s">
        <v>157</v>
      </c>
      <c r="E356" s="165" t="s">
        <v>733</v>
      </c>
      <c r="F356" s="263" t="s">
        <v>734</v>
      </c>
      <c r="G356" s="263"/>
      <c r="H356" s="263"/>
      <c r="I356" s="263"/>
      <c r="J356" s="166" t="s">
        <v>165</v>
      </c>
      <c r="K356" s="167">
        <v>153.24100000000001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22</v>
      </c>
      <c r="U356" s="46" t="s">
        <v>46</v>
      </c>
      <c r="V356" s="38"/>
      <c r="W356" s="169">
        <f>V356*K356</f>
        <v>0</v>
      </c>
      <c r="X356" s="169">
        <v>0</v>
      </c>
      <c r="Y356" s="169">
        <f>X356*K356</f>
        <v>0</v>
      </c>
      <c r="Z356" s="169">
        <v>0</v>
      </c>
      <c r="AA356" s="170">
        <f>Z356*K356</f>
        <v>0</v>
      </c>
      <c r="AR356" s="21" t="s">
        <v>235</v>
      </c>
      <c r="AT356" s="21" t="s">
        <v>157</v>
      </c>
      <c r="AU356" s="21" t="s">
        <v>135</v>
      </c>
      <c r="AY356" s="21" t="s">
        <v>156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135</v>
      </c>
      <c r="BK356" s="107">
        <f>ROUND(L356*K356,2)</f>
        <v>0</v>
      </c>
      <c r="BL356" s="21" t="s">
        <v>235</v>
      </c>
      <c r="BM356" s="21" t="s">
        <v>735</v>
      </c>
    </row>
    <row r="357" spans="2:65" s="10" customFormat="1" ht="16.5" customHeight="1">
      <c r="B357" s="171"/>
      <c r="C357" s="172"/>
      <c r="D357" s="172"/>
      <c r="E357" s="173" t="s">
        <v>22</v>
      </c>
      <c r="F357" s="267" t="s">
        <v>736</v>
      </c>
      <c r="G357" s="268"/>
      <c r="H357" s="268"/>
      <c r="I357" s="268"/>
      <c r="J357" s="172"/>
      <c r="K357" s="174">
        <v>42.85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168</v>
      </c>
      <c r="AU357" s="178" t="s">
        <v>135</v>
      </c>
      <c r="AV357" s="10" t="s">
        <v>135</v>
      </c>
      <c r="AW357" s="10" t="s">
        <v>36</v>
      </c>
      <c r="AX357" s="10" t="s">
        <v>79</v>
      </c>
      <c r="AY357" s="178" t="s">
        <v>156</v>
      </c>
    </row>
    <row r="358" spans="2:65" s="10" customFormat="1" ht="16.5" customHeight="1">
      <c r="B358" s="171"/>
      <c r="C358" s="172"/>
      <c r="D358" s="172"/>
      <c r="E358" s="173" t="s">
        <v>22</v>
      </c>
      <c r="F358" s="271" t="s">
        <v>214</v>
      </c>
      <c r="G358" s="272"/>
      <c r="H358" s="272"/>
      <c r="I358" s="272"/>
      <c r="J358" s="172"/>
      <c r="K358" s="174">
        <v>21.408999999999999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168</v>
      </c>
      <c r="AU358" s="178" t="s">
        <v>135</v>
      </c>
      <c r="AV358" s="10" t="s">
        <v>135</v>
      </c>
      <c r="AW358" s="10" t="s">
        <v>36</v>
      </c>
      <c r="AX358" s="10" t="s">
        <v>79</v>
      </c>
      <c r="AY358" s="178" t="s">
        <v>156</v>
      </c>
    </row>
    <row r="359" spans="2:65" s="10" customFormat="1" ht="16.5" customHeight="1">
      <c r="B359" s="171"/>
      <c r="C359" s="172"/>
      <c r="D359" s="172"/>
      <c r="E359" s="173" t="s">
        <v>22</v>
      </c>
      <c r="F359" s="271" t="s">
        <v>215</v>
      </c>
      <c r="G359" s="272"/>
      <c r="H359" s="272"/>
      <c r="I359" s="272"/>
      <c r="J359" s="172"/>
      <c r="K359" s="174">
        <v>30.395</v>
      </c>
      <c r="L359" s="172"/>
      <c r="M359" s="172"/>
      <c r="N359" s="172"/>
      <c r="O359" s="172"/>
      <c r="P359" s="172"/>
      <c r="Q359" s="172"/>
      <c r="R359" s="175"/>
      <c r="T359" s="176"/>
      <c r="U359" s="172"/>
      <c r="V359" s="172"/>
      <c r="W359" s="172"/>
      <c r="X359" s="172"/>
      <c r="Y359" s="172"/>
      <c r="Z359" s="172"/>
      <c r="AA359" s="177"/>
      <c r="AT359" s="178" t="s">
        <v>168</v>
      </c>
      <c r="AU359" s="178" t="s">
        <v>135</v>
      </c>
      <c r="AV359" s="10" t="s">
        <v>135</v>
      </c>
      <c r="AW359" s="10" t="s">
        <v>36</v>
      </c>
      <c r="AX359" s="10" t="s">
        <v>79</v>
      </c>
      <c r="AY359" s="178" t="s">
        <v>156</v>
      </c>
    </row>
    <row r="360" spans="2:65" s="10" customFormat="1" ht="16.5" customHeight="1">
      <c r="B360" s="171"/>
      <c r="C360" s="172"/>
      <c r="D360" s="172"/>
      <c r="E360" s="173" t="s">
        <v>22</v>
      </c>
      <c r="F360" s="271" t="s">
        <v>216</v>
      </c>
      <c r="G360" s="272"/>
      <c r="H360" s="272"/>
      <c r="I360" s="272"/>
      <c r="J360" s="172"/>
      <c r="K360" s="174">
        <v>55.484999999999999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168</v>
      </c>
      <c r="AU360" s="178" t="s">
        <v>135</v>
      </c>
      <c r="AV360" s="10" t="s">
        <v>135</v>
      </c>
      <c r="AW360" s="10" t="s">
        <v>36</v>
      </c>
      <c r="AX360" s="10" t="s">
        <v>79</v>
      </c>
      <c r="AY360" s="178" t="s">
        <v>156</v>
      </c>
    </row>
    <row r="361" spans="2:65" s="10" customFormat="1" ht="16.5" customHeight="1">
      <c r="B361" s="171"/>
      <c r="C361" s="172"/>
      <c r="D361" s="172"/>
      <c r="E361" s="173" t="s">
        <v>22</v>
      </c>
      <c r="F361" s="271" t="s">
        <v>217</v>
      </c>
      <c r="G361" s="272"/>
      <c r="H361" s="272"/>
      <c r="I361" s="272"/>
      <c r="J361" s="172"/>
      <c r="K361" s="174">
        <v>1.722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168</v>
      </c>
      <c r="AU361" s="178" t="s">
        <v>135</v>
      </c>
      <c r="AV361" s="10" t="s">
        <v>135</v>
      </c>
      <c r="AW361" s="10" t="s">
        <v>36</v>
      </c>
      <c r="AX361" s="10" t="s">
        <v>79</v>
      </c>
      <c r="AY361" s="178" t="s">
        <v>156</v>
      </c>
    </row>
    <row r="362" spans="2:65" s="10" customFormat="1" ht="16.5" customHeight="1">
      <c r="B362" s="171"/>
      <c r="C362" s="172"/>
      <c r="D362" s="172"/>
      <c r="E362" s="173" t="s">
        <v>22</v>
      </c>
      <c r="F362" s="271" t="s">
        <v>218</v>
      </c>
      <c r="G362" s="272"/>
      <c r="H362" s="272"/>
      <c r="I362" s="272"/>
      <c r="J362" s="172"/>
      <c r="K362" s="174">
        <v>1.38</v>
      </c>
      <c r="L362" s="172"/>
      <c r="M362" s="172"/>
      <c r="N362" s="172"/>
      <c r="O362" s="172"/>
      <c r="P362" s="172"/>
      <c r="Q362" s="172"/>
      <c r="R362" s="175"/>
      <c r="T362" s="176"/>
      <c r="U362" s="172"/>
      <c r="V362" s="172"/>
      <c r="W362" s="172"/>
      <c r="X362" s="172"/>
      <c r="Y362" s="172"/>
      <c r="Z362" s="172"/>
      <c r="AA362" s="177"/>
      <c r="AT362" s="178" t="s">
        <v>168</v>
      </c>
      <c r="AU362" s="178" t="s">
        <v>135</v>
      </c>
      <c r="AV362" s="10" t="s">
        <v>135</v>
      </c>
      <c r="AW362" s="10" t="s">
        <v>36</v>
      </c>
      <c r="AX362" s="10" t="s">
        <v>79</v>
      </c>
      <c r="AY362" s="178" t="s">
        <v>156</v>
      </c>
    </row>
    <row r="363" spans="2:65" s="12" customFormat="1" ht="16.5" customHeight="1">
      <c r="B363" s="186"/>
      <c r="C363" s="187"/>
      <c r="D363" s="187"/>
      <c r="E363" s="188" t="s">
        <v>22</v>
      </c>
      <c r="F363" s="273" t="s">
        <v>204</v>
      </c>
      <c r="G363" s="274"/>
      <c r="H363" s="274"/>
      <c r="I363" s="274"/>
      <c r="J363" s="187"/>
      <c r="K363" s="189">
        <v>153.24100000000001</v>
      </c>
      <c r="L363" s="187"/>
      <c r="M363" s="187"/>
      <c r="N363" s="187"/>
      <c r="O363" s="187"/>
      <c r="P363" s="187"/>
      <c r="Q363" s="187"/>
      <c r="R363" s="190"/>
      <c r="T363" s="191"/>
      <c r="U363" s="187"/>
      <c r="V363" s="187"/>
      <c r="W363" s="187"/>
      <c r="X363" s="187"/>
      <c r="Y363" s="187"/>
      <c r="Z363" s="187"/>
      <c r="AA363" s="192"/>
      <c r="AT363" s="193" t="s">
        <v>168</v>
      </c>
      <c r="AU363" s="193" t="s">
        <v>135</v>
      </c>
      <c r="AV363" s="12" t="s">
        <v>161</v>
      </c>
      <c r="AW363" s="12" t="s">
        <v>36</v>
      </c>
      <c r="AX363" s="12" t="s">
        <v>84</v>
      </c>
      <c r="AY363" s="193" t="s">
        <v>156</v>
      </c>
    </row>
    <row r="364" spans="2:65" s="9" customFormat="1" ht="29.85" customHeight="1">
      <c r="B364" s="153"/>
      <c r="C364" s="154"/>
      <c r="D364" s="163" t="s">
        <v>128</v>
      </c>
      <c r="E364" s="163"/>
      <c r="F364" s="163"/>
      <c r="G364" s="163"/>
      <c r="H364" s="163"/>
      <c r="I364" s="163"/>
      <c r="J364" s="163"/>
      <c r="K364" s="163"/>
      <c r="L364" s="163"/>
      <c r="M364" s="163"/>
      <c r="N364" s="282">
        <f>BK364</f>
        <v>0</v>
      </c>
      <c r="O364" s="283"/>
      <c r="P364" s="283"/>
      <c r="Q364" s="283"/>
      <c r="R364" s="156"/>
      <c r="T364" s="157"/>
      <c r="U364" s="154"/>
      <c r="V364" s="154"/>
      <c r="W364" s="158">
        <f>SUM(W365:W368)</f>
        <v>0</v>
      </c>
      <c r="X364" s="154"/>
      <c r="Y364" s="158">
        <f>SUM(Y365:Y368)</f>
        <v>7.254E-3</v>
      </c>
      <c r="Z364" s="154"/>
      <c r="AA364" s="159">
        <f>SUM(AA365:AA368)</f>
        <v>0</v>
      </c>
      <c r="AR364" s="160" t="s">
        <v>135</v>
      </c>
      <c r="AT364" s="161" t="s">
        <v>78</v>
      </c>
      <c r="AU364" s="161" t="s">
        <v>84</v>
      </c>
      <c r="AY364" s="160" t="s">
        <v>156</v>
      </c>
      <c r="BK364" s="162">
        <f>SUM(BK365:BK368)</f>
        <v>0</v>
      </c>
    </row>
    <row r="365" spans="2:65" s="1" customFormat="1" ht="38.25" customHeight="1">
      <c r="B365" s="37"/>
      <c r="C365" s="164" t="s">
        <v>737</v>
      </c>
      <c r="D365" s="164" t="s">
        <v>157</v>
      </c>
      <c r="E365" s="165" t="s">
        <v>738</v>
      </c>
      <c r="F365" s="263" t="s">
        <v>739</v>
      </c>
      <c r="G365" s="263"/>
      <c r="H365" s="263"/>
      <c r="I365" s="263"/>
      <c r="J365" s="166" t="s">
        <v>165</v>
      </c>
      <c r="K365" s="167">
        <v>5.58</v>
      </c>
      <c r="L365" s="264">
        <v>0</v>
      </c>
      <c r="M365" s="265"/>
      <c r="N365" s="266">
        <f>ROUND(L365*K365,2)</f>
        <v>0</v>
      </c>
      <c r="O365" s="266"/>
      <c r="P365" s="266"/>
      <c r="Q365" s="266"/>
      <c r="R365" s="39"/>
      <c r="T365" s="168" t="s">
        <v>22</v>
      </c>
      <c r="U365" s="46" t="s">
        <v>46</v>
      </c>
      <c r="V365" s="38"/>
      <c r="W365" s="169">
        <f>V365*K365</f>
        <v>0</v>
      </c>
      <c r="X365" s="169">
        <v>0</v>
      </c>
      <c r="Y365" s="169">
        <f>X365*K365</f>
        <v>0</v>
      </c>
      <c r="Z365" s="169">
        <v>0</v>
      </c>
      <c r="AA365" s="170">
        <f>Z365*K365</f>
        <v>0</v>
      </c>
      <c r="AR365" s="21" t="s">
        <v>235</v>
      </c>
      <c r="AT365" s="21" t="s">
        <v>157</v>
      </c>
      <c r="AU365" s="21" t="s">
        <v>135</v>
      </c>
      <c r="AY365" s="21" t="s">
        <v>156</v>
      </c>
      <c r="BE365" s="107">
        <f>IF(U365="základní",N365,0)</f>
        <v>0</v>
      </c>
      <c r="BF365" s="107">
        <f>IF(U365="snížená",N365,0)</f>
        <v>0</v>
      </c>
      <c r="BG365" s="107">
        <f>IF(U365="zákl. přenesená",N365,0)</f>
        <v>0</v>
      </c>
      <c r="BH365" s="107">
        <f>IF(U365="sníž. přenesená",N365,0)</f>
        <v>0</v>
      </c>
      <c r="BI365" s="107">
        <f>IF(U365="nulová",N365,0)</f>
        <v>0</v>
      </c>
      <c r="BJ365" s="21" t="s">
        <v>135</v>
      </c>
      <c r="BK365" s="107">
        <f>ROUND(L365*K365,2)</f>
        <v>0</v>
      </c>
      <c r="BL365" s="21" t="s">
        <v>235</v>
      </c>
      <c r="BM365" s="21" t="s">
        <v>740</v>
      </c>
    </row>
    <row r="366" spans="2:65" s="10" customFormat="1" ht="16.5" customHeight="1">
      <c r="B366" s="171"/>
      <c r="C366" s="172"/>
      <c r="D366" s="172"/>
      <c r="E366" s="173" t="s">
        <v>22</v>
      </c>
      <c r="F366" s="267" t="s">
        <v>717</v>
      </c>
      <c r="G366" s="268"/>
      <c r="H366" s="268"/>
      <c r="I366" s="268"/>
      <c r="J366" s="172"/>
      <c r="K366" s="174">
        <v>5.58</v>
      </c>
      <c r="L366" s="172"/>
      <c r="M366" s="172"/>
      <c r="N366" s="172"/>
      <c r="O366" s="172"/>
      <c r="P366" s="172"/>
      <c r="Q366" s="172"/>
      <c r="R366" s="175"/>
      <c r="T366" s="176"/>
      <c r="U366" s="172"/>
      <c r="V366" s="172"/>
      <c r="W366" s="172"/>
      <c r="X366" s="172"/>
      <c r="Y366" s="172"/>
      <c r="Z366" s="172"/>
      <c r="AA366" s="177"/>
      <c r="AT366" s="178" t="s">
        <v>168</v>
      </c>
      <c r="AU366" s="178" t="s">
        <v>135</v>
      </c>
      <c r="AV366" s="10" t="s">
        <v>135</v>
      </c>
      <c r="AW366" s="10" t="s">
        <v>36</v>
      </c>
      <c r="AX366" s="10" t="s">
        <v>84</v>
      </c>
      <c r="AY366" s="178" t="s">
        <v>156</v>
      </c>
    </row>
    <row r="367" spans="2:65" s="1" customFormat="1" ht="16.5" customHeight="1">
      <c r="B367" s="37"/>
      <c r="C367" s="194" t="s">
        <v>741</v>
      </c>
      <c r="D367" s="194" t="s">
        <v>228</v>
      </c>
      <c r="E367" s="195" t="s">
        <v>742</v>
      </c>
      <c r="F367" s="275" t="s">
        <v>743</v>
      </c>
      <c r="G367" s="275"/>
      <c r="H367" s="275"/>
      <c r="I367" s="275"/>
      <c r="J367" s="196" t="s">
        <v>165</v>
      </c>
      <c r="K367" s="197">
        <v>5.58</v>
      </c>
      <c r="L367" s="276">
        <v>0</v>
      </c>
      <c r="M367" s="277"/>
      <c r="N367" s="278">
        <f>ROUND(L367*K367,2)</f>
        <v>0</v>
      </c>
      <c r="O367" s="266"/>
      <c r="P367" s="266"/>
      <c r="Q367" s="266"/>
      <c r="R367" s="39"/>
      <c r="T367" s="168" t="s">
        <v>22</v>
      </c>
      <c r="U367" s="46" t="s">
        <v>46</v>
      </c>
      <c r="V367" s="38"/>
      <c r="W367" s="169">
        <f>V367*K367</f>
        <v>0</v>
      </c>
      <c r="X367" s="169">
        <v>1.2999999999999999E-3</v>
      </c>
      <c r="Y367" s="169">
        <f>X367*K367</f>
        <v>7.254E-3</v>
      </c>
      <c r="Z367" s="169">
        <v>0</v>
      </c>
      <c r="AA367" s="170">
        <f>Z367*K367</f>
        <v>0</v>
      </c>
      <c r="AR367" s="21" t="s">
        <v>304</v>
      </c>
      <c r="AT367" s="21" t="s">
        <v>228</v>
      </c>
      <c r="AU367" s="21" t="s">
        <v>135</v>
      </c>
      <c r="AY367" s="21" t="s">
        <v>156</v>
      </c>
      <c r="BE367" s="107">
        <f>IF(U367="základní",N367,0)</f>
        <v>0</v>
      </c>
      <c r="BF367" s="107">
        <f>IF(U367="snížená",N367,0)</f>
        <v>0</v>
      </c>
      <c r="BG367" s="107">
        <f>IF(U367="zákl. přenesená",N367,0)</f>
        <v>0</v>
      </c>
      <c r="BH367" s="107">
        <f>IF(U367="sníž. přenesená",N367,0)</f>
        <v>0</v>
      </c>
      <c r="BI367" s="107">
        <f>IF(U367="nulová",N367,0)</f>
        <v>0</v>
      </c>
      <c r="BJ367" s="21" t="s">
        <v>135</v>
      </c>
      <c r="BK367" s="107">
        <f>ROUND(L367*K367,2)</f>
        <v>0</v>
      </c>
      <c r="BL367" s="21" t="s">
        <v>235</v>
      </c>
      <c r="BM367" s="21" t="s">
        <v>744</v>
      </c>
    </row>
    <row r="368" spans="2:65" s="1" customFormat="1" ht="16.5" customHeight="1">
      <c r="B368" s="37"/>
      <c r="C368" s="164" t="s">
        <v>745</v>
      </c>
      <c r="D368" s="164" t="s">
        <v>157</v>
      </c>
      <c r="E368" s="165" t="s">
        <v>746</v>
      </c>
      <c r="F368" s="263" t="s">
        <v>747</v>
      </c>
      <c r="G368" s="263"/>
      <c r="H368" s="263"/>
      <c r="I368" s="263"/>
      <c r="J368" s="166" t="s">
        <v>165</v>
      </c>
      <c r="K368" s="167">
        <v>5.58</v>
      </c>
      <c r="L368" s="264">
        <v>0</v>
      </c>
      <c r="M368" s="265"/>
      <c r="N368" s="266">
        <f>ROUND(L368*K368,2)</f>
        <v>0</v>
      </c>
      <c r="O368" s="266"/>
      <c r="P368" s="266"/>
      <c r="Q368" s="266"/>
      <c r="R368" s="39"/>
      <c r="T368" s="168" t="s">
        <v>22</v>
      </c>
      <c r="U368" s="46" t="s">
        <v>46</v>
      </c>
      <c r="V368" s="38"/>
      <c r="W368" s="169">
        <f>V368*K368</f>
        <v>0</v>
      </c>
      <c r="X368" s="169">
        <v>0</v>
      </c>
      <c r="Y368" s="169">
        <f>X368*K368</f>
        <v>0</v>
      </c>
      <c r="Z368" s="169">
        <v>0</v>
      </c>
      <c r="AA368" s="170">
        <f>Z368*K368</f>
        <v>0</v>
      </c>
      <c r="AR368" s="21" t="s">
        <v>235</v>
      </c>
      <c r="AT368" s="21" t="s">
        <v>157</v>
      </c>
      <c r="AU368" s="21" t="s">
        <v>135</v>
      </c>
      <c r="AY368" s="21" t="s">
        <v>156</v>
      </c>
      <c r="BE368" s="107">
        <f>IF(U368="základní",N368,0)</f>
        <v>0</v>
      </c>
      <c r="BF368" s="107">
        <f>IF(U368="snížená",N368,0)</f>
        <v>0</v>
      </c>
      <c r="BG368" s="107">
        <f>IF(U368="zákl. přenesená",N368,0)</f>
        <v>0</v>
      </c>
      <c r="BH368" s="107">
        <f>IF(U368="sníž. přenesená",N368,0)</f>
        <v>0</v>
      </c>
      <c r="BI368" s="107">
        <f>IF(U368="nulová",N368,0)</f>
        <v>0</v>
      </c>
      <c r="BJ368" s="21" t="s">
        <v>135</v>
      </c>
      <c r="BK368" s="107">
        <f>ROUND(L368*K368,2)</f>
        <v>0</v>
      </c>
      <c r="BL368" s="21" t="s">
        <v>235</v>
      </c>
      <c r="BM368" s="21" t="s">
        <v>748</v>
      </c>
    </row>
    <row r="369" spans="2:65" s="9" customFormat="1" ht="37.35" customHeight="1">
      <c r="B369" s="153"/>
      <c r="C369" s="154"/>
      <c r="D369" s="155" t="s">
        <v>129</v>
      </c>
      <c r="E369" s="155"/>
      <c r="F369" s="155"/>
      <c r="G369" s="155"/>
      <c r="H369" s="155"/>
      <c r="I369" s="155"/>
      <c r="J369" s="155"/>
      <c r="K369" s="155"/>
      <c r="L369" s="155"/>
      <c r="M369" s="155"/>
      <c r="N369" s="286">
        <f>BK369</f>
        <v>0</v>
      </c>
      <c r="O369" s="287"/>
      <c r="P369" s="287"/>
      <c r="Q369" s="287"/>
      <c r="R369" s="156"/>
      <c r="T369" s="157"/>
      <c r="U369" s="154"/>
      <c r="V369" s="154"/>
      <c r="W369" s="158">
        <f>W370+W410</f>
        <v>0</v>
      </c>
      <c r="X369" s="154"/>
      <c r="Y369" s="158">
        <f>Y370+Y410</f>
        <v>0</v>
      </c>
      <c r="Z369" s="154"/>
      <c r="AA369" s="159">
        <f>AA370+AA410</f>
        <v>0</v>
      </c>
      <c r="AR369" s="160" t="s">
        <v>169</v>
      </c>
      <c r="AT369" s="161" t="s">
        <v>78</v>
      </c>
      <c r="AU369" s="161" t="s">
        <v>79</v>
      </c>
      <c r="AY369" s="160" t="s">
        <v>156</v>
      </c>
      <c r="BK369" s="162">
        <f>BK370+BK410</f>
        <v>0</v>
      </c>
    </row>
    <row r="370" spans="2:65" s="9" customFormat="1" ht="19.95" customHeight="1">
      <c r="B370" s="153"/>
      <c r="C370" s="154"/>
      <c r="D370" s="163" t="s">
        <v>130</v>
      </c>
      <c r="E370" s="163"/>
      <c r="F370" s="163"/>
      <c r="G370" s="163"/>
      <c r="H370" s="163"/>
      <c r="I370" s="163"/>
      <c r="J370" s="163"/>
      <c r="K370" s="163"/>
      <c r="L370" s="163"/>
      <c r="M370" s="163"/>
      <c r="N370" s="282">
        <f>BK370</f>
        <v>0</v>
      </c>
      <c r="O370" s="283"/>
      <c r="P370" s="283"/>
      <c r="Q370" s="283"/>
      <c r="R370" s="156"/>
      <c r="T370" s="157"/>
      <c r="U370" s="154"/>
      <c r="V370" s="154"/>
      <c r="W370" s="158">
        <f>SUM(W371:W409)</f>
        <v>0</v>
      </c>
      <c r="X370" s="154"/>
      <c r="Y370" s="158">
        <f>SUM(Y371:Y409)</f>
        <v>0</v>
      </c>
      <c r="Z370" s="154"/>
      <c r="AA370" s="159">
        <f>SUM(AA371:AA409)</f>
        <v>0</v>
      </c>
      <c r="AR370" s="160" t="s">
        <v>169</v>
      </c>
      <c r="AT370" s="161" t="s">
        <v>78</v>
      </c>
      <c r="AU370" s="161" t="s">
        <v>84</v>
      </c>
      <c r="AY370" s="160" t="s">
        <v>156</v>
      </c>
      <c r="BK370" s="162">
        <f>SUM(BK371:BK409)</f>
        <v>0</v>
      </c>
    </row>
    <row r="371" spans="2:65" s="1" customFormat="1" ht="16.5" customHeight="1">
      <c r="B371" s="37"/>
      <c r="C371" s="164" t="s">
        <v>749</v>
      </c>
      <c r="D371" s="164" t="s">
        <v>157</v>
      </c>
      <c r="E371" s="165" t="s">
        <v>750</v>
      </c>
      <c r="F371" s="263" t="s">
        <v>751</v>
      </c>
      <c r="G371" s="263"/>
      <c r="H371" s="263"/>
      <c r="I371" s="263"/>
      <c r="J371" s="166" t="s">
        <v>328</v>
      </c>
      <c r="K371" s="167">
        <v>1</v>
      </c>
      <c r="L371" s="264">
        <v>0</v>
      </c>
      <c r="M371" s="265"/>
      <c r="N371" s="266">
        <f t="shared" ref="N371:N409" si="55">ROUND(L371*K371,2)</f>
        <v>0</v>
      </c>
      <c r="O371" s="266"/>
      <c r="P371" s="266"/>
      <c r="Q371" s="266"/>
      <c r="R371" s="39"/>
      <c r="T371" s="168" t="s">
        <v>22</v>
      </c>
      <c r="U371" s="46" t="s">
        <v>46</v>
      </c>
      <c r="V371" s="38"/>
      <c r="W371" s="169">
        <f t="shared" ref="W371:W409" si="56">V371*K371</f>
        <v>0</v>
      </c>
      <c r="X371" s="169">
        <v>0</v>
      </c>
      <c r="Y371" s="169">
        <f t="shared" ref="Y371:Y409" si="57">X371*K371</f>
        <v>0</v>
      </c>
      <c r="Z371" s="169">
        <v>0</v>
      </c>
      <c r="AA371" s="170">
        <f t="shared" ref="AA371:AA409" si="58">Z371*K371</f>
        <v>0</v>
      </c>
      <c r="AR371" s="21" t="s">
        <v>445</v>
      </c>
      <c r="AT371" s="21" t="s">
        <v>157</v>
      </c>
      <c r="AU371" s="21" t="s">
        <v>135</v>
      </c>
      <c r="AY371" s="21" t="s">
        <v>156</v>
      </c>
      <c r="BE371" s="107">
        <f t="shared" ref="BE371:BE409" si="59">IF(U371="základní",N371,0)</f>
        <v>0</v>
      </c>
      <c r="BF371" s="107">
        <f t="shared" ref="BF371:BF409" si="60">IF(U371="snížená",N371,0)</f>
        <v>0</v>
      </c>
      <c r="BG371" s="107">
        <f t="shared" ref="BG371:BG409" si="61">IF(U371="zákl. přenesená",N371,0)</f>
        <v>0</v>
      </c>
      <c r="BH371" s="107">
        <f t="shared" ref="BH371:BH409" si="62">IF(U371="sníž. přenesená",N371,0)</f>
        <v>0</v>
      </c>
      <c r="BI371" s="107">
        <f t="shared" ref="BI371:BI409" si="63">IF(U371="nulová",N371,0)</f>
        <v>0</v>
      </c>
      <c r="BJ371" s="21" t="s">
        <v>135</v>
      </c>
      <c r="BK371" s="107">
        <f t="shared" ref="BK371:BK409" si="64">ROUND(L371*K371,2)</f>
        <v>0</v>
      </c>
      <c r="BL371" s="21" t="s">
        <v>445</v>
      </c>
      <c r="BM371" s="21" t="s">
        <v>752</v>
      </c>
    </row>
    <row r="372" spans="2:65" s="1" customFormat="1" ht="16.5" customHeight="1">
      <c r="B372" s="37"/>
      <c r="C372" s="164" t="s">
        <v>753</v>
      </c>
      <c r="D372" s="164" t="s">
        <v>157</v>
      </c>
      <c r="E372" s="165" t="s">
        <v>754</v>
      </c>
      <c r="F372" s="263" t="s">
        <v>755</v>
      </c>
      <c r="G372" s="263"/>
      <c r="H372" s="263"/>
      <c r="I372" s="263"/>
      <c r="J372" s="166" t="s">
        <v>328</v>
      </c>
      <c r="K372" s="167">
        <v>1</v>
      </c>
      <c r="L372" s="264">
        <v>0</v>
      </c>
      <c r="M372" s="265"/>
      <c r="N372" s="266">
        <f t="shared" si="55"/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 t="shared" si="56"/>
        <v>0</v>
      </c>
      <c r="X372" s="169">
        <v>0</v>
      </c>
      <c r="Y372" s="169">
        <f t="shared" si="57"/>
        <v>0</v>
      </c>
      <c r="Z372" s="169">
        <v>0</v>
      </c>
      <c r="AA372" s="170">
        <f t="shared" si="58"/>
        <v>0</v>
      </c>
      <c r="AR372" s="21" t="s">
        <v>445</v>
      </c>
      <c r="AT372" s="21" t="s">
        <v>157</v>
      </c>
      <c r="AU372" s="21" t="s">
        <v>135</v>
      </c>
      <c r="AY372" s="21" t="s">
        <v>156</v>
      </c>
      <c r="BE372" s="107">
        <f t="shared" si="59"/>
        <v>0</v>
      </c>
      <c r="BF372" s="107">
        <f t="shared" si="60"/>
        <v>0</v>
      </c>
      <c r="BG372" s="107">
        <f t="shared" si="61"/>
        <v>0</v>
      </c>
      <c r="BH372" s="107">
        <f t="shared" si="62"/>
        <v>0</v>
      </c>
      <c r="BI372" s="107">
        <f t="shared" si="63"/>
        <v>0</v>
      </c>
      <c r="BJ372" s="21" t="s">
        <v>135</v>
      </c>
      <c r="BK372" s="107">
        <f t="shared" si="64"/>
        <v>0</v>
      </c>
      <c r="BL372" s="21" t="s">
        <v>445</v>
      </c>
      <c r="BM372" s="21" t="s">
        <v>756</v>
      </c>
    </row>
    <row r="373" spans="2:65" s="1" customFormat="1" ht="25.5" customHeight="1">
      <c r="B373" s="37"/>
      <c r="C373" s="164" t="s">
        <v>757</v>
      </c>
      <c r="D373" s="164" t="s">
        <v>157</v>
      </c>
      <c r="E373" s="165" t="s">
        <v>758</v>
      </c>
      <c r="F373" s="263" t="s">
        <v>759</v>
      </c>
      <c r="G373" s="263"/>
      <c r="H373" s="263"/>
      <c r="I373" s="263"/>
      <c r="J373" s="166" t="s">
        <v>328</v>
      </c>
      <c r="K373" s="167">
        <v>1</v>
      </c>
      <c r="L373" s="264">
        <v>0</v>
      </c>
      <c r="M373" s="265"/>
      <c r="N373" s="266">
        <f t="shared" si="55"/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 t="shared" si="56"/>
        <v>0</v>
      </c>
      <c r="X373" s="169">
        <v>0</v>
      </c>
      <c r="Y373" s="169">
        <f t="shared" si="57"/>
        <v>0</v>
      </c>
      <c r="Z373" s="169">
        <v>0</v>
      </c>
      <c r="AA373" s="170">
        <f t="shared" si="58"/>
        <v>0</v>
      </c>
      <c r="AR373" s="21" t="s">
        <v>445</v>
      </c>
      <c r="AT373" s="21" t="s">
        <v>157</v>
      </c>
      <c r="AU373" s="21" t="s">
        <v>135</v>
      </c>
      <c r="AY373" s="21" t="s">
        <v>156</v>
      </c>
      <c r="BE373" s="107">
        <f t="shared" si="59"/>
        <v>0</v>
      </c>
      <c r="BF373" s="107">
        <f t="shared" si="60"/>
        <v>0</v>
      </c>
      <c r="BG373" s="107">
        <f t="shared" si="61"/>
        <v>0</v>
      </c>
      <c r="BH373" s="107">
        <f t="shared" si="62"/>
        <v>0</v>
      </c>
      <c r="BI373" s="107">
        <f t="shared" si="63"/>
        <v>0</v>
      </c>
      <c r="BJ373" s="21" t="s">
        <v>135</v>
      </c>
      <c r="BK373" s="107">
        <f t="shared" si="64"/>
        <v>0</v>
      </c>
      <c r="BL373" s="21" t="s">
        <v>445</v>
      </c>
      <c r="BM373" s="21" t="s">
        <v>760</v>
      </c>
    </row>
    <row r="374" spans="2:65" s="1" customFormat="1" ht="16.5" customHeight="1">
      <c r="B374" s="37"/>
      <c r="C374" s="164" t="s">
        <v>761</v>
      </c>
      <c r="D374" s="164" t="s">
        <v>157</v>
      </c>
      <c r="E374" s="165" t="s">
        <v>762</v>
      </c>
      <c r="F374" s="263" t="s">
        <v>763</v>
      </c>
      <c r="G374" s="263"/>
      <c r="H374" s="263"/>
      <c r="I374" s="263"/>
      <c r="J374" s="166" t="s">
        <v>328</v>
      </c>
      <c r="K374" s="167">
        <v>1</v>
      </c>
      <c r="L374" s="264">
        <v>0</v>
      </c>
      <c r="M374" s="265"/>
      <c r="N374" s="266">
        <f t="shared" si="55"/>
        <v>0</v>
      </c>
      <c r="O374" s="266"/>
      <c r="P374" s="266"/>
      <c r="Q374" s="266"/>
      <c r="R374" s="39"/>
      <c r="T374" s="168" t="s">
        <v>22</v>
      </c>
      <c r="U374" s="46" t="s">
        <v>46</v>
      </c>
      <c r="V374" s="38"/>
      <c r="W374" s="169">
        <f t="shared" si="56"/>
        <v>0</v>
      </c>
      <c r="X374" s="169">
        <v>0</v>
      </c>
      <c r="Y374" s="169">
        <f t="shared" si="57"/>
        <v>0</v>
      </c>
      <c r="Z374" s="169">
        <v>0</v>
      </c>
      <c r="AA374" s="170">
        <f t="shared" si="58"/>
        <v>0</v>
      </c>
      <c r="AR374" s="21" t="s">
        <v>445</v>
      </c>
      <c r="AT374" s="21" t="s">
        <v>157</v>
      </c>
      <c r="AU374" s="21" t="s">
        <v>135</v>
      </c>
      <c r="AY374" s="21" t="s">
        <v>156</v>
      </c>
      <c r="BE374" s="107">
        <f t="shared" si="59"/>
        <v>0</v>
      </c>
      <c r="BF374" s="107">
        <f t="shared" si="60"/>
        <v>0</v>
      </c>
      <c r="BG374" s="107">
        <f t="shared" si="61"/>
        <v>0</v>
      </c>
      <c r="BH374" s="107">
        <f t="shared" si="62"/>
        <v>0</v>
      </c>
      <c r="BI374" s="107">
        <f t="shared" si="63"/>
        <v>0</v>
      </c>
      <c r="BJ374" s="21" t="s">
        <v>135</v>
      </c>
      <c r="BK374" s="107">
        <f t="shared" si="64"/>
        <v>0</v>
      </c>
      <c r="BL374" s="21" t="s">
        <v>445</v>
      </c>
      <c r="BM374" s="21" t="s">
        <v>764</v>
      </c>
    </row>
    <row r="375" spans="2:65" s="1" customFormat="1" ht="16.5" customHeight="1">
      <c r="B375" s="37"/>
      <c r="C375" s="164" t="s">
        <v>765</v>
      </c>
      <c r="D375" s="164" t="s">
        <v>157</v>
      </c>
      <c r="E375" s="165" t="s">
        <v>766</v>
      </c>
      <c r="F375" s="263" t="s">
        <v>767</v>
      </c>
      <c r="G375" s="263"/>
      <c r="H375" s="263"/>
      <c r="I375" s="263"/>
      <c r="J375" s="166" t="s">
        <v>328</v>
      </c>
      <c r="K375" s="167">
        <v>1</v>
      </c>
      <c r="L375" s="264">
        <v>0</v>
      </c>
      <c r="M375" s="265"/>
      <c r="N375" s="266">
        <f t="shared" si="55"/>
        <v>0</v>
      </c>
      <c r="O375" s="266"/>
      <c r="P375" s="266"/>
      <c r="Q375" s="266"/>
      <c r="R375" s="39"/>
      <c r="T375" s="168" t="s">
        <v>22</v>
      </c>
      <c r="U375" s="46" t="s">
        <v>46</v>
      </c>
      <c r="V375" s="38"/>
      <c r="W375" s="169">
        <f t="shared" si="56"/>
        <v>0</v>
      </c>
      <c r="X375" s="169">
        <v>0</v>
      </c>
      <c r="Y375" s="169">
        <f t="shared" si="57"/>
        <v>0</v>
      </c>
      <c r="Z375" s="169">
        <v>0</v>
      </c>
      <c r="AA375" s="170">
        <f t="shared" si="58"/>
        <v>0</v>
      </c>
      <c r="AR375" s="21" t="s">
        <v>445</v>
      </c>
      <c r="AT375" s="21" t="s">
        <v>157</v>
      </c>
      <c r="AU375" s="21" t="s">
        <v>135</v>
      </c>
      <c r="AY375" s="21" t="s">
        <v>156</v>
      </c>
      <c r="BE375" s="107">
        <f t="shared" si="59"/>
        <v>0</v>
      </c>
      <c r="BF375" s="107">
        <f t="shared" si="60"/>
        <v>0</v>
      </c>
      <c r="BG375" s="107">
        <f t="shared" si="61"/>
        <v>0</v>
      </c>
      <c r="BH375" s="107">
        <f t="shared" si="62"/>
        <v>0</v>
      </c>
      <c r="BI375" s="107">
        <f t="shared" si="63"/>
        <v>0</v>
      </c>
      <c r="BJ375" s="21" t="s">
        <v>135</v>
      </c>
      <c r="BK375" s="107">
        <f t="shared" si="64"/>
        <v>0</v>
      </c>
      <c r="BL375" s="21" t="s">
        <v>445</v>
      </c>
      <c r="BM375" s="21" t="s">
        <v>768</v>
      </c>
    </row>
    <row r="376" spans="2:65" s="1" customFormat="1" ht="38.25" customHeight="1">
      <c r="B376" s="37"/>
      <c r="C376" s="164" t="s">
        <v>769</v>
      </c>
      <c r="D376" s="164" t="s">
        <v>157</v>
      </c>
      <c r="E376" s="165" t="s">
        <v>770</v>
      </c>
      <c r="F376" s="263" t="s">
        <v>771</v>
      </c>
      <c r="G376" s="263"/>
      <c r="H376" s="263"/>
      <c r="I376" s="263"/>
      <c r="J376" s="166" t="s">
        <v>172</v>
      </c>
      <c r="K376" s="167">
        <v>55</v>
      </c>
      <c r="L376" s="264">
        <v>0</v>
      </c>
      <c r="M376" s="265"/>
      <c r="N376" s="266">
        <f t="shared" si="55"/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t="shared" si="56"/>
        <v>0</v>
      </c>
      <c r="X376" s="169">
        <v>0</v>
      </c>
      <c r="Y376" s="169">
        <f t="shared" si="57"/>
        <v>0</v>
      </c>
      <c r="Z376" s="169">
        <v>0</v>
      </c>
      <c r="AA376" s="170">
        <f t="shared" si="58"/>
        <v>0</v>
      </c>
      <c r="AR376" s="21" t="s">
        <v>445</v>
      </c>
      <c r="AT376" s="21" t="s">
        <v>157</v>
      </c>
      <c r="AU376" s="21" t="s">
        <v>135</v>
      </c>
      <c r="AY376" s="21" t="s">
        <v>156</v>
      </c>
      <c r="BE376" s="107">
        <f t="shared" si="59"/>
        <v>0</v>
      </c>
      <c r="BF376" s="107">
        <f t="shared" si="60"/>
        <v>0</v>
      </c>
      <c r="BG376" s="107">
        <f t="shared" si="61"/>
        <v>0</v>
      </c>
      <c r="BH376" s="107">
        <f t="shared" si="62"/>
        <v>0</v>
      </c>
      <c r="BI376" s="107">
        <f t="shared" si="63"/>
        <v>0</v>
      </c>
      <c r="BJ376" s="21" t="s">
        <v>135</v>
      </c>
      <c r="BK376" s="107">
        <f t="shared" si="64"/>
        <v>0</v>
      </c>
      <c r="BL376" s="21" t="s">
        <v>445</v>
      </c>
      <c r="BM376" s="21" t="s">
        <v>772</v>
      </c>
    </row>
    <row r="377" spans="2:65" s="1" customFormat="1" ht="38.25" customHeight="1">
      <c r="B377" s="37"/>
      <c r="C377" s="164" t="s">
        <v>773</v>
      </c>
      <c r="D377" s="164" t="s">
        <v>157</v>
      </c>
      <c r="E377" s="165" t="s">
        <v>774</v>
      </c>
      <c r="F377" s="263" t="s">
        <v>775</v>
      </c>
      <c r="G377" s="263"/>
      <c r="H377" s="263"/>
      <c r="I377" s="263"/>
      <c r="J377" s="166" t="s">
        <v>172</v>
      </c>
      <c r="K377" s="167">
        <v>105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445</v>
      </c>
      <c r="AT377" s="21" t="s">
        <v>157</v>
      </c>
      <c r="AU377" s="21" t="s">
        <v>135</v>
      </c>
      <c r="AY377" s="21" t="s">
        <v>156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135</v>
      </c>
      <c r="BK377" s="107">
        <f t="shared" si="64"/>
        <v>0</v>
      </c>
      <c r="BL377" s="21" t="s">
        <v>445</v>
      </c>
      <c r="BM377" s="21" t="s">
        <v>776</v>
      </c>
    </row>
    <row r="378" spans="2:65" s="1" customFormat="1" ht="16.5" customHeight="1">
      <c r="B378" s="37"/>
      <c r="C378" s="164" t="s">
        <v>777</v>
      </c>
      <c r="D378" s="164" t="s">
        <v>157</v>
      </c>
      <c r="E378" s="165" t="s">
        <v>778</v>
      </c>
      <c r="F378" s="263" t="s">
        <v>779</v>
      </c>
      <c r="G378" s="263"/>
      <c r="H378" s="263"/>
      <c r="I378" s="263"/>
      <c r="J378" s="166" t="s">
        <v>172</v>
      </c>
      <c r="K378" s="167">
        <v>15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445</v>
      </c>
      <c r="AT378" s="21" t="s">
        <v>157</v>
      </c>
      <c r="AU378" s="21" t="s">
        <v>135</v>
      </c>
      <c r="AY378" s="21" t="s">
        <v>156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135</v>
      </c>
      <c r="BK378" s="107">
        <f t="shared" si="64"/>
        <v>0</v>
      </c>
      <c r="BL378" s="21" t="s">
        <v>445</v>
      </c>
      <c r="BM378" s="21" t="s">
        <v>780</v>
      </c>
    </row>
    <row r="379" spans="2:65" s="1" customFormat="1" ht="16.5" customHeight="1">
      <c r="B379" s="37"/>
      <c r="C379" s="164" t="s">
        <v>781</v>
      </c>
      <c r="D379" s="164" t="s">
        <v>157</v>
      </c>
      <c r="E379" s="165" t="s">
        <v>782</v>
      </c>
      <c r="F379" s="263" t="s">
        <v>783</v>
      </c>
      <c r="G379" s="263"/>
      <c r="H379" s="263"/>
      <c r="I379" s="263"/>
      <c r="J379" s="166" t="s">
        <v>172</v>
      </c>
      <c r="K379" s="167">
        <v>25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445</v>
      </c>
      <c r="AT379" s="21" t="s">
        <v>157</v>
      </c>
      <c r="AU379" s="21" t="s">
        <v>135</v>
      </c>
      <c r="AY379" s="21" t="s">
        <v>156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135</v>
      </c>
      <c r="BK379" s="107">
        <f t="shared" si="64"/>
        <v>0</v>
      </c>
      <c r="BL379" s="21" t="s">
        <v>445</v>
      </c>
      <c r="BM379" s="21" t="s">
        <v>784</v>
      </c>
    </row>
    <row r="380" spans="2:65" s="1" customFormat="1" ht="16.5" customHeight="1">
      <c r="B380" s="37"/>
      <c r="C380" s="164" t="s">
        <v>785</v>
      </c>
      <c r="D380" s="164" t="s">
        <v>157</v>
      </c>
      <c r="E380" s="165" t="s">
        <v>786</v>
      </c>
      <c r="F380" s="263" t="s">
        <v>787</v>
      </c>
      <c r="G380" s="263"/>
      <c r="H380" s="263"/>
      <c r="I380" s="263"/>
      <c r="J380" s="166" t="s">
        <v>172</v>
      </c>
      <c r="K380" s="167">
        <v>6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445</v>
      </c>
      <c r="AT380" s="21" t="s">
        <v>157</v>
      </c>
      <c r="AU380" s="21" t="s">
        <v>135</v>
      </c>
      <c r="AY380" s="21" t="s">
        <v>156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135</v>
      </c>
      <c r="BK380" s="107">
        <f t="shared" si="64"/>
        <v>0</v>
      </c>
      <c r="BL380" s="21" t="s">
        <v>445</v>
      </c>
      <c r="BM380" s="21" t="s">
        <v>788</v>
      </c>
    </row>
    <row r="381" spans="2:65" s="1" customFormat="1" ht="16.5" customHeight="1">
      <c r="B381" s="37"/>
      <c r="C381" s="164" t="s">
        <v>789</v>
      </c>
      <c r="D381" s="164" t="s">
        <v>157</v>
      </c>
      <c r="E381" s="165" t="s">
        <v>790</v>
      </c>
      <c r="F381" s="263" t="s">
        <v>791</v>
      </c>
      <c r="G381" s="263"/>
      <c r="H381" s="263"/>
      <c r="I381" s="263"/>
      <c r="J381" s="166" t="s">
        <v>172</v>
      </c>
      <c r="K381" s="167">
        <v>10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445</v>
      </c>
      <c r="AT381" s="21" t="s">
        <v>157</v>
      </c>
      <c r="AU381" s="21" t="s">
        <v>135</v>
      </c>
      <c r="AY381" s="21" t="s">
        <v>156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135</v>
      </c>
      <c r="BK381" s="107">
        <f t="shared" si="64"/>
        <v>0</v>
      </c>
      <c r="BL381" s="21" t="s">
        <v>445</v>
      </c>
      <c r="BM381" s="21" t="s">
        <v>792</v>
      </c>
    </row>
    <row r="382" spans="2:65" s="1" customFormat="1" ht="16.5" customHeight="1">
      <c r="B382" s="37"/>
      <c r="C382" s="164" t="s">
        <v>793</v>
      </c>
      <c r="D382" s="164" t="s">
        <v>157</v>
      </c>
      <c r="E382" s="165" t="s">
        <v>794</v>
      </c>
      <c r="F382" s="263" t="s">
        <v>795</v>
      </c>
      <c r="G382" s="263"/>
      <c r="H382" s="263"/>
      <c r="I382" s="263"/>
      <c r="J382" s="166" t="s">
        <v>172</v>
      </c>
      <c r="K382" s="167">
        <v>10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445</v>
      </c>
      <c r="AT382" s="21" t="s">
        <v>157</v>
      </c>
      <c r="AU382" s="21" t="s">
        <v>135</v>
      </c>
      <c r="AY382" s="21" t="s">
        <v>156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135</v>
      </c>
      <c r="BK382" s="107">
        <f t="shared" si="64"/>
        <v>0</v>
      </c>
      <c r="BL382" s="21" t="s">
        <v>445</v>
      </c>
      <c r="BM382" s="21" t="s">
        <v>796</v>
      </c>
    </row>
    <row r="383" spans="2:65" s="1" customFormat="1" ht="16.5" customHeight="1">
      <c r="B383" s="37"/>
      <c r="C383" s="164" t="s">
        <v>797</v>
      </c>
      <c r="D383" s="164" t="s">
        <v>157</v>
      </c>
      <c r="E383" s="165" t="s">
        <v>798</v>
      </c>
      <c r="F383" s="263" t="s">
        <v>799</v>
      </c>
      <c r="G383" s="263"/>
      <c r="H383" s="263"/>
      <c r="I383" s="263"/>
      <c r="J383" s="166" t="s">
        <v>172</v>
      </c>
      <c r="K383" s="167">
        <v>30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445</v>
      </c>
      <c r="AT383" s="21" t="s">
        <v>157</v>
      </c>
      <c r="AU383" s="21" t="s">
        <v>135</v>
      </c>
      <c r="AY383" s="21" t="s">
        <v>156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135</v>
      </c>
      <c r="BK383" s="107">
        <f t="shared" si="64"/>
        <v>0</v>
      </c>
      <c r="BL383" s="21" t="s">
        <v>445</v>
      </c>
      <c r="BM383" s="21" t="s">
        <v>800</v>
      </c>
    </row>
    <row r="384" spans="2:65" s="1" customFormat="1" ht="16.5" customHeight="1">
      <c r="B384" s="37"/>
      <c r="C384" s="164" t="s">
        <v>801</v>
      </c>
      <c r="D384" s="164" t="s">
        <v>157</v>
      </c>
      <c r="E384" s="165" t="s">
        <v>802</v>
      </c>
      <c r="F384" s="263" t="s">
        <v>803</v>
      </c>
      <c r="G384" s="263"/>
      <c r="H384" s="263"/>
      <c r="I384" s="263"/>
      <c r="J384" s="166" t="s">
        <v>172</v>
      </c>
      <c r="K384" s="167">
        <v>20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445</v>
      </c>
      <c r="AT384" s="21" t="s">
        <v>157</v>
      </c>
      <c r="AU384" s="21" t="s">
        <v>135</v>
      </c>
      <c r="AY384" s="21" t="s">
        <v>156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135</v>
      </c>
      <c r="BK384" s="107">
        <f t="shared" si="64"/>
        <v>0</v>
      </c>
      <c r="BL384" s="21" t="s">
        <v>445</v>
      </c>
      <c r="BM384" s="21" t="s">
        <v>804</v>
      </c>
    </row>
    <row r="385" spans="2:65" s="1" customFormat="1" ht="16.5" customHeight="1">
      <c r="B385" s="37"/>
      <c r="C385" s="164" t="s">
        <v>805</v>
      </c>
      <c r="D385" s="164" t="s">
        <v>157</v>
      </c>
      <c r="E385" s="165" t="s">
        <v>806</v>
      </c>
      <c r="F385" s="263" t="s">
        <v>807</v>
      </c>
      <c r="G385" s="263"/>
      <c r="H385" s="263"/>
      <c r="I385" s="263"/>
      <c r="J385" s="166" t="s">
        <v>328</v>
      </c>
      <c r="K385" s="167">
        <v>1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445</v>
      </c>
      <c r="AT385" s="21" t="s">
        <v>157</v>
      </c>
      <c r="AU385" s="21" t="s">
        <v>135</v>
      </c>
      <c r="AY385" s="21" t="s">
        <v>156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135</v>
      </c>
      <c r="BK385" s="107">
        <f t="shared" si="64"/>
        <v>0</v>
      </c>
      <c r="BL385" s="21" t="s">
        <v>445</v>
      </c>
      <c r="BM385" s="21" t="s">
        <v>808</v>
      </c>
    </row>
    <row r="386" spans="2:65" s="1" customFormat="1" ht="16.5" customHeight="1">
      <c r="B386" s="37"/>
      <c r="C386" s="164" t="s">
        <v>809</v>
      </c>
      <c r="D386" s="164" t="s">
        <v>157</v>
      </c>
      <c r="E386" s="165" t="s">
        <v>810</v>
      </c>
      <c r="F386" s="263" t="s">
        <v>811</v>
      </c>
      <c r="G386" s="263"/>
      <c r="H386" s="263"/>
      <c r="I386" s="263"/>
      <c r="J386" s="166" t="s">
        <v>328</v>
      </c>
      <c r="K386" s="167">
        <v>1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445</v>
      </c>
      <c r="AT386" s="21" t="s">
        <v>157</v>
      </c>
      <c r="AU386" s="21" t="s">
        <v>135</v>
      </c>
      <c r="AY386" s="21" t="s">
        <v>156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135</v>
      </c>
      <c r="BK386" s="107">
        <f t="shared" si="64"/>
        <v>0</v>
      </c>
      <c r="BL386" s="21" t="s">
        <v>445</v>
      </c>
      <c r="BM386" s="21" t="s">
        <v>812</v>
      </c>
    </row>
    <row r="387" spans="2:65" s="1" customFormat="1" ht="16.5" customHeight="1">
      <c r="B387" s="37"/>
      <c r="C387" s="164" t="s">
        <v>813</v>
      </c>
      <c r="D387" s="164" t="s">
        <v>157</v>
      </c>
      <c r="E387" s="165" t="s">
        <v>814</v>
      </c>
      <c r="F387" s="263" t="s">
        <v>815</v>
      </c>
      <c r="G387" s="263"/>
      <c r="H387" s="263"/>
      <c r="I387" s="263"/>
      <c r="J387" s="166" t="s">
        <v>328</v>
      </c>
      <c r="K387" s="167">
        <v>2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445</v>
      </c>
      <c r="AT387" s="21" t="s">
        <v>157</v>
      </c>
      <c r="AU387" s="21" t="s">
        <v>135</v>
      </c>
      <c r="AY387" s="21" t="s">
        <v>156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135</v>
      </c>
      <c r="BK387" s="107">
        <f t="shared" si="64"/>
        <v>0</v>
      </c>
      <c r="BL387" s="21" t="s">
        <v>445</v>
      </c>
      <c r="BM387" s="21" t="s">
        <v>816</v>
      </c>
    </row>
    <row r="388" spans="2:65" s="1" customFormat="1" ht="16.5" customHeight="1">
      <c r="B388" s="37"/>
      <c r="C388" s="164" t="s">
        <v>817</v>
      </c>
      <c r="D388" s="164" t="s">
        <v>157</v>
      </c>
      <c r="E388" s="165" t="s">
        <v>818</v>
      </c>
      <c r="F388" s="263" t="s">
        <v>819</v>
      </c>
      <c r="G388" s="263"/>
      <c r="H388" s="263"/>
      <c r="I388" s="263"/>
      <c r="J388" s="166" t="s">
        <v>328</v>
      </c>
      <c r="K388" s="167">
        <v>9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445</v>
      </c>
      <c r="AT388" s="21" t="s">
        <v>157</v>
      </c>
      <c r="AU388" s="21" t="s">
        <v>135</v>
      </c>
      <c r="AY388" s="21" t="s">
        <v>156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135</v>
      </c>
      <c r="BK388" s="107">
        <f t="shared" si="64"/>
        <v>0</v>
      </c>
      <c r="BL388" s="21" t="s">
        <v>445</v>
      </c>
      <c r="BM388" s="21" t="s">
        <v>820</v>
      </c>
    </row>
    <row r="389" spans="2:65" s="1" customFormat="1" ht="16.5" customHeight="1">
      <c r="B389" s="37"/>
      <c r="C389" s="164" t="s">
        <v>821</v>
      </c>
      <c r="D389" s="164" t="s">
        <v>157</v>
      </c>
      <c r="E389" s="165" t="s">
        <v>822</v>
      </c>
      <c r="F389" s="263" t="s">
        <v>823</v>
      </c>
      <c r="G389" s="263"/>
      <c r="H389" s="263"/>
      <c r="I389" s="263"/>
      <c r="J389" s="166" t="s">
        <v>328</v>
      </c>
      <c r="K389" s="167">
        <v>4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445</v>
      </c>
      <c r="AT389" s="21" t="s">
        <v>157</v>
      </c>
      <c r="AU389" s="21" t="s">
        <v>135</v>
      </c>
      <c r="AY389" s="21" t="s">
        <v>156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135</v>
      </c>
      <c r="BK389" s="107">
        <f t="shared" si="64"/>
        <v>0</v>
      </c>
      <c r="BL389" s="21" t="s">
        <v>445</v>
      </c>
      <c r="BM389" s="21" t="s">
        <v>824</v>
      </c>
    </row>
    <row r="390" spans="2:65" s="1" customFormat="1" ht="16.5" customHeight="1">
      <c r="B390" s="37"/>
      <c r="C390" s="164" t="s">
        <v>825</v>
      </c>
      <c r="D390" s="164" t="s">
        <v>157</v>
      </c>
      <c r="E390" s="165" t="s">
        <v>826</v>
      </c>
      <c r="F390" s="263" t="s">
        <v>827</v>
      </c>
      <c r="G390" s="263"/>
      <c r="H390" s="263"/>
      <c r="I390" s="263"/>
      <c r="J390" s="166" t="s">
        <v>328</v>
      </c>
      <c r="K390" s="167">
        <v>2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445</v>
      </c>
      <c r="AT390" s="21" t="s">
        <v>157</v>
      </c>
      <c r="AU390" s="21" t="s">
        <v>135</v>
      </c>
      <c r="AY390" s="21" t="s">
        <v>156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135</v>
      </c>
      <c r="BK390" s="107">
        <f t="shared" si="64"/>
        <v>0</v>
      </c>
      <c r="BL390" s="21" t="s">
        <v>445</v>
      </c>
      <c r="BM390" s="21" t="s">
        <v>828</v>
      </c>
    </row>
    <row r="391" spans="2:65" s="1" customFormat="1" ht="16.5" customHeight="1">
      <c r="B391" s="37"/>
      <c r="C391" s="164" t="s">
        <v>829</v>
      </c>
      <c r="D391" s="164" t="s">
        <v>157</v>
      </c>
      <c r="E391" s="165" t="s">
        <v>830</v>
      </c>
      <c r="F391" s="263" t="s">
        <v>831</v>
      </c>
      <c r="G391" s="263"/>
      <c r="H391" s="263"/>
      <c r="I391" s="263"/>
      <c r="J391" s="166" t="s">
        <v>328</v>
      </c>
      <c r="K391" s="167">
        <v>12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445</v>
      </c>
      <c r="AT391" s="21" t="s">
        <v>157</v>
      </c>
      <c r="AU391" s="21" t="s">
        <v>135</v>
      </c>
      <c r="AY391" s="21" t="s">
        <v>156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135</v>
      </c>
      <c r="BK391" s="107">
        <f t="shared" si="64"/>
        <v>0</v>
      </c>
      <c r="BL391" s="21" t="s">
        <v>445</v>
      </c>
      <c r="BM391" s="21" t="s">
        <v>832</v>
      </c>
    </row>
    <row r="392" spans="2:65" s="1" customFormat="1" ht="16.5" customHeight="1">
      <c r="B392" s="37"/>
      <c r="C392" s="164" t="s">
        <v>833</v>
      </c>
      <c r="D392" s="164" t="s">
        <v>157</v>
      </c>
      <c r="E392" s="165" t="s">
        <v>834</v>
      </c>
      <c r="F392" s="263" t="s">
        <v>835</v>
      </c>
      <c r="G392" s="263"/>
      <c r="H392" s="263"/>
      <c r="I392" s="263"/>
      <c r="J392" s="166" t="s">
        <v>328</v>
      </c>
      <c r="K392" s="167">
        <v>1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445</v>
      </c>
      <c r="AT392" s="21" t="s">
        <v>157</v>
      </c>
      <c r="AU392" s="21" t="s">
        <v>135</v>
      </c>
      <c r="AY392" s="21" t="s">
        <v>156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135</v>
      </c>
      <c r="BK392" s="107">
        <f t="shared" si="64"/>
        <v>0</v>
      </c>
      <c r="BL392" s="21" t="s">
        <v>445</v>
      </c>
      <c r="BM392" s="21" t="s">
        <v>836</v>
      </c>
    </row>
    <row r="393" spans="2:65" s="1" customFormat="1" ht="16.5" customHeight="1">
      <c r="B393" s="37"/>
      <c r="C393" s="164" t="s">
        <v>837</v>
      </c>
      <c r="D393" s="164" t="s">
        <v>157</v>
      </c>
      <c r="E393" s="165" t="s">
        <v>838</v>
      </c>
      <c r="F393" s="263" t="s">
        <v>839</v>
      </c>
      <c r="G393" s="263"/>
      <c r="H393" s="263"/>
      <c r="I393" s="263"/>
      <c r="J393" s="166" t="s">
        <v>328</v>
      </c>
      <c r="K393" s="167">
        <v>8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445</v>
      </c>
      <c r="AT393" s="21" t="s">
        <v>157</v>
      </c>
      <c r="AU393" s="21" t="s">
        <v>135</v>
      </c>
      <c r="AY393" s="21" t="s">
        <v>156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135</v>
      </c>
      <c r="BK393" s="107">
        <f t="shared" si="64"/>
        <v>0</v>
      </c>
      <c r="BL393" s="21" t="s">
        <v>445</v>
      </c>
      <c r="BM393" s="21" t="s">
        <v>840</v>
      </c>
    </row>
    <row r="394" spans="2:65" s="1" customFormat="1" ht="16.5" customHeight="1">
      <c r="B394" s="37"/>
      <c r="C394" s="164" t="s">
        <v>841</v>
      </c>
      <c r="D394" s="164" t="s">
        <v>157</v>
      </c>
      <c r="E394" s="165" t="s">
        <v>842</v>
      </c>
      <c r="F394" s="263" t="s">
        <v>843</v>
      </c>
      <c r="G394" s="263"/>
      <c r="H394" s="263"/>
      <c r="I394" s="263"/>
      <c r="J394" s="166" t="s">
        <v>328</v>
      </c>
      <c r="K394" s="167">
        <v>1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445</v>
      </c>
      <c r="AT394" s="21" t="s">
        <v>157</v>
      </c>
      <c r="AU394" s="21" t="s">
        <v>135</v>
      </c>
      <c r="AY394" s="21" t="s">
        <v>156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135</v>
      </c>
      <c r="BK394" s="107">
        <f t="shared" si="64"/>
        <v>0</v>
      </c>
      <c r="BL394" s="21" t="s">
        <v>445</v>
      </c>
      <c r="BM394" s="21" t="s">
        <v>844</v>
      </c>
    </row>
    <row r="395" spans="2:65" s="1" customFormat="1" ht="16.5" customHeight="1">
      <c r="B395" s="37"/>
      <c r="C395" s="164" t="s">
        <v>845</v>
      </c>
      <c r="D395" s="164" t="s">
        <v>157</v>
      </c>
      <c r="E395" s="165" t="s">
        <v>846</v>
      </c>
      <c r="F395" s="263" t="s">
        <v>847</v>
      </c>
      <c r="G395" s="263"/>
      <c r="H395" s="263"/>
      <c r="I395" s="263"/>
      <c r="J395" s="166" t="s">
        <v>328</v>
      </c>
      <c r="K395" s="167">
        <v>1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445</v>
      </c>
      <c r="AT395" s="21" t="s">
        <v>157</v>
      </c>
      <c r="AU395" s="21" t="s">
        <v>135</v>
      </c>
      <c r="AY395" s="21" t="s">
        <v>156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135</v>
      </c>
      <c r="BK395" s="107">
        <f t="shared" si="64"/>
        <v>0</v>
      </c>
      <c r="BL395" s="21" t="s">
        <v>445</v>
      </c>
      <c r="BM395" s="21" t="s">
        <v>848</v>
      </c>
    </row>
    <row r="396" spans="2:65" s="1" customFormat="1" ht="16.5" customHeight="1">
      <c r="B396" s="37"/>
      <c r="C396" s="164" t="s">
        <v>849</v>
      </c>
      <c r="D396" s="164" t="s">
        <v>157</v>
      </c>
      <c r="E396" s="165" t="s">
        <v>850</v>
      </c>
      <c r="F396" s="263" t="s">
        <v>851</v>
      </c>
      <c r="G396" s="263"/>
      <c r="H396" s="263"/>
      <c r="I396" s="263"/>
      <c r="J396" s="166" t="s">
        <v>328</v>
      </c>
      <c r="K396" s="167">
        <v>1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445</v>
      </c>
      <c r="AT396" s="21" t="s">
        <v>157</v>
      </c>
      <c r="AU396" s="21" t="s">
        <v>135</v>
      </c>
      <c r="AY396" s="21" t="s">
        <v>156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135</v>
      </c>
      <c r="BK396" s="107">
        <f t="shared" si="64"/>
        <v>0</v>
      </c>
      <c r="BL396" s="21" t="s">
        <v>445</v>
      </c>
      <c r="BM396" s="21" t="s">
        <v>852</v>
      </c>
    </row>
    <row r="397" spans="2:65" s="1" customFormat="1" ht="16.5" customHeight="1">
      <c r="B397" s="37"/>
      <c r="C397" s="164" t="s">
        <v>853</v>
      </c>
      <c r="D397" s="164" t="s">
        <v>157</v>
      </c>
      <c r="E397" s="165" t="s">
        <v>854</v>
      </c>
      <c r="F397" s="263" t="s">
        <v>855</v>
      </c>
      <c r="G397" s="263"/>
      <c r="H397" s="263"/>
      <c r="I397" s="263"/>
      <c r="J397" s="166" t="s">
        <v>328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445</v>
      </c>
      <c r="AT397" s="21" t="s">
        <v>157</v>
      </c>
      <c r="AU397" s="21" t="s">
        <v>135</v>
      </c>
      <c r="AY397" s="21" t="s">
        <v>156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135</v>
      </c>
      <c r="BK397" s="107">
        <f t="shared" si="64"/>
        <v>0</v>
      </c>
      <c r="BL397" s="21" t="s">
        <v>445</v>
      </c>
      <c r="BM397" s="21" t="s">
        <v>856</v>
      </c>
    </row>
    <row r="398" spans="2:65" s="1" customFormat="1" ht="16.5" customHeight="1">
      <c r="B398" s="37"/>
      <c r="C398" s="164" t="s">
        <v>857</v>
      </c>
      <c r="D398" s="164" t="s">
        <v>157</v>
      </c>
      <c r="E398" s="165" t="s">
        <v>858</v>
      </c>
      <c r="F398" s="263" t="s">
        <v>859</v>
      </c>
      <c r="G398" s="263"/>
      <c r="H398" s="263"/>
      <c r="I398" s="263"/>
      <c r="J398" s="166" t="s">
        <v>328</v>
      </c>
      <c r="K398" s="167">
        <v>3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445</v>
      </c>
      <c r="AT398" s="21" t="s">
        <v>157</v>
      </c>
      <c r="AU398" s="21" t="s">
        <v>135</v>
      </c>
      <c r="AY398" s="21" t="s">
        <v>156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135</v>
      </c>
      <c r="BK398" s="107">
        <f t="shared" si="64"/>
        <v>0</v>
      </c>
      <c r="BL398" s="21" t="s">
        <v>445</v>
      </c>
      <c r="BM398" s="21" t="s">
        <v>860</v>
      </c>
    </row>
    <row r="399" spans="2:65" s="1" customFormat="1" ht="16.5" customHeight="1">
      <c r="B399" s="37"/>
      <c r="C399" s="164" t="s">
        <v>861</v>
      </c>
      <c r="D399" s="164" t="s">
        <v>157</v>
      </c>
      <c r="E399" s="165" t="s">
        <v>862</v>
      </c>
      <c r="F399" s="263" t="s">
        <v>863</v>
      </c>
      <c r="G399" s="263"/>
      <c r="H399" s="263"/>
      <c r="I399" s="263"/>
      <c r="J399" s="166" t="s">
        <v>328</v>
      </c>
      <c r="K399" s="167">
        <v>11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445</v>
      </c>
      <c r="AT399" s="21" t="s">
        <v>157</v>
      </c>
      <c r="AU399" s="21" t="s">
        <v>135</v>
      </c>
      <c r="AY399" s="21" t="s">
        <v>156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135</v>
      </c>
      <c r="BK399" s="107">
        <f t="shared" si="64"/>
        <v>0</v>
      </c>
      <c r="BL399" s="21" t="s">
        <v>445</v>
      </c>
      <c r="BM399" s="21" t="s">
        <v>864</v>
      </c>
    </row>
    <row r="400" spans="2:65" s="1" customFormat="1" ht="16.5" customHeight="1">
      <c r="B400" s="37"/>
      <c r="C400" s="164" t="s">
        <v>865</v>
      </c>
      <c r="D400" s="164" t="s">
        <v>157</v>
      </c>
      <c r="E400" s="165" t="s">
        <v>866</v>
      </c>
      <c r="F400" s="263" t="s">
        <v>867</v>
      </c>
      <c r="G400" s="263"/>
      <c r="H400" s="263"/>
      <c r="I400" s="263"/>
      <c r="J400" s="166" t="s">
        <v>328</v>
      </c>
      <c r="K400" s="167">
        <v>14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445</v>
      </c>
      <c r="AT400" s="21" t="s">
        <v>157</v>
      </c>
      <c r="AU400" s="21" t="s">
        <v>135</v>
      </c>
      <c r="AY400" s="21" t="s">
        <v>156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135</v>
      </c>
      <c r="BK400" s="107">
        <f t="shared" si="64"/>
        <v>0</v>
      </c>
      <c r="BL400" s="21" t="s">
        <v>445</v>
      </c>
      <c r="BM400" s="21" t="s">
        <v>868</v>
      </c>
    </row>
    <row r="401" spans="2:65" s="1" customFormat="1" ht="38.25" customHeight="1">
      <c r="B401" s="37"/>
      <c r="C401" s="164" t="s">
        <v>869</v>
      </c>
      <c r="D401" s="164" t="s">
        <v>157</v>
      </c>
      <c r="E401" s="165" t="s">
        <v>870</v>
      </c>
      <c r="F401" s="263" t="s">
        <v>871</v>
      </c>
      <c r="G401" s="263"/>
      <c r="H401" s="263"/>
      <c r="I401" s="263"/>
      <c r="J401" s="166" t="s">
        <v>160</v>
      </c>
      <c r="K401" s="167">
        <v>3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445</v>
      </c>
      <c r="AT401" s="21" t="s">
        <v>157</v>
      </c>
      <c r="AU401" s="21" t="s">
        <v>135</v>
      </c>
      <c r="AY401" s="21" t="s">
        <v>156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135</v>
      </c>
      <c r="BK401" s="107">
        <f t="shared" si="64"/>
        <v>0</v>
      </c>
      <c r="BL401" s="21" t="s">
        <v>445</v>
      </c>
      <c r="BM401" s="21" t="s">
        <v>872</v>
      </c>
    </row>
    <row r="402" spans="2:65" s="1" customFormat="1" ht="38.25" customHeight="1">
      <c r="B402" s="37"/>
      <c r="C402" s="164" t="s">
        <v>873</v>
      </c>
      <c r="D402" s="164" t="s">
        <v>157</v>
      </c>
      <c r="E402" s="165" t="s">
        <v>874</v>
      </c>
      <c r="F402" s="263" t="s">
        <v>875</v>
      </c>
      <c r="G402" s="263"/>
      <c r="H402" s="263"/>
      <c r="I402" s="263"/>
      <c r="J402" s="166" t="s">
        <v>160</v>
      </c>
      <c r="K402" s="167">
        <v>1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445</v>
      </c>
      <c r="AT402" s="21" t="s">
        <v>157</v>
      </c>
      <c r="AU402" s="21" t="s">
        <v>135</v>
      </c>
      <c r="AY402" s="21" t="s">
        <v>156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135</v>
      </c>
      <c r="BK402" s="107">
        <f t="shared" si="64"/>
        <v>0</v>
      </c>
      <c r="BL402" s="21" t="s">
        <v>445</v>
      </c>
      <c r="BM402" s="21" t="s">
        <v>876</v>
      </c>
    </row>
    <row r="403" spans="2:65" s="1" customFormat="1" ht="38.25" customHeight="1">
      <c r="B403" s="37"/>
      <c r="C403" s="164" t="s">
        <v>877</v>
      </c>
      <c r="D403" s="164" t="s">
        <v>157</v>
      </c>
      <c r="E403" s="165" t="s">
        <v>878</v>
      </c>
      <c r="F403" s="263" t="s">
        <v>879</v>
      </c>
      <c r="G403" s="263"/>
      <c r="H403" s="263"/>
      <c r="I403" s="263"/>
      <c r="J403" s="166" t="s">
        <v>160</v>
      </c>
      <c r="K403" s="167">
        <v>1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445</v>
      </c>
      <c r="AT403" s="21" t="s">
        <v>157</v>
      </c>
      <c r="AU403" s="21" t="s">
        <v>135</v>
      </c>
      <c r="AY403" s="21" t="s">
        <v>156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135</v>
      </c>
      <c r="BK403" s="107">
        <f t="shared" si="64"/>
        <v>0</v>
      </c>
      <c r="BL403" s="21" t="s">
        <v>445</v>
      </c>
      <c r="BM403" s="21" t="s">
        <v>880</v>
      </c>
    </row>
    <row r="404" spans="2:65" s="1" customFormat="1" ht="38.25" customHeight="1">
      <c r="B404" s="37"/>
      <c r="C404" s="164" t="s">
        <v>881</v>
      </c>
      <c r="D404" s="164" t="s">
        <v>157</v>
      </c>
      <c r="E404" s="165" t="s">
        <v>882</v>
      </c>
      <c r="F404" s="263" t="s">
        <v>883</v>
      </c>
      <c r="G404" s="263"/>
      <c r="H404" s="263"/>
      <c r="I404" s="263"/>
      <c r="J404" s="166" t="s">
        <v>160</v>
      </c>
      <c r="K404" s="167">
        <v>1</v>
      </c>
      <c r="L404" s="264">
        <v>0</v>
      </c>
      <c r="M404" s="265"/>
      <c r="N404" s="266">
        <f t="shared" si="5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56"/>
        <v>0</v>
      </c>
      <c r="X404" s="169">
        <v>0</v>
      </c>
      <c r="Y404" s="169">
        <f t="shared" si="57"/>
        <v>0</v>
      </c>
      <c r="Z404" s="169">
        <v>0</v>
      </c>
      <c r="AA404" s="170">
        <f t="shared" si="58"/>
        <v>0</v>
      </c>
      <c r="AR404" s="21" t="s">
        <v>445</v>
      </c>
      <c r="AT404" s="21" t="s">
        <v>157</v>
      </c>
      <c r="AU404" s="21" t="s">
        <v>135</v>
      </c>
      <c r="AY404" s="21" t="s">
        <v>156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1" t="s">
        <v>135</v>
      </c>
      <c r="BK404" s="107">
        <f t="shared" si="64"/>
        <v>0</v>
      </c>
      <c r="BL404" s="21" t="s">
        <v>445</v>
      </c>
      <c r="BM404" s="21" t="s">
        <v>884</v>
      </c>
    </row>
    <row r="405" spans="2:65" s="1" customFormat="1" ht="16.5" customHeight="1">
      <c r="B405" s="37"/>
      <c r="C405" s="164" t="s">
        <v>885</v>
      </c>
      <c r="D405" s="164" t="s">
        <v>157</v>
      </c>
      <c r="E405" s="165" t="s">
        <v>886</v>
      </c>
      <c r="F405" s="263" t="s">
        <v>887</v>
      </c>
      <c r="G405" s="263"/>
      <c r="H405" s="263"/>
      <c r="I405" s="263"/>
      <c r="J405" s="166" t="s">
        <v>328</v>
      </c>
      <c r="K405" s="167">
        <v>1</v>
      </c>
      <c r="L405" s="264">
        <v>0</v>
      </c>
      <c r="M405" s="265"/>
      <c r="N405" s="266">
        <f t="shared" si="5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56"/>
        <v>0</v>
      </c>
      <c r="X405" s="169">
        <v>0</v>
      </c>
      <c r="Y405" s="169">
        <f t="shared" si="57"/>
        <v>0</v>
      </c>
      <c r="Z405" s="169">
        <v>0</v>
      </c>
      <c r="AA405" s="170">
        <f t="shared" si="58"/>
        <v>0</v>
      </c>
      <c r="AR405" s="21" t="s">
        <v>445</v>
      </c>
      <c r="AT405" s="21" t="s">
        <v>157</v>
      </c>
      <c r="AU405" s="21" t="s">
        <v>135</v>
      </c>
      <c r="AY405" s="21" t="s">
        <v>156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1" t="s">
        <v>135</v>
      </c>
      <c r="BK405" s="107">
        <f t="shared" si="64"/>
        <v>0</v>
      </c>
      <c r="BL405" s="21" t="s">
        <v>445</v>
      </c>
      <c r="BM405" s="21" t="s">
        <v>888</v>
      </c>
    </row>
    <row r="406" spans="2:65" s="1" customFormat="1" ht="16.5" customHeight="1">
      <c r="B406" s="37"/>
      <c r="C406" s="164" t="s">
        <v>889</v>
      </c>
      <c r="D406" s="164" t="s">
        <v>157</v>
      </c>
      <c r="E406" s="165" t="s">
        <v>890</v>
      </c>
      <c r="F406" s="263" t="s">
        <v>891</v>
      </c>
      <c r="G406" s="263"/>
      <c r="H406" s="263"/>
      <c r="I406" s="263"/>
      <c r="J406" s="166" t="s">
        <v>328</v>
      </c>
      <c r="K406" s="167">
        <v>1</v>
      </c>
      <c r="L406" s="264">
        <v>0</v>
      </c>
      <c r="M406" s="265"/>
      <c r="N406" s="266">
        <f t="shared" si="5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56"/>
        <v>0</v>
      </c>
      <c r="X406" s="169">
        <v>0</v>
      </c>
      <c r="Y406" s="169">
        <f t="shared" si="57"/>
        <v>0</v>
      </c>
      <c r="Z406" s="169">
        <v>0</v>
      </c>
      <c r="AA406" s="170">
        <f t="shared" si="58"/>
        <v>0</v>
      </c>
      <c r="AR406" s="21" t="s">
        <v>445</v>
      </c>
      <c r="AT406" s="21" t="s">
        <v>157</v>
      </c>
      <c r="AU406" s="21" t="s">
        <v>135</v>
      </c>
      <c r="AY406" s="21" t="s">
        <v>156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1" t="s">
        <v>135</v>
      </c>
      <c r="BK406" s="107">
        <f t="shared" si="64"/>
        <v>0</v>
      </c>
      <c r="BL406" s="21" t="s">
        <v>445</v>
      </c>
      <c r="BM406" s="21" t="s">
        <v>892</v>
      </c>
    </row>
    <row r="407" spans="2:65" s="1" customFormat="1" ht="16.5" customHeight="1">
      <c r="B407" s="37"/>
      <c r="C407" s="164" t="s">
        <v>893</v>
      </c>
      <c r="D407" s="164" t="s">
        <v>157</v>
      </c>
      <c r="E407" s="165" t="s">
        <v>894</v>
      </c>
      <c r="F407" s="263" t="s">
        <v>895</v>
      </c>
      <c r="G407" s="263"/>
      <c r="H407" s="263"/>
      <c r="I407" s="263"/>
      <c r="J407" s="166" t="s">
        <v>328</v>
      </c>
      <c r="K407" s="167">
        <v>1</v>
      </c>
      <c r="L407" s="264">
        <v>0</v>
      </c>
      <c r="M407" s="265"/>
      <c r="N407" s="266">
        <f t="shared" si="55"/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 t="shared" si="56"/>
        <v>0</v>
      </c>
      <c r="X407" s="169">
        <v>0</v>
      </c>
      <c r="Y407" s="169">
        <f t="shared" si="57"/>
        <v>0</v>
      </c>
      <c r="Z407" s="169">
        <v>0</v>
      </c>
      <c r="AA407" s="170">
        <f t="shared" si="58"/>
        <v>0</v>
      </c>
      <c r="AR407" s="21" t="s">
        <v>445</v>
      </c>
      <c r="AT407" s="21" t="s">
        <v>157</v>
      </c>
      <c r="AU407" s="21" t="s">
        <v>135</v>
      </c>
      <c r="AY407" s="21" t="s">
        <v>156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1" t="s">
        <v>135</v>
      </c>
      <c r="BK407" s="107">
        <f t="shared" si="64"/>
        <v>0</v>
      </c>
      <c r="BL407" s="21" t="s">
        <v>445</v>
      </c>
      <c r="BM407" s="21" t="s">
        <v>896</v>
      </c>
    </row>
    <row r="408" spans="2:65" s="1" customFormat="1" ht="16.5" customHeight="1">
      <c r="B408" s="37"/>
      <c r="C408" s="164" t="s">
        <v>897</v>
      </c>
      <c r="D408" s="164" t="s">
        <v>157</v>
      </c>
      <c r="E408" s="165" t="s">
        <v>898</v>
      </c>
      <c r="F408" s="263" t="s">
        <v>899</v>
      </c>
      <c r="G408" s="263"/>
      <c r="H408" s="263"/>
      <c r="I408" s="263"/>
      <c r="J408" s="166" t="s">
        <v>328</v>
      </c>
      <c r="K408" s="167">
        <v>1</v>
      </c>
      <c r="L408" s="264">
        <v>0</v>
      </c>
      <c r="M408" s="265"/>
      <c r="N408" s="266">
        <f t="shared" si="55"/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 t="shared" si="56"/>
        <v>0</v>
      </c>
      <c r="X408" s="169">
        <v>0</v>
      </c>
      <c r="Y408" s="169">
        <f t="shared" si="57"/>
        <v>0</v>
      </c>
      <c r="Z408" s="169">
        <v>0</v>
      </c>
      <c r="AA408" s="170">
        <f t="shared" si="58"/>
        <v>0</v>
      </c>
      <c r="AR408" s="21" t="s">
        <v>445</v>
      </c>
      <c r="AT408" s="21" t="s">
        <v>157</v>
      </c>
      <c r="AU408" s="21" t="s">
        <v>135</v>
      </c>
      <c r="AY408" s="21" t="s">
        <v>156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1" t="s">
        <v>135</v>
      </c>
      <c r="BK408" s="107">
        <f t="shared" si="64"/>
        <v>0</v>
      </c>
      <c r="BL408" s="21" t="s">
        <v>445</v>
      </c>
      <c r="BM408" s="21" t="s">
        <v>900</v>
      </c>
    </row>
    <row r="409" spans="2:65" s="1" customFormat="1" ht="16.5" customHeight="1">
      <c r="B409" s="37"/>
      <c r="C409" s="164" t="s">
        <v>901</v>
      </c>
      <c r="D409" s="164" t="s">
        <v>157</v>
      </c>
      <c r="E409" s="165" t="s">
        <v>902</v>
      </c>
      <c r="F409" s="263" t="s">
        <v>903</v>
      </c>
      <c r="G409" s="263"/>
      <c r="H409" s="263"/>
      <c r="I409" s="263"/>
      <c r="J409" s="166" t="s">
        <v>328</v>
      </c>
      <c r="K409" s="167">
        <v>1</v>
      </c>
      <c r="L409" s="264">
        <v>0</v>
      </c>
      <c r="M409" s="265"/>
      <c r="N409" s="266">
        <f t="shared" si="55"/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 t="shared" si="56"/>
        <v>0</v>
      </c>
      <c r="X409" s="169">
        <v>0</v>
      </c>
      <c r="Y409" s="169">
        <f t="shared" si="57"/>
        <v>0</v>
      </c>
      <c r="Z409" s="169">
        <v>0</v>
      </c>
      <c r="AA409" s="170">
        <f t="shared" si="58"/>
        <v>0</v>
      </c>
      <c r="AR409" s="21" t="s">
        <v>445</v>
      </c>
      <c r="AT409" s="21" t="s">
        <v>157</v>
      </c>
      <c r="AU409" s="21" t="s">
        <v>135</v>
      </c>
      <c r="AY409" s="21" t="s">
        <v>156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1" t="s">
        <v>135</v>
      </c>
      <c r="BK409" s="107">
        <f t="shared" si="64"/>
        <v>0</v>
      </c>
      <c r="BL409" s="21" t="s">
        <v>445</v>
      </c>
      <c r="BM409" s="21" t="s">
        <v>904</v>
      </c>
    </row>
    <row r="410" spans="2:65" s="9" customFormat="1" ht="29.85" customHeight="1">
      <c r="B410" s="153"/>
      <c r="C410" s="154"/>
      <c r="D410" s="163" t="s">
        <v>131</v>
      </c>
      <c r="E410" s="163"/>
      <c r="F410" s="163"/>
      <c r="G410" s="163"/>
      <c r="H410" s="163"/>
      <c r="I410" s="163"/>
      <c r="J410" s="163"/>
      <c r="K410" s="163"/>
      <c r="L410" s="163"/>
      <c r="M410" s="163"/>
      <c r="N410" s="284">
        <f>BK410</f>
        <v>0</v>
      </c>
      <c r="O410" s="285"/>
      <c r="P410" s="285"/>
      <c r="Q410" s="285"/>
      <c r="R410" s="156"/>
      <c r="T410" s="157"/>
      <c r="U410" s="154"/>
      <c r="V410" s="154"/>
      <c r="W410" s="158">
        <f>SUM(W411:W414)</f>
        <v>0</v>
      </c>
      <c r="X410" s="154"/>
      <c r="Y410" s="158">
        <f>SUM(Y411:Y414)</f>
        <v>0</v>
      </c>
      <c r="Z410" s="154"/>
      <c r="AA410" s="159">
        <f>SUM(AA411:AA414)</f>
        <v>0</v>
      </c>
      <c r="AR410" s="160" t="s">
        <v>169</v>
      </c>
      <c r="AT410" s="161" t="s">
        <v>78</v>
      </c>
      <c r="AU410" s="161" t="s">
        <v>84</v>
      </c>
      <c r="AY410" s="160" t="s">
        <v>156</v>
      </c>
      <c r="BK410" s="162">
        <f>SUM(BK411:BK414)</f>
        <v>0</v>
      </c>
    </row>
    <row r="411" spans="2:65" s="1" customFormat="1" ht="16.5" customHeight="1">
      <c r="B411" s="37"/>
      <c r="C411" s="164" t="s">
        <v>905</v>
      </c>
      <c r="D411" s="164" t="s">
        <v>157</v>
      </c>
      <c r="E411" s="165" t="s">
        <v>906</v>
      </c>
      <c r="F411" s="263" t="s">
        <v>907</v>
      </c>
      <c r="G411" s="263"/>
      <c r="H411" s="263"/>
      <c r="I411" s="263"/>
      <c r="J411" s="166" t="s">
        <v>160</v>
      </c>
      <c r="K411" s="167">
        <v>1</v>
      </c>
      <c r="L411" s="264">
        <v>0</v>
      </c>
      <c r="M411" s="265"/>
      <c r="N411" s="266">
        <f>ROUND(L411*K411,2)</f>
        <v>0</v>
      </c>
      <c r="O411" s="266"/>
      <c r="P411" s="266"/>
      <c r="Q411" s="266"/>
      <c r="R411" s="39"/>
      <c r="T411" s="168" t="s">
        <v>22</v>
      </c>
      <c r="U411" s="46" t="s">
        <v>46</v>
      </c>
      <c r="V411" s="38"/>
      <c r="W411" s="169">
        <f>V411*K411</f>
        <v>0</v>
      </c>
      <c r="X411" s="169">
        <v>0</v>
      </c>
      <c r="Y411" s="169">
        <f>X411*K411</f>
        <v>0</v>
      </c>
      <c r="Z411" s="169">
        <v>0</v>
      </c>
      <c r="AA411" s="170">
        <f>Z411*K411</f>
        <v>0</v>
      </c>
      <c r="AR411" s="21" t="s">
        <v>445</v>
      </c>
      <c r="AT411" s="21" t="s">
        <v>157</v>
      </c>
      <c r="AU411" s="21" t="s">
        <v>135</v>
      </c>
      <c r="AY411" s="21" t="s">
        <v>156</v>
      </c>
      <c r="BE411" s="107">
        <f>IF(U411="základní",N411,0)</f>
        <v>0</v>
      </c>
      <c r="BF411" s="107">
        <f>IF(U411="snížená",N411,0)</f>
        <v>0</v>
      </c>
      <c r="BG411" s="107">
        <f>IF(U411="zákl. přenesená",N411,0)</f>
        <v>0</v>
      </c>
      <c r="BH411" s="107">
        <f>IF(U411="sníž. přenesená",N411,0)</f>
        <v>0</v>
      </c>
      <c r="BI411" s="107">
        <f>IF(U411="nulová",N411,0)</f>
        <v>0</v>
      </c>
      <c r="BJ411" s="21" t="s">
        <v>135</v>
      </c>
      <c r="BK411" s="107">
        <f>ROUND(L411*K411,2)</f>
        <v>0</v>
      </c>
      <c r="BL411" s="21" t="s">
        <v>445</v>
      </c>
      <c r="BM411" s="21" t="s">
        <v>908</v>
      </c>
    </row>
    <row r="412" spans="2:65" s="1" customFormat="1" ht="25.5" customHeight="1">
      <c r="B412" s="37"/>
      <c r="C412" s="164" t="s">
        <v>909</v>
      </c>
      <c r="D412" s="164" t="s">
        <v>157</v>
      </c>
      <c r="E412" s="165" t="s">
        <v>910</v>
      </c>
      <c r="F412" s="263" t="s">
        <v>911</v>
      </c>
      <c r="G412" s="263"/>
      <c r="H412" s="263"/>
      <c r="I412" s="263"/>
      <c r="J412" s="166" t="s">
        <v>160</v>
      </c>
      <c r="K412" s="167">
        <v>1</v>
      </c>
      <c r="L412" s="264">
        <v>0</v>
      </c>
      <c r="M412" s="265"/>
      <c r="N412" s="266">
        <f>ROUND(L412*K412,2)</f>
        <v>0</v>
      </c>
      <c r="O412" s="266"/>
      <c r="P412" s="266"/>
      <c r="Q412" s="266"/>
      <c r="R412" s="39"/>
      <c r="T412" s="168" t="s">
        <v>22</v>
      </c>
      <c r="U412" s="46" t="s">
        <v>46</v>
      </c>
      <c r="V412" s="38"/>
      <c r="W412" s="169">
        <f>V412*K412</f>
        <v>0</v>
      </c>
      <c r="X412" s="169">
        <v>0</v>
      </c>
      <c r="Y412" s="169">
        <f>X412*K412</f>
        <v>0</v>
      </c>
      <c r="Z412" s="169">
        <v>0</v>
      </c>
      <c r="AA412" s="170">
        <f>Z412*K412</f>
        <v>0</v>
      </c>
      <c r="AR412" s="21" t="s">
        <v>445</v>
      </c>
      <c r="AT412" s="21" t="s">
        <v>157</v>
      </c>
      <c r="AU412" s="21" t="s">
        <v>135</v>
      </c>
      <c r="AY412" s="21" t="s">
        <v>156</v>
      </c>
      <c r="BE412" s="107">
        <f>IF(U412="základní",N412,0)</f>
        <v>0</v>
      </c>
      <c r="BF412" s="107">
        <f>IF(U412="snížená",N412,0)</f>
        <v>0</v>
      </c>
      <c r="BG412" s="107">
        <f>IF(U412="zákl. přenesená",N412,0)</f>
        <v>0</v>
      </c>
      <c r="BH412" s="107">
        <f>IF(U412="sníž. přenesená",N412,0)</f>
        <v>0</v>
      </c>
      <c r="BI412" s="107">
        <f>IF(U412="nulová",N412,0)</f>
        <v>0</v>
      </c>
      <c r="BJ412" s="21" t="s">
        <v>135</v>
      </c>
      <c r="BK412" s="107">
        <f>ROUND(L412*K412,2)</f>
        <v>0</v>
      </c>
      <c r="BL412" s="21" t="s">
        <v>445</v>
      </c>
      <c r="BM412" s="21" t="s">
        <v>912</v>
      </c>
    </row>
    <row r="413" spans="2:65" s="1" customFormat="1" ht="16.5" customHeight="1">
      <c r="B413" s="37"/>
      <c r="C413" s="164" t="s">
        <v>913</v>
      </c>
      <c r="D413" s="164" t="s">
        <v>157</v>
      </c>
      <c r="E413" s="165" t="s">
        <v>914</v>
      </c>
      <c r="F413" s="263" t="s">
        <v>915</v>
      </c>
      <c r="G413" s="263"/>
      <c r="H413" s="263"/>
      <c r="I413" s="263"/>
      <c r="J413" s="166" t="s">
        <v>172</v>
      </c>
      <c r="K413" s="167">
        <v>1.5</v>
      </c>
      <c r="L413" s="264">
        <v>0</v>
      </c>
      <c r="M413" s="265"/>
      <c r="N413" s="266">
        <f>ROUND(L413*K413,2)</f>
        <v>0</v>
      </c>
      <c r="O413" s="266"/>
      <c r="P413" s="266"/>
      <c r="Q413" s="266"/>
      <c r="R413" s="39"/>
      <c r="T413" s="168" t="s">
        <v>22</v>
      </c>
      <c r="U413" s="46" t="s">
        <v>46</v>
      </c>
      <c r="V413" s="38"/>
      <c r="W413" s="169">
        <f>V413*K413</f>
        <v>0</v>
      </c>
      <c r="X413" s="169">
        <v>0</v>
      </c>
      <c r="Y413" s="169">
        <f>X413*K413</f>
        <v>0</v>
      </c>
      <c r="Z413" s="169">
        <v>0</v>
      </c>
      <c r="AA413" s="170">
        <f>Z413*K413</f>
        <v>0</v>
      </c>
      <c r="AR413" s="21" t="s">
        <v>445</v>
      </c>
      <c r="AT413" s="21" t="s">
        <v>157</v>
      </c>
      <c r="AU413" s="21" t="s">
        <v>135</v>
      </c>
      <c r="AY413" s="21" t="s">
        <v>156</v>
      </c>
      <c r="BE413" s="107">
        <f>IF(U413="základní",N413,0)</f>
        <v>0</v>
      </c>
      <c r="BF413" s="107">
        <f>IF(U413="snížená",N413,0)</f>
        <v>0</v>
      </c>
      <c r="BG413" s="107">
        <f>IF(U413="zákl. přenesená",N413,0)</f>
        <v>0</v>
      </c>
      <c r="BH413" s="107">
        <f>IF(U413="sníž. přenesená",N413,0)</f>
        <v>0</v>
      </c>
      <c r="BI413" s="107">
        <f>IF(U413="nulová",N413,0)</f>
        <v>0</v>
      </c>
      <c r="BJ413" s="21" t="s">
        <v>135</v>
      </c>
      <c r="BK413" s="107">
        <f>ROUND(L413*K413,2)</f>
        <v>0</v>
      </c>
      <c r="BL413" s="21" t="s">
        <v>445</v>
      </c>
      <c r="BM413" s="21" t="s">
        <v>916</v>
      </c>
    </row>
    <row r="414" spans="2:65" s="1" customFormat="1" ht="25.5" customHeight="1">
      <c r="B414" s="37"/>
      <c r="C414" s="164" t="s">
        <v>917</v>
      </c>
      <c r="D414" s="164" t="s">
        <v>157</v>
      </c>
      <c r="E414" s="165" t="s">
        <v>918</v>
      </c>
      <c r="F414" s="263" t="s">
        <v>919</v>
      </c>
      <c r="G414" s="263"/>
      <c r="H414" s="263"/>
      <c r="I414" s="263"/>
      <c r="J414" s="166" t="s">
        <v>160</v>
      </c>
      <c r="K414" s="167">
        <v>1</v>
      </c>
      <c r="L414" s="264">
        <v>0</v>
      </c>
      <c r="M414" s="265"/>
      <c r="N414" s="266">
        <f>ROUND(L414*K414,2)</f>
        <v>0</v>
      </c>
      <c r="O414" s="266"/>
      <c r="P414" s="266"/>
      <c r="Q414" s="266"/>
      <c r="R414" s="39"/>
      <c r="T414" s="168" t="s">
        <v>22</v>
      </c>
      <c r="U414" s="46" t="s">
        <v>46</v>
      </c>
      <c r="V414" s="38"/>
      <c r="W414" s="169">
        <f>V414*K414</f>
        <v>0</v>
      </c>
      <c r="X414" s="169">
        <v>0</v>
      </c>
      <c r="Y414" s="169">
        <f>X414*K414</f>
        <v>0</v>
      </c>
      <c r="Z414" s="169">
        <v>0</v>
      </c>
      <c r="AA414" s="170">
        <f>Z414*K414</f>
        <v>0</v>
      </c>
      <c r="AR414" s="21" t="s">
        <v>445</v>
      </c>
      <c r="AT414" s="21" t="s">
        <v>157</v>
      </c>
      <c r="AU414" s="21" t="s">
        <v>135</v>
      </c>
      <c r="AY414" s="21" t="s">
        <v>156</v>
      </c>
      <c r="BE414" s="107">
        <f>IF(U414="základní",N414,0)</f>
        <v>0</v>
      </c>
      <c r="BF414" s="107">
        <f>IF(U414="snížená",N414,0)</f>
        <v>0</v>
      </c>
      <c r="BG414" s="107">
        <f>IF(U414="zákl. přenesená",N414,0)</f>
        <v>0</v>
      </c>
      <c r="BH414" s="107">
        <f>IF(U414="sníž. přenesená",N414,0)</f>
        <v>0</v>
      </c>
      <c r="BI414" s="107">
        <f>IF(U414="nulová",N414,0)</f>
        <v>0</v>
      </c>
      <c r="BJ414" s="21" t="s">
        <v>135</v>
      </c>
      <c r="BK414" s="107">
        <f>ROUND(L414*K414,2)</f>
        <v>0</v>
      </c>
      <c r="BL414" s="21" t="s">
        <v>445</v>
      </c>
      <c r="BM414" s="21" t="s">
        <v>920</v>
      </c>
    </row>
    <row r="415" spans="2:65" s="1" customFormat="1" ht="49.95" hidden="1" customHeight="1">
      <c r="B415" s="37"/>
      <c r="C415" s="38"/>
      <c r="D415" s="155" t="s">
        <v>921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286">
        <f>BK415</f>
        <v>0</v>
      </c>
      <c r="O415" s="287"/>
      <c r="P415" s="287"/>
      <c r="Q415" s="287"/>
      <c r="R415" s="39"/>
      <c r="T415" s="144"/>
      <c r="U415" s="58"/>
      <c r="V415" s="58"/>
      <c r="W415" s="58"/>
      <c r="X415" s="58"/>
      <c r="Y415" s="58"/>
      <c r="Z415" s="58"/>
      <c r="AA415" s="60"/>
      <c r="AT415" s="21" t="s">
        <v>78</v>
      </c>
      <c r="AU415" s="21" t="s">
        <v>79</v>
      </c>
      <c r="AY415" s="21" t="s">
        <v>922</v>
      </c>
      <c r="BK415" s="107">
        <v>0</v>
      </c>
    </row>
    <row r="416" spans="2:65" s="1" customFormat="1" ht="6.9" customHeight="1">
      <c r="B416" s="61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3"/>
    </row>
  </sheetData>
  <sheetProtection algorithmName="SHA-512" hashValue="DKeGcfwxbP0QVtHhuiFBTXTdNKXssNZ09ijP95m3M5P3yu068/OYHe5f+fPqWHZ1XsQNkyVVrgBW/T2sUfQexg==" saltValue="mSfgAkSP4+PU6k9p4Tk2GueCRNBRS46IHuqwT9+B24J5O0z1MKlAs7OT9pecBG+BRjxOl/yz05LF76hL7UTvhw==" spinCount="10" sheet="1" objects="1" scenarios="1" formatColumns="0" formatRows="0"/>
  <mergeCells count="714">
    <mergeCell ref="N348:Q348"/>
    <mergeCell ref="N364:Q364"/>
    <mergeCell ref="N369:Q369"/>
    <mergeCell ref="N370:Q370"/>
    <mergeCell ref="N410:Q410"/>
    <mergeCell ref="N415:Q415"/>
    <mergeCell ref="H1:K1"/>
    <mergeCell ref="S2:AC2"/>
    <mergeCell ref="N234:Q234"/>
    <mergeCell ref="N245:Q245"/>
    <mergeCell ref="N255:Q255"/>
    <mergeCell ref="N272:Q272"/>
    <mergeCell ref="N279:Q279"/>
    <mergeCell ref="N290:Q290"/>
    <mergeCell ref="N298:Q298"/>
    <mergeCell ref="N302:Q302"/>
    <mergeCell ref="N316:Q316"/>
    <mergeCell ref="N138:Q138"/>
    <mergeCell ref="N139:Q139"/>
    <mergeCell ref="N140:Q140"/>
    <mergeCell ref="N149:Q149"/>
    <mergeCell ref="N151:Q151"/>
    <mergeCell ref="N178:Q178"/>
    <mergeCell ref="N213:Q213"/>
    <mergeCell ref="N218:Q218"/>
    <mergeCell ref="N220:Q220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8:I408"/>
    <mergeCell ref="L408:M408"/>
    <mergeCell ref="N408:Q408"/>
    <mergeCell ref="F409:I409"/>
    <mergeCell ref="L409:M409"/>
    <mergeCell ref="N409:Q409"/>
    <mergeCell ref="F411:I411"/>
    <mergeCell ref="L411:M411"/>
    <mergeCell ref="N411:Q411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6:I366"/>
    <mergeCell ref="F367:I367"/>
    <mergeCell ref="L367:M367"/>
    <mergeCell ref="N367:Q367"/>
    <mergeCell ref="F368:I368"/>
    <mergeCell ref="L368:M368"/>
    <mergeCell ref="N368:Q368"/>
    <mergeCell ref="F371:I371"/>
    <mergeCell ref="L371:M371"/>
    <mergeCell ref="N371:Q371"/>
    <mergeCell ref="F358:I358"/>
    <mergeCell ref="F359:I359"/>
    <mergeCell ref="F360:I360"/>
    <mergeCell ref="F361:I361"/>
    <mergeCell ref="F362:I362"/>
    <mergeCell ref="F363:I363"/>
    <mergeCell ref="F365:I365"/>
    <mergeCell ref="L365:M365"/>
    <mergeCell ref="N365:Q365"/>
    <mergeCell ref="F353:I353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L347:M347"/>
    <mergeCell ref="N347:Q347"/>
    <mergeCell ref="F337:I337"/>
    <mergeCell ref="F338:I338"/>
    <mergeCell ref="L338:M338"/>
    <mergeCell ref="N338:Q338"/>
    <mergeCell ref="F339:I339"/>
    <mergeCell ref="L339:M339"/>
    <mergeCell ref="N339:Q339"/>
    <mergeCell ref="F341:I341"/>
    <mergeCell ref="L341:M341"/>
    <mergeCell ref="N341:Q341"/>
    <mergeCell ref="N340:Q340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L329:M329"/>
    <mergeCell ref="N329:Q329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14:I314"/>
    <mergeCell ref="L314:M314"/>
    <mergeCell ref="N314:Q314"/>
    <mergeCell ref="F315:I315"/>
    <mergeCell ref="L315:M315"/>
    <mergeCell ref="N315:Q315"/>
    <mergeCell ref="F317:I317"/>
    <mergeCell ref="L317:M317"/>
    <mergeCell ref="N317:Q317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L309:M309"/>
    <mergeCell ref="N309:Q309"/>
    <mergeCell ref="F299:I299"/>
    <mergeCell ref="L299:M299"/>
    <mergeCell ref="N299:Q299"/>
    <mergeCell ref="F300:I300"/>
    <mergeCell ref="F301:I301"/>
    <mergeCell ref="L301:M301"/>
    <mergeCell ref="N301:Q301"/>
    <mergeCell ref="F303:I303"/>
    <mergeCell ref="L303:M303"/>
    <mergeCell ref="N303:Q303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L294:M294"/>
    <mergeCell ref="N294:Q294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6:I276"/>
    <mergeCell ref="F277:I277"/>
    <mergeCell ref="L277:M277"/>
    <mergeCell ref="N277:Q277"/>
    <mergeCell ref="F278:I278"/>
    <mergeCell ref="L278:M278"/>
    <mergeCell ref="N278:Q278"/>
    <mergeCell ref="F280:I280"/>
    <mergeCell ref="L280:M280"/>
    <mergeCell ref="N280:Q280"/>
    <mergeCell ref="F271:I271"/>
    <mergeCell ref="L271:M271"/>
    <mergeCell ref="N271:Q271"/>
    <mergeCell ref="F273:I273"/>
    <mergeCell ref="L273:M273"/>
    <mergeCell ref="N273:Q273"/>
    <mergeCell ref="F274:I274"/>
    <mergeCell ref="F275:I275"/>
    <mergeCell ref="L275:M275"/>
    <mergeCell ref="N275:Q275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29:I229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N230:Q230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17:I217"/>
    <mergeCell ref="L217:M217"/>
    <mergeCell ref="N217:Q217"/>
    <mergeCell ref="F219:I219"/>
    <mergeCell ref="L219:M219"/>
    <mergeCell ref="N219:Q219"/>
    <mergeCell ref="F222:I222"/>
    <mergeCell ref="L222:M222"/>
    <mergeCell ref="N222:Q222"/>
    <mergeCell ref="N221:Q221"/>
    <mergeCell ref="F212:I212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L211:M211"/>
    <mergeCell ref="N211:Q21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L122:Q122"/>
    <mergeCell ref="C128:Q128"/>
    <mergeCell ref="F130:P130"/>
    <mergeCell ref="M132:P132"/>
    <mergeCell ref="M134:Q134"/>
    <mergeCell ref="M135:Q135"/>
    <mergeCell ref="F137:I137"/>
    <mergeCell ref="L137:M137"/>
    <mergeCell ref="N137:Q137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Byt - Stavební úpravy byt...</vt:lpstr>
      <vt:lpstr>'Byt - Stavební úpravy byt...'!Názvy_tisku</vt:lpstr>
      <vt:lpstr>'Rekapitulace stavby'!Názvy_tisku</vt:lpstr>
      <vt:lpstr>'Byt - Stavební úpravy byt...'!Oblast_tisku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 Jandová</dc:creator>
  <cp:lastModifiedBy>Lenka Jandová</cp:lastModifiedBy>
  <dcterms:created xsi:type="dcterms:W3CDTF">2019-01-06T19:16:19Z</dcterms:created>
  <dcterms:modified xsi:type="dcterms:W3CDTF">2019-01-06T19:20:30Z</dcterms:modified>
</cp:coreProperties>
</file>