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9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byt...'!$C$127:$Q$415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5" i="2" l="1"/>
  <c r="AY88" i="1"/>
  <c r="AX88" i="1"/>
  <c r="BI414" i="2"/>
  <c r="BH414" i="2"/>
  <c r="BG414" i="2"/>
  <c r="BE414" i="2"/>
  <c r="AA414" i="2"/>
  <c r="Y414" i="2"/>
  <c r="W414" i="2"/>
  <c r="BK414" i="2"/>
  <c r="N414" i="2"/>
  <c r="BF414" i="2" s="1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E412" i="2"/>
  <c r="AA412" i="2"/>
  <c r="Y412" i="2"/>
  <c r="W412" i="2"/>
  <c r="BK412" i="2"/>
  <c r="N412" i="2"/>
  <c r="BF412" i="2" s="1"/>
  <c r="BI411" i="2"/>
  <c r="BH411" i="2"/>
  <c r="BG411" i="2"/>
  <c r="BE411" i="2"/>
  <c r="AA411" i="2"/>
  <c r="Y411" i="2"/>
  <c r="Y410" i="2" s="1"/>
  <c r="W411" i="2"/>
  <c r="BK411" i="2"/>
  <c r="BK410" i="2" s="1"/>
  <c r="N410" i="2"/>
  <c r="N111" i="2" s="1"/>
  <c r="N411" i="2"/>
  <c r="BF411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AA370" i="2" s="1"/>
  <c r="Y371" i="2"/>
  <c r="Y370" i="2"/>
  <c r="W371" i="2"/>
  <c r="BK371" i="2"/>
  <c r="BK370" i="2"/>
  <c r="N370" i="2" s="1"/>
  <c r="N110" i="2" s="1"/>
  <c r="BK369" i="2"/>
  <c r="N369" i="2" s="1"/>
  <c r="N109" i="2" s="1"/>
  <c r="N371" i="2"/>
  <c r="BF371" i="2" s="1"/>
  <c r="BI367" i="2"/>
  <c r="BH367" i="2"/>
  <c r="BG367" i="2"/>
  <c r="BE367" i="2"/>
  <c r="AA367" i="2"/>
  <c r="Y367" i="2"/>
  <c r="W367" i="2"/>
  <c r="BK367" i="2"/>
  <c r="N367" i="2"/>
  <c r="BF367" i="2" s="1"/>
  <c r="BI365" i="2"/>
  <c r="BH365" i="2"/>
  <c r="BG365" i="2"/>
  <c r="BE365" i="2"/>
  <c r="AA365" i="2"/>
  <c r="Y365" i="2"/>
  <c r="W365" i="2"/>
  <c r="BK365" i="2"/>
  <c r="N365" i="2"/>
  <c r="BF365" i="2" s="1"/>
  <c r="BI361" i="2"/>
  <c r="BH361" i="2"/>
  <c r="BG361" i="2"/>
  <c r="BE361" i="2"/>
  <c r="AA361" i="2"/>
  <c r="Y361" i="2"/>
  <c r="W361" i="2"/>
  <c r="BK361" i="2"/>
  <c r="N361" i="2"/>
  <c r="BF361" i="2" s="1"/>
  <c r="BI360" i="2"/>
  <c r="BH360" i="2"/>
  <c r="BG360" i="2"/>
  <c r="BE360" i="2"/>
  <c r="AA360" i="2"/>
  <c r="Y360" i="2"/>
  <c r="W360" i="2"/>
  <c r="BK360" i="2"/>
  <c r="N360" i="2"/>
  <c r="BF360" i="2" s="1"/>
  <c r="BI358" i="2"/>
  <c r="BH358" i="2"/>
  <c r="BG358" i="2"/>
  <c r="BE358" i="2"/>
  <c r="AA358" i="2"/>
  <c r="Y358" i="2"/>
  <c r="W358" i="2"/>
  <c r="BK358" i="2"/>
  <c r="N358" i="2"/>
  <c r="BF358" i="2" s="1"/>
  <c r="BI352" i="2"/>
  <c r="BH352" i="2"/>
  <c r="BG352" i="2"/>
  <c r="BE352" i="2"/>
  <c r="AA352" i="2"/>
  <c r="Y352" i="2"/>
  <c r="W352" i="2"/>
  <c r="BK352" i="2"/>
  <c r="N352" i="2"/>
  <c r="BF352" i="2" s="1"/>
  <c r="BI346" i="2"/>
  <c r="BH346" i="2"/>
  <c r="BG346" i="2"/>
  <c r="BE346" i="2"/>
  <c r="AA346" i="2"/>
  <c r="Y346" i="2"/>
  <c r="Y345" i="2" s="1"/>
  <c r="W346" i="2"/>
  <c r="W345" i="2" s="1"/>
  <c r="BK346" i="2"/>
  <c r="BK345" i="2" s="1"/>
  <c r="N345" i="2" s="1"/>
  <c r="N108" i="2" s="1"/>
  <c r="N346" i="2"/>
  <c r="BF346" i="2"/>
  <c r="BI344" i="2"/>
  <c r="BH344" i="2"/>
  <c r="BG344" i="2"/>
  <c r="BE344" i="2"/>
  <c r="AA344" i="2"/>
  <c r="Y344" i="2"/>
  <c r="W344" i="2"/>
  <c r="BK344" i="2"/>
  <c r="N344" i="2"/>
  <c r="BF344" i="2" s="1"/>
  <c r="BI341" i="2"/>
  <c r="BH341" i="2"/>
  <c r="BG341" i="2"/>
  <c r="BE341" i="2"/>
  <c r="AA341" i="2"/>
  <c r="Y341" i="2"/>
  <c r="W341" i="2"/>
  <c r="BK341" i="2"/>
  <c r="N341" i="2"/>
  <c r="BF341" i="2" s="1"/>
  <c r="BI338" i="2"/>
  <c r="BH338" i="2"/>
  <c r="BG338" i="2"/>
  <c r="BE338" i="2"/>
  <c r="AA338" i="2"/>
  <c r="Y338" i="2"/>
  <c r="Y337" i="2" s="1"/>
  <c r="W338" i="2"/>
  <c r="W337" i="2" s="1"/>
  <c r="BK338" i="2"/>
  <c r="BK337" i="2" s="1"/>
  <c r="N337" i="2"/>
  <c r="N107" i="2" s="1"/>
  <c r="N338" i="2"/>
  <c r="BF338" i="2"/>
  <c r="BI336" i="2"/>
  <c r="BH336" i="2"/>
  <c r="BG336" i="2"/>
  <c r="BE336" i="2"/>
  <c r="AA336" i="2"/>
  <c r="Y336" i="2"/>
  <c r="W336" i="2"/>
  <c r="BK336" i="2"/>
  <c r="N336" i="2"/>
  <c r="BF336" i="2" s="1"/>
  <c r="BI335" i="2"/>
  <c r="BH335" i="2"/>
  <c r="BG335" i="2"/>
  <c r="BE335" i="2"/>
  <c r="AA335" i="2"/>
  <c r="Y335" i="2"/>
  <c r="W335" i="2"/>
  <c r="BK335" i="2"/>
  <c r="N335" i="2"/>
  <c r="BF335" i="2" s="1"/>
  <c r="BI331" i="2"/>
  <c r="BH331" i="2"/>
  <c r="BG331" i="2"/>
  <c r="BE331" i="2"/>
  <c r="AA331" i="2"/>
  <c r="Y331" i="2"/>
  <c r="W331" i="2"/>
  <c r="BK331" i="2"/>
  <c r="N331" i="2"/>
  <c r="BF331" i="2" s="1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 s="1"/>
  <c r="BI314" i="2"/>
  <c r="BH314" i="2"/>
  <c r="BG314" i="2"/>
  <c r="BE314" i="2"/>
  <c r="AA314" i="2"/>
  <c r="AA313" i="2" s="1"/>
  <c r="Y314" i="2"/>
  <c r="Y313" i="2" s="1"/>
  <c r="W314" i="2"/>
  <c r="BK314" i="2"/>
  <c r="BK313" i="2" s="1"/>
  <c r="N313" i="2"/>
  <c r="N106" i="2" s="1"/>
  <c r="N314" i="2"/>
  <c r="BF314" i="2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 s="1"/>
  <c r="BI300" i="2"/>
  <c r="BH300" i="2"/>
  <c r="BG300" i="2"/>
  <c r="BE300" i="2"/>
  <c r="AA300" i="2"/>
  <c r="Y300" i="2"/>
  <c r="Y299" i="2" s="1"/>
  <c r="W300" i="2"/>
  <c r="W299" i="2" s="1"/>
  <c r="BK300" i="2"/>
  <c r="BK299" i="2" s="1"/>
  <c r="N299" i="2"/>
  <c r="N105" i="2" s="1"/>
  <c r="N300" i="2"/>
  <c r="BF300" i="2"/>
  <c r="BI298" i="2"/>
  <c r="BH298" i="2"/>
  <c r="BG298" i="2"/>
  <c r="BE298" i="2"/>
  <c r="AA298" i="2"/>
  <c r="Y298" i="2"/>
  <c r="W298" i="2"/>
  <c r="BK298" i="2"/>
  <c r="N298" i="2"/>
  <c r="BF298" i="2" s="1"/>
  <c r="BI296" i="2"/>
  <c r="BH296" i="2"/>
  <c r="BG296" i="2"/>
  <c r="BE296" i="2"/>
  <c r="AA296" i="2"/>
  <c r="AA295" i="2" s="1"/>
  <c r="Y296" i="2"/>
  <c r="Y295" i="2" s="1"/>
  <c r="W296" i="2"/>
  <c r="W295" i="2" s="1"/>
  <c r="BK296" i="2"/>
  <c r="BK295" i="2" s="1"/>
  <c r="N295" i="2"/>
  <c r="N104" i="2" s="1"/>
  <c r="N296" i="2"/>
  <c r="BF296" i="2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W287" i="2" s="1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N291" i="2"/>
  <c r="BF291" i="2"/>
  <c r="BI290" i="2"/>
  <c r="BH290" i="2"/>
  <c r="BG290" i="2"/>
  <c r="BE290" i="2"/>
  <c r="AA290" i="2"/>
  <c r="Y290" i="2"/>
  <c r="W290" i="2"/>
  <c r="BK290" i="2"/>
  <c r="N290" i="2"/>
  <c r="BF290" i="2" s="1"/>
  <c r="BI288" i="2"/>
  <c r="BH288" i="2"/>
  <c r="BG288" i="2"/>
  <c r="BE288" i="2"/>
  <c r="AA288" i="2"/>
  <c r="AA287" i="2" s="1"/>
  <c r="Y288" i="2"/>
  <c r="W288" i="2"/>
  <c r="BK288" i="2"/>
  <c r="N288" i="2"/>
  <c r="BF288" i="2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Y276" i="2"/>
  <c r="W276" i="2"/>
  <c r="W275" i="2"/>
  <c r="BK276" i="2"/>
  <c r="N276" i="2"/>
  <c r="BF276" i="2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N273" i="2"/>
  <c r="BF273" i="2" s="1"/>
  <c r="BI271" i="2"/>
  <c r="BH271" i="2"/>
  <c r="BG271" i="2"/>
  <c r="BE271" i="2"/>
  <c r="AA271" i="2"/>
  <c r="Y271" i="2"/>
  <c r="W271" i="2"/>
  <c r="BK271" i="2"/>
  <c r="N271" i="2"/>
  <c r="BF271" i="2" s="1"/>
  <c r="BI269" i="2"/>
  <c r="BH269" i="2"/>
  <c r="BG269" i="2"/>
  <c r="BE269" i="2"/>
  <c r="AA269" i="2"/>
  <c r="Y269" i="2"/>
  <c r="Y268" i="2"/>
  <c r="W269" i="2"/>
  <c r="BK269" i="2"/>
  <c r="BK268" i="2"/>
  <c r="N268" i="2"/>
  <c r="N101" i="2" s="1"/>
  <c r="N269" i="2"/>
  <c r="BF269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AA251" i="2" s="1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Y251" i="2" s="1"/>
  <c r="W252" i="2"/>
  <c r="BK252" i="2"/>
  <c r="N252" i="2"/>
  <c r="BF252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AA241" i="2" s="1"/>
  <c r="Y242" i="2"/>
  <c r="W242" i="2"/>
  <c r="W241" i="2"/>
  <c r="BK242" i="2"/>
  <c r="BK241" i="2" s="1"/>
  <c r="N241" i="2" s="1"/>
  <c r="N99" i="2" s="1"/>
  <c r="N242" i="2"/>
  <c r="BF242" i="2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BK230" i="2" s="1"/>
  <c r="N230" i="2" s="1"/>
  <c r="N98" i="2" s="1"/>
  <c r="N233" i="2"/>
  <c r="BF233" i="2" s="1"/>
  <c r="BI232" i="2"/>
  <c r="BH232" i="2"/>
  <c r="BG232" i="2"/>
  <c r="BE232" i="2"/>
  <c r="AA232" i="2"/>
  <c r="Y232" i="2"/>
  <c r="Y230" i="2" s="1"/>
  <c r="W232" i="2"/>
  <c r="BK232" i="2"/>
  <c r="N232" i="2"/>
  <c r="BF232" i="2"/>
  <c r="BI231" i="2"/>
  <c r="BH231" i="2"/>
  <c r="BG231" i="2"/>
  <c r="BE231" i="2"/>
  <c r="AA231" i="2"/>
  <c r="AA230" i="2" s="1"/>
  <c r="Y231" i="2"/>
  <c r="W231" i="2"/>
  <c r="BK231" i="2"/>
  <c r="N231" i="2"/>
  <c r="BF231" i="2" s="1"/>
  <c r="BI229" i="2"/>
  <c r="BH229" i="2"/>
  <c r="BG229" i="2"/>
  <c r="BE229" i="2"/>
  <c r="AA229" i="2"/>
  <c r="Y229" i="2"/>
  <c r="W229" i="2"/>
  <c r="BK229" i="2"/>
  <c r="BK226" i="2" s="1"/>
  <c r="N229" i="2"/>
  <c r="BF229" i="2" s="1"/>
  <c r="BI228" i="2"/>
  <c r="BH228" i="2"/>
  <c r="BG228" i="2"/>
  <c r="BE228" i="2"/>
  <c r="AA228" i="2"/>
  <c r="Y228" i="2"/>
  <c r="Y226" i="2" s="1"/>
  <c r="W228" i="2"/>
  <c r="BK228" i="2"/>
  <c r="N228" i="2"/>
  <c r="BF228" i="2"/>
  <c r="BI227" i="2"/>
  <c r="BH227" i="2"/>
  <c r="BG227" i="2"/>
  <c r="BE227" i="2"/>
  <c r="AA227" i="2"/>
  <c r="AA226" i="2" s="1"/>
  <c r="Y227" i="2"/>
  <c r="W227" i="2"/>
  <c r="BK227" i="2"/>
  <c r="N227" i="2"/>
  <c r="BF227" i="2" s="1"/>
  <c r="BI224" i="2"/>
  <c r="BH224" i="2"/>
  <c r="BG224" i="2"/>
  <c r="BE224" i="2"/>
  <c r="AA224" i="2"/>
  <c r="Y224" i="2"/>
  <c r="W224" i="2"/>
  <c r="BK224" i="2"/>
  <c r="BK217" i="2" s="1"/>
  <c r="N217" i="2" s="1"/>
  <c r="N96" i="2" s="1"/>
  <c r="N224" i="2"/>
  <c r="BF224" i="2" s="1"/>
  <c r="BI220" i="2"/>
  <c r="BH220" i="2"/>
  <c r="BG220" i="2"/>
  <c r="BE220" i="2"/>
  <c r="AA220" i="2"/>
  <c r="Y220" i="2"/>
  <c r="Y217" i="2" s="1"/>
  <c r="W220" i="2"/>
  <c r="BK220" i="2"/>
  <c r="N220" i="2"/>
  <c r="BF220" i="2"/>
  <c r="BI218" i="2"/>
  <c r="BH218" i="2"/>
  <c r="BG218" i="2"/>
  <c r="BE218" i="2"/>
  <c r="AA218" i="2"/>
  <c r="AA217" i="2" s="1"/>
  <c r="Y218" i="2"/>
  <c r="W218" i="2"/>
  <c r="W217" i="2"/>
  <c r="BK218" i="2"/>
  <c r="N218" i="2"/>
  <c r="BF218" i="2"/>
  <c r="BI215" i="2"/>
  <c r="BH215" i="2"/>
  <c r="BG215" i="2"/>
  <c r="BE215" i="2"/>
  <c r="AA215" i="2"/>
  <c r="AA214" i="2"/>
  <c r="Y215" i="2"/>
  <c r="Y214" i="2" s="1"/>
  <c r="W215" i="2"/>
  <c r="W214" i="2"/>
  <c r="BK215" i="2"/>
  <c r="BK214" i="2" s="1"/>
  <c r="N214" i="2" s="1"/>
  <c r="N94" i="2" s="1"/>
  <c r="N215" i="2"/>
  <c r="BF215" i="2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Y209" i="2" s="1"/>
  <c r="W211" i="2"/>
  <c r="BK211" i="2"/>
  <c r="N211" i="2"/>
  <c r="BF211" i="2"/>
  <c r="BI210" i="2"/>
  <c r="BH210" i="2"/>
  <c r="BG210" i="2"/>
  <c r="BE210" i="2"/>
  <c r="AA210" i="2"/>
  <c r="AA209" i="2" s="1"/>
  <c r="Y210" i="2"/>
  <c r="W210" i="2"/>
  <c r="W209" i="2" s="1"/>
  <c r="BK210" i="2"/>
  <c r="BK209" i="2"/>
  <c r="N209" i="2"/>
  <c r="N93" i="2" s="1"/>
  <c r="N210" i="2"/>
  <c r="BF210" i="2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/>
  <c r="BI201" i="2"/>
  <c r="BH201" i="2"/>
  <c r="BG201" i="2"/>
  <c r="BE201" i="2"/>
  <c r="AA201" i="2"/>
  <c r="Y201" i="2"/>
  <c r="W201" i="2"/>
  <c r="BK201" i="2"/>
  <c r="N201" i="2"/>
  <c r="BF201" i="2" s="1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/>
  <c r="BI191" i="2"/>
  <c r="BH191" i="2"/>
  <c r="BG191" i="2"/>
  <c r="BE191" i="2"/>
  <c r="AA191" i="2"/>
  <c r="Y191" i="2"/>
  <c r="W191" i="2"/>
  <c r="BK191" i="2"/>
  <c r="N191" i="2"/>
  <c r="BF191" i="2" s="1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 s="1"/>
  <c r="BI184" i="2"/>
  <c r="BH184" i="2"/>
  <c r="BG184" i="2"/>
  <c r="BE184" i="2"/>
  <c r="AA184" i="2"/>
  <c r="Y184" i="2"/>
  <c r="W184" i="2"/>
  <c r="W177" i="2" s="1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AA177" i="2"/>
  <c r="Y178" i="2"/>
  <c r="W178" i="2"/>
  <c r="BK178" i="2"/>
  <c r="BK177" i="2" s="1"/>
  <c r="N177" i="2" s="1"/>
  <c r="N92" i="2" s="1"/>
  <c r="N178" i="2"/>
  <c r="BF178" i="2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0" i="2"/>
  <c r="BH170" i="2"/>
  <c r="BG170" i="2"/>
  <c r="BE170" i="2"/>
  <c r="AA170" i="2"/>
  <c r="Y170" i="2"/>
  <c r="W170" i="2"/>
  <c r="BK170" i="2"/>
  <c r="N170" i="2"/>
  <c r="BF170" i="2" s="1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 s="1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W155" i="2"/>
  <c r="BK155" i="2"/>
  <c r="BK150" i="2" s="1"/>
  <c r="N150" i="2" s="1"/>
  <c r="N91" i="2" s="1"/>
  <c r="N155" i="2"/>
  <c r="BF155" i="2" s="1"/>
  <c r="BI153" i="2"/>
  <c r="BH153" i="2"/>
  <c r="BG153" i="2"/>
  <c r="BE153" i="2"/>
  <c r="AA153" i="2"/>
  <c r="Y153" i="2"/>
  <c r="Y150" i="2" s="1"/>
  <c r="W153" i="2"/>
  <c r="BK153" i="2"/>
  <c r="N153" i="2"/>
  <c r="BF153" i="2"/>
  <c r="BI151" i="2"/>
  <c r="BH151" i="2"/>
  <c r="BG151" i="2"/>
  <c r="BE151" i="2"/>
  <c r="AA151" i="2"/>
  <c r="AA150" i="2" s="1"/>
  <c r="Y151" i="2"/>
  <c r="W151" i="2"/>
  <c r="BK151" i="2"/>
  <c r="N151" i="2"/>
  <c r="BF151" i="2" s="1"/>
  <c r="BI149" i="2"/>
  <c r="BH149" i="2"/>
  <c r="BG149" i="2"/>
  <c r="BE149" i="2"/>
  <c r="AA149" i="2"/>
  <c r="AA148" i="2" s="1"/>
  <c r="Y149" i="2"/>
  <c r="Y148" i="2"/>
  <c r="W149" i="2"/>
  <c r="W148" i="2" s="1"/>
  <c r="BK149" i="2"/>
  <c r="BK148" i="2"/>
  <c r="N148" i="2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 s="1"/>
  <c r="BI143" i="2"/>
  <c r="BH143" i="2"/>
  <c r="BG143" i="2"/>
  <c r="BE143" i="2"/>
  <c r="AA143" i="2"/>
  <c r="Y143" i="2"/>
  <c r="Y139" i="2" s="1"/>
  <c r="W143" i="2"/>
  <c r="BK143" i="2"/>
  <c r="N143" i="2"/>
  <c r="BF143" i="2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AA139" i="2"/>
  <c r="AA138" i="2"/>
  <c r="Y140" i="2"/>
  <c r="W140" i="2"/>
  <c r="W139" i="2"/>
  <c r="BK140" i="2"/>
  <c r="BK139" i="2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5" i="2"/>
  <c r="BD88" i="1" s="1"/>
  <c r="BD87" i="1" s="1"/>
  <c r="BH114" i="2"/>
  <c r="BG114" i="2"/>
  <c r="H33" i="2" s="1"/>
  <c r="BB88" i="1" s="1"/>
  <c r="BB87" i="1" s="1"/>
  <c r="BE114" i="2"/>
  <c r="M83" i="2"/>
  <c r="M82" i="2"/>
  <c r="F82" i="2"/>
  <c r="F80" i="2"/>
  <c r="F78" i="2"/>
  <c r="O14" i="2"/>
  <c r="E14" i="2"/>
  <c r="O13" i="2"/>
  <c r="O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1" i="2" l="1"/>
  <c r="AV88" i="1" s="1"/>
  <c r="W35" i="1"/>
  <c r="W33" i="1"/>
  <c r="AX87" i="1"/>
  <c r="W138" i="2"/>
  <c r="N226" i="2"/>
  <c r="N97" i="2" s="1"/>
  <c r="F134" i="2"/>
  <c r="F83" i="2"/>
  <c r="N139" i="2"/>
  <c r="N89" i="2" s="1"/>
  <c r="BK138" i="2"/>
  <c r="W370" i="2"/>
  <c r="AA369" i="2"/>
  <c r="W226" i="2"/>
  <c r="W230" i="2"/>
  <c r="W216" i="2" s="1"/>
  <c r="BK251" i="2"/>
  <c r="N251" i="2" s="1"/>
  <c r="N100" i="2" s="1"/>
  <c r="Y369" i="2"/>
  <c r="W150" i="2"/>
  <c r="M131" i="2"/>
  <c r="M80" i="2"/>
  <c r="H34" i="2"/>
  <c r="BC88" i="1" s="1"/>
  <c r="BC87" i="1" s="1"/>
  <c r="H31" i="2"/>
  <c r="AZ88" i="1" s="1"/>
  <c r="AZ87" i="1" s="1"/>
  <c r="Y177" i="2"/>
  <c r="Y138" i="2" s="1"/>
  <c r="Y137" i="2" s="1"/>
  <c r="W251" i="2"/>
  <c r="AA275" i="2"/>
  <c r="AA410" i="2"/>
  <c r="AA268" i="2"/>
  <c r="AA216" i="2" s="1"/>
  <c r="AA137" i="2" s="1"/>
  <c r="Y275" i="2"/>
  <c r="Y287" i="2"/>
  <c r="AA299" i="2"/>
  <c r="W313" i="2"/>
  <c r="AA337" i="2"/>
  <c r="Y241" i="2"/>
  <c r="Y216" i="2" s="1"/>
  <c r="W268" i="2"/>
  <c r="BK275" i="2"/>
  <c r="N275" i="2" s="1"/>
  <c r="N102" i="2" s="1"/>
  <c r="BK287" i="2"/>
  <c r="N287" i="2" s="1"/>
  <c r="N103" i="2" s="1"/>
  <c r="AA345" i="2"/>
  <c r="W410" i="2"/>
  <c r="AV87" i="1" l="1"/>
  <c r="W369" i="2"/>
  <c r="W137" i="2" s="1"/>
  <c r="AU88" i="1" s="1"/>
  <c r="AU87" i="1" s="1"/>
  <c r="BK216" i="2"/>
  <c r="N216" i="2" s="1"/>
  <c r="N95" i="2" s="1"/>
  <c r="AY87" i="1"/>
  <c r="W34" i="1"/>
  <c r="N138" i="2"/>
  <c r="N88" i="2" s="1"/>
  <c r="BK137" i="2" l="1"/>
  <c r="N137" i="2" s="1"/>
  <c r="N87" i="2" s="1"/>
  <c r="N118" i="2" l="1"/>
  <c r="BF118" i="2" s="1"/>
  <c r="N116" i="2"/>
  <c r="BF116" i="2" s="1"/>
  <c r="M26" i="2"/>
  <c r="N119" i="2"/>
  <c r="BF119" i="2" s="1"/>
  <c r="N115" i="2"/>
  <c r="BF115" i="2" s="1"/>
  <c r="N117" i="2"/>
  <c r="BF117" i="2" s="1"/>
  <c r="N114" i="2"/>
  <c r="N113" i="2" l="1"/>
  <c r="BF114" i="2"/>
  <c r="H32" i="2" l="1"/>
  <c r="BA88" i="1" s="1"/>
  <c r="BA87" i="1" s="1"/>
  <c r="M32" i="2"/>
  <c r="AW88" i="1" s="1"/>
  <c r="AT88" i="1" s="1"/>
  <c r="M27" i="2"/>
  <c r="L121" i="2"/>
  <c r="AS88" i="1" l="1"/>
  <c r="AS87" i="1" s="1"/>
  <c r="M29" i="2"/>
  <c r="AW87" i="1"/>
  <c r="W32" i="1"/>
  <c r="AK32" i="1" l="1"/>
  <c r="AT87" i="1"/>
  <c r="AG88" i="1"/>
  <c r="L37" i="2"/>
  <c r="AG87" i="1" l="1"/>
  <c r="AN88" i="1"/>
  <c r="AK26" i="1" l="1"/>
  <c r="AG91" i="1"/>
  <c r="AG94" i="1"/>
  <c r="AG92" i="1"/>
  <c r="AN87" i="1"/>
  <c r="AG93" i="1"/>
  <c r="CD93" i="1" l="1"/>
  <c r="AV93" i="1"/>
  <c r="BY93" i="1" s="1"/>
  <c r="AV94" i="1"/>
  <c r="BY94" i="1" s="1"/>
  <c r="CD94" i="1"/>
  <c r="CD91" i="1"/>
  <c r="AG90" i="1"/>
  <c r="AV91" i="1"/>
  <c r="BY91" i="1" s="1"/>
  <c r="CD92" i="1"/>
  <c r="AV92" i="1"/>
  <c r="BY92" i="1" s="1"/>
  <c r="W31" i="1" l="1"/>
  <c r="AN91" i="1"/>
  <c r="AN93" i="1"/>
  <c r="AK31" i="1"/>
  <c r="AN94" i="1"/>
  <c r="AN92" i="1"/>
  <c r="AK27" i="1"/>
  <c r="AK29" i="1" s="1"/>
  <c r="AG96" i="1"/>
  <c r="AK37" i="1" l="1"/>
  <c r="AN90" i="1"/>
  <c r="AN96" i="1" s="1"/>
</calcChain>
</file>

<file path=xl/sharedStrings.xml><?xml version="1.0" encoding="utf-8"?>
<sst xmlns="http://schemas.openxmlformats.org/spreadsheetml/2006/main" count="3525" uniqueCount="917">
  <si>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</si>
  <si>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</si>
  <si>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</si>
  <si>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</si>
  <si>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</si>
  <si>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</si>
  <si>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</si>
  <si>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</si>
  <si>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</si>
  <si>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</si>
  <si>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</si>
  <si>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</si>
  <si>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</si>
  <si>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</si>
  <si>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</si>
  <si>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</si>
  <si>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</si>
  <si>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</si>
  <si>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</si>
  <si>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</si>
  <si>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1094, byt č. 14</t>
  </si>
  <si>
    <t>JKSO:</t>
  </si>
  <si>
    <t/>
  </si>
  <si>
    <t>CC-CZ:</t>
  </si>
  <si>
    <t>Místo:</t>
  </si>
  <si>
    <t>Žufanova 1094, Praha 17</t>
  </si>
  <si>
    <t>Datum:</t>
  </si>
  <si>
    <t>3. 1. 2019</t>
  </si>
  <si>
    <t>Objednatel:</t>
  </si>
  <si>
    <t>IČ:</t>
  </si>
  <si>
    <t>Městská část Praha 17, Praha 17 - Řepy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</si>
  <si>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</si>
  <si>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</si>
  <si>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</si>
  <si>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</si>
  <si>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</si>
  <si>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</si>
  <si>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</si>
  <si>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</si>
  <si>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</si>
  <si>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</si>
  <si>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</si>
  <si>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</si>
  <si>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</si>
  <si>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</si>
  <si>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</si>
  <si>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</si>
  <si>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</si>
  <si>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</si>
  <si>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</si>
  <si>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</si>
  <si>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</si>
  <si>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</si>
  <si>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</si>
  <si>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</si>
  <si>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</si>
  <si>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</si>
  <si>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</si>
  <si>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</si>
  <si>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</si>
  <si>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</si>
  <si>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</si>
  <si>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</si>
  <si>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</si>
  <si>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</si>
  <si>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</si>
  <si>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</si>
  <si>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</si>
  <si>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</si>
  <si>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</si>
  <si>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</si>
  <si>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</si>
  <si>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</si>
  <si>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</si>
  <si>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</si>
  <si>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</si>
  <si>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</si>
  <si>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</si>
  <si>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</si>
  <si>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</si>
  <si>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</si>
  <si>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{545cc4bc-a539-4bae-9116-08af91694371}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</si>
  <si>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</si>
  <si>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</si>
  <si>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</si>
  <si>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</si>
  <si>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</si>
  <si>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</si>
  <si>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</si>
  <si>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</si>
  <si>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</si>
  <si>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</si>
  <si>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</si>
  <si>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</si>
  <si>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</si>
  <si>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</si>
  <si>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</si>
  <si>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</si>
  <si>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</si>
  <si>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</si>
  <si>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</si>
  <si>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</si>
  <si>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</si>
  <si>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</si>
  <si>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</si>
  <si>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</si>
  <si>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</si>
  <si>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</si>
  <si>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</si>
  <si>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</si>
  <si>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</si>
  <si>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</si>
  <si>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</si>
  <si>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</si>
  <si>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</si>
  <si>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</si>
  <si>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</si>
  <si>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</si>
  <si>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</si>
  <si>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</si>
  <si>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</si>
  <si>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</si>
  <si>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</si>
  <si>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</si>
  <si>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</si>
  <si>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</si>
  <si>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</si>
  <si>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</si>
  <si>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</si>
  <si>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</si>
  <si>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</si>
  <si>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</si>
  <si>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</si>
  <si>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</si>
  <si>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</si>
  <si>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</si>
  <si>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</si>
  <si>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</si>
  <si>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</si>
  <si>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</si>
  <si>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</si>
  <si>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</si>
  <si>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</si>
  <si>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</si>
  <si>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</si>
  <si>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</si>
  <si>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</si>
  <si>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</si>
  <si>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</si>
  <si>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</si>
  <si>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</si>
  <si>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</si>
  <si>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</si>
  <si>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</si>
  <si>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</si>
  <si>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</si>
  <si>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</si>
  <si>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</si>
  <si>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</si>
  <si>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</si>
  <si>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</si>
  <si>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</si>
  <si>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</si>
  <si>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</si>
  <si>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</si>
  <si>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</si>
  <si>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(2,3*2+1,75)*2,6-0,6*2*2</t>
  </si>
  <si>
    <t>VV</t>
  </si>
  <si>
    <t>3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</si>
  <si>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</si>
  <si>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</si>
  <si>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</si>
  <si>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</si>
  <si>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</si>
  <si>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2,3*2+1,75</t>
  </si>
  <si>
    <t>342291131</t>
  </si>
  <si>
    <t>Ukotvení příček k betonovým konstrukcím plochými kotvami</t>
  </si>
  <si>
    <t>-1620978524</t>
  </si>
  <si>
    <t>2,6*4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</si>
  <si>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</si>
  <si>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</si>
  <si>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</si>
  <si>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</si>
  <si>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</si>
  <si>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611311131</t>
  </si>
  <si>
    <t>Potažení vnitřních rovných stropů vápenným štukem tloušťky do 3 mm</t>
  </si>
  <si>
    <t>-43455823</t>
  </si>
  <si>
    <t>42,8-3,6</t>
  </si>
  <si>
    <t>7</t>
  </si>
  <si>
    <t>611321141</t>
  </si>
  <si>
    <t>Vápenocementová omítka štuková dvouvrstvá vnitřních stropů rovných nanášená ručně</t>
  </si>
  <si>
    <t>-113372915</t>
  </si>
  <si>
    <t>2,4+1,2</t>
  </si>
  <si>
    <t>8</t>
  </si>
  <si>
    <t>611325411</t>
  </si>
  <si>
    <t>Oprava vnitřní vápenocementové hladké omítky stropů v rozsahu plochy do 10%</t>
  </si>
  <si>
    <t>-377317520</t>
  </si>
  <si>
    <t>39,2</t>
  </si>
  <si>
    <t>9</t>
  </si>
  <si>
    <t>612142001</t>
  </si>
  <si>
    <t>Potažení vnitřních stěn sklovláknitým pletivem vtlačeným do tenkovrstvé hmoty</t>
  </si>
  <si>
    <t>-1012733937</t>
  </si>
  <si>
    <t>(2,3+2,36)*2,6-0,6*2*2</t>
  </si>
  <si>
    <t>(1,75*2+1,31*2+1,1*2+0,95*2)*0,6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</si>
  <si>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</si>
  <si>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</si>
  <si>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</si>
  <si>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</si>
  <si>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</si>
  <si>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15,848+110,189</t>
  </si>
  <si>
    <t>11</t>
  </si>
  <si>
    <t>612325412</t>
  </si>
  <si>
    <t>Oprava vnitřní vápenocementové hladké omítky stěn v rozsahu plochy do 30%</t>
  </si>
  <si>
    <t>-1131629329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</si>
  <si>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</si>
  <si>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</si>
  <si>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</si>
  <si>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</si>
  <si>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</si>
  <si>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</si>
  <si>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</si>
  <si>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</si>
  <si>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</si>
  <si>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</si>
  <si>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</si>
  <si>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</si>
  <si>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</si>
  <si>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</si>
  <si>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</si>
  <si>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</si>
  <si>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</si>
  <si>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</si>
  <si>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</si>
  <si>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</si>
  <si>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</si>
  <si>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</si>
  <si>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</si>
  <si>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</si>
  <si>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</si>
  <si>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</si>
  <si>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</si>
  <si>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</si>
  <si>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</si>
  <si>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</si>
  <si>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</si>
  <si>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</si>
  <si>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</si>
  <si>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</si>
  <si>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</si>
  <si>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</si>
  <si>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</si>
  <si>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</si>
  <si>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</si>
  <si>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</si>
  <si>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</si>
  <si>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</si>
  <si>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</si>
  <si>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</si>
  <si>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</si>
  <si>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</si>
  <si>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</si>
  <si>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</si>
  <si>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</si>
  <si>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</si>
  <si>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</si>
  <si>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</si>
  <si>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</si>
  <si>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</si>
  <si>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</si>
  <si>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</si>
  <si>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</si>
  <si>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</si>
  <si>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</si>
  <si>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</si>
  <si>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</si>
  <si>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</si>
  <si>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</si>
  <si>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</si>
  <si>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</si>
  <si>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</si>
  <si>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</si>
  <si>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766825811</t>
  </si>
  <si>
    <t>Demontáž truhlářských vestavěných skříní jednokřídlových</t>
  </si>
  <si>
    <t>1002055931</t>
  </si>
  <si>
    <t>28</t>
  </si>
  <si>
    <t>776201811</t>
  </si>
  <si>
    <t>Demontáž lepených povlakových podlah bez podložky ručně</t>
  </si>
  <si>
    <t>-159683718</t>
  </si>
  <si>
    <t>7,4+10,6+16,9+5,1+2+1</t>
  </si>
  <si>
    <t>29</t>
  </si>
  <si>
    <t>776401800</t>
  </si>
  <si>
    <t>Odstranění soklíků a lišt pryžových nebo plastových</t>
  </si>
  <si>
    <t>-539600287</t>
  </si>
  <si>
    <t>(2,6*2+3,56*2)-(0,8*3+0,6*2)</t>
  </si>
  <si>
    <t>(2,6*2+4,2*2)-0,8</t>
  </si>
  <si>
    <t>(7,7*2+3,15*2+0,7*2)-0,8</t>
  </si>
  <si>
    <t>(1,1*2+0,95*2+1,75*2+1,25*2)</t>
  </si>
  <si>
    <t>30</t>
  </si>
  <si>
    <t>776991821</t>
  </si>
  <si>
    <t>Odstranění lepidla ručně z podlah</t>
  </si>
  <si>
    <t>-649128581</t>
  </si>
  <si>
    <t>31</t>
  </si>
  <si>
    <t>952901111</t>
  </si>
  <si>
    <t>Vyčištění budov bytové a občanské výstavby při výšce podlaží do 4 m</t>
  </si>
  <si>
    <t>-988276518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</si>
  <si>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</si>
  <si>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</si>
  <si>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</si>
  <si>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</si>
  <si>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</si>
  <si>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</si>
  <si>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</si>
  <si>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</si>
  <si>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</si>
  <si>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</si>
  <si>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(1+2)*0,05</t>
  </si>
  <si>
    <t>34</t>
  </si>
  <si>
    <t>968072455</t>
  </si>
  <si>
    <t>Vybourání kovových dveřních zárubní pl do 2 m2</t>
  </si>
  <si>
    <t>-1528064133</t>
  </si>
  <si>
    <t>0,6*2*2+0,8*3</t>
  </si>
  <si>
    <t>35</t>
  </si>
  <si>
    <t>969011120</t>
  </si>
  <si>
    <t>Demontáž potrubí ZTI+VZT+ rozvody elektro</t>
  </si>
  <si>
    <t>soub</t>
  </si>
  <si>
    <t>-281229811</t>
  </si>
  <si>
    <t>36</t>
  </si>
  <si>
    <t>969011121</t>
  </si>
  <si>
    <t>Zaslepení vývodů instalací</t>
  </si>
  <si>
    <t>568826254</t>
  </si>
  <si>
    <t>37</t>
  </si>
  <si>
    <t>978059511</t>
  </si>
  <si>
    <t>Odsekání a odebrání obkladů stěn z vnitřních obkládaček plochy do 1 m2</t>
  </si>
  <si>
    <t>-1736488356</t>
  </si>
  <si>
    <t>0,6*0,6</t>
  </si>
  <si>
    <t>38</t>
  </si>
  <si>
    <t>997013215</t>
  </si>
  <si>
    <t>Vnitrostaveništní doprava suti a vybouraných hmot pro budovy v do 18 m ručně</t>
  </si>
  <si>
    <t>t</t>
  </si>
  <si>
    <t>-851601526</t>
  </si>
  <si>
    <t>39</t>
  </si>
  <si>
    <t>997013501</t>
  </si>
  <si>
    <t>Odvoz suti na skládku a vybouraných hmot nebo meziskládku do 1 km se složením</t>
  </si>
  <si>
    <t>1882265407</t>
  </si>
  <si>
    <t>40</t>
  </si>
  <si>
    <t>997013509</t>
  </si>
  <si>
    <t>Příplatek k odvozu suti a vybouraných hmot na skládku ZKD 1 km přes 1 km</t>
  </si>
  <si>
    <t>-556144814</t>
  </si>
  <si>
    <t>41</t>
  </si>
  <si>
    <t>997013831</t>
  </si>
  <si>
    <t>Poplatek za uložení stavebního směsného odpadu na skládce (skládkovné)</t>
  </si>
  <si>
    <t>-510486917</t>
  </si>
  <si>
    <t>42</t>
  </si>
  <si>
    <t>998018002</t>
  </si>
  <si>
    <t>Přesun hmot ruční pro budovy v do 12 m</t>
  </si>
  <si>
    <t>135169530</t>
  </si>
  <si>
    <t>43</t>
  </si>
  <si>
    <t>711493110</t>
  </si>
  <si>
    <t xml:space="preserve">Izolace proti  vodě vodorovná těsnicí stěrkou </t>
  </si>
  <si>
    <t>210963980</t>
  </si>
  <si>
    <t>44</t>
  </si>
  <si>
    <t>711493120</t>
  </si>
  <si>
    <t>Izolace proti  vodě svislá  těsnicí stěrkou</t>
  </si>
  <si>
    <t>-1843209327</t>
  </si>
  <si>
    <t>(1,25+0,7*2)*0,7</t>
  </si>
  <si>
    <t>(1,25+1,75*2+1,1*2+0,95*2)*0,3</t>
  </si>
  <si>
    <t>45</t>
  </si>
  <si>
    <t>711493130</t>
  </si>
  <si>
    <t>Těsnící rohová páska</t>
  </si>
  <si>
    <t>-1234814119</t>
  </si>
  <si>
    <t>(1,75*2+1,25*2+1,1*2+0,95*2)-0,6*2</t>
  </si>
  <si>
    <t>46</t>
  </si>
  <si>
    <t>713121111</t>
  </si>
  <si>
    <t>Montáž izolace tepelné podlah volně kladenými rohožemi, pásy, dílci, deskami 1 vrstva</t>
  </si>
  <si>
    <t>1578306790</t>
  </si>
  <si>
    <t>47</t>
  </si>
  <si>
    <t>631414301</t>
  </si>
  <si>
    <t>deska izolační podlahová 15 mm</t>
  </si>
  <si>
    <t>-1437077155</t>
  </si>
  <si>
    <t>48</t>
  </si>
  <si>
    <t>713121129</t>
  </si>
  <si>
    <t>Protipožární ucpávky kolem stoupaček</t>
  </si>
  <si>
    <t>1326991020</t>
  </si>
  <si>
    <t>49</t>
  </si>
  <si>
    <t>721173401</t>
  </si>
  <si>
    <t>Potrubí kanalizační plastové svodné systém KG DN 100</t>
  </si>
  <si>
    <t>1419894943</t>
  </si>
  <si>
    <t>50</t>
  </si>
  <si>
    <t>721174042</t>
  </si>
  <si>
    <t>Potrubí kanalizační z PP připojovací systém HT DN 40</t>
  </si>
  <si>
    <t>2008468837</t>
  </si>
  <si>
    <t>51</t>
  </si>
  <si>
    <t>721174043</t>
  </si>
  <si>
    <t>Potrubí kanalizační z PP připojovací systém HT DN 50</t>
  </si>
  <si>
    <t>431361695</t>
  </si>
  <si>
    <t>52</t>
  </si>
  <si>
    <t>721226510</t>
  </si>
  <si>
    <t>Zápachová uzávěrka umyvadlo DN 40</t>
  </si>
  <si>
    <t>1998527533</t>
  </si>
  <si>
    <t>53</t>
  </si>
  <si>
    <t>721226520</t>
  </si>
  <si>
    <t>Zápachová uzávěrka dřez DN 50</t>
  </si>
  <si>
    <t>463732864</t>
  </si>
  <si>
    <t>54</t>
  </si>
  <si>
    <t>721290111</t>
  </si>
  <si>
    <t>Zkouška těsnosti potrubí kanalizace vodou do DN 125</t>
  </si>
  <si>
    <t>-1300756417</t>
  </si>
  <si>
    <t>3,5+1,1+1</t>
  </si>
  <si>
    <t>55</t>
  </si>
  <si>
    <t>721290191</t>
  </si>
  <si>
    <t>Drobný instalační materiál</t>
  </si>
  <si>
    <t>-1518721984</t>
  </si>
  <si>
    <t>56</t>
  </si>
  <si>
    <t>721290192</t>
  </si>
  <si>
    <t>Stavební přípomoce</t>
  </si>
  <si>
    <t>1673610155</t>
  </si>
  <si>
    <t>57</t>
  </si>
  <si>
    <t>998721101</t>
  </si>
  <si>
    <t>Přesun hmot tonážní pro vnitřní kanalizace v objektech v do 6 m</t>
  </si>
  <si>
    <t>-633191293</t>
  </si>
  <si>
    <t>58</t>
  </si>
  <si>
    <t>722174001</t>
  </si>
  <si>
    <t>Potrubí vodovodní plastové PPR svar polyfuze PN 16 D 16 x 2,2 mm</t>
  </si>
  <si>
    <t>-1235187027</t>
  </si>
  <si>
    <t>59</t>
  </si>
  <si>
    <t>722181221</t>
  </si>
  <si>
    <t>Ochrana vodovodního potrubí přilepenými tepelně izolačními trubicemi z PE tl do 10 mm DN do 22 mm</t>
  </si>
  <si>
    <t>1313782184</t>
  </si>
  <si>
    <t>60</t>
  </si>
  <si>
    <t>722181231</t>
  </si>
  <si>
    <t>Ochrana vodovodního potrubí přilepenými tepelně izolačními trubicemi z PE tl do 15 mm DN do 22 mm</t>
  </si>
  <si>
    <t>-634989469</t>
  </si>
  <si>
    <t>61</t>
  </si>
  <si>
    <t>722240121</t>
  </si>
  <si>
    <t>Kohout kulový plastový PPR DN 16</t>
  </si>
  <si>
    <t>-2061184977</t>
  </si>
  <si>
    <t>62</t>
  </si>
  <si>
    <t>722290215</t>
  </si>
  <si>
    <t>Zkouška těsnosti vodovodního potrubí hrdlového nebo přírubového do DN 100</t>
  </si>
  <si>
    <t>-942365843</t>
  </si>
  <si>
    <t>63</t>
  </si>
  <si>
    <t>722290234</t>
  </si>
  <si>
    <t>Proplach a dezinfekce vodovodního potrubí do DN 80</t>
  </si>
  <si>
    <t>807872915</t>
  </si>
  <si>
    <t>64</t>
  </si>
  <si>
    <t>722290291</t>
  </si>
  <si>
    <t>854274177</t>
  </si>
  <si>
    <t>65</t>
  </si>
  <si>
    <t>722290292</t>
  </si>
  <si>
    <t>Drobý instalační materiál</t>
  </si>
  <si>
    <t>1413877169</t>
  </si>
  <si>
    <t>66</t>
  </si>
  <si>
    <t>998722102</t>
  </si>
  <si>
    <t>Přesun hmot tonážní tonážní pro vnitřní vodovod v objektech v do 12 m</t>
  </si>
  <si>
    <t>-6210674</t>
  </si>
  <si>
    <t>67</t>
  </si>
  <si>
    <t>725112171</t>
  </si>
  <si>
    <t xml:space="preserve">Kombi klozet </t>
  </si>
  <si>
    <t>-821049463</t>
  </si>
  <si>
    <t>68</t>
  </si>
  <si>
    <t>725211621</t>
  </si>
  <si>
    <t>Umyvadlo keram</t>
  </si>
  <si>
    <t>2048952156</t>
  </si>
  <si>
    <t>69</t>
  </si>
  <si>
    <t>725311121</t>
  </si>
  <si>
    <t>Drez nerez</t>
  </si>
  <si>
    <t>1861776634</t>
  </si>
  <si>
    <t>70</t>
  </si>
  <si>
    <t>725813112</t>
  </si>
  <si>
    <t xml:space="preserve">rohový uzávěr  DN 15 </t>
  </si>
  <si>
    <t>1740639230</t>
  </si>
  <si>
    <t>71</t>
  </si>
  <si>
    <t>725813113</t>
  </si>
  <si>
    <t>Výtokový ventil T212-DN15</t>
  </si>
  <si>
    <t>112024813</t>
  </si>
  <si>
    <t>72</t>
  </si>
  <si>
    <t>725821325</t>
  </si>
  <si>
    <t>Baterie drezová</t>
  </si>
  <si>
    <t>-904734394</t>
  </si>
  <si>
    <t>73</t>
  </si>
  <si>
    <t>725822612</t>
  </si>
  <si>
    <t>Baterie umyv stoj páka+výpust</t>
  </si>
  <si>
    <t>767362022</t>
  </si>
  <si>
    <t>74</t>
  </si>
  <si>
    <t>725841311</t>
  </si>
  <si>
    <t>Baterie sprchová nástěnná</t>
  </si>
  <si>
    <t>1187999727</t>
  </si>
  <si>
    <t>75</t>
  </si>
  <si>
    <t>725860202</t>
  </si>
  <si>
    <t>Sifon dřezový HL100G</t>
  </si>
  <si>
    <t>-1950207523</t>
  </si>
  <si>
    <t>76</t>
  </si>
  <si>
    <t>725860203</t>
  </si>
  <si>
    <t>Sifon sprchový  HL 522</t>
  </si>
  <si>
    <t>575166163</t>
  </si>
  <si>
    <t>77</t>
  </si>
  <si>
    <t>725860212</t>
  </si>
  <si>
    <t>Sifon umyvadlový HL134.0 pod omítku</t>
  </si>
  <si>
    <t>-1574615380</t>
  </si>
  <si>
    <t>78</t>
  </si>
  <si>
    <t>725901</t>
  </si>
  <si>
    <t>Sporák se sklokeramickou deskou - DODÁVKA+MONTÁŽ</t>
  </si>
  <si>
    <t>1103411814</t>
  </si>
  <si>
    <t>79</t>
  </si>
  <si>
    <t>725902</t>
  </si>
  <si>
    <t>Sprchová vanička - polyban akrylát vč- zástěny 120/140</t>
  </si>
  <si>
    <t>1882125539</t>
  </si>
  <si>
    <t>80</t>
  </si>
  <si>
    <t>Pol5</t>
  </si>
  <si>
    <t>Sifon stěnový -  HL400</t>
  </si>
  <si>
    <t>1842647649</t>
  </si>
  <si>
    <t>81</t>
  </si>
  <si>
    <t>Pol7</t>
  </si>
  <si>
    <t>topný žebřík 960/450 mm- DODÁVKA+MONTÁŽ (koupelna)</t>
  </si>
  <si>
    <t>-781523148</t>
  </si>
  <si>
    <t>82</t>
  </si>
  <si>
    <t>Pol8</t>
  </si>
  <si>
    <t>Zrcadlo s poličkou   DODÁVKA+MONTÁŽ</t>
  </si>
  <si>
    <t>108078120</t>
  </si>
  <si>
    <t>83</t>
  </si>
  <si>
    <t>763111333</t>
  </si>
  <si>
    <t>SDK příčka tl 100 mm profil CW+UW 75 desky 1xH2 12,5 TI 60 mm EI 30 Rw 45 dB</t>
  </si>
  <si>
    <t>416051425</t>
  </si>
  <si>
    <t>0,95*2,6-0,8*0,8</t>
  </si>
  <si>
    <t>84</t>
  </si>
  <si>
    <t>763111717</t>
  </si>
  <si>
    <t>SDK příčka základní penetrační nátěr</t>
  </si>
  <si>
    <t>611222497</t>
  </si>
  <si>
    <t>0,95*0,6</t>
  </si>
  <si>
    <t>85</t>
  </si>
  <si>
    <t>763111771</t>
  </si>
  <si>
    <t>Příplatek k SDK příčce za rovinnost kvality Q3</t>
  </si>
  <si>
    <t>850208542</t>
  </si>
  <si>
    <t>86</t>
  </si>
  <si>
    <t>998763302</t>
  </si>
  <si>
    <t>Přesun hmot tonážní pro sádrokartonové konstrukce v objektech v do 12 m</t>
  </si>
  <si>
    <t>497896106</t>
  </si>
  <si>
    <t>87</t>
  </si>
  <si>
    <t>766660001</t>
  </si>
  <si>
    <t>Montáž dveřních křídel otvíravých 1křídlových š do 0,8 m do ocelové zárubně</t>
  </si>
  <si>
    <t>1306539201</t>
  </si>
  <si>
    <t>88</t>
  </si>
  <si>
    <t>611601260</t>
  </si>
  <si>
    <t>dveře dřevěné vnitřní hladké plné 1křídlové  60x197 cm dekor dub</t>
  </si>
  <si>
    <t>-1360922462</t>
  </si>
  <si>
    <t>89</t>
  </si>
  <si>
    <t>611601261</t>
  </si>
  <si>
    <t>dveře dřevěné vnitřní hladké 2/3 sklo 1křídlové  80x197 cm dekor dub</t>
  </si>
  <si>
    <t>-692743305</t>
  </si>
  <si>
    <t>90</t>
  </si>
  <si>
    <t>766660021</t>
  </si>
  <si>
    <t>Montáž dveřních křídel otvíravých 1křídlových š do 0,8 m požárních do ocelové zárubně</t>
  </si>
  <si>
    <t>-2038159565</t>
  </si>
  <si>
    <t>91</t>
  </si>
  <si>
    <t>611600501</t>
  </si>
  <si>
    <t>dveře vstupní 80x197 EI 30 , vč. kování, plné</t>
  </si>
  <si>
    <t>-599337846</t>
  </si>
  <si>
    <t>92</t>
  </si>
  <si>
    <t>766660722</t>
  </si>
  <si>
    <t>Montáž dveřního kování</t>
  </si>
  <si>
    <t>1306239321</t>
  </si>
  <si>
    <t>93</t>
  </si>
  <si>
    <t>549141001</t>
  </si>
  <si>
    <t>kování dveřní kovové</t>
  </si>
  <si>
    <t>1153040833</t>
  </si>
  <si>
    <t>94</t>
  </si>
  <si>
    <t>766691939</t>
  </si>
  <si>
    <t>Seřízení oken</t>
  </si>
  <si>
    <t>1198141685</t>
  </si>
  <si>
    <t>95</t>
  </si>
  <si>
    <t>766691949</t>
  </si>
  <si>
    <t>Seřízení žaluzií</t>
  </si>
  <si>
    <t>-1574471834</t>
  </si>
  <si>
    <t>96</t>
  </si>
  <si>
    <t>766811110</t>
  </si>
  <si>
    <t xml:space="preserve">Montáž a dodávka kuchyňské linky </t>
  </si>
  <si>
    <t>-1118275799</t>
  </si>
  <si>
    <t>97</t>
  </si>
  <si>
    <t>998766102</t>
  </si>
  <si>
    <t>Přesun hmot tonážní pro konstrukce truhlářské v objektech v do 12 m</t>
  </si>
  <si>
    <t>-109458190</t>
  </si>
  <si>
    <t>98</t>
  </si>
  <si>
    <t>771574117</t>
  </si>
  <si>
    <t>Montáž podlah keramických režných hladkých lepených flexibilním lepidlem do 35 ks/m2</t>
  </si>
  <si>
    <t>800356541</t>
  </si>
  <si>
    <t>1,2+2,4</t>
  </si>
  <si>
    <t>99</t>
  </si>
  <si>
    <t>597614081</t>
  </si>
  <si>
    <t>keramická dlažba</t>
  </si>
  <si>
    <t>-832715355</t>
  </si>
  <si>
    <t>100</t>
  </si>
  <si>
    <t>771579191</t>
  </si>
  <si>
    <t>Příplatek k montáž podlah keramických za plochu do 5 m2</t>
  </si>
  <si>
    <t>779805672</t>
  </si>
  <si>
    <t>101</t>
  </si>
  <si>
    <t>771591111</t>
  </si>
  <si>
    <t>Podlahy penetrace podkladu</t>
  </si>
  <si>
    <t>-1477547552</t>
  </si>
  <si>
    <t>102</t>
  </si>
  <si>
    <t>771990111</t>
  </si>
  <si>
    <t>Vyrovnání podkladu samonivelační stěrkou tl 4 mm pevnosti 15 Mpa</t>
  </si>
  <si>
    <t>1985791092</t>
  </si>
  <si>
    <t>103</t>
  </si>
  <si>
    <t>998771102</t>
  </si>
  <si>
    <t>Přesun hmot tonážní pro podlahy z dlaždic v objektech v do 12 m</t>
  </si>
  <si>
    <t>-29337949</t>
  </si>
  <si>
    <t>104</t>
  </si>
  <si>
    <t>775429121</t>
  </si>
  <si>
    <t>Montáž podlahové lišty přechodové připevněné vruty</t>
  </si>
  <si>
    <t>459973606</t>
  </si>
  <si>
    <t>0,6*2</t>
  </si>
  <si>
    <t>105</t>
  </si>
  <si>
    <t>614181012</t>
  </si>
  <si>
    <t>lišta podlahová přechodová</t>
  </si>
  <si>
    <t>1101395363</t>
  </si>
  <si>
    <t>106</t>
  </si>
  <si>
    <t>776421100</t>
  </si>
  <si>
    <t>Lepení obvodových soklíků nebo lišt z měkčených plastů</t>
  </si>
  <si>
    <t>1641498117</t>
  </si>
  <si>
    <t>(2,6*2+3,56*2)-(0,6*2+0,8*3)</t>
  </si>
  <si>
    <t>(2,6*2+4,06*2)-0,8</t>
  </si>
  <si>
    <t>(3,15*2+7,7*2+0,6)-0,8</t>
  </si>
  <si>
    <t>107</t>
  </si>
  <si>
    <t>284110081</t>
  </si>
  <si>
    <t xml:space="preserve">lišta speciální soklová </t>
  </si>
  <si>
    <t>922288041</t>
  </si>
  <si>
    <t>108</t>
  </si>
  <si>
    <t>776521100</t>
  </si>
  <si>
    <t>Lepení pásů povlakových podlah plastových</t>
  </si>
  <si>
    <t>624448331</t>
  </si>
  <si>
    <t>7+10,5+16,8+4,9</t>
  </si>
  <si>
    <t>109</t>
  </si>
  <si>
    <t>284122551</t>
  </si>
  <si>
    <t>podlahovina PVC</t>
  </si>
  <si>
    <t>-759057770</t>
  </si>
  <si>
    <t>110</t>
  </si>
  <si>
    <t>776590100</t>
  </si>
  <si>
    <t>Úprava podkladu nášlapných ploch vysátím</t>
  </si>
  <si>
    <t>1330003954</t>
  </si>
  <si>
    <t>111</t>
  </si>
  <si>
    <t>776590150</t>
  </si>
  <si>
    <t>Úprava podkladu nášlapných ploch penetrací</t>
  </si>
  <si>
    <t>-1017630674</t>
  </si>
  <si>
    <t>112</t>
  </si>
  <si>
    <t>776990111</t>
  </si>
  <si>
    <t>Vyrovnání podkladu samonivelační stěrkou tl 3 mm pevnosti 15 Mpa</t>
  </si>
  <si>
    <t>-571565350</t>
  </si>
  <si>
    <t>113</t>
  </si>
  <si>
    <t>998776102</t>
  </si>
  <si>
    <t>Přesun hmot tonážní pro podlahy povlakové v objektech v do 12 m</t>
  </si>
  <si>
    <t>650320617</t>
  </si>
  <si>
    <t>114</t>
  </si>
  <si>
    <t>781474115</t>
  </si>
  <si>
    <t>Montáž obkladů vnitřních keramických hladkých do 25 ks/m2 lepených flexibilním lepidlem</t>
  </si>
  <si>
    <t>664052702</t>
  </si>
  <si>
    <t>(1,75*2+1,31*2)*2-0,6*2</t>
  </si>
  <si>
    <t>(1,1*2+0,95*2)*2-0,6*2</t>
  </si>
  <si>
    <t>(0,6+2,3+0,6)*1</t>
  </si>
  <si>
    <t>115</t>
  </si>
  <si>
    <t>597610000</t>
  </si>
  <si>
    <t>keramický obklad</t>
  </si>
  <si>
    <t>1538341128</t>
  </si>
  <si>
    <t>116</t>
  </si>
  <si>
    <t>781479191</t>
  </si>
  <si>
    <t>Příplatek k montáži obkladů vnitřních keramických hladkých za plochu do 10 m2</t>
  </si>
  <si>
    <t>-1806457616</t>
  </si>
  <si>
    <t>117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</si>
  <si>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</si>
  <si>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</si>
  <si>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</si>
  <si>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</si>
  <si>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</si>
  <si>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</si>
  <si>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118</t>
  </si>
  <si>
    <t>781493111</t>
  </si>
  <si>
    <t>Plastové profily rohové lepené standardním lepidlem</t>
  </si>
  <si>
    <t>1212385502</t>
  </si>
  <si>
    <t>6*2</t>
  </si>
  <si>
    <t>4*1</t>
  </si>
  <si>
    <t>119</t>
  </si>
  <si>
    <t>781493511</t>
  </si>
  <si>
    <t>Plastové profily ukončovací lepené standardním lepidlem</t>
  </si>
  <si>
    <t>-167101552</t>
  </si>
  <si>
    <t>0,95*2+1,2*2-0,6</t>
  </si>
  <si>
    <t>1,75*2+1,35*2-0,6</t>
  </si>
  <si>
    <t>120</t>
  </si>
  <si>
    <t>781495111</t>
  </si>
  <si>
    <t>penetrace podkladu</t>
  </si>
  <si>
    <t>918792925</t>
  </si>
  <si>
    <t>121</t>
  </si>
  <si>
    <t>998781102</t>
  </si>
  <si>
    <t>Přesun hmot tonážní pro obklady keramické v objektech v do 12 m</t>
  </si>
  <si>
    <t>992252766</t>
  </si>
  <si>
    <t>122</t>
  </si>
  <si>
    <t>783201811</t>
  </si>
  <si>
    <t>Odstranění nátěrů ze zámečnických konstrukcí oškrabáním</t>
  </si>
  <si>
    <t>716242305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</si>
  <si>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</si>
  <si>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</si>
  <si>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</si>
  <si>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</si>
  <si>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</si>
  <si>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</si>
  <si>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</si>
  <si>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</si>
  <si>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124</t>
  </si>
  <si>
    <t>783321100</t>
  </si>
  <si>
    <t>Nátěry syntetické - otopná tělesa, potrubí ÚT</t>
  </si>
  <si>
    <t>-788345065</t>
  </si>
  <si>
    <t>125</t>
  </si>
  <si>
    <t>784111011</t>
  </si>
  <si>
    <t>Obroušení podkladu omítnutého v místnostech výšky do 3,80 m</t>
  </si>
  <si>
    <t>-1093017001</t>
  </si>
  <si>
    <t>" po odstranění tapet"</t>
  </si>
  <si>
    <t>(2,6*2+1,2+3,56)*2,6-(0,8*2*3)</t>
  </si>
  <si>
    <t>(3,15*2+7,7*2)*2,6-(1,8*1,55+0,8*2)</t>
  </si>
  <si>
    <t>126</t>
  </si>
  <si>
    <t>784131017</t>
  </si>
  <si>
    <t>Odstranění lepených tapet bez makulatury ze stěn výšky do 3,80 m</t>
  </si>
  <si>
    <t>1359333015</t>
  </si>
  <si>
    <t>127</t>
  </si>
  <si>
    <t>784171111</t>
  </si>
  <si>
    <t>Zakrytí vnitřních ploch stěn v místnostech výšky do 3,80 m</t>
  </si>
  <si>
    <t>-1085941262</t>
  </si>
  <si>
    <t>1,5*1,55*2</t>
  </si>
  <si>
    <t>128</t>
  </si>
  <si>
    <t>581248431</t>
  </si>
  <si>
    <t>fólie pro malířské potřeby zakrývací</t>
  </si>
  <si>
    <t>1692934392</t>
  </si>
  <si>
    <t>129</t>
  </si>
  <si>
    <t>784181121</t>
  </si>
  <si>
    <t>Hloubková jednonásobná penetrace podkladu v místnostech výšky do 3,80 m</t>
  </si>
  <si>
    <t>859832571</t>
  </si>
  <si>
    <t>42,8</t>
  </si>
  <si>
    <t>130</t>
  </si>
  <si>
    <t>784221121</t>
  </si>
  <si>
    <t>Dvojnásobné bílé malby  ze směsí za sucha minimálně otěruvzdorných v místnostech do 3,80 m</t>
  </si>
  <si>
    <t>227283892</t>
  </si>
  <si>
    <t>168,837</t>
  </si>
  <si>
    <t>131</t>
  </si>
  <si>
    <t>784402801</t>
  </si>
  <si>
    <t>Odstranění maleb oškrabáním v místnostech v do 3,8 m</t>
  </si>
  <si>
    <t>-1530806316</t>
  </si>
  <si>
    <t>132</t>
  </si>
  <si>
    <t>210 00-01</t>
  </si>
  <si>
    <t>rozvadec RB vcet. jistice a vybavení</t>
  </si>
  <si>
    <t>-156969738</t>
  </si>
  <si>
    <t>133</t>
  </si>
  <si>
    <t>210 00-03</t>
  </si>
  <si>
    <t>zásuvka TV, SAT, VKV</t>
  </si>
  <si>
    <t>-893403711</t>
  </si>
  <si>
    <t>134</t>
  </si>
  <si>
    <t>210 00-04</t>
  </si>
  <si>
    <t>zvýšení príkonu u PRE z 1x20A na 3x25A /ceníková cena 11000/+ vyřízení</t>
  </si>
  <si>
    <t>-1028387138</t>
  </si>
  <si>
    <t>135</t>
  </si>
  <si>
    <t>210 00-05</t>
  </si>
  <si>
    <t>zkoušky, revize, príprava odberného místa</t>
  </si>
  <si>
    <t>-1786147232</t>
  </si>
  <si>
    <t>136</t>
  </si>
  <si>
    <t>210 00-06</t>
  </si>
  <si>
    <t>domovní telefon</t>
  </si>
  <si>
    <t>1202592004</t>
  </si>
  <si>
    <t>137</t>
  </si>
  <si>
    <t>210800105</t>
  </si>
  <si>
    <t>Kabel CYKY 750 V 3x1,5 mm2 uložený pod omítkou vcetne dodávky kabelu 3Cx1,5</t>
  </si>
  <si>
    <t>-841691896</t>
  </si>
  <si>
    <t>138</t>
  </si>
  <si>
    <t>210800106</t>
  </si>
  <si>
    <t>Kabel CYKY 750 V 3x2,5 mm2 uložený pod omítkou vcetne dodávky kabelu 3Cx2,5</t>
  </si>
  <si>
    <t>-490937301</t>
  </si>
  <si>
    <t>139</t>
  </si>
  <si>
    <t>Pol09</t>
  </si>
  <si>
    <t>Kabel CYKY 5Cx2,5</t>
  </si>
  <si>
    <t>1582316274</t>
  </si>
  <si>
    <t>140</t>
  </si>
  <si>
    <t>Pol10</t>
  </si>
  <si>
    <t>Kabel CYKY 3Ax1,5</t>
  </si>
  <si>
    <t>-1485668628</t>
  </si>
  <si>
    <t>141</t>
  </si>
  <si>
    <t>Pol11</t>
  </si>
  <si>
    <t>Kabel CYKY 2Ax1,5</t>
  </si>
  <si>
    <t>-520080352</t>
  </si>
  <si>
    <t>142</t>
  </si>
  <si>
    <t>Pol12</t>
  </si>
  <si>
    <t>Kabel CYKY 5Cx6</t>
  </si>
  <si>
    <t>622954843</t>
  </si>
  <si>
    <t>143</t>
  </si>
  <si>
    <t>Pol13</t>
  </si>
  <si>
    <t>Kabel CY6</t>
  </si>
  <si>
    <t>985092746</t>
  </si>
  <si>
    <t>144</t>
  </si>
  <si>
    <t>Pol14</t>
  </si>
  <si>
    <t>podlahová lišta LP35 s prísluš</t>
  </si>
  <si>
    <t>-983482542</t>
  </si>
  <si>
    <t>145</t>
  </si>
  <si>
    <t>Pol15</t>
  </si>
  <si>
    <t>koax kabel</t>
  </si>
  <si>
    <t>-944932131</t>
  </si>
  <si>
    <t>146</t>
  </si>
  <si>
    <t>Pol16</t>
  </si>
  <si>
    <t>svorkovnice 5pol</t>
  </si>
  <si>
    <t>1648338431</t>
  </si>
  <si>
    <t>147</t>
  </si>
  <si>
    <t>Pol17</t>
  </si>
  <si>
    <t>seriový prepínac</t>
  </si>
  <si>
    <t>-275157021</t>
  </si>
  <si>
    <t>148</t>
  </si>
  <si>
    <t>Pol18</t>
  </si>
  <si>
    <t>Strídavý prepinac</t>
  </si>
  <si>
    <t>728841916</t>
  </si>
  <si>
    <t>149</t>
  </si>
  <si>
    <t>Pol19</t>
  </si>
  <si>
    <t>prístrojový nosic pro LP35</t>
  </si>
  <si>
    <t>855976035</t>
  </si>
  <si>
    <t>150</t>
  </si>
  <si>
    <t>Pol20</t>
  </si>
  <si>
    <t>1pol vypinac</t>
  </si>
  <si>
    <t>685655937</t>
  </si>
  <si>
    <t>151</t>
  </si>
  <si>
    <t>Pol21</t>
  </si>
  <si>
    <t>styk. Ovladac</t>
  </si>
  <si>
    <t>419128883</t>
  </si>
  <si>
    <t>152</t>
  </si>
  <si>
    <t>Pol22</t>
  </si>
  <si>
    <t>zásuvka dvojnásobná</t>
  </si>
  <si>
    <t>155978903</t>
  </si>
  <si>
    <t>153</t>
  </si>
  <si>
    <t>Pol23</t>
  </si>
  <si>
    <t>jistic 3B25/3</t>
  </si>
  <si>
    <t>1197433614</t>
  </si>
  <si>
    <t>154</t>
  </si>
  <si>
    <t>Pol24</t>
  </si>
  <si>
    <t>LK 80x20R1</t>
  </si>
  <si>
    <t>-1178768937</t>
  </si>
  <si>
    <t>155</t>
  </si>
  <si>
    <t>Pol25</t>
  </si>
  <si>
    <t>LK 80x28 2ZK</t>
  </si>
  <si>
    <t>-729786000</t>
  </si>
  <si>
    <t>156</t>
  </si>
  <si>
    <t>Pol26</t>
  </si>
  <si>
    <t>LK 80x28 2R</t>
  </si>
  <si>
    <t>877748612</t>
  </si>
  <si>
    <t>157</t>
  </si>
  <si>
    <t>Pol27</t>
  </si>
  <si>
    <t>vícko VLK80 2R</t>
  </si>
  <si>
    <t>-1783412350</t>
  </si>
  <si>
    <t>158</t>
  </si>
  <si>
    <t>Pol28</t>
  </si>
  <si>
    <t>svorkovnice S66</t>
  </si>
  <si>
    <t>1246917384</t>
  </si>
  <si>
    <t>159</t>
  </si>
  <si>
    <t>Pol29</t>
  </si>
  <si>
    <t>LK 80R/3</t>
  </si>
  <si>
    <t>-2093597301</t>
  </si>
  <si>
    <t>160</t>
  </si>
  <si>
    <t>Pol30</t>
  </si>
  <si>
    <t>KU 1903</t>
  </si>
  <si>
    <t>709996597</t>
  </si>
  <si>
    <t>161</t>
  </si>
  <si>
    <t>Pol31</t>
  </si>
  <si>
    <t>KU 1901</t>
  </si>
  <si>
    <t>533576684</t>
  </si>
  <si>
    <t>162</t>
  </si>
  <si>
    <t>Pol32</t>
  </si>
  <si>
    <t>svítidlo kruhové- difuzér opálové sklo, 1x75 W/E27, IP20, D280-300mm, hloubka cca 100 mm, 4000k</t>
  </si>
  <si>
    <t>1208295658</t>
  </si>
  <si>
    <t>163</t>
  </si>
  <si>
    <t>Pol32-1</t>
  </si>
  <si>
    <t>svítidlo kruhové- difuzér opálové sklo, 1x75 W/E27, IP44/IP64, D280-300mm, hloubka cca 100 mm, 4000k</t>
  </si>
  <si>
    <t>904224791</t>
  </si>
  <si>
    <t>164</t>
  </si>
  <si>
    <t>Pol32-2</t>
  </si>
  <si>
    <t>nábytkové svítidlo -  1x39W/G5; IP44/IP20, délka 600 mm, hloubka 90 mm, 4000k</t>
  </si>
  <si>
    <t>2098586462</t>
  </si>
  <si>
    <t>165</t>
  </si>
  <si>
    <t>Pol33</t>
  </si>
  <si>
    <t>koupelnové přisazené nástěnné svítidlo - chrom/sklo, 2x40W/E14, IP44/IP64, šířka 300mm, výška 100 mm, 4000k</t>
  </si>
  <si>
    <t>349188787</t>
  </si>
  <si>
    <t>166</t>
  </si>
  <si>
    <t>Pol34</t>
  </si>
  <si>
    <t>požární ucpávka - hlavní přívod</t>
  </si>
  <si>
    <t>-197920865</t>
  </si>
  <si>
    <t>167</t>
  </si>
  <si>
    <t>Pol35</t>
  </si>
  <si>
    <t>kontrola a zprovoznení telefonu</t>
  </si>
  <si>
    <t>1770452602</t>
  </si>
  <si>
    <t>168</t>
  </si>
  <si>
    <t>Pol36</t>
  </si>
  <si>
    <t>kontrola a zprovoznení TV zásuvek</t>
  </si>
  <si>
    <t>-769764046</t>
  </si>
  <si>
    <t>169</t>
  </si>
  <si>
    <t>Pol37</t>
  </si>
  <si>
    <t>stavební přípomoce - sekání rýh</t>
  </si>
  <si>
    <t>1717570839</t>
  </si>
  <si>
    <t>170</t>
  </si>
  <si>
    <t>Pol38</t>
  </si>
  <si>
    <t>stavební přípomoce - zapravení rýh</t>
  </si>
  <si>
    <t>-1147979286</t>
  </si>
  <si>
    <t>171</t>
  </si>
  <si>
    <t>240010212</t>
  </si>
  <si>
    <t>Malý axiální ventilátor s doběhem WC</t>
  </si>
  <si>
    <t>-2021553214</t>
  </si>
  <si>
    <t>172</t>
  </si>
  <si>
    <t>240010213</t>
  </si>
  <si>
    <t>Malý axiální ventilátor s doběhem 1x12V - kouplena</t>
  </si>
  <si>
    <t>-410016057</t>
  </si>
  <si>
    <t>173</t>
  </si>
  <si>
    <t>240080319</t>
  </si>
  <si>
    <t>Potrubí VZT flexi vč. tepelné izolace</t>
  </si>
  <si>
    <t>593203087</t>
  </si>
  <si>
    <t>174</t>
  </si>
  <si>
    <t>728414611</t>
  </si>
  <si>
    <t>dodávka a montáž digestore s horním odtahem</t>
  </si>
  <si>
    <t>346425387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</si>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</sst>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32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1094, byt č. 14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Žufanova 1094, Praha 17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3. 1. 2019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Praha 17 - Řepy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/IU1BxC8PWIDy7Os6gNFH7fx5Hj+TeGIxx1ZvofY86ShF/yIvXhJ+7ZAabCW43KTsEAcHj4tDFT5myKirKSAPg==" saltValue="gAhYppaofWCnMl4eldJJ+m/2ePSVPnv9U+HEGBmXASktwC8fLodnJHHsWGHzbaXklfElDDtZjxyyj90dw3ock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6"/>
  <sheetViews>
    <sheetView showGridLines="0" tabSelected="1" workbookViewId="0">
      <pane ySplit="1" topLeftCell="A337" activePane="bottomLeft" state="frozen"/>
      <selection pane="bottomLeft" activeCell="A415" sqref="A415:XFD41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3. 1. 2019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(SUM(BE113:BE120)+SUM(BE137:BE414))</f>
        <v>0</v>
      </c>
      <c r="I31" s="245"/>
      <c r="J31" s="245"/>
      <c r="K31" s="38"/>
      <c r="L31" s="38"/>
      <c r="M31" s="251">
        <f>ROUND((SUM(BE113:BE120)+SUM(BE137:BE414)),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(SUM(BF113:BF120)+SUM(BF137:BF414))</f>
        <v>0</v>
      </c>
      <c r="I32" s="245"/>
      <c r="J32" s="245"/>
      <c r="K32" s="38"/>
      <c r="L32" s="38"/>
      <c r="M32" s="251">
        <f>ROUND((SUM(BF113:BF120)+SUM(BF137:BF414)),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(SUM(BG113:BG120)+SUM(BG137:BG414))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(SUM(BH113:BH120)+SUM(BH137:BH414))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(SUM(BI113:BI120)+SUM(BI137:BI414))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1094, byt č. 14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Žufanova 1094, Praha 17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3. 1. 2019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Praha 17 - Řepy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N177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N209</f>
        <v>0</v>
      </c>
      <c r="O93" s="259"/>
      <c r="P93" s="259"/>
      <c r="Q93" s="259"/>
      <c r="R93" s="135"/>
      <c r="T93" s="136"/>
      <c r="U93" s="136"/>
    </row>
    <row r="94" spans="2:47" s="7" customFormat="1" ht="19.95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N214</f>
        <v>0</v>
      </c>
      <c r="O94" s="259"/>
      <c r="P94" s="259"/>
      <c r="Q94" s="259"/>
      <c r="R94" s="135"/>
      <c r="T94" s="136"/>
      <c r="U94" s="136"/>
    </row>
    <row r="95" spans="2:47" s="6" customFormat="1" ht="24.9" customHeight="1">
      <c r="B95" s="128"/>
      <c r="C95" s="129"/>
      <c r="D95" s="130" t="s">
        <v>114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7">
        <f>N216</f>
        <v>0</v>
      </c>
      <c r="O95" s="258"/>
      <c r="P95" s="258"/>
      <c r="Q95" s="258"/>
      <c r="R95" s="131"/>
      <c r="T95" s="132"/>
      <c r="U95" s="132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N217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N226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N230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N241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N251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N268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N275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N287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N295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N299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N313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N337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N345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N369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N370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N410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Žufanova 1094, byt č. 14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Žufanova 1094, Praha 17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3. 1. 2019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Praha 17 - Řepy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W138+W216+W369+W415</f>
        <v>0</v>
      </c>
      <c r="X137" s="53"/>
      <c r="Y137" s="150">
        <f>Y138+Y216+Y369+Y415</f>
        <v>5.5079884730000002</v>
      </c>
      <c r="Z137" s="53"/>
      <c r="AA137" s="151">
        <f>AA138+AA216+AA369+AA415</f>
        <v>5.8521203999999996</v>
      </c>
      <c r="AT137" s="21" t="s">
        <v>78</v>
      </c>
      <c r="AU137" s="21" t="s">
        <v>106</v>
      </c>
      <c r="BK137" s="152">
        <f>BK138+BK216+BK369+BK415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W139+W148+W150+W177+W209+W214</f>
        <v>0</v>
      </c>
      <c r="X138" s="154"/>
      <c r="Y138" s="158">
        <f>Y139+Y148+Y150+Y177+Y209+Y214</f>
        <v>4.33049032</v>
      </c>
      <c r="Z138" s="154"/>
      <c r="AA138" s="159">
        <f>AA139+AA148+AA150+AA177+AA209+AA214</f>
        <v>5.8211099999999991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BK139+BK148+BK150+BK177+BK209+BK214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1.0414281999999999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14.11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0.98516019999999982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14.11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6.35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5.0799999999999999E-4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6.35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SUM(W151:W176)</f>
        <v>0</v>
      </c>
      <c r="X150" s="154"/>
      <c r="Y150" s="158">
        <f>SUM(Y151:Y176)</f>
        <v>3.2479481200000002</v>
      </c>
      <c r="Z150" s="154"/>
      <c r="AA150" s="159">
        <f>SUM(AA151:AA176)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SUM(BK151:BK176)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39.200000000000003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0.11760000000000001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39.200000000000003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6.6168000000000005E-2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3.6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0.19992000000000004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15.848000000000001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7.7496720000000005E-2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9.7159999999999993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6.1319999999999997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15.848000000000001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126.03700000000001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0.37811100000000003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126.03700000000001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110.18899999999999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1.7189483999999997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22.786999999999999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30.242000000000001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53.98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218</v>
      </c>
      <c r="G168" s="272"/>
      <c r="H168" s="272"/>
      <c r="I168" s="272"/>
      <c r="J168" s="172"/>
      <c r="K168" s="174">
        <v>1.47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134</v>
      </c>
      <c r="AV168" s="10" t="s">
        <v>134</v>
      </c>
      <c r="AW168" s="10" t="s">
        <v>36</v>
      </c>
      <c r="AX168" s="10" t="s">
        <v>79</v>
      </c>
      <c r="AY168" s="178" t="s">
        <v>155</v>
      </c>
    </row>
    <row r="169" spans="2:65" s="12" customFormat="1" ht="16.5" customHeight="1">
      <c r="B169" s="186"/>
      <c r="C169" s="187"/>
      <c r="D169" s="187"/>
      <c r="E169" s="188" t="s">
        <v>22</v>
      </c>
      <c r="F169" s="273" t="s">
        <v>204</v>
      </c>
      <c r="G169" s="274"/>
      <c r="H169" s="274"/>
      <c r="I169" s="274"/>
      <c r="J169" s="187"/>
      <c r="K169" s="189">
        <v>110.18899999999999</v>
      </c>
      <c r="L169" s="187"/>
      <c r="M169" s="187"/>
      <c r="N169" s="187"/>
      <c r="O169" s="187"/>
      <c r="P169" s="187"/>
      <c r="Q169" s="187"/>
      <c r="R169" s="190"/>
      <c r="T169" s="191"/>
      <c r="U169" s="187"/>
      <c r="V169" s="187"/>
      <c r="W169" s="187"/>
      <c r="X169" s="187"/>
      <c r="Y169" s="187"/>
      <c r="Z169" s="187"/>
      <c r="AA169" s="192"/>
      <c r="AT169" s="193" t="s">
        <v>167</v>
      </c>
      <c r="AU169" s="193" t="s">
        <v>134</v>
      </c>
      <c r="AV169" s="12" t="s">
        <v>160</v>
      </c>
      <c r="AW169" s="12" t="s">
        <v>36</v>
      </c>
      <c r="AX169" s="12" t="s">
        <v>84</v>
      </c>
      <c r="AY169" s="193" t="s">
        <v>155</v>
      </c>
    </row>
    <row r="170" spans="2:65" s="1" customFormat="1" ht="25.5" customHeight="1">
      <c r="B170" s="37"/>
      <c r="C170" s="164" t="s">
        <v>219</v>
      </c>
      <c r="D170" s="164" t="s">
        <v>156</v>
      </c>
      <c r="E170" s="165" t="s">
        <v>220</v>
      </c>
      <c r="F170" s="263" t="s">
        <v>221</v>
      </c>
      <c r="G170" s="263"/>
      <c r="H170" s="263"/>
      <c r="I170" s="263"/>
      <c r="J170" s="166" t="s">
        <v>164</v>
      </c>
      <c r="K170" s="167">
        <v>3.6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22</v>
      </c>
      <c r="U170" s="46" t="s">
        <v>46</v>
      </c>
      <c r="V170" s="38"/>
      <c r="W170" s="169">
        <f>V170*K170</f>
        <v>0</v>
      </c>
      <c r="X170" s="169">
        <v>4.9840000000000002E-2</v>
      </c>
      <c r="Y170" s="169">
        <f>X170*K170</f>
        <v>0.179424</v>
      </c>
      <c r="Z170" s="169">
        <v>0</v>
      </c>
      <c r="AA170" s="170">
        <f>Z170*K170</f>
        <v>0</v>
      </c>
      <c r="AR170" s="21" t="s">
        <v>160</v>
      </c>
      <c r="AT170" s="21" t="s">
        <v>156</v>
      </c>
      <c r="AU170" s="21" t="s">
        <v>134</v>
      </c>
      <c r="AY170" s="21" t="s">
        <v>155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134</v>
      </c>
      <c r="BK170" s="107">
        <f>ROUND(L170*K170,2)</f>
        <v>0</v>
      </c>
      <c r="BL170" s="21" t="s">
        <v>160</v>
      </c>
      <c r="BM170" s="21" t="s">
        <v>222</v>
      </c>
    </row>
    <row r="171" spans="2:65" s="10" customFormat="1" ht="16.5" customHeight="1">
      <c r="B171" s="171"/>
      <c r="C171" s="172"/>
      <c r="D171" s="172"/>
      <c r="E171" s="173" t="s">
        <v>22</v>
      </c>
      <c r="F171" s="267" t="s">
        <v>192</v>
      </c>
      <c r="G171" s="268"/>
      <c r="H171" s="268"/>
      <c r="I171" s="268"/>
      <c r="J171" s="172"/>
      <c r="K171" s="174">
        <v>3.6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167</v>
      </c>
      <c r="AU171" s="178" t="s">
        <v>134</v>
      </c>
      <c r="AV171" s="10" t="s">
        <v>134</v>
      </c>
      <c r="AW171" s="10" t="s">
        <v>36</v>
      </c>
      <c r="AX171" s="10" t="s">
        <v>84</v>
      </c>
      <c r="AY171" s="178" t="s">
        <v>155</v>
      </c>
    </row>
    <row r="172" spans="2:65" s="1" customFormat="1" ht="25.5" customHeight="1">
      <c r="B172" s="37"/>
      <c r="C172" s="164" t="s">
        <v>223</v>
      </c>
      <c r="D172" s="164" t="s">
        <v>156</v>
      </c>
      <c r="E172" s="165" t="s">
        <v>224</v>
      </c>
      <c r="F172" s="263" t="s">
        <v>225</v>
      </c>
      <c r="G172" s="263"/>
      <c r="H172" s="263"/>
      <c r="I172" s="263"/>
      <c r="J172" s="166" t="s">
        <v>159</v>
      </c>
      <c r="K172" s="167">
        <v>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1.6979999999999999E-2</v>
      </c>
      <c r="Y172" s="169">
        <f>X172*K172</f>
        <v>3.3959999999999997E-2</v>
      </c>
      <c r="Z172" s="169">
        <v>0</v>
      </c>
      <c r="AA172" s="170">
        <f>Z172*K172</f>
        <v>0</v>
      </c>
      <c r="AR172" s="21" t="s">
        <v>160</v>
      </c>
      <c r="AT172" s="21" t="s">
        <v>156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226</v>
      </c>
    </row>
    <row r="173" spans="2:65" s="1" customFormat="1" ht="25.5" customHeight="1">
      <c r="B173" s="37"/>
      <c r="C173" s="194" t="s">
        <v>227</v>
      </c>
      <c r="D173" s="194" t="s">
        <v>228</v>
      </c>
      <c r="E173" s="195" t="s">
        <v>229</v>
      </c>
      <c r="F173" s="275" t="s">
        <v>230</v>
      </c>
      <c r="G173" s="275"/>
      <c r="H173" s="275"/>
      <c r="I173" s="275"/>
      <c r="J173" s="196" t="s">
        <v>159</v>
      </c>
      <c r="K173" s="197">
        <v>2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1.201E-2</v>
      </c>
      <c r="Y173" s="169">
        <f>X173*K173</f>
        <v>2.402E-2</v>
      </c>
      <c r="Z173" s="169">
        <v>0</v>
      </c>
      <c r="AA173" s="170">
        <f>Z173*K173</f>
        <v>0</v>
      </c>
      <c r="AR173" s="21" t="s">
        <v>193</v>
      </c>
      <c r="AT173" s="21" t="s">
        <v>228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231</v>
      </c>
    </row>
    <row r="174" spans="2:65" s="1" customFormat="1" ht="38.25" customHeight="1">
      <c r="B174" s="37"/>
      <c r="C174" s="164" t="s">
        <v>11</v>
      </c>
      <c r="D174" s="164" t="s">
        <v>156</v>
      </c>
      <c r="E174" s="165" t="s">
        <v>232</v>
      </c>
      <c r="F174" s="263" t="s">
        <v>233</v>
      </c>
      <c r="G174" s="263"/>
      <c r="H174" s="263"/>
      <c r="I174" s="263"/>
      <c r="J174" s="166" t="s">
        <v>159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0.44169999999999998</v>
      </c>
      <c r="Y174" s="169">
        <f>X174*K174</f>
        <v>0.44169999999999998</v>
      </c>
      <c r="Z174" s="169">
        <v>0</v>
      </c>
      <c r="AA174" s="170">
        <f>Z174*K174</f>
        <v>0</v>
      </c>
      <c r="AR174" s="21" t="s">
        <v>160</v>
      </c>
      <c r="AT174" s="21" t="s">
        <v>156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234</v>
      </c>
    </row>
    <row r="175" spans="2:65" s="1" customFormat="1" ht="25.5" customHeight="1">
      <c r="B175" s="37"/>
      <c r="C175" s="194" t="s">
        <v>235</v>
      </c>
      <c r="D175" s="194" t="s">
        <v>228</v>
      </c>
      <c r="E175" s="195" t="s">
        <v>236</v>
      </c>
      <c r="F175" s="275" t="s">
        <v>237</v>
      </c>
      <c r="G175" s="275"/>
      <c r="H175" s="275"/>
      <c r="I175" s="275"/>
      <c r="J175" s="196" t="s">
        <v>159</v>
      </c>
      <c r="K175" s="197">
        <v>1</v>
      </c>
      <c r="L175" s="276">
        <v>0</v>
      </c>
      <c r="M175" s="277"/>
      <c r="N175" s="278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1.06E-2</v>
      </c>
      <c r="Y175" s="169">
        <f>X175*K175</f>
        <v>1.06E-2</v>
      </c>
      <c r="Z175" s="169">
        <v>0</v>
      </c>
      <c r="AA175" s="170">
        <f>Z175*K175</f>
        <v>0</v>
      </c>
      <c r="AR175" s="21" t="s">
        <v>193</v>
      </c>
      <c r="AT175" s="21" t="s">
        <v>228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238</v>
      </c>
    </row>
    <row r="176" spans="2:65" s="1" customFormat="1" ht="25.5" customHeight="1">
      <c r="B176" s="37"/>
      <c r="C176" s="164" t="s">
        <v>239</v>
      </c>
      <c r="D176" s="164" t="s">
        <v>156</v>
      </c>
      <c r="E176" s="165" t="s">
        <v>240</v>
      </c>
      <c r="F176" s="263" t="s">
        <v>241</v>
      </c>
      <c r="G176" s="263"/>
      <c r="H176" s="263"/>
      <c r="I176" s="263"/>
      <c r="J176" s="166" t="s">
        <v>159</v>
      </c>
      <c r="K176" s="167">
        <v>1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160</v>
      </c>
      <c r="AT176" s="21" t="s">
        <v>156</v>
      </c>
      <c r="AU176" s="21" t="s">
        <v>134</v>
      </c>
      <c r="AY176" s="21" t="s">
        <v>155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134</v>
      </c>
      <c r="BK176" s="107">
        <f>ROUND(L176*K176,2)</f>
        <v>0</v>
      </c>
      <c r="BL176" s="21" t="s">
        <v>160</v>
      </c>
      <c r="BM176" s="21" t="s">
        <v>242</v>
      </c>
    </row>
    <row r="177" spans="2:65" s="9" customFormat="1" ht="29.85" customHeight="1">
      <c r="B177" s="153"/>
      <c r="C177" s="154"/>
      <c r="D177" s="163" t="s">
        <v>111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84">
        <f>BK177</f>
        <v>0</v>
      </c>
      <c r="O177" s="285"/>
      <c r="P177" s="285"/>
      <c r="Q177" s="285"/>
      <c r="R177" s="156"/>
      <c r="T177" s="157"/>
      <c r="U177" s="154"/>
      <c r="V177" s="154"/>
      <c r="W177" s="158">
        <f>SUM(W178:W208)</f>
        <v>0</v>
      </c>
      <c r="X177" s="154"/>
      <c r="Y177" s="158">
        <f>SUM(Y178:Y208)</f>
        <v>1.7140000000000002E-3</v>
      </c>
      <c r="Z177" s="154"/>
      <c r="AA177" s="159">
        <f>SUM(AA178:AA208)</f>
        <v>5.8211099999999991</v>
      </c>
      <c r="AR177" s="160" t="s">
        <v>84</v>
      </c>
      <c r="AT177" s="161" t="s">
        <v>78</v>
      </c>
      <c r="AU177" s="161" t="s">
        <v>84</v>
      </c>
      <c r="AY177" s="160" t="s">
        <v>155</v>
      </c>
      <c r="BK177" s="162">
        <f>SUM(BK178:BK208)</f>
        <v>0</v>
      </c>
    </row>
    <row r="178" spans="2:65" s="1" customFormat="1" ht="16.5" customHeight="1">
      <c r="B178" s="37"/>
      <c r="C178" s="164" t="s">
        <v>243</v>
      </c>
      <c r="D178" s="164" t="s">
        <v>156</v>
      </c>
      <c r="E178" s="165" t="s">
        <v>244</v>
      </c>
      <c r="F178" s="263" t="s">
        <v>245</v>
      </c>
      <c r="G178" s="263"/>
      <c r="H178" s="263"/>
      <c r="I178" s="263"/>
      <c r="J178" s="166" t="s">
        <v>246</v>
      </c>
      <c r="K178" s="167">
        <v>1</v>
      </c>
      <c r="L178" s="264">
        <v>0</v>
      </c>
      <c r="M178" s="265"/>
      <c r="N178" s="266">
        <f t="shared" ref="N178:N184" si="5">ROUND(L178*K178,2)</f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ref="W178:W184" si="6">V178*K178</f>
        <v>0</v>
      </c>
      <c r="X178" s="169">
        <v>0</v>
      </c>
      <c r="Y178" s="169">
        <f t="shared" ref="Y178:Y184" si="7">X178*K178</f>
        <v>0</v>
      </c>
      <c r="Z178" s="169">
        <v>1.933E-2</v>
      </c>
      <c r="AA178" s="170">
        <f t="shared" ref="AA178:AA184" si="8">Z178*K178</f>
        <v>1.933E-2</v>
      </c>
      <c r="AR178" s="21" t="s">
        <v>235</v>
      </c>
      <c r="AT178" s="21" t="s">
        <v>156</v>
      </c>
      <c r="AU178" s="21" t="s">
        <v>134</v>
      </c>
      <c r="AY178" s="21" t="s">
        <v>155</v>
      </c>
      <c r="BE178" s="107">
        <f t="shared" ref="BE178:BE184" si="9">IF(U178="základní",N178,0)</f>
        <v>0</v>
      </c>
      <c r="BF178" s="107">
        <f t="shared" ref="BF178:BF184" si="10">IF(U178="snížená",N178,0)</f>
        <v>0</v>
      </c>
      <c r="BG178" s="107">
        <f t="shared" ref="BG178:BG184" si="11">IF(U178="zákl. přenesená",N178,0)</f>
        <v>0</v>
      </c>
      <c r="BH178" s="107">
        <f t="shared" ref="BH178:BH184" si="12">IF(U178="sníž. přenesená",N178,0)</f>
        <v>0</v>
      </c>
      <c r="BI178" s="107">
        <f t="shared" ref="BI178:BI184" si="13">IF(U178="nulová",N178,0)</f>
        <v>0</v>
      </c>
      <c r="BJ178" s="21" t="s">
        <v>134</v>
      </c>
      <c r="BK178" s="107">
        <f t="shared" ref="BK178:BK184" si="14">ROUND(L178*K178,2)</f>
        <v>0</v>
      </c>
      <c r="BL178" s="21" t="s">
        <v>235</v>
      </c>
      <c r="BM178" s="21" t="s">
        <v>247</v>
      </c>
    </row>
    <row r="179" spans="2:65" s="1" customFormat="1" ht="25.5" customHeight="1">
      <c r="B179" s="37"/>
      <c r="C179" s="164" t="s">
        <v>248</v>
      </c>
      <c r="D179" s="164" t="s">
        <v>156</v>
      </c>
      <c r="E179" s="165" t="s">
        <v>249</v>
      </c>
      <c r="F179" s="263" t="s">
        <v>250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1.9460000000000002E-2</v>
      </c>
      <c r="AA179" s="170">
        <f t="shared" si="8"/>
        <v>1.9460000000000002E-2</v>
      </c>
      <c r="AR179" s="21" t="s">
        <v>235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235</v>
      </c>
      <c r="BM179" s="21" t="s">
        <v>251</v>
      </c>
    </row>
    <row r="180" spans="2:65" s="1" customFormat="1" ht="16.5" customHeight="1">
      <c r="B180" s="37"/>
      <c r="C180" s="164" t="s">
        <v>252</v>
      </c>
      <c r="D180" s="164" t="s">
        <v>156</v>
      </c>
      <c r="E180" s="165" t="s">
        <v>253</v>
      </c>
      <c r="F180" s="263" t="s">
        <v>254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9.5100000000000004E-2</v>
      </c>
      <c r="AA180" s="170">
        <f t="shared" si="8"/>
        <v>9.5100000000000004E-2</v>
      </c>
      <c r="AR180" s="21" t="s">
        <v>235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235</v>
      </c>
      <c r="BM180" s="21" t="s">
        <v>255</v>
      </c>
    </row>
    <row r="181" spans="2:65" s="1" customFormat="1" ht="38.25" customHeight="1">
      <c r="B181" s="37"/>
      <c r="C181" s="164" t="s">
        <v>10</v>
      </c>
      <c r="D181" s="164" t="s">
        <v>156</v>
      </c>
      <c r="E181" s="165" t="s">
        <v>256</v>
      </c>
      <c r="F181" s="263" t="s">
        <v>257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9.1999999999999998E-3</v>
      </c>
      <c r="AA181" s="170">
        <f t="shared" si="8"/>
        <v>9.1999999999999998E-3</v>
      </c>
      <c r="AR181" s="21" t="s">
        <v>235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235</v>
      </c>
      <c r="BM181" s="21" t="s">
        <v>258</v>
      </c>
    </row>
    <row r="182" spans="2:65" s="1" customFormat="1" ht="16.5" customHeight="1">
      <c r="B182" s="37"/>
      <c r="C182" s="164" t="s">
        <v>259</v>
      </c>
      <c r="D182" s="164" t="s">
        <v>156</v>
      </c>
      <c r="E182" s="165" t="s">
        <v>260</v>
      </c>
      <c r="F182" s="263" t="s">
        <v>261</v>
      </c>
      <c r="G182" s="263"/>
      <c r="H182" s="263"/>
      <c r="I182" s="263"/>
      <c r="J182" s="166" t="s">
        <v>246</v>
      </c>
      <c r="K182" s="167">
        <v>2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1.56E-3</v>
      </c>
      <c r="AA182" s="170">
        <f t="shared" si="8"/>
        <v>3.1199999999999999E-3</v>
      </c>
      <c r="AR182" s="21" t="s">
        <v>235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235</v>
      </c>
      <c r="BM182" s="21" t="s">
        <v>262</v>
      </c>
    </row>
    <row r="183" spans="2:65" s="1" customFormat="1" ht="16.5" customHeight="1">
      <c r="B183" s="37"/>
      <c r="C183" s="164" t="s">
        <v>263</v>
      </c>
      <c r="D183" s="164" t="s">
        <v>156</v>
      </c>
      <c r="E183" s="165" t="s">
        <v>264</v>
      </c>
      <c r="F183" s="263" t="s">
        <v>265</v>
      </c>
      <c r="G183" s="263"/>
      <c r="H183" s="263"/>
      <c r="I183" s="263"/>
      <c r="J183" s="166" t="s">
        <v>159</v>
      </c>
      <c r="K183" s="167">
        <v>1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2.2499999999999998E-3</v>
      </c>
      <c r="AA183" s="170">
        <f t="shared" si="8"/>
        <v>2.2499999999999998E-3</v>
      </c>
      <c r="AR183" s="21" t="s">
        <v>235</v>
      </c>
      <c r="AT183" s="21" t="s">
        <v>156</v>
      </c>
      <c r="AU183" s="21" t="s">
        <v>134</v>
      </c>
      <c r="AY183" s="21" t="s">
        <v>155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134</v>
      </c>
      <c r="BK183" s="107">
        <f t="shared" si="14"/>
        <v>0</v>
      </c>
      <c r="BL183" s="21" t="s">
        <v>235</v>
      </c>
      <c r="BM183" s="21" t="s">
        <v>266</v>
      </c>
    </row>
    <row r="184" spans="2:65" s="1" customFormat="1" ht="16.5" customHeight="1">
      <c r="B184" s="37"/>
      <c r="C184" s="164" t="s">
        <v>267</v>
      </c>
      <c r="D184" s="164" t="s">
        <v>156</v>
      </c>
      <c r="E184" s="165" t="s">
        <v>268</v>
      </c>
      <c r="F184" s="263" t="s">
        <v>269</v>
      </c>
      <c r="G184" s="263"/>
      <c r="H184" s="263"/>
      <c r="I184" s="263"/>
      <c r="J184" s="166" t="s">
        <v>164</v>
      </c>
      <c r="K184" s="167">
        <v>3.83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3.9E-2</v>
      </c>
      <c r="AA184" s="170">
        <f t="shared" si="8"/>
        <v>0.14937</v>
      </c>
      <c r="AR184" s="21" t="s">
        <v>235</v>
      </c>
      <c r="AT184" s="21" t="s">
        <v>156</v>
      </c>
      <c r="AU184" s="21" t="s">
        <v>134</v>
      </c>
      <c r="AY184" s="21" t="s">
        <v>155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134</v>
      </c>
      <c r="BK184" s="107">
        <f t="shared" si="14"/>
        <v>0</v>
      </c>
      <c r="BL184" s="21" t="s">
        <v>235</v>
      </c>
      <c r="BM184" s="21" t="s">
        <v>270</v>
      </c>
    </row>
    <row r="185" spans="2:65" s="10" customFormat="1" ht="16.5" customHeight="1">
      <c r="B185" s="171"/>
      <c r="C185" s="172"/>
      <c r="D185" s="172"/>
      <c r="E185" s="173" t="s">
        <v>22</v>
      </c>
      <c r="F185" s="267" t="s">
        <v>271</v>
      </c>
      <c r="G185" s="268"/>
      <c r="H185" s="268"/>
      <c r="I185" s="268"/>
      <c r="J185" s="172"/>
      <c r="K185" s="174">
        <v>3.83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167</v>
      </c>
      <c r="AU185" s="178" t="s">
        <v>134</v>
      </c>
      <c r="AV185" s="10" t="s">
        <v>134</v>
      </c>
      <c r="AW185" s="10" t="s">
        <v>36</v>
      </c>
      <c r="AX185" s="10" t="s">
        <v>84</v>
      </c>
      <c r="AY185" s="178" t="s">
        <v>155</v>
      </c>
    </row>
    <row r="186" spans="2:65" s="1" customFormat="1" ht="25.5" customHeight="1">
      <c r="B186" s="37"/>
      <c r="C186" s="164" t="s">
        <v>272</v>
      </c>
      <c r="D186" s="164" t="s">
        <v>156</v>
      </c>
      <c r="E186" s="165" t="s">
        <v>273</v>
      </c>
      <c r="F186" s="263" t="s">
        <v>274</v>
      </c>
      <c r="G186" s="263"/>
      <c r="H186" s="263"/>
      <c r="I186" s="263"/>
      <c r="J186" s="166" t="s">
        <v>159</v>
      </c>
      <c r="K186" s="167">
        <v>5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2.4E-2</v>
      </c>
      <c r="AA186" s="170">
        <f>Z186*K186</f>
        <v>0.12</v>
      </c>
      <c r="AR186" s="21" t="s">
        <v>235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235</v>
      </c>
      <c r="BM186" s="21" t="s">
        <v>275</v>
      </c>
    </row>
    <row r="187" spans="2:65" s="1" customFormat="1" ht="25.5" customHeight="1">
      <c r="B187" s="37"/>
      <c r="C187" s="164" t="s">
        <v>276</v>
      </c>
      <c r="D187" s="164" t="s">
        <v>156</v>
      </c>
      <c r="E187" s="165" t="s">
        <v>277</v>
      </c>
      <c r="F187" s="263" t="s">
        <v>278</v>
      </c>
      <c r="G187" s="263"/>
      <c r="H187" s="263"/>
      <c r="I187" s="263"/>
      <c r="J187" s="166" t="s">
        <v>159</v>
      </c>
      <c r="K187" s="167">
        <v>1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0.17399999999999999</v>
      </c>
      <c r="AA187" s="170">
        <f>Z187*K187</f>
        <v>0.17399999999999999</v>
      </c>
      <c r="AR187" s="21" t="s">
        <v>235</v>
      </c>
      <c r="AT187" s="21" t="s">
        <v>156</v>
      </c>
      <c r="AU187" s="21" t="s">
        <v>134</v>
      </c>
      <c r="AY187" s="21" t="s">
        <v>155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134</v>
      </c>
      <c r="BK187" s="107">
        <f>ROUND(L187*K187,2)</f>
        <v>0</v>
      </c>
      <c r="BL187" s="21" t="s">
        <v>235</v>
      </c>
      <c r="BM187" s="21" t="s">
        <v>279</v>
      </c>
    </row>
    <row r="188" spans="2:65" s="1" customFormat="1" ht="25.5" customHeight="1">
      <c r="B188" s="37"/>
      <c r="C188" s="164" t="s">
        <v>280</v>
      </c>
      <c r="D188" s="164" t="s">
        <v>156</v>
      </c>
      <c r="E188" s="165" t="s">
        <v>281</v>
      </c>
      <c r="F188" s="263" t="s">
        <v>282</v>
      </c>
      <c r="G188" s="263"/>
      <c r="H188" s="263"/>
      <c r="I188" s="263"/>
      <c r="J188" s="166" t="s">
        <v>159</v>
      </c>
      <c r="K188" s="167">
        <v>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8.8099999999999998E-2</v>
      </c>
      <c r="AA188" s="170">
        <f>Z188*K188</f>
        <v>0.1762</v>
      </c>
      <c r="AR188" s="21" t="s">
        <v>235</v>
      </c>
      <c r="AT188" s="21" t="s">
        <v>156</v>
      </c>
      <c r="AU188" s="21" t="s">
        <v>134</v>
      </c>
      <c r="AY188" s="21" t="s">
        <v>155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134</v>
      </c>
      <c r="BK188" s="107">
        <f>ROUND(L188*K188,2)</f>
        <v>0</v>
      </c>
      <c r="BL188" s="21" t="s">
        <v>235</v>
      </c>
      <c r="BM188" s="21" t="s">
        <v>283</v>
      </c>
    </row>
    <row r="189" spans="2:65" s="1" customFormat="1" ht="25.5" customHeight="1">
      <c r="B189" s="37"/>
      <c r="C189" s="164" t="s">
        <v>284</v>
      </c>
      <c r="D189" s="164" t="s">
        <v>156</v>
      </c>
      <c r="E189" s="165" t="s">
        <v>285</v>
      </c>
      <c r="F189" s="263" t="s">
        <v>286</v>
      </c>
      <c r="G189" s="263"/>
      <c r="H189" s="263"/>
      <c r="I189" s="263"/>
      <c r="J189" s="166" t="s">
        <v>164</v>
      </c>
      <c r="K189" s="167">
        <v>43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2.5000000000000001E-3</v>
      </c>
      <c r="AA189" s="170">
        <f>Z189*K189</f>
        <v>0.1075</v>
      </c>
      <c r="AR189" s="21" t="s">
        <v>235</v>
      </c>
      <c r="AT189" s="21" t="s">
        <v>156</v>
      </c>
      <c r="AU189" s="21" t="s">
        <v>134</v>
      </c>
      <c r="AY189" s="21" t="s">
        <v>155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134</v>
      </c>
      <c r="BK189" s="107">
        <f>ROUND(L189*K189,2)</f>
        <v>0</v>
      </c>
      <c r="BL189" s="21" t="s">
        <v>235</v>
      </c>
      <c r="BM189" s="21" t="s">
        <v>287</v>
      </c>
    </row>
    <row r="190" spans="2:65" s="10" customFormat="1" ht="16.5" customHeight="1">
      <c r="B190" s="171"/>
      <c r="C190" s="172"/>
      <c r="D190" s="172"/>
      <c r="E190" s="173" t="s">
        <v>22</v>
      </c>
      <c r="F190" s="267" t="s">
        <v>288</v>
      </c>
      <c r="G190" s="268"/>
      <c r="H190" s="268"/>
      <c r="I190" s="268"/>
      <c r="J190" s="172"/>
      <c r="K190" s="174">
        <v>43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84</v>
      </c>
      <c r="AY190" s="178" t="s">
        <v>155</v>
      </c>
    </row>
    <row r="191" spans="2:65" s="1" customFormat="1" ht="25.5" customHeight="1">
      <c r="B191" s="37"/>
      <c r="C191" s="164" t="s">
        <v>289</v>
      </c>
      <c r="D191" s="164" t="s">
        <v>156</v>
      </c>
      <c r="E191" s="165" t="s">
        <v>290</v>
      </c>
      <c r="F191" s="263" t="s">
        <v>291</v>
      </c>
      <c r="G191" s="263"/>
      <c r="H191" s="263"/>
      <c r="I191" s="263"/>
      <c r="J191" s="166" t="s">
        <v>171</v>
      </c>
      <c r="K191" s="167">
        <v>53.92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22</v>
      </c>
      <c r="U191" s="46" t="s">
        <v>46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21" t="s">
        <v>235</v>
      </c>
      <c r="AT191" s="21" t="s">
        <v>156</v>
      </c>
      <c r="AU191" s="21" t="s">
        <v>134</v>
      </c>
      <c r="AY191" s="21" t="s">
        <v>155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134</v>
      </c>
      <c r="BK191" s="107">
        <f>ROUND(L191*K191,2)</f>
        <v>0</v>
      </c>
      <c r="BL191" s="21" t="s">
        <v>235</v>
      </c>
      <c r="BM191" s="21" t="s">
        <v>292</v>
      </c>
    </row>
    <row r="192" spans="2:65" s="10" customFormat="1" ht="16.5" customHeight="1">
      <c r="B192" s="171"/>
      <c r="C192" s="172"/>
      <c r="D192" s="172"/>
      <c r="E192" s="173" t="s">
        <v>22</v>
      </c>
      <c r="F192" s="267" t="s">
        <v>293</v>
      </c>
      <c r="G192" s="268"/>
      <c r="H192" s="268"/>
      <c r="I192" s="268"/>
      <c r="J192" s="172"/>
      <c r="K192" s="174">
        <v>8.7200000000000006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167</v>
      </c>
      <c r="AU192" s="178" t="s">
        <v>134</v>
      </c>
      <c r="AV192" s="10" t="s">
        <v>134</v>
      </c>
      <c r="AW192" s="10" t="s">
        <v>36</v>
      </c>
      <c r="AX192" s="10" t="s">
        <v>79</v>
      </c>
      <c r="AY192" s="178" t="s">
        <v>155</v>
      </c>
    </row>
    <row r="193" spans="2:65" s="10" customFormat="1" ht="16.5" customHeight="1">
      <c r="B193" s="171"/>
      <c r="C193" s="172"/>
      <c r="D193" s="172"/>
      <c r="E193" s="173" t="s">
        <v>22</v>
      </c>
      <c r="F193" s="271" t="s">
        <v>294</v>
      </c>
      <c r="G193" s="272"/>
      <c r="H193" s="272"/>
      <c r="I193" s="272"/>
      <c r="J193" s="172"/>
      <c r="K193" s="174">
        <v>12.8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167</v>
      </c>
      <c r="AU193" s="178" t="s">
        <v>134</v>
      </c>
      <c r="AV193" s="10" t="s">
        <v>134</v>
      </c>
      <c r="AW193" s="10" t="s">
        <v>36</v>
      </c>
      <c r="AX193" s="10" t="s">
        <v>79</v>
      </c>
      <c r="AY193" s="178" t="s">
        <v>155</v>
      </c>
    </row>
    <row r="194" spans="2:65" s="10" customFormat="1" ht="16.5" customHeight="1">
      <c r="B194" s="171"/>
      <c r="C194" s="172"/>
      <c r="D194" s="172"/>
      <c r="E194" s="173" t="s">
        <v>22</v>
      </c>
      <c r="F194" s="271" t="s">
        <v>295</v>
      </c>
      <c r="G194" s="272"/>
      <c r="H194" s="272"/>
      <c r="I194" s="272"/>
      <c r="J194" s="172"/>
      <c r="K194" s="174">
        <v>22.3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167</v>
      </c>
      <c r="AU194" s="178" t="s">
        <v>134</v>
      </c>
      <c r="AV194" s="10" t="s">
        <v>134</v>
      </c>
      <c r="AW194" s="10" t="s">
        <v>36</v>
      </c>
      <c r="AX194" s="10" t="s">
        <v>79</v>
      </c>
      <c r="AY194" s="178" t="s">
        <v>155</v>
      </c>
    </row>
    <row r="195" spans="2:65" s="10" customFormat="1" ht="16.5" customHeight="1">
      <c r="B195" s="171"/>
      <c r="C195" s="172"/>
      <c r="D195" s="172"/>
      <c r="E195" s="173" t="s">
        <v>22</v>
      </c>
      <c r="F195" s="271" t="s">
        <v>296</v>
      </c>
      <c r="G195" s="272"/>
      <c r="H195" s="272"/>
      <c r="I195" s="272"/>
      <c r="J195" s="172"/>
      <c r="K195" s="174">
        <v>10.1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167</v>
      </c>
      <c r="AU195" s="178" t="s">
        <v>134</v>
      </c>
      <c r="AV195" s="10" t="s">
        <v>134</v>
      </c>
      <c r="AW195" s="10" t="s">
        <v>36</v>
      </c>
      <c r="AX195" s="10" t="s">
        <v>79</v>
      </c>
      <c r="AY195" s="178" t="s">
        <v>155</v>
      </c>
    </row>
    <row r="196" spans="2:65" s="12" customFormat="1" ht="16.5" customHeight="1">
      <c r="B196" s="186"/>
      <c r="C196" s="187"/>
      <c r="D196" s="187"/>
      <c r="E196" s="188" t="s">
        <v>22</v>
      </c>
      <c r="F196" s="273" t="s">
        <v>204</v>
      </c>
      <c r="G196" s="274"/>
      <c r="H196" s="274"/>
      <c r="I196" s="274"/>
      <c r="J196" s="187"/>
      <c r="K196" s="189">
        <v>53.92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167</v>
      </c>
      <c r="AU196" s="193" t="s">
        <v>134</v>
      </c>
      <c r="AV196" s="12" t="s">
        <v>160</v>
      </c>
      <c r="AW196" s="12" t="s">
        <v>36</v>
      </c>
      <c r="AX196" s="12" t="s">
        <v>84</v>
      </c>
      <c r="AY196" s="193" t="s">
        <v>155</v>
      </c>
    </row>
    <row r="197" spans="2:65" s="1" customFormat="1" ht="16.5" customHeight="1">
      <c r="B197" s="37"/>
      <c r="C197" s="164" t="s">
        <v>297</v>
      </c>
      <c r="D197" s="164" t="s">
        <v>156</v>
      </c>
      <c r="E197" s="165" t="s">
        <v>298</v>
      </c>
      <c r="F197" s="263" t="s">
        <v>299</v>
      </c>
      <c r="G197" s="263"/>
      <c r="H197" s="263"/>
      <c r="I197" s="263"/>
      <c r="J197" s="166" t="s">
        <v>164</v>
      </c>
      <c r="K197" s="167">
        <v>43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1" t="s">
        <v>235</v>
      </c>
      <c r="AT197" s="21" t="s">
        <v>156</v>
      </c>
      <c r="AU197" s="21" t="s">
        <v>134</v>
      </c>
      <c r="AY197" s="21" t="s">
        <v>155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134</v>
      </c>
      <c r="BK197" s="107">
        <f>ROUND(L197*K197,2)</f>
        <v>0</v>
      </c>
      <c r="BL197" s="21" t="s">
        <v>235</v>
      </c>
      <c r="BM197" s="21" t="s">
        <v>300</v>
      </c>
    </row>
    <row r="198" spans="2:65" s="1" customFormat="1" ht="25.5" customHeight="1">
      <c r="B198" s="37"/>
      <c r="C198" s="164" t="s">
        <v>301</v>
      </c>
      <c r="D198" s="164" t="s">
        <v>156</v>
      </c>
      <c r="E198" s="165" t="s">
        <v>302</v>
      </c>
      <c r="F198" s="263" t="s">
        <v>303</v>
      </c>
      <c r="G198" s="263"/>
      <c r="H198" s="263"/>
      <c r="I198" s="263"/>
      <c r="J198" s="166" t="s">
        <v>164</v>
      </c>
      <c r="K198" s="167">
        <v>42.85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4.0000000000000003E-5</v>
      </c>
      <c r="Y198" s="169">
        <f>X198*K198</f>
        <v>1.7140000000000002E-3</v>
      </c>
      <c r="Z198" s="169">
        <v>0</v>
      </c>
      <c r="AA198" s="170">
        <f>Z198*K198</f>
        <v>0</v>
      </c>
      <c r="AR198" s="21" t="s">
        <v>160</v>
      </c>
      <c r="AT198" s="21" t="s">
        <v>156</v>
      </c>
      <c r="AU198" s="21" t="s">
        <v>134</v>
      </c>
      <c r="AY198" s="21" t="s">
        <v>155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134</v>
      </c>
      <c r="BK198" s="107">
        <f>ROUND(L198*K198,2)</f>
        <v>0</v>
      </c>
      <c r="BL198" s="21" t="s">
        <v>160</v>
      </c>
      <c r="BM198" s="21" t="s">
        <v>304</v>
      </c>
    </row>
    <row r="199" spans="2:65" s="1" customFormat="1" ht="25.5" customHeight="1">
      <c r="B199" s="37"/>
      <c r="C199" s="164" t="s">
        <v>305</v>
      </c>
      <c r="D199" s="164" t="s">
        <v>156</v>
      </c>
      <c r="E199" s="165" t="s">
        <v>306</v>
      </c>
      <c r="F199" s="263" t="s">
        <v>307</v>
      </c>
      <c r="G199" s="263"/>
      <c r="H199" s="263"/>
      <c r="I199" s="263"/>
      <c r="J199" s="166" t="s">
        <v>164</v>
      </c>
      <c r="K199" s="167">
        <v>28.001999999999999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0.15</v>
      </c>
      <c r="AA199" s="170">
        <f>Z199*K199</f>
        <v>4.2002999999999995</v>
      </c>
      <c r="AR199" s="21" t="s">
        <v>160</v>
      </c>
      <c r="AT199" s="21" t="s">
        <v>156</v>
      </c>
      <c r="AU199" s="21" t="s">
        <v>134</v>
      </c>
      <c r="AY199" s="21" t="s">
        <v>155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134</v>
      </c>
      <c r="BK199" s="107">
        <f>ROUND(L199*K199,2)</f>
        <v>0</v>
      </c>
      <c r="BL199" s="21" t="s">
        <v>160</v>
      </c>
      <c r="BM199" s="21" t="s">
        <v>308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309</v>
      </c>
      <c r="G200" s="268"/>
      <c r="H200" s="268"/>
      <c r="I200" s="268"/>
      <c r="J200" s="172"/>
      <c r="K200" s="174">
        <v>28.001999999999999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167</v>
      </c>
      <c r="AU200" s="178" t="s">
        <v>134</v>
      </c>
      <c r="AV200" s="10" t="s">
        <v>134</v>
      </c>
      <c r="AW200" s="10" t="s">
        <v>36</v>
      </c>
      <c r="AX200" s="10" t="s">
        <v>84</v>
      </c>
      <c r="AY200" s="178" t="s">
        <v>155</v>
      </c>
    </row>
    <row r="201" spans="2:65" s="1" customFormat="1" ht="38.25" customHeight="1">
      <c r="B201" s="37"/>
      <c r="C201" s="164" t="s">
        <v>310</v>
      </c>
      <c r="D201" s="164" t="s">
        <v>156</v>
      </c>
      <c r="E201" s="165" t="s">
        <v>311</v>
      </c>
      <c r="F201" s="263" t="s">
        <v>312</v>
      </c>
      <c r="G201" s="263"/>
      <c r="H201" s="263"/>
      <c r="I201" s="263"/>
      <c r="J201" s="166" t="s">
        <v>313</v>
      </c>
      <c r="K201" s="167">
        <v>0.15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2.2000000000000002</v>
      </c>
      <c r="AA201" s="170">
        <f>Z201*K201</f>
        <v>0.33</v>
      </c>
      <c r="AR201" s="21" t="s">
        <v>160</v>
      </c>
      <c r="AT201" s="21" t="s">
        <v>156</v>
      </c>
      <c r="AU201" s="21" t="s">
        <v>134</v>
      </c>
      <c r="AY201" s="21" t="s">
        <v>155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134</v>
      </c>
      <c r="BK201" s="107">
        <f>ROUND(L201*K201,2)</f>
        <v>0</v>
      </c>
      <c r="BL201" s="21" t="s">
        <v>160</v>
      </c>
      <c r="BM201" s="21" t="s">
        <v>314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315</v>
      </c>
      <c r="G202" s="268"/>
      <c r="H202" s="268"/>
      <c r="I202" s="268"/>
      <c r="J202" s="172"/>
      <c r="K202" s="174">
        <v>0.15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134</v>
      </c>
      <c r="AV202" s="10" t="s">
        <v>134</v>
      </c>
      <c r="AW202" s="10" t="s">
        <v>36</v>
      </c>
      <c r="AX202" s="10" t="s">
        <v>84</v>
      </c>
      <c r="AY202" s="178" t="s">
        <v>155</v>
      </c>
    </row>
    <row r="203" spans="2:65" s="1" customFormat="1" ht="25.5" customHeight="1">
      <c r="B203" s="37"/>
      <c r="C203" s="164" t="s">
        <v>316</v>
      </c>
      <c r="D203" s="164" t="s">
        <v>156</v>
      </c>
      <c r="E203" s="165" t="s">
        <v>317</v>
      </c>
      <c r="F203" s="263" t="s">
        <v>318</v>
      </c>
      <c r="G203" s="263"/>
      <c r="H203" s="263"/>
      <c r="I203" s="263"/>
      <c r="J203" s="166" t="s">
        <v>164</v>
      </c>
      <c r="K203" s="167">
        <v>4.8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7.5999999999999998E-2</v>
      </c>
      <c r="AA203" s="170">
        <f>Z203*K203</f>
        <v>0.36479999999999996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319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320</v>
      </c>
      <c r="G204" s="268"/>
      <c r="H204" s="268"/>
      <c r="I204" s="268"/>
      <c r="J204" s="172"/>
      <c r="K204" s="174">
        <v>4.8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167</v>
      </c>
      <c r="AU204" s="178" t="s">
        <v>134</v>
      </c>
      <c r="AV204" s="10" t="s">
        <v>134</v>
      </c>
      <c r="AW204" s="10" t="s">
        <v>36</v>
      </c>
      <c r="AX204" s="10" t="s">
        <v>84</v>
      </c>
      <c r="AY204" s="178" t="s">
        <v>155</v>
      </c>
    </row>
    <row r="205" spans="2:65" s="1" customFormat="1" ht="25.5" customHeight="1">
      <c r="B205" s="37"/>
      <c r="C205" s="164" t="s">
        <v>321</v>
      </c>
      <c r="D205" s="164" t="s">
        <v>156</v>
      </c>
      <c r="E205" s="165" t="s">
        <v>322</v>
      </c>
      <c r="F205" s="263" t="s">
        <v>323</v>
      </c>
      <c r="G205" s="263"/>
      <c r="H205" s="263"/>
      <c r="I205" s="263"/>
      <c r="J205" s="166" t="s">
        <v>324</v>
      </c>
      <c r="K205" s="167">
        <v>1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1.2999999999999999E-2</v>
      </c>
      <c r="AA205" s="170">
        <f>Z205*K205</f>
        <v>1.2999999999999999E-2</v>
      </c>
      <c r="AR205" s="21" t="s">
        <v>160</v>
      </c>
      <c r="AT205" s="21" t="s">
        <v>156</v>
      </c>
      <c r="AU205" s="21" t="s">
        <v>134</v>
      </c>
      <c r="AY205" s="21" t="s">
        <v>155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134</v>
      </c>
      <c r="BK205" s="107">
        <f>ROUND(L205*K205,2)</f>
        <v>0</v>
      </c>
      <c r="BL205" s="21" t="s">
        <v>160</v>
      </c>
      <c r="BM205" s="21" t="s">
        <v>325</v>
      </c>
    </row>
    <row r="206" spans="2:65" s="1" customFormat="1" ht="16.5" customHeight="1">
      <c r="B206" s="37"/>
      <c r="C206" s="164" t="s">
        <v>326</v>
      </c>
      <c r="D206" s="164" t="s">
        <v>156</v>
      </c>
      <c r="E206" s="165" t="s">
        <v>327</v>
      </c>
      <c r="F206" s="263" t="s">
        <v>328</v>
      </c>
      <c r="G206" s="263"/>
      <c r="H206" s="263"/>
      <c r="I206" s="263"/>
      <c r="J206" s="166" t="s">
        <v>324</v>
      </c>
      <c r="K206" s="167">
        <v>1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1.2999999999999999E-2</v>
      </c>
      <c r="AA206" s="170">
        <f>Z206*K206</f>
        <v>1.2999999999999999E-2</v>
      </c>
      <c r="AR206" s="21" t="s">
        <v>160</v>
      </c>
      <c r="AT206" s="21" t="s">
        <v>156</v>
      </c>
      <c r="AU206" s="21" t="s">
        <v>134</v>
      </c>
      <c r="AY206" s="21" t="s">
        <v>155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134</v>
      </c>
      <c r="BK206" s="107">
        <f>ROUND(L206*K206,2)</f>
        <v>0</v>
      </c>
      <c r="BL206" s="21" t="s">
        <v>160</v>
      </c>
      <c r="BM206" s="21" t="s">
        <v>329</v>
      </c>
    </row>
    <row r="207" spans="2:65" s="1" customFormat="1" ht="25.5" customHeight="1">
      <c r="B207" s="37"/>
      <c r="C207" s="164" t="s">
        <v>330</v>
      </c>
      <c r="D207" s="164" t="s">
        <v>156</v>
      </c>
      <c r="E207" s="165" t="s">
        <v>331</v>
      </c>
      <c r="F207" s="263" t="s">
        <v>332</v>
      </c>
      <c r="G207" s="263"/>
      <c r="H207" s="263"/>
      <c r="I207" s="263"/>
      <c r="J207" s="166" t="s">
        <v>164</v>
      </c>
      <c r="K207" s="167">
        <v>0.36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6.8000000000000005E-2</v>
      </c>
      <c r="AA207" s="170">
        <f>Z207*K207</f>
        <v>2.4480000000000002E-2</v>
      </c>
      <c r="AR207" s="21" t="s">
        <v>160</v>
      </c>
      <c r="AT207" s="21" t="s">
        <v>156</v>
      </c>
      <c r="AU207" s="21" t="s">
        <v>134</v>
      </c>
      <c r="AY207" s="21" t="s">
        <v>155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134</v>
      </c>
      <c r="BK207" s="107">
        <f>ROUND(L207*K207,2)</f>
        <v>0</v>
      </c>
      <c r="BL207" s="21" t="s">
        <v>160</v>
      </c>
      <c r="BM207" s="21" t="s">
        <v>333</v>
      </c>
    </row>
    <row r="208" spans="2:65" s="10" customFormat="1" ht="16.5" customHeight="1">
      <c r="B208" s="171"/>
      <c r="C208" s="172"/>
      <c r="D208" s="172"/>
      <c r="E208" s="173" t="s">
        <v>22</v>
      </c>
      <c r="F208" s="267" t="s">
        <v>334</v>
      </c>
      <c r="G208" s="268"/>
      <c r="H208" s="268"/>
      <c r="I208" s="268"/>
      <c r="J208" s="172"/>
      <c r="K208" s="174">
        <v>0.36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167</v>
      </c>
      <c r="AU208" s="178" t="s">
        <v>134</v>
      </c>
      <c r="AV208" s="10" t="s">
        <v>134</v>
      </c>
      <c r="AW208" s="10" t="s">
        <v>36</v>
      </c>
      <c r="AX208" s="10" t="s">
        <v>84</v>
      </c>
      <c r="AY208" s="178" t="s">
        <v>155</v>
      </c>
    </row>
    <row r="209" spans="2:65" s="9" customFormat="1" ht="29.85" customHeight="1">
      <c r="B209" s="153"/>
      <c r="C209" s="154"/>
      <c r="D209" s="163" t="s">
        <v>112</v>
      </c>
      <c r="E209" s="163"/>
      <c r="F209" s="163"/>
      <c r="G209" s="163"/>
      <c r="H209" s="163"/>
      <c r="I209" s="163"/>
      <c r="J209" s="163"/>
      <c r="K209" s="163"/>
      <c r="L209" s="163"/>
      <c r="M209" s="163"/>
      <c r="N209" s="282">
        <f>BK209</f>
        <v>0</v>
      </c>
      <c r="O209" s="283"/>
      <c r="P209" s="283"/>
      <c r="Q209" s="283"/>
      <c r="R209" s="156"/>
      <c r="T209" s="157"/>
      <c r="U209" s="154"/>
      <c r="V209" s="154"/>
      <c r="W209" s="158">
        <f>SUM(W210:W213)</f>
        <v>0</v>
      </c>
      <c r="X209" s="154"/>
      <c r="Y209" s="158">
        <f>SUM(Y210:Y213)</f>
        <v>0</v>
      </c>
      <c r="Z209" s="154"/>
      <c r="AA209" s="159">
        <f>SUM(AA210:AA213)</f>
        <v>0</v>
      </c>
      <c r="AR209" s="160" t="s">
        <v>84</v>
      </c>
      <c r="AT209" s="161" t="s">
        <v>78</v>
      </c>
      <c r="AU209" s="161" t="s">
        <v>84</v>
      </c>
      <c r="AY209" s="160" t="s">
        <v>155</v>
      </c>
      <c r="BK209" s="162">
        <f>SUM(BK210:BK213)</f>
        <v>0</v>
      </c>
    </row>
    <row r="210" spans="2:65" s="1" customFormat="1" ht="38.25" customHeight="1">
      <c r="B210" s="37"/>
      <c r="C210" s="164" t="s">
        <v>335</v>
      </c>
      <c r="D210" s="164" t="s">
        <v>156</v>
      </c>
      <c r="E210" s="165" t="s">
        <v>336</v>
      </c>
      <c r="F210" s="263" t="s">
        <v>337</v>
      </c>
      <c r="G210" s="263"/>
      <c r="H210" s="263"/>
      <c r="I210" s="263"/>
      <c r="J210" s="166" t="s">
        <v>338</v>
      </c>
      <c r="K210" s="167">
        <v>5.8520000000000003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339</v>
      </c>
    </row>
    <row r="211" spans="2:65" s="1" customFormat="1" ht="38.25" customHeight="1">
      <c r="B211" s="37"/>
      <c r="C211" s="164" t="s">
        <v>340</v>
      </c>
      <c r="D211" s="164" t="s">
        <v>156</v>
      </c>
      <c r="E211" s="165" t="s">
        <v>341</v>
      </c>
      <c r="F211" s="263" t="s">
        <v>342</v>
      </c>
      <c r="G211" s="263"/>
      <c r="H211" s="263"/>
      <c r="I211" s="263"/>
      <c r="J211" s="166" t="s">
        <v>338</v>
      </c>
      <c r="K211" s="167">
        <v>5.8520000000000003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343</v>
      </c>
    </row>
    <row r="212" spans="2:65" s="1" customFormat="1" ht="25.5" customHeight="1">
      <c r="B212" s="37"/>
      <c r="C212" s="164" t="s">
        <v>344</v>
      </c>
      <c r="D212" s="164" t="s">
        <v>156</v>
      </c>
      <c r="E212" s="165" t="s">
        <v>345</v>
      </c>
      <c r="F212" s="263" t="s">
        <v>346</v>
      </c>
      <c r="G212" s="263"/>
      <c r="H212" s="263"/>
      <c r="I212" s="263"/>
      <c r="J212" s="166" t="s">
        <v>338</v>
      </c>
      <c r="K212" s="167">
        <v>58.52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160</v>
      </c>
      <c r="AT212" s="21" t="s">
        <v>156</v>
      </c>
      <c r="AU212" s="21" t="s">
        <v>134</v>
      </c>
      <c r="AY212" s="21" t="s">
        <v>155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134</v>
      </c>
      <c r="BK212" s="107">
        <f>ROUND(L212*K212,2)</f>
        <v>0</v>
      </c>
      <c r="BL212" s="21" t="s">
        <v>160</v>
      </c>
      <c r="BM212" s="21" t="s">
        <v>347</v>
      </c>
    </row>
    <row r="213" spans="2:65" s="1" customFormat="1" ht="25.5" customHeight="1">
      <c r="B213" s="37"/>
      <c r="C213" s="164" t="s">
        <v>348</v>
      </c>
      <c r="D213" s="164" t="s">
        <v>156</v>
      </c>
      <c r="E213" s="165" t="s">
        <v>349</v>
      </c>
      <c r="F213" s="263" t="s">
        <v>350</v>
      </c>
      <c r="G213" s="263"/>
      <c r="H213" s="263"/>
      <c r="I213" s="263"/>
      <c r="J213" s="166" t="s">
        <v>338</v>
      </c>
      <c r="K213" s="167">
        <v>5.8520000000000003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160</v>
      </c>
      <c r="AT213" s="21" t="s">
        <v>156</v>
      </c>
      <c r="AU213" s="21" t="s">
        <v>134</v>
      </c>
      <c r="AY213" s="21" t="s">
        <v>155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134</v>
      </c>
      <c r="BK213" s="107">
        <f>ROUND(L213*K213,2)</f>
        <v>0</v>
      </c>
      <c r="BL213" s="21" t="s">
        <v>160</v>
      </c>
      <c r="BM213" s="21" t="s">
        <v>351</v>
      </c>
    </row>
    <row r="214" spans="2:65" s="9" customFormat="1" ht="29.85" customHeight="1">
      <c r="B214" s="153"/>
      <c r="C214" s="154"/>
      <c r="D214" s="163" t="s">
        <v>113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284">
        <f>BK214</f>
        <v>0</v>
      </c>
      <c r="O214" s="285"/>
      <c r="P214" s="285"/>
      <c r="Q214" s="285"/>
      <c r="R214" s="156"/>
      <c r="T214" s="157"/>
      <c r="U214" s="154"/>
      <c r="V214" s="154"/>
      <c r="W214" s="158">
        <f>W215</f>
        <v>0</v>
      </c>
      <c r="X214" s="154"/>
      <c r="Y214" s="158">
        <f>Y215</f>
        <v>0</v>
      </c>
      <c r="Z214" s="154"/>
      <c r="AA214" s="159">
        <f>AA215</f>
        <v>0</v>
      </c>
      <c r="AR214" s="160" t="s">
        <v>84</v>
      </c>
      <c r="AT214" s="161" t="s">
        <v>78</v>
      </c>
      <c r="AU214" s="161" t="s">
        <v>84</v>
      </c>
      <c r="AY214" s="160" t="s">
        <v>155</v>
      </c>
      <c r="BK214" s="162">
        <f>BK215</f>
        <v>0</v>
      </c>
    </row>
    <row r="215" spans="2:65" s="1" customFormat="1" ht="25.5" customHeight="1">
      <c r="B215" s="37"/>
      <c r="C215" s="164" t="s">
        <v>352</v>
      </c>
      <c r="D215" s="164" t="s">
        <v>156</v>
      </c>
      <c r="E215" s="165" t="s">
        <v>353</v>
      </c>
      <c r="F215" s="263" t="s">
        <v>354</v>
      </c>
      <c r="G215" s="263"/>
      <c r="H215" s="263"/>
      <c r="I215" s="263"/>
      <c r="J215" s="166" t="s">
        <v>338</v>
      </c>
      <c r="K215" s="167">
        <v>4.3319999999999999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160</v>
      </c>
      <c r="AT215" s="21" t="s">
        <v>156</v>
      </c>
      <c r="AU215" s="21" t="s">
        <v>134</v>
      </c>
      <c r="AY215" s="21" t="s">
        <v>155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134</v>
      </c>
      <c r="BK215" s="107">
        <f>ROUND(L215*K215,2)</f>
        <v>0</v>
      </c>
      <c r="BL215" s="21" t="s">
        <v>160</v>
      </c>
      <c r="BM215" s="21" t="s">
        <v>355</v>
      </c>
    </row>
    <row r="216" spans="2:65" s="9" customFormat="1" ht="37.35" customHeight="1">
      <c r="B216" s="153"/>
      <c r="C216" s="154"/>
      <c r="D216" s="155" t="s">
        <v>114</v>
      </c>
      <c r="E216" s="155"/>
      <c r="F216" s="155"/>
      <c r="G216" s="155"/>
      <c r="H216" s="155"/>
      <c r="I216" s="155"/>
      <c r="J216" s="155"/>
      <c r="K216" s="155"/>
      <c r="L216" s="155"/>
      <c r="M216" s="155"/>
      <c r="N216" s="286">
        <f>BK216</f>
        <v>0</v>
      </c>
      <c r="O216" s="287"/>
      <c r="P216" s="287"/>
      <c r="Q216" s="287"/>
      <c r="R216" s="156"/>
      <c r="T216" s="157"/>
      <c r="U216" s="154"/>
      <c r="V216" s="154"/>
      <c r="W216" s="158">
        <f>W217+W226+W230+W241+W251+W268+W275+W287+W295+W299+W313+W337+W345</f>
        <v>0</v>
      </c>
      <c r="X216" s="154"/>
      <c r="Y216" s="158">
        <f>Y217+Y226+Y230+Y241+Y251+Y268+Y275+Y287+Y295+Y299+Y313+Y337+Y345</f>
        <v>1.1774981530000002</v>
      </c>
      <c r="Z216" s="154"/>
      <c r="AA216" s="159">
        <f>AA217+AA226+AA230+AA241+AA251+AA268+AA275+AA287+AA295+AA299+AA313+AA337+AA345</f>
        <v>3.1010399999999997E-2</v>
      </c>
      <c r="AR216" s="160" t="s">
        <v>134</v>
      </c>
      <c r="AT216" s="161" t="s">
        <v>78</v>
      </c>
      <c r="AU216" s="161" t="s">
        <v>79</v>
      </c>
      <c r="AY216" s="160" t="s">
        <v>155</v>
      </c>
      <c r="BK216" s="162">
        <f>BK217+BK226+BK230+BK241+BK251+BK268+BK275+BK287+BK295+BK299+BK313+BK337+BK345</f>
        <v>0</v>
      </c>
    </row>
    <row r="217" spans="2:65" s="9" customFormat="1" ht="19.95" customHeight="1">
      <c r="B217" s="153"/>
      <c r="C217" s="154"/>
      <c r="D217" s="163" t="s">
        <v>115</v>
      </c>
      <c r="E217" s="163"/>
      <c r="F217" s="163"/>
      <c r="G217" s="163"/>
      <c r="H217" s="163"/>
      <c r="I217" s="163"/>
      <c r="J217" s="163"/>
      <c r="K217" s="163"/>
      <c r="L217" s="163"/>
      <c r="M217" s="163"/>
      <c r="N217" s="282">
        <f>BK217</f>
        <v>0</v>
      </c>
      <c r="O217" s="283"/>
      <c r="P217" s="283"/>
      <c r="Q217" s="283"/>
      <c r="R217" s="156"/>
      <c r="T217" s="157"/>
      <c r="U217" s="154"/>
      <c r="V217" s="154"/>
      <c r="W217" s="158">
        <f>SUM(W218:W225)</f>
        <v>0</v>
      </c>
      <c r="X217" s="154"/>
      <c r="Y217" s="158">
        <f>SUM(Y218:Y225)</f>
        <v>7.6545000000000002E-2</v>
      </c>
      <c r="Z217" s="154"/>
      <c r="AA217" s="159">
        <f>SUM(AA218:AA225)</f>
        <v>0</v>
      </c>
      <c r="AR217" s="160" t="s">
        <v>134</v>
      </c>
      <c r="AT217" s="161" t="s">
        <v>78</v>
      </c>
      <c r="AU217" s="161" t="s">
        <v>84</v>
      </c>
      <c r="AY217" s="160" t="s">
        <v>155</v>
      </c>
      <c r="BK217" s="162">
        <f>SUM(BK218:BK225)</f>
        <v>0</v>
      </c>
    </row>
    <row r="218" spans="2:65" s="1" customFormat="1" ht="25.5" customHeight="1">
      <c r="B218" s="37"/>
      <c r="C218" s="164" t="s">
        <v>356</v>
      </c>
      <c r="D218" s="164" t="s">
        <v>156</v>
      </c>
      <c r="E218" s="165" t="s">
        <v>357</v>
      </c>
      <c r="F218" s="263" t="s">
        <v>358</v>
      </c>
      <c r="G218" s="263"/>
      <c r="H218" s="263"/>
      <c r="I218" s="263"/>
      <c r="J218" s="166" t="s">
        <v>164</v>
      </c>
      <c r="K218" s="167">
        <v>3.6</v>
      </c>
      <c r="L218" s="264">
        <v>0</v>
      </c>
      <c r="M218" s="265"/>
      <c r="N218" s="266">
        <f>ROUND(L218*K218,2)</f>
        <v>0</v>
      </c>
      <c r="O218" s="266"/>
      <c r="P218" s="266"/>
      <c r="Q218" s="266"/>
      <c r="R218" s="39"/>
      <c r="T218" s="168" t="s">
        <v>22</v>
      </c>
      <c r="U218" s="46" t="s">
        <v>46</v>
      </c>
      <c r="V218" s="38"/>
      <c r="W218" s="169">
        <f>V218*K218</f>
        <v>0</v>
      </c>
      <c r="X218" s="169">
        <v>4.4999999999999997E-3</v>
      </c>
      <c r="Y218" s="169">
        <f>X218*K218</f>
        <v>1.6199999999999999E-2</v>
      </c>
      <c r="Z218" s="169">
        <v>0</v>
      </c>
      <c r="AA218" s="170">
        <f>Z218*K218</f>
        <v>0</v>
      </c>
      <c r="AR218" s="21" t="s">
        <v>235</v>
      </c>
      <c r="AT218" s="21" t="s">
        <v>156</v>
      </c>
      <c r="AU218" s="21" t="s">
        <v>134</v>
      </c>
      <c r="AY218" s="21" t="s">
        <v>155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134</v>
      </c>
      <c r="BK218" s="107">
        <f>ROUND(L218*K218,2)</f>
        <v>0</v>
      </c>
      <c r="BL218" s="21" t="s">
        <v>235</v>
      </c>
      <c r="BM218" s="21" t="s">
        <v>359</v>
      </c>
    </row>
    <row r="219" spans="2:65" s="10" customFormat="1" ht="16.5" customHeight="1">
      <c r="B219" s="171"/>
      <c r="C219" s="172"/>
      <c r="D219" s="172"/>
      <c r="E219" s="173" t="s">
        <v>22</v>
      </c>
      <c r="F219" s="267" t="s">
        <v>192</v>
      </c>
      <c r="G219" s="268"/>
      <c r="H219" s="268"/>
      <c r="I219" s="268"/>
      <c r="J219" s="172"/>
      <c r="K219" s="174">
        <v>3.6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167</v>
      </c>
      <c r="AU219" s="178" t="s">
        <v>134</v>
      </c>
      <c r="AV219" s="10" t="s">
        <v>134</v>
      </c>
      <c r="AW219" s="10" t="s">
        <v>36</v>
      </c>
      <c r="AX219" s="10" t="s">
        <v>84</v>
      </c>
      <c r="AY219" s="178" t="s">
        <v>155</v>
      </c>
    </row>
    <row r="220" spans="2:65" s="1" customFormat="1" ht="25.5" customHeight="1">
      <c r="B220" s="37"/>
      <c r="C220" s="164" t="s">
        <v>360</v>
      </c>
      <c r="D220" s="164" t="s">
        <v>156</v>
      </c>
      <c r="E220" s="165" t="s">
        <v>361</v>
      </c>
      <c r="F220" s="263" t="s">
        <v>362</v>
      </c>
      <c r="G220" s="263"/>
      <c r="H220" s="263"/>
      <c r="I220" s="263"/>
      <c r="J220" s="166" t="s">
        <v>164</v>
      </c>
      <c r="K220" s="167">
        <v>4.51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2.0294999999999997E-2</v>
      </c>
      <c r="Z220" s="169">
        <v>0</v>
      </c>
      <c r="AA220" s="170">
        <f>Z220*K220</f>
        <v>0</v>
      </c>
      <c r="AR220" s="21" t="s">
        <v>235</v>
      </c>
      <c r="AT220" s="21" t="s">
        <v>156</v>
      </c>
      <c r="AU220" s="21" t="s">
        <v>134</v>
      </c>
      <c r="AY220" s="21" t="s">
        <v>155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134</v>
      </c>
      <c r="BK220" s="107">
        <f>ROUND(L220*K220,2)</f>
        <v>0</v>
      </c>
      <c r="BL220" s="21" t="s">
        <v>235</v>
      </c>
      <c r="BM220" s="21" t="s">
        <v>363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364</v>
      </c>
      <c r="G221" s="268"/>
      <c r="H221" s="268"/>
      <c r="I221" s="268"/>
      <c r="J221" s="172"/>
      <c r="K221" s="174">
        <v>1.855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167</v>
      </c>
      <c r="AU221" s="178" t="s">
        <v>134</v>
      </c>
      <c r="AV221" s="10" t="s">
        <v>134</v>
      </c>
      <c r="AW221" s="10" t="s">
        <v>36</v>
      </c>
      <c r="AX221" s="10" t="s">
        <v>79</v>
      </c>
      <c r="AY221" s="178" t="s">
        <v>155</v>
      </c>
    </row>
    <row r="222" spans="2:65" s="10" customFormat="1" ht="16.5" customHeight="1">
      <c r="B222" s="171"/>
      <c r="C222" s="172"/>
      <c r="D222" s="172"/>
      <c r="E222" s="173" t="s">
        <v>22</v>
      </c>
      <c r="F222" s="271" t="s">
        <v>365</v>
      </c>
      <c r="G222" s="272"/>
      <c r="H222" s="272"/>
      <c r="I222" s="272"/>
      <c r="J222" s="172"/>
      <c r="K222" s="174">
        <v>2.6549999999999998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167</v>
      </c>
      <c r="AU222" s="178" t="s">
        <v>134</v>
      </c>
      <c r="AV222" s="10" t="s">
        <v>134</v>
      </c>
      <c r="AW222" s="10" t="s">
        <v>36</v>
      </c>
      <c r="AX222" s="10" t="s">
        <v>79</v>
      </c>
      <c r="AY222" s="178" t="s">
        <v>155</v>
      </c>
    </row>
    <row r="223" spans="2:65" s="12" customFormat="1" ht="16.5" customHeight="1">
      <c r="B223" s="186"/>
      <c r="C223" s="187"/>
      <c r="D223" s="187"/>
      <c r="E223" s="188" t="s">
        <v>22</v>
      </c>
      <c r="F223" s="273" t="s">
        <v>204</v>
      </c>
      <c r="G223" s="274"/>
      <c r="H223" s="274"/>
      <c r="I223" s="274"/>
      <c r="J223" s="187"/>
      <c r="K223" s="189">
        <v>4.51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167</v>
      </c>
      <c r="AU223" s="193" t="s">
        <v>134</v>
      </c>
      <c r="AV223" s="12" t="s">
        <v>160</v>
      </c>
      <c r="AW223" s="12" t="s">
        <v>36</v>
      </c>
      <c r="AX223" s="12" t="s">
        <v>84</v>
      </c>
      <c r="AY223" s="193" t="s">
        <v>155</v>
      </c>
    </row>
    <row r="224" spans="2:65" s="1" customFormat="1" ht="16.5" customHeight="1">
      <c r="B224" s="37"/>
      <c r="C224" s="164" t="s">
        <v>366</v>
      </c>
      <c r="D224" s="164" t="s">
        <v>156</v>
      </c>
      <c r="E224" s="165" t="s">
        <v>367</v>
      </c>
      <c r="F224" s="263" t="s">
        <v>368</v>
      </c>
      <c r="G224" s="263"/>
      <c r="H224" s="263"/>
      <c r="I224" s="263"/>
      <c r="J224" s="166" t="s">
        <v>171</v>
      </c>
      <c r="K224" s="167">
        <v>8.9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4.4999999999999997E-3</v>
      </c>
      <c r="Y224" s="169">
        <f>X224*K224</f>
        <v>4.0049999999999995E-2</v>
      </c>
      <c r="Z224" s="169">
        <v>0</v>
      </c>
      <c r="AA224" s="170">
        <f>Z224*K224</f>
        <v>0</v>
      </c>
      <c r="AR224" s="21" t="s">
        <v>235</v>
      </c>
      <c r="AT224" s="21" t="s">
        <v>156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235</v>
      </c>
      <c r="BM224" s="21" t="s">
        <v>369</v>
      </c>
    </row>
    <row r="225" spans="2:65" s="10" customFormat="1" ht="16.5" customHeight="1">
      <c r="B225" s="171"/>
      <c r="C225" s="172"/>
      <c r="D225" s="172"/>
      <c r="E225" s="173" t="s">
        <v>22</v>
      </c>
      <c r="F225" s="267" t="s">
        <v>370</v>
      </c>
      <c r="G225" s="268"/>
      <c r="H225" s="268"/>
      <c r="I225" s="268"/>
      <c r="J225" s="172"/>
      <c r="K225" s="174">
        <v>8.9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167</v>
      </c>
      <c r="AU225" s="178" t="s">
        <v>134</v>
      </c>
      <c r="AV225" s="10" t="s">
        <v>134</v>
      </c>
      <c r="AW225" s="10" t="s">
        <v>36</v>
      </c>
      <c r="AX225" s="10" t="s">
        <v>84</v>
      </c>
      <c r="AY225" s="178" t="s">
        <v>155</v>
      </c>
    </row>
    <row r="226" spans="2:65" s="9" customFormat="1" ht="29.85" customHeight="1">
      <c r="B226" s="153"/>
      <c r="C226" s="154"/>
      <c r="D226" s="163" t="s">
        <v>116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82">
        <f>BK226</f>
        <v>0</v>
      </c>
      <c r="O226" s="283"/>
      <c r="P226" s="283"/>
      <c r="Q226" s="283"/>
      <c r="R226" s="156"/>
      <c r="T226" s="157"/>
      <c r="U226" s="154"/>
      <c r="V226" s="154"/>
      <c r="W226" s="158">
        <f>SUM(W227:W229)</f>
        <v>0</v>
      </c>
      <c r="X226" s="154"/>
      <c r="Y226" s="158">
        <f>SUM(Y227:Y229)</f>
        <v>7.3440000000000007E-3</v>
      </c>
      <c r="Z226" s="154"/>
      <c r="AA226" s="159">
        <f>SUM(AA227:AA229)</f>
        <v>0</v>
      </c>
      <c r="AR226" s="160" t="s">
        <v>134</v>
      </c>
      <c r="AT226" s="161" t="s">
        <v>78</v>
      </c>
      <c r="AU226" s="161" t="s">
        <v>84</v>
      </c>
      <c r="AY226" s="160" t="s">
        <v>155</v>
      </c>
      <c r="BK226" s="162">
        <f>SUM(BK227:BK229)</f>
        <v>0</v>
      </c>
    </row>
    <row r="227" spans="2:65" s="1" customFormat="1" ht="38.25" customHeight="1">
      <c r="B227" s="37"/>
      <c r="C227" s="164" t="s">
        <v>371</v>
      </c>
      <c r="D227" s="164" t="s">
        <v>156</v>
      </c>
      <c r="E227" s="165" t="s">
        <v>372</v>
      </c>
      <c r="F227" s="263" t="s">
        <v>373</v>
      </c>
      <c r="G227" s="263"/>
      <c r="H227" s="263"/>
      <c r="I227" s="263"/>
      <c r="J227" s="166" t="s">
        <v>164</v>
      </c>
      <c r="K227" s="167">
        <v>3.6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235</v>
      </c>
      <c r="AT227" s="21" t="s">
        <v>156</v>
      </c>
      <c r="AU227" s="21" t="s">
        <v>134</v>
      </c>
      <c r="AY227" s="21" t="s">
        <v>155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134</v>
      </c>
      <c r="BK227" s="107">
        <f>ROUND(L227*K227,2)</f>
        <v>0</v>
      </c>
      <c r="BL227" s="21" t="s">
        <v>235</v>
      </c>
      <c r="BM227" s="21" t="s">
        <v>374</v>
      </c>
    </row>
    <row r="228" spans="2:65" s="1" customFormat="1" ht="16.5" customHeight="1">
      <c r="B228" s="37"/>
      <c r="C228" s="194" t="s">
        <v>375</v>
      </c>
      <c r="D228" s="194" t="s">
        <v>228</v>
      </c>
      <c r="E228" s="195" t="s">
        <v>376</v>
      </c>
      <c r="F228" s="275" t="s">
        <v>377</v>
      </c>
      <c r="G228" s="275"/>
      <c r="H228" s="275"/>
      <c r="I228" s="275"/>
      <c r="J228" s="196" t="s">
        <v>164</v>
      </c>
      <c r="K228" s="197">
        <v>3.6720000000000002</v>
      </c>
      <c r="L228" s="276">
        <v>0</v>
      </c>
      <c r="M228" s="277"/>
      <c r="N228" s="278">
        <f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>V228*K228</f>
        <v>0</v>
      </c>
      <c r="X228" s="169">
        <v>2E-3</v>
      </c>
      <c r="Y228" s="169">
        <f>X228*K228</f>
        <v>7.3440000000000007E-3</v>
      </c>
      <c r="Z228" s="169">
        <v>0</v>
      </c>
      <c r="AA228" s="170">
        <f>Z228*K228</f>
        <v>0</v>
      </c>
      <c r="AR228" s="21" t="s">
        <v>305</v>
      </c>
      <c r="AT228" s="21" t="s">
        <v>228</v>
      </c>
      <c r="AU228" s="21" t="s">
        <v>134</v>
      </c>
      <c r="AY228" s="21" t="s">
        <v>155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134</v>
      </c>
      <c r="BK228" s="107">
        <f>ROUND(L228*K228,2)</f>
        <v>0</v>
      </c>
      <c r="BL228" s="21" t="s">
        <v>235</v>
      </c>
      <c r="BM228" s="21" t="s">
        <v>378</v>
      </c>
    </row>
    <row r="229" spans="2:65" s="1" customFormat="1" ht="16.5" customHeight="1">
      <c r="B229" s="37"/>
      <c r="C229" s="164" t="s">
        <v>379</v>
      </c>
      <c r="D229" s="164" t="s">
        <v>156</v>
      </c>
      <c r="E229" s="165" t="s">
        <v>380</v>
      </c>
      <c r="F229" s="263" t="s">
        <v>381</v>
      </c>
      <c r="G229" s="263"/>
      <c r="H229" s="263"/>
      <c r="I229" s="263"/>
      <c r="J229" s="166" t="s">
        <v>324</v>
      </c>
      <c r="K229" s="167">
        <v>1</v>
      </c>
      <c r="L229" s="264">
        <v>0</v>
      </c>
      <c r="M229" s="265"/>
      <c r="N229" s="266">
        <f>ROUND(L229*K229,2)</f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21" t="s">
        <v>235</v>
      </c>
      <c r="AT229" s="21" t="s">
        <v>156</v>
      </c>
      <c r="AU229" s="21" t="s">
        <v>134</v>
      </c>
      <c r="AY229" s="21" t="s">
        <v>155</v>
      </c>
      <c r="BE229" s="107">
        <f>IF(U229="základní",N229,0)</f>
        <v>0</v>
      </c>
      <c r="BF229" s="107">
        <f>IF(U229="snížená",N229,0)</f>
        <v>0</v>
      </c>
      <c r="BG229" s="107">
        <f>IF(U229="zákl. přenesená",N229,0)</f>
        <v>0</v>
      </c>
      <c r="BH229" s="107">
        <f>IF(U229="sníž. přenesená",N229,0)</f>
        <v>0</v>
      </c>
      <c r="BI229" s="107">
        <f>IF(U229="nulová",N229,0)</f>
        <v>0</v>
      </c>
      <c r="BJ229" s="21" t="s">
        <v>134</v>
      </c>
      <c r="BK229" s="107">
        <f>ROUND(L229*K229,2)</f>
        <v>0</v>
      </c>
      <c r="BL229" s="21" t="s">
        <v>235</v>
      </c>
      <c r="BM229" s="21" t="s">
        <v>382</v>
      </c>
    </row>
    <row r="230" spans="2:65" s="9" customFormat="1" ht="29.85" customHeight="1">
      <c r="B230" s="153"/>
      <c r="C230" s="154"/>
      <c r="D230" s="163" t="s">
        <v>117</v>
      </c>
      <c r="E230" s="163"/>
      <c r="F230" s="163"/>
      <c r="G230" s="163"/>
      <c r="H230" s="163"/>
      <c r="I230" s="163"/>
      <c r="J230" s="163"/>
      <c r="K230" s="163"/>
      <c r="L230" s="163"/>
      <c r="M230" s="163"/>
      <c r="N230" s="284">
        <f>BK230</f>
        <v>0</v>
      </c>
      <c r="O230" s="285"/>
      <c r="P230" s="285"/>
      <c r="Q230" s="285"/>
      <c r="R230" s="156"/>
      <c r="T230" s="157"/>
      <c r="U230" s="154"/>
      <c r="V230" s="154"/>
      <c r="W230" s="158">
        <f>SUM(W231:W240)</f>
        <v>0</v>
      </c>
      <c r="X230" s="154"/>
      <c r="Y230" s="158">
        <f>SUM(Y231:Y240)</f>
        <v>3.4840000000000001E-3</v>
      </c>
      <c r="Z230" s="154"/>
      <c r="AA230" s="159">
        <f>SUM(AA231:AA240)</f>
        <v>0</v>
      </c>
      <c r="AR230" s="160" t="s">
        <v>134</v>
      </c>
      <c r="AT230" s="161" t="s">
        <v>78</v>
      </c>
      <c r="AU230" s="161" t="s">
        <v>84</v>
      </c>
      <c r="AY230" s="160" t="s">
        <v>155</v>
      </c>
      <c r="BK230" s="162">
        <f>SUM(BK231:BK240)</f>
        <v>0</v>
      </c>
    </row>
    <row r="231" spans="2:65" s="1" customFormat="1" ht="25.5" customHeight="1">
      <c r="B231" s="37"/>
      <c r="C231" s="164" t="s">
        <v>383</v>
      </c>
      <c r="D231" s="164" t="s">
        <v>156</v>
      </c>
      <c r="E231" s="165" t="s">
        <v>384</v>
      </c>
      <c r="F231" s="263" t="s">
        <v>385</v>
      </c>
      <c r="G231" s="263"/>
      <c r="H231" s="263"/>
      <c r="I231" s="263"/>
      <c r="J231" s="166" t="s">
        <v>171</v>
      </c>
      <c r="K231" s="167">
        <v>1</v>
      </c>
      <c r="L231" s="264">
        <v>0</v>
      </c>
      <c r="M231" s="265"/>
      <c r="N231" s="266">
        <f t="shared" ref="N231:N236" si="15">ROUND(L231*K231,2)</f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ref="W231:W236" si="16">V231*K231</f>
        <v>0</v>
      </c>
      <c r="X231" s="169">
        <v>1.2600000000000001E-3</v>
      </c>
      <c r="Y231" s="169">
        <f t="shared" ref="Y231:Y236" si="17">X231*K231</f>
        <v>1.2600000000000001E-3</v>
      </c>
      <c r="Z231" s="169">
        <v>0</v>
      </c>
      <c r="AA231" s="170">
        <f t="shared" ref="AA231:AA236" si="18">Z231*K231</f>
        <v>0</v>
      </c>
      <c r="AR231" s="21" t="s">
        <v>160</v>
      </c>
      <c r="AT231" s="21" t="s">
        <v>156</v>
      </c>
      <c r="AU231" s="21" t="s">
        <v>134</v>
      </c>
      <c r="AY231" s="21" t="s">
        <v>155</v>
      </c>
      <c r="BE231" s="107">
        <f t="shared" ref="BE231:BE236" si="19">IF(U231="základní",N231,0)</f>
        <v>0</v>
      </c>
      <c r="BF231" s="107">
        <f t="shared" ref="BF231:BF236" si="20">IF(U231="snížená",N231,0)</f>
        <v>0</v>
      </c>
      <c r="BG231" s="107">
        <f t="shared" ref="BG231:BG236" si="21">IF(U231="zákl. přenesená",N231,0)</f>
        <v>0</v>
      </c>
      <c r="BH231" s="107">
        <f t="shared" ref="BH231:BH236" si="22">IF(U231="sníž. přenesená",N231,0)</f>
        <v>0</v>
      </c>
      <c r="BI231" s="107">
        <f t="shared" ref="BI231:BI236" si="23">IF(U231="nulová",N231,0)</f>
        <v>0</v>
      </c>
      <c r="BJ231" s="21" t="s">
        <v>134</v>
      </c>
      <c r="BK231" s="107">
        <f t="shared" ref="BK231:BK236" si="24">ROUND(L231*K231,2)</f>
        <v>0</v>
      </c>
      <c r="BL231" s="21" t="s">
        <v>160</v>
      </c>
      <c r="BM231" s="21" t="s">
        <v>386</v>
      </c>
    </row>
    <row r="232" spans="2:65" s="1" customFormat="1" ht="25.5" customHeight="1">
      <c r="B232" s="37"/>
      <c r="C232" s="164" t="s">
        <v>387</v>
      </c>
      <c r="D232" s="164" t="s">
        <v>156</v>
      </c>
      <c r="E232" s="165" t="s">
        <v>388</v>
      </c>
      <c r="F232" s="263" t="s">
        <v>389</v>
      </c>
      <c r="G232" s="263"/>
      <c r="H232" s="263"/>
      <c r="I232" s="263"/>
      <c r="J232" s="166" t="s">
        <v>171</v>
      </c>
      <c r="K232" s="167">
        <v>1.1000000000000001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2.9E-4</v>
      </c>
      <c r="Y232" s="169">
        <f t="shared" si="17"/>
        <v>3.19E-4</v>
      </c>
      <c r="Z232" s="169">
        <v>0</v>
      </c>
      <c r="AA232" s="170">
        <f t="shared" si="18"/>
        <v>0</v>
      </c>
      <c r="AR232" s="21" t="s">
        <v>235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235</v>
      </c>
      <c r="BM232" s="21" t="s">
        <v>390</v>
      </c>
    </row>
    <row r="233" spans="2:65" s="1" customFormat="1" ht="25.5" customHeight="1">
      <c r="B233" s="37"/>
      <c r="C233" s="164" t="s">
        <v>391</v>
      </c>
      <c r="D233" s="164" t="s">
        <v>156</v>
      </c>
      <c r="E233" s="165" t="s">
        <v>392</v>
      </c>
      <c r="F233" s="263" t="s">
        <v>393</v>
      </c>
      <c r="G233" s="263"/>
      <c r="H233" s="263"/>
      <c r="I233" s="263"/>
      <c r="J233" s="166" t="s">
        <v>171</v>
      </c>
      <c r="K233" s="167">
        <v>3.5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3.5E-4</v>
      </c>
      <c r="Y233" s="169">
        <f t="shared" si="17"/>
        <v>1.225E-3</v>
      </c>
      <c r="Z233" s="169">
        <v>0</v>
      </c>
      <c r="AA233" s="170">
        <f t="shared" si="18"/>
        <v>0</v>
      </c>
      <c r="AR233" s="21" t="s">
        <v>235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235</v>
      </c>
      <c r="BM233" s="21" t="s">
        <v>394</v>
      </c>
    </row>
    <row r="234" spans="2:65" s="1" customFormat="1" ht="16.5" customHeight="1">
      <c r="B234" s="37"/>
      <c r="C234" s="164" t="s">
        <v>395</v>
      </c>
      <c r="D234" s="164" t="s">
        <v>156</v>
      </c>
      <c r="E234" s="165" t="s">
        <v>396</v>
      </c>
      <c r="F234" s="263" t="s">
        <v>397</v>
      </c>
      <c r="G234" s="263"/>
      <c r="H234" s="263"/>
      <c r="I234" s="263"/>
      <c r="J234" s="166" t="s">
        <v>159</v>
      </c>
      <c r="K234" s="167">
        <v>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3.4000000000000002E-4</v>
      </c>
      <c r="Y234" s="169">
        <f t="shared" si="17"/>
        <v>3.4000000000000002E-4</v>
      </c>
      <c r="Z234" s="169">
        <v>0</v>
      </c>
      <c r="AA234" s="170">
        <f t="shared" si="18"/>
        <v>0</v>
      </c>
      <c r="AR234" s="21" t="s">
        <v>235</v>
      </c>
      <c r="AT234" s="21" t="s">
        <v>156</v>
      </c>
      <c r="AU234" s="21" t="s">
        <v>134</v>
      </c>
      <c r="AY234" s="21" t="s">
        <v>155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134</v>
      </c>
      <c r="BK234" s="107">
        <f t="shared" si="24"/>
        <v>0</v>
      </c>
      <c r="BL234" s="21" t="s">
        <v>235</v>
      </c>
      <c r="BM234" s="21" t="s">
        <v>398</v>
      </c>
    </row>
    <row r="235" spans="2:65" s="1" customFormat="1" ht="16.5" customHeight="1">
      <c r="B235" s="37"/>
      <c r="C235" s="164" t="s">
        <v>399</v>
      </c>
      <c r="D235" s="164" t="s">
        <v>156</v>
      </c>
      <c r="E235" s="165" t="s">
        <v>400</v>
      </c>
      <c r="F235" s="263" t="s">
        <v>401</v>
      </c>
      <c r="G235" s="263"/>
      <c r="H235" s="263"/>
      <c r="I235" s="263"/>
      <c r="J235" s="166" t="s">
        <v>159</v>
      </c>
      <c r="K235" s="167">
        <v>1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si="16"/>
        <v>0</v>
      </c>
      <c r="X235" s="169">
        <v>3.4000000000000002E-4</v>
      </c>
      <c r="Y235" s="169">
        <f t="shared" si="17"/>
        <v>3.4000000000000002E-4</v>
      </c>
      <c r="Z235" s="169">
        <v>0</v>
      </c>
      <c r="AA235" s="170">
        <f t="shared" si="18"/>
        <v>0</v>
      </c>
      <c r="AR235" s="21" t="s">
        <v>235</v>
      </c>
      <c r="AT235" s="21" t="s">
        <v>156</v>
      </c>
      <c r="AU235" s="21" t="s">
        <v>134</v>
      </c>
      <c r="AY235" s="21" t="s">
        <v>155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134</v>
      </c>
      <c r="BK235" s="107">
        <f t="shared" si="24"/>
        <v>0</v>
      </c>
      <c r="BL235" s="21" t="s">
        <v>235</v>
      </c>
      <c r="BM235" s="21" t="s">
        <v>402</v>
      </c>
    </row>
    <row r="236" spans="2:65" s="1" customFormat="1" ht="25.5" customHeight="1">
      <c r="B236" s="37"/>
      <c r="C236" s="164" t="s">
        <v>403</v>
      </c>
      <c r="D236" s="164" t="s">
        <v>156</v>
      </c>
      <c r="E236" s="165" t="s">
        <v>404</v>
      </c>
      <c r="F236" s="263" t="s">
        <v>405</v>
      </c>
      <c r="G236" s="263"/>
      <c r="H236" s="263"/>
      <c r="I236" s="263"/>
      <c r="J236" s="166" t="s">
        <v>171</v>
      </c>
      <c r="K236" s="167">
        <v>5.6</v>
      </c>
      <c r="L236" s="264">
        <v>0</v>
      </c>
      <c r="M236" s="265"/>
      <c r="N236" s="266">
        <f t="shared" si="15"/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 t="shared" si="16"/>
        <v>0</v>
      </c>
      <c r="X236" s="169">
        <v>0</v>
      </c>
      <c r="Y236" s="169">
        <f t="shared" si="17"/>
        <v>0</v>
      </c>
      <c r="Z236" s="169">
        <v>0</v>
      </c>
      <c r="AA236" s="170">
        <f t="shared" si="18"/>
        <v>0</v>
      </c>
      <c r="AR236" s="21" t="s">
        <v>235</v>
      </c>
      <c r="AT236" s="21" t="s">
        <v>156</v>
      </c>
      <c r="AU236" s="21" t="s">
        <v>134</v>
      </c>
      <c r="AY236" s="21" t="s">
        <v>155</v>
      </c>
      <c r="BE236" s="107">
        <f t="shared" si="19"/>
        <v>0</v>
      </c>
      <c r="BF236" s="107">
        <f t="shared" si="20"/>
        <v>0</v>
      </c>
      <c r="BG236" s="107">
        <f t="shared" si="21"/>
        <v>0</v>
      </c>
      <c r="BH236" s="107">
        <f t="shared" si="22"/>
        <v>0</v>
      </c>
      <c r="BI236" s="107">
        <f t="shared" si="23"/>
        <v>0</v>
      </c>
      <c r="BJ236" s="21" t="s">
        <v>134</v>
      </c>
      <c r="BK236" s="107">
        <f t="shared" si="24"/>
        <v>0</v>
      </c>
      <c r="BL236" s="21" t="s">
        <v>235</v>
      </c>
      <c r="BM236" s="21" t="s">
        <v>406</v>
      </c>
    </row>
    <row r="237" spans="2:65" s="10" customFormat="1" ht="16.5" customHeight="1">
      <c r="B237" s="171"/>
      <c r="C237" s="172"/>
      <c r="D237" s="172"/>
      <c r="E237" s="173" t="s">
        <v>22</v>
      </c>
      <c r="F237" s="267" t="s">
        <v>407</v>
      </c>
      <c r="G237" s="268"/>
      <c r="H237" s="268"/>
      <c r="I237" s="268"/>
      <c r="J237" s="172"/>
      <c r="K237" s="174">
        <v>5.6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167</v>
      </c>
      <c r="AU237" s="178" t="s">
        <v>134</v>
      </c>
      <c r="AV237" s="10" t="s">
        <v>134</v>
      </c>
      <c r="AW237" s="10" t="s">
        <v>36</v>
      </c>
      <c r="AX237" s="10" t="s">
        <v>84</v>
      </c>
      <c r="AY237" s="178" t="s">
        <v>155</v>
      </c>
    </row>
    <row r="238" spans="2:65" s="1" customFormat="1" ht="16.5" customHeight="1">
      <c r="B238" s="37"/>
      <c r="C238" s="164" t="s">
        <v>408</v>
      </c>
      <c r="D238" s="164" t="s">
        <v>156</v>
      </c>
      <c r="E238" s="165" t="s">
        <v>409</v>
      </c>
      <c r="F238" s="263" t="s">
        <v>410</v>
      </c>
      <c r="G238" s="263"/>
      <c r="H238" s="263"/>
      <c r="I238" s="263"/>
      <c r="J238" s="166" t="s">
        <v>324</v>
      </c>
      <c r="K238" s="167">
        <v>1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235</v>
      </c>
      <c r="AT238" s="21" t="s">
        <v>156</v>
      </c>
      <c r="AU238" s="21" t="s">
        <v>134</v>
      </c>
      <c r="AY238" s="21" t="s">
        <v>155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134</v>
      </c>
      <c r="BK238" s="107">
        <f>ROUND(L238*K238,2)</f>
        <v>0</v>
      </c>
      <c r="BL238" s="21" t="s">
        <v>235</v>
      </c>
      <c r="BM238" s="21" t="s">
        <v>411</v>
      </c>
    </row>
    <row r="239" spans="2:65" s="1" customFormat="1" ht="16.5" customHeight="1">
      <c r="B239" s="37"/>
      <c r="C239" s="164" t="s">
        <v>412</v>
      </c>
      <c r="D239" s="164" t="s">
        <v>156</v>
      </c>
      <c r="E239" s="165" t="s">
        <v>413</v>
      </c>
      <c r="F239" s="263" t="s">
        <v>414</v>
      </c>
      <c r="G239" s="263"/>
      <c r="H239" s="263"/>
      <c r="I239" s="263"/>
      <c r="J239" s="166" t="s">
        <v>324</v>
      </c>
      <c r="K239" s="167">
        <v>1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235</v>
      </c>
      <c r="AT239" s="21" t="s">
        <v>156</v>
      </c>
      <c r="AU239" s="21" t="s">
        <v>134</v>
      </c>
      <c r="AY239" s="21" t="s">
        <v>155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134</v>
      </c>
      <c r="BK239" s="107">
        <f>ROUND(L239*K239,2)</f>
        <v>0</v>
      </c>
      <c r="BL239" s="21" t="s">
        <v>235</v>
      </c>
      <c r="BM239" s="21" t="s">
        <v>415</v>
      </c>
    </row>
    <row r="240" spans="2:65" s="1" customFormat="1" ht="25.5" customHeight="1">
      <c r="B240" s="37"/>
      <c r="C240" s="164" t="s">
        <v>416</v>
      </c>
      <c r="D240" s="164" t="s">
        <v>156</v>
      </c>
      <c r="E240" s="165" t="s">
        <v>417</v>
      </c>
      <c r="F240" s="263" t="s">
        <v>418</v>
      </c>
      <c r="G240" s="263"/>
      <c r="H240" s="263"/>
      <c r="I240" s="263"/>
      <c r="J240" s="166" t="s">
        <v>338</v>
      </c>
      <c r="K240" s="167">
        <v>2E-3</v>
      </c>
      <c r="L240" s="264">
        <v>0</v>
      </c>
      <c r="M240" s="265"/>
      <c r="N240" s="266">
        <f>ROUND(L240*K240,2)</f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235</v>
      </c>
      <c r="AT240" s="21" t="s">
        <v>156</v>
      </c>
      <c r="AU240" s="21" t="s">
        <v>134</v>
      </c>
      <c r="AY240" s="21" t="s">
        <v>155</v>
      </c>
      <c r="BE240" s="107">
        <f>IF(U240="základní",N240,0)</f>
        <v>0</v>
      </c>
      <c r="BF240" s="107">
        <f>IF(U240="snížená",N240,0)</f>
        <v>0</v>
      </c>
      <c r="BG240" s="107">
        <f>IF(U240="zákl. přenesená",N240,0)</f>
        <v>0</v>
      </c>
      <c r="BH240" s="107">
        <f>IF(U240="sníž. přenesená",N240,0)</f>
        <v>0</v>
      </c>
      <c r="BI240" s="107">
        <f>IF(U240="nulová",N240,0)</f>
        <v>0</v>
      </c>
      <c r="BJ240" s="21" t="s">
        <v>134</v>
      </c>
      <c r="BK240" s="107">
        <f>ROUND(L240*K240,2)</f>
        <v>0</v>
      </c>
      <c r="BL240" s="21" t="s">
        <v>235</v>
      </c>
      <c r="BM240" s="21" t="s">
        <v>419</v>
      </c>
    </row>
    <row r="241" spans="2:65" s="9" customFormat="1" ht="29.85" customHeight="1">
      <c r="B241" s="153"/>
      <c r="C241" s="154"/>
      <c r="D241" s="163" t="s">
        <v>118</v>
      </c>
      <c r="E241" s="163"/>
      <c r="F241" s="163"/>
      <c r="G241" s="163"/>
      <c r="H241" s="163"/>
      <c r="I241" s="163"/>
      <c r="J241" s="163"/>
      <c r="K241" s="163"/>
      <c r="L241" s="163"/>
      <c r="M241" s="163"/>
      <c r="N241" s="284">
        <f>BK241</f>
        <v>0</v>
      </c>
      <c r="O241" s="285"/>
      <c r="P241" s="285"/>
      <c r="Q241" s="285"/>
      <c r="R241" s="156"/>
      <c r="T241" s="157"/>
      <c r="U241" s="154"/>
      <c r="V241" s="154"/>
      <c r="W241" s="158">
        <f>SUM(W242:W250)</f>
        <v>0</v>
      </c>
      <c r="X241" s="154"/>
      <c r="Y241" s="158">
        <f>SUM(Y242:Y250)</f>
        <v>9.6600000000000002E-3</v>
      </c>
      <c r="Z241" s="154"/>
      <c r="AA241" s="159">
        <f>SUM(AA242:AA250)</f>
        <v>0</v>
      </c>
      <c r="AR241" s="160" t="s">
        <v>134</v>
      </c>
      <c r="AT241" s="161" t="s">
        <v>78</v>
      </c>
      <c r="AU241" s="161" t="s">
        <v>84</v>
      </c>
      <c r="AY241" s="160" t="s">
        <v>155</v>
      </c>
      <c r="BK241" s="162">
        <f>SUM(BK242:BK250)</f>
        <v>0</v>
      </c>
    </row>
    <row r="242" spans="2:65" s="1" customFormat="1" ht="25.5" customHeight="1">
      <c r="B242" s="37"/>
      <c r="C242" s="164" t="s">
        <v>420</v>
      </c>
      <c r="D242" s="164" t="s">
        <v>156</v>
      </c>
      <c r="E242" s="165" t="s">
        <v>421</v>
      </c>
      <c r="F242" s="263" t="s">
        <v>422</v>
      </c>
      <c r="G242" s="263"/>
      <c r="H242" s="263"/>
      <c r="I242" s="263"/>
      <c r="J242" s="166" t="s">
        <v>171</v>
      </c>
      <c r="K242" s="167">
        <v>9</v>
      </c>
      <c r="L242" s="264">
        <v>0</v>
      </c>
      <c r="M242" s="265"/>
      <c r="N242" s="266">
        <f t="shared" ref="N242:N250" si="25">ROUND(L242*K242,2)</f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ref="W242:W250" si="26">V242*K242</f>
        <v>0</v>
      </c>
      <c r="X242" s="169">
        <v>4.0000000000000002E-4</v>
      </c>
      <c r="Y242" s="169">
        <f t="shared" ref="Y242:Y250" si="27">X242*K242</f>
        <v>3.6000000000000003E-3</v>
      </c>
      <c r="Z242" s="169">
        <v>0</v>
      </c>
      <c r="AA242" s="170">
        <f t="shared" ref="AA242:AA250" si="28">Z242*K242</f>
        <v>0</v>
      </c>
      <c r="AR242" s="21" t="s">
        <v>235</v>
      </c>
      <c r="AT242" s="21" t="s">
        <v>156</v>
      </c>
      <c r="AU242" s="21" t="s">
        <v>134</v>
      </c>
      <c r="AY242" s="21" t="s">
        <v>155</v>
      </c>
      <c r="BE242" s="107">
        <f t="shared" ref="BE242:BE250" si="29">IF(U242="základní",N242,0)</f>
        <v>0</v>
      </c>
      <c r="BF242" s="107">
        <f t="shared" ref="BF242:BF250" si="30">IF(U242="snížená",N242,0)</f>
        <v>0</v>
      </c>
      <c r="BG242" s="107">
        <f t="shared" ref="BG242:BG250" si="31">IF(U242="zákl. přenesená",N242,0)</f>
        <v>0</v>
      </c>
      <c r="BH242" s="107">
        <f t="shared" ref="BH242:BH250" si="32">IF(U242="sníž. přenesená",N242,0)</f>
        <v>0</v>
      </c>
      <c r="BI242" s="107">
        <f t="shared" ref="BI242:BI250" si="33">IF(U242="nulová",N242,0)</f>
        <v>0</v>
      </c>
      <c r="BJ242" s="21" t="s">
        <v>134</v>
      </c>
      <c r="BK242" s="107">
        <f t="shared" ref="BK242:BK250" si="34">ROUND(L242*K242,2)</f>
        <v>0</v>
      </c>
      <c r="BL242" s="21" t="s">
        <v>235</v>
      </c>
      <c r="BM242" s="21" t="s">
        <v>423</v>
      </c>
    </row>
    <row r="243" spans="2:65" s="1" customFormat="1" ht="38.25" customHeight="1">
      <c r="B243" s="37"/>
      <c r="C243" s="164" t="s">
        <v>424</v>
      </c>
      <c r="D243" s="164" t="s">
        <v>156</v>
      </c>
      <c r="E243" s="165" t="s">
        <v>425</v>
      </c>
      <c r="F243" s="263" t="s">
        <v>426</v>
      </c>
      <c r="G243" s="263"/>
      <c r="H243" s="263"/>
      <c r="I243" s="263"/>
      <c r="J243" s="166" t="s">
        <v>171</v>
      </c>
      <c r="K243" s="167">
        <v>4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5.0000000000000002E-5</v>
      </c>
      <c r="Y243" s="169">
        <f t="shared" si="27"/>
        <v>2.0000000000000001E-4</v>
      </c>
      <c r="Z243" s="169">
        <v>0</v>
      </c>
      <c r="AA243" s="170">
        <f t="shared" si="28"/>
        <v>0</v>
      </c>
      <c r="AR243" s="21" t="s">
        <v>235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235</v>
      </c>
      <c r="BM243" s="21" t="s">
        <v>427</v>
      </c>
    </row>
    <row r="244" spans="2:65" s="1" customFormat="1" ht="38.25" customHeight="1">
      <c r="B244" s="37"/>
      <c r="C244" s="164" t="s">
        <v>428</v>
      </c>
      <c r="D244" s="164" t="s">
        <v>156</v>
      </c>
      <c r="E244" s="165" t="s">
        <v>429</v>
      </c>
      <c r="F244" s="263" t="s">
        <v>430</v>
      </c>
      <c r="G244" s="263"/>
      <c r="H244" s="263"/>
      <c r="I244" s="263"/>
      <c r="J244" s="166" t="s">
        <v>171</v>
      </c>
      <c r="K244" s="167">
        <v>5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6.9999999999999994E-5</v>
      </c>
      <c r="Y244" s="169">
        <f t="shared" si="27"/>
        <v>3.4999999999999994E-4</v>
      </c>
      <c r="Z244" s="169">
        <v>0</v>
      </c>
      <c r="AA244" s="170">
        <f t="shared" si="28"/>
        <v>0</v>
      </c>
      <c r="AR244" s="21" t="s">
        <v>235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235</v>
      </c>
      <c r="BM244" s="21" t="s">
        <v>431</v>
      </c>
    </row>
    <row r="245" spans="2:65" s="1" customFormat="1" ht="16.5" customHeight="1">
      <c r="B245" s="37"/>
      <c r="C245" s="164" t="s">
        <v>432</v>
      </c>
      <c r="D245" s="164" t="s">
        <v>156</v>
      </c>
      <c r="E245" s="165" t="s">
        <v>433</v>
      </c>
      <c r="F245" s="263" t="s">
        <v>434</v>
      </c>
      <c r="G245" s="263"/>
      <c r="H245" s="263"/>
      <c r="I245" s="263"/>
      <c r="J245" s="166" t="s">
        <v>159</v>
      </c>
      <c r="K245" s="167">
        <v>3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5.9999999999999995E-4</v>
      </c>
      <c r="Y245" s="169">
        <f t="shared" si="27"/>
        <v>1.8E-3</v>
      </c>
      <c r="Z245" s="169">
        <v>0</v>
      </c>
      <c r="AA245" s="170">
        <f t="shared" si="28"/>
        <v>0</v>
      </c>
      <c r="AR245" s="21" t="s">
        <v>235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235</v>
      </c>
      <c r="BM245" s="21" t="s">
        <v>435</v>
      </c>
    </row>
    <row r="246" spans="2:65" s="1" customFormat="1" ht="25.5" customHeight="1">
      <c r="B246" s="37"/>
      <c r="C246" s="164" t="s">
        <v>436</v>
      </c>
      <c r="D246" s="164" t="s">
        <v>156</v>
      </c>
      <c r="E246" s="165" t="s">
        <v>437</v>
      </c>
      <c r="F246" s="263" t="s">
        <v>438</v>
      </c>
      <c r="G246" s="263"/>
      <c r="H246" s="263"/>
      <c r="I246" s="263"/>
      <c r="J246" s="166" t="s">
        <v>171</v>
      </c>
      <c r="K246" s="167">
        <v>9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4.0000000000000002E-4</v>
      </c>
      <c r="Y246" s="169">
        <f t="shared" si="27"/>
        <v>3.6000000000000003E-3</v>
      </c>
      <c r="Z246" s="169">
        <v>0</v>
      </c>
      <c r="AA246" s="170">
        <f t="shared" si="28"/>
        <v>0</v>
      </c>
      <c r="AR246" s="21" t="s">
        <v>235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235</v>
      </c>
      <c r="BM246" s="21" t="s">
        <v>439</v>
      </c>
    </row>
    <row r="247" spans="2:65" s="1" customFormat="1" ht="25.5" customHeight="1">
      <c r="B247" s="37"/>
      <c r="C247" s="164" t="s">
        <v>440</v>
      </c>
      <c r="D247" s="164" t="s">
        <v>156</v>
      </c>
      <c r="E247" s="165" t="s">
        <v>441</v>
      </c>
      <c r="F247" s="263" t="s">
        <v>442</v>
      </c>
      <c r="G247" s="263"/>
      <c r="H247" s="263"/>
      <c r="I247" s="263"/>
      <c r="J247" s="166" t="s">
        <v>171</v>
      </c>
      <c r="K247" s="167">
        <v>9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1.0000000000000001E-5</v>
      </c>
      <c r="Y247" s="169">
        <f t="shared" si="27"/>
        <v>9.0000000000000006E-5</v>
      </c>
      <c r="Z247" s="169">
        <v>0</v>
      </c>
      <c r="AA247" s="170">
        <f t="shared" si="28"/>
        <v>0</v>
      </c>
      <c r="AR247" s="21" t="s">
        <v>235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235</v>
      </c>
      <c r="BM247" s="21" t="s">
        <v>443</v>
      </c>
    </row>
    <row r="248" spans="2:65" s="1" customFormat="1" ht="16.5" customHeight="1">
      <c r="B248" s="37"/>
      <c r="C248" s="164" t="s">
        <v>444</v>
      </c>
      <c r="D248" s="164" t="s">
        <v>156</v>
      </c>
      <c r="E248" s="165" t="s">
        <v>445</v>
      </c>
      <c r="F248" s="263" t="s">
        <v>414</v>
      </c>
      <c r="G248" s="263"/>
      <c r="H248" s="263"/>
      <c r="I248" s="263"/>
      <c r="J248" s="166" t="s">
        <v>324</v>
      </c>
      <c r="K248" s="167">
        <v>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1.0000000000000001E-5</v>
      </c>
      <c r="Y248" s="169">
        <f t="shared" si="27"/>
        <v>1.0000000000000001E-5</v>
      </c>
      <c r="Z248" s="169">
        <v>0</v>
      </c>
      <c r="AA248" s="170">
        <f t="shared" si="28"/>
        <v>0</v>
      </c>
      <c r="AR248" s="21" t="s">
        <v>235</v>
      </c>
      <c r="AT248" s="21" t="s">
        <v>156</v>
      </c>
      <c r="AU248" s="21" t="s">
        <v>134</v>
      </c>
      <c r="AY248" s="21" t="s">
        <v>155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134</v>
      </c>
      <c r="BK248" s="107">
        <f t="shared" si="34"/>
        <v>0</v>
      </c>
      <c r="BL248" s="21" t="s">
        <v>235</v>
      </c>
      <c r="BM248" s="21" t="s">
        <v>446</v>
      </c>
    </row>
    <row r="249" spans="2:65" s="1" customFormat="1" ht="16.5" customHeight="1">
      <c r="B249" s="37"/>
      <c r="C249" s="164" t="s">
        <v>447</v>
      </c>
      <c r="D249" s="164" t="s">
        <v>156</v>
      </c>
      <c r="E249" s="165" t="s">
        <v>448</v>
      </c>
      <c r="F249" s="263" t="s">
        <v>449</v>
      </c>
      <c r="G249" s="263"/>
      <c r="H249" s="263"/>
      <c r="I249" s="263"/>
      <c r="J249" s="166" t="s">
        <v>324</v>
      </c>
      <c r="K249" s="167">
        <v>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1.0000000000000001E-5</v>
      </c>
      <c r="Y249" s="169">
        <f t="shared" si="27"/>
        <v>1.0000000000000001E-5</v>
      </c>
      <c r="Z249" s="169">
        <v>0</v>
      </c>
      <c r="AA249" s="170">
        <f t="shared" si="28"/>
        <v>0</v>
      </c>
      <c r="AR249" s="21" t="s">
        <v>235</v>
      </c>
      <c r="AT249" s="21" t="s">
        <v>156</v>
      </c>
      <c r="AU249" s="21" t="s">
        <v>134</v>
      </c>
      <c r="AY249" s="21" t="s">
        <v>155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134</v>
      </c>
      <c r="BK249" s="107">
        <f t="shared" si="34"/>
        <v>0</v>
      </c>
      <c r="BL249" s="21" t="s">
        <v>235</v>
      </c>
      <c r="BM249" s="21" t="s">
        <v>450</v>
      </c>
    </row>
    <row r="250" spans="2:65" s="1" customFormat="1" ht="25.5" customHeight="1">
      <c r="B250" s="37"/>
      <c r="C250" s="164" t="s">
        <v>451</v>
      </c>
      <c r="D250" s="164" t="s">
        <v>156</v>
      </c>
      <c r="E250" s="165" t="s">
        <v>452</v>
      </c>
      <c r="F250" s="263" t="s">
        <v>453</v>
      </c>
      <c r="G250" s="263"/>
      <c r="H250" s="263"/>
      <c r="I250" s="263"/>
      <c r="J250" s="166" t="s">
        <v>338</v>
      </c>
      <c r="K250" s="167">
        <v>0.01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0</v>
      </c>
      <c r="Y250" s="169">
        <f t="shared" si="27"/>
        <v>0</v>
      </c>
      <c r="Z250" s="169">
        <v>0</v>
      </c>
      <c r="AA250" s="170">
        <f t="shared" si="28"/>
        <v>0</v>
      </c>
      <c r="AR250" s="21" t="s">
        <v>235</v>
      </c>
      <c r="AT250" s="21" t="s">
        <v>156</v>
      </c>
      <c r="AU250" s="21" t="s">
        <v>134</v>
      </c>
      <c r="AY250" s="21" t="s">
        <v>155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134</v>
      </c>
      <c r="BK250" s="107">
        <f t="shared" si="34"/>
        <v>0</v>
      </c>
      <c r="BL250" s="21" t="s">
        <v>235</v>
      </c>
      <c r="BM250" s="21" t="s">
        <v>454</v>
      </c>
    </row>
    <row r="251" spans="2:65" s="9" customFormat="1" ht="29.85" customHeight="1">
      <c r="B251" s="153"/>
      <c r="C251" s="154"/>
      <c r="D251" s="163" t="s">
        <v>119</v>
      </c>
      <c r="E251" s="163"/>
      <c r="F251" s="163"/>
      <c r="G251" s="163"/>
      <c r="H251" s="163"/>
      <c r="I251" s="163"/>
      <c r="J251" s="163"/>
      <c r="K251" s="163"/>
      <c r="L251" s="163"/>
      <c r="M251" s="163"/>
      <c r="N251" s="284">
        <f>BK251</f>
        <v>0</v>
      </c>
      <c r="O251" s="285"/>
      <c r="P251" s="285"/>
      <c r="Q251" s="285"/>
      <c r="R251" s="156"/>
      <c r="T251" s="157"/>
      <c r="U251" s="154"/>
      <c r="V251" s="154"/>
      <c r="W251" s="158">
        <f>SUM(W252:W267)</f>
        <v>0</v>
      </c>
      <c r="X251" s="154"/>
      <c r="Y251" s="158">
        <f>SUM(Y252:Y267)</f>
        <v>2.4070000000000001E-2</v>
      </c>
      <c r="Z251" s="154"/>
      <c r="AA251" s="159">
        <f>SUM(AA252:AA267)</f>
        <v>0</v>
      </c>
      <c r="AR251" s="160" t="s">
        <v>134</v>
      </c>
      <c r="AT251" s="161" t="s">
        <v>78</v>
      </c>
      <c r="AU251" s="161" t="s">
        <v>84</v>
      </c>
      <c r="AY251" s="160" t="s">
        <v>155</v>
      </c>
      <c r="BK251" s="162">
        <f>SUM(BK252:BK267)</f>
        <v>0</v>
      </c>
    </row>
    <row r="252" spans="2:65" s="1" customFormat="1" ht="16.5" customHeight="1">
      <c r="B252" s="37"/>
      <c r="C252" s="164" t="s">
        <v>455</v>
      </c>
      <c r="D252" s="164" t="s">
        <v>156</v>
      </c>
      <c r="E252" s="165" t="s">
        <v>456</v>
      </c>
      <c r="F252" s="263" t="s">
        <v>457</v>
      </c>
      <c r="G252" s="263"/>
      <c r="H252" s="263"/>
      <c r="I252" s="263"/>
      <c r="J252" s="166" t="s">
        <v>246</v>
      </c>
      <c r="K252" s="167">
        <v>1</v>
      </c>
      <c r="L252" s="264">
        <v>0</v>
      </c>
      <c r="M252" s="265"/>
      <c r="N252" s="266">
        <f t="shared" ref="N252:N267" si="35">ROUND(L252*K252,2)</f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ref="W252:W267" si="36">V252*K252</f>
        <v>0</v>
      </c>
      <c r="X252" s="169">
        <v>2.4070000000000001E-2</v>
      </c>
      <c r="Y252" s="169">
        <f t="shared" ref="Y252:Y267" si="37">X252*K252</f>
        <v>2.4070000000000001E-2</v>
      </c>
      <c r="Z252" s="169">
        <v>0</v>
      </c>
      <c r="AA252" s="170">
        <f t="shared" ref="AA252:AA267" si="38">Z252*K252</f>
        <v>0</v>
      </c>
      <c r="AR252" s="21" t="s">
        <v>235</v>
      </c>
      <c r="AT252" s="21" t="s">
        <v>156</v>
      </c>
      <c r="AU252" s="21" t="s">
        <v>134</v>
      </c>
      <c r="AY252" s="21" t="s">
        <v>155</v>
      </c>
      <c r="BE252" s="107">
        <f t="shared" ref="BE252:BE267" si="39">IF(U252="základní",N252,0)</f>
        <v>0</v>
      </c>
      <c r="BF252" s="107">
        <f t="shared" ref="BF252:BF267" si="40">IF(U252="snížená",N252,0)</f>
        <v>0</v>
      </c>
      <c r="BG252" s="107">
        <f t="shared" ref="BG252:BG267" si="41">IF(U252="zákl. přenesená",N252,0)</f>
        <v>0</v>
      </c>
      <c r="BH252" s="107">
        <f t="shared" ref="BH252:BH267" si="42">IF(U252="sníž. přenesená",N252,0)</f>
        <v>0</v>
      </c>
      <c r="BI252" s="107">
        <f t="shared" ref="BI252:BI267" si="43">IF(U252="nulová",N252,0)</f>
        <v>0</v>
      </c>
      <c r="BJ252" s="21" t="s">
        <v>134</v>
      </c>
      <c r="BK252" s="107">
        <f t="shared" ref="BK252:BK267" si="44">ROUND(L252*K252,2)</f>
        <v>0</v>
      </c>
      <c r="BL252" s="21" t="s">
        <v>235</v>
      </c>
      <c r="BM252" s="21" t="s">
        <v>458</v>
      </c>
    </row>
    <row r="253" spans="2:65" s="1" customFormat="1" ht="16.5" customHeight="1">
      <c r="B253" s="37"/>
      <c r="C253" s="164" t="s">
        <v>459</v>
      </c>
      <c r="D253" s="164" t="s">
        <v>156</v>
      </c>
      <c r="E253" s="165" t="s">
        <v>460</v>
      </c>
      <c r="F253" s="263" t="s">
        <v>461</v>
      </c>
      <c r="G253" s="263"/>
      <c r="H253" s="263"/>
      <c r="I253" s="263"/>
      <c r="J253" s="166" t="s">
        <v>246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235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235</v>
      </c>
      <c r="BM253" s="21" t="s">
        <v>462</v>
      </c>
    </row>
    <row r="254" spans="2:65" s="1" customFormat="1" ht="16.5" customHeight="1">
      <c r="B254" s="37"/>
      <c r="C254" s="164" t="s">
        <v>463</v>
      </c>
      <c r="D254" s="164" t="s">
        <v>156</v>
      </c>
      <c r="E254" s="165" t="s">
        <v>464</v>
      </c>
      <c r="F254" s="263" t="s">
        <v>465</v>
      </c>
      <c r="G254" s="263"/>
      <c r="H254" s="263"/>
      <c r="I254" s="263"/>
      <c r="J254" s="166" t="s">
        <v>246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235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235</v>
      </c>
      <c r="BM254" s="21" t="s">
        <v>466</v>
      </c>
    </row>
    <row r="255" spans="2:65" s="1" customFormat="1" ht="16.5" customHeight="1">
      <c r="B255" s="37"/>
      <c r="C255" s="164" t="s">
        <v>467</v>
      </c>
      <c r="D255" s="164" t="s">
        <v>156</v>
      </c>
      <c r="E255" s="165" t="s">
        <v>468</v>
      </c>
      <c r="F255" s="263" t="s">
        <v>469</v>
      </c>
      <c r="G255" s="263"/>
      <c r="H255" s="263"/>
      <c r="I255" s="263"/>
      <c r="J255" s="166" t="s">
        <v>159</v>
      </c>
      <c r="K255" s="167">
        <v>4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235</v>
      </c>
      <c r="BM255" s="21" t="s">
        <v>470</v>
      </c>
    </row>
    <row r="256" spans="2:65" s="1" customFormat="1" ht="16.5" customHeight="1">
      <c r="B256" s="37"/>
      <c r="C256" s="164" t="s">
        <v>471</v>
      </c>
      <c r="D256" s="164" t="s">
        <v>156</v>
      </c>
      <c r="E256" s="165" t="s">
        <v>472</v>
      </c>
      <c r="F256" s="263" t="s">
        <v>473</v>
      </c>
      <c r="G256" s="263"/>
      <c r="H256" s="263"/>
      <c r="I256" s="263"/>
      <c r="J256" s="166" t="s">
        <v>159</v>
      </c>
      <c r="K256" s="167">
        <v>2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235</v>
      </c>
      <c r="BM256" s="21" t="s">
        <v>474</v>
      </c>
    </row>
    <row r="257" spans="2:65" s="1" customFormat="1" ht="16.5" customHeight="1">
      <c r="B257" s="37"/>
      <c r="C257" s="164" t="s">
        <v>475</v>
      </c>
      <c r="D257" s="164" t="s">
        <v>156</v>
      </c>
      <c r="E257" s="165" t="s">
        <v>476</v>
      </c>
      <c r="F257" s="263" t="s">
        <v>477</v>
      </c>
      <c r="G257" s="263"/>
      <c r="H257" s="263"/>
      <c r="I257" s="263"/>
      <c r="J257" s="166" t="s">
        <v>246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235</v>
      </c>
      <c r="BM257" s="21" t="s">
        <v>478</v>
      </c>
    </row>
    <row r="258" spans="2:65" s="1" customFormat="1" ht="16.5" customHeight="1">
      <c r="B258" s="37"/>
      <c r="C258" s="164" t="s">
        <v>479</v>
      </c>
      <c r="D258" s="164" t="s">
        <v>156</v>
      </c>
      <c r="E258" s="165" t="s">
        <v>480</v>
      </c>
      <c r="F258" s="263" t="s">
        <v>481</v>
      </c>
      <c r="G258" s="263"/>
      <c r="H258" s="263"/>
      <c r="I258" s="263"/>
      <c r="J258" s="166" t="s">
        <v>246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235</v>
      </c>
      <c r="BM258" s="21" t="s">
        <v>482</v>
      </c>
    </row>
    <row r="259" spans="2:65" s="1" customFormat="1" ht="16.5" customHeight="1">
      <c r="B259" s="37"/>
      <c r="C259" s="164" t="s">
        <v>483</v>
      </c>
      <c r="D259" s="164" t="s">
        <v>156</v>
      </c>
      <c r="E259" s="165" t="s">
        <v>484</v>
      </c>
      <c r="F259" s="263" t="s">
        <v>485</v>
      </c>
      <c r="G259" s="263"/>
      <c r="H259" s="263"/>
      <c r="I259" s="263"/>
      <c r="J259" s="166" t="s">
        <v>246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235</v>
      </c>
      <c r="BM259" s="21" t="s">
        <v>486</v>
      </c>
    </row>
    <row r="260" spans="2:65" s="1" customFormat="1" ht="16.5" customHeight="1">
      <c r="B260" s="37"/>
      <c r="C260" s="164" t="s">
        <v>487</v>
      </c>
      <c r="D260" s="164" t="s">
        <v>156</v>
      </c>
      <c r="E260" s="165" t="s">
        <v>488</v>
      </c>
      <c r="F260" s="263" t="s">
        <v>489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235</v>
      </c>
      <c r="BM260" s="21" t="s">
        <v>490</v>
      </c>
    </row>
    <row r="261" spans="2:65" s="1" customFormat="1" ht="16.5" customHeight="1">
      <c r="B261" s="37"/>
      <c r="C261" s="164" t="s">
        <v>491</v>
      </c>
      <c r="D261" s="164" t="s">
        <v>156</v>
      </c>
      <c r="E261" s="165" t="s">
        <v>492</v>
      </c>
      <c r="F261" s="263" t="s">
        <v>493</v>
      </c>
      <c r="G261" s="263"/>
      <c r="H261" s="263"/>
      <c r="I261" s="263"/>
      <c r="J261" s="166" t="s">
        <v>159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235</v>
      </c>
      <c r="BM261" s="21" t="s">
        <v>494</v>
      </c>
    </row>
    <row r="262" spans="2:65" s="1" customFormat="1" ht="16.5" customHeight="1">
      <c r="B262" s="37"/>
      <c r="C262" s="164" t="s">
        <v>495</v>
      </c>
      <c r="D262" s="164" t="s">
        <v>156</v>
      </c>
      <c r="E262" s="165" t="s">
        <v>496</v>
      </c>
      <c r="F262" s="263" t="s">
        <v>497</v>
      </c>
      <c r="G262" s="263"/>
      <c r="H262" s="263"/>
      <c r="I262" s="263"/>
      <c r="J262" s="166" t="s">
        <v>159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235</v>
      </c>
      <c r="BM262" s="21" t="s">
        <v>498</v>
      </c>
    </row>
    <row r="263" spans="2:65" s="1" customFormat="1" ht="25.5" customHeight="1">
      <c r="B263" s="37"/>
      <c r="C263" s="164" t="s">
        <v>499</v>
      </c>
      <c r="D263" s="164" t="s">
        <v>156</v>
      </c>
      <c r="E263" s="165" t="s">
        <v>500</v>
      </c>
      <c r="F263" s="263" t="s">
        <v>501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235</v>
      </c>
      <c r="BM263" s="21" t="s">
        <v>502</v>
      </c>
    </row>
    <row r="264" spans="2:65" s="1" customFormat="1" ht="25.5" customHeight="1">
      <c r="B264" s="37"/>
      <c r="C264" s="164" t="s">
        <v>503</v>
      </c>
      <c r="D264" s="164" t="s">
        <v>156</v>
      </c>
      <c r="E264" s="165" t="s">
        <v>504</v>
      </c>
      <c r="F264" s="263" t="s">
        <v>505</v>
      </c>
      <c r="G264" s="263"/>
      <c r="H264" s="263"/>
      <c r="I264" s="263"/>
      <c r="J264" s="166" t="s">
        <v>246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235</v>
      </c>
      <c r="BM264" s="21" t="s">
        <v>506</v>
      </c>
    </row>
    <row r="265" spans="2:65" s="1" customFormat="1" ht="16.5" customHeight="1">
      <c r="B265" s="37"/>
      <c r="C265" s="164" t="s">
        <v>507</v>
      </c>
      <c r="D265" s="164" t="s">
        <v>156</v>
      </c>
      <c r="E265" s="165" t="s">
        <v>508</v>
      </c>
      <c r="F265" s="263" t="s">
        <v>509</v>
      </c>
      <c r="G265" s="263"/>
      <c r="H265" s="263"/>
      <c r="I265" s="263"/>
      <c r="J265" s="166" t="s">
        <v>159</v>
      </c>
      <c r="K265" s="167">
        <v>2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235</v>
      </c>
      <c r="AT265" s="21" t="s">
        <v>156</v>
      </c>
      <c r="AU265" s="21" t="s">
        <v>134</v>
      </c>
      <c r="AY265" s="21" t="s">
        <v>155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134</v>
      </c>
      <c r="BK265" s="107">
        <f t="shared" si="44"/>
        <v>0</v>
      </c>
      <c r="BL265" s="21" t="s">
        <v>235</v>
      </c>
      <c r="BM265" s="21" t="s">
        <v>510</v>
      </c>
    </row>
    <row r="266" spans="2:65" s="1" customFormat="1" ht="25.5" customHeight="1">
      <c r="B266" s="37"/>
      <c r="C266" s="164" t="s">
        <v>511</v>
      </c>
      <c r="D266" s="164" t="s">
        <v>156</v>
      </c>
      <c r="E266" s="165" t="s">
        <v>512</v>
      </c>
      <c r="F266" s="263" t="s">
        <v>513</v>
      </c>
      <c r="G266" s="263"/>
      <c r="H266" s="263"/>
      <c r="I266" s="263"/>
      <c r="J266" s="166" t="s">
        <v>159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235</v>
      </c>
      <c r="AT266" s="21" t="s">
        <v>156</v>
      </c>
      <c r="AU266" s="21" t="s">
        <v>134</v>
      </c>
      <c r="AY266" s="21" t="s">
        <v>155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134</v>
      </c>
      <c r="BK266" s="107">
        <f t="shared" si="44"/>
        <v>0</v>
      </c>
      <c r="BL266" s="21" t="s">
        <v>235</v>
      </c>
      <c r="BM266" s="21" t="s">
        <v>514</v>
      </c>
    </row>
    <row r="267" spans="2:65" s="1" customFormat="1" ht="16.5" customHeight="1">
      <c r="B267" s="37"/>
      <c r="C267" s="164" t="s">
        <v>515</v>
      </c>
      <c r="D267" s="164" t="s">
        <v>156</v>
      </c>
      <c r="E267" s="165" t="s">
        <v>516</v>
      </c>
      <c r="F267" s="263" t="s">
        <v>517</v>
      </c>
      <c r="G267" s="263"/>
      <c r="H267" s="263"/>
      <c r="I267" s="263"/>
      <c r="J267" s="166" t="s">
        <v>159</v>
      </c>
      <c r="K267" s="167">
        <v>1</v>
      </c>
      <c r="L267" s="264">
        <v>0</v>
      </c>
      <c r="M267" s="265"/>
      <c r="N267" s="266">
        <f t="shared" si="35"/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 t="shared" si="36"/>
        <v>0</v>
      </c>
      <c r="X267" s="169">
        <v>0</v>
      </c>
      <c r="Y267" s="169">
        <f t="shared" si="37"/>
        <v>0</v>
      </c>
      <c r="Z267" s="169">
        <v>0</v>
      </c>
      <c r="AA267" s="170">
        <f t="shared" si="38"/>
        <v>0</v>
      </c>
      <c r="AR267" s="21" t="s">
        <v>235</v>
      </c>
      <c r="AT267" s="21" t="s">
        <v>156</v>
      </c>
      <c r="AU267" s="21" t="s">
        <v>134</v>
      </c>
      <c r="AY267" s="21" t="s">
        <v>155</v>
      </c>
      <c r="BE267" s="107">
        <f t="shared" si="39"/>
        <v>0</v>
      </c>
      <c r="BF267" s="107">
        <f t="shared" si="40"/>
        <v>0</v>
      </c>
      <c r="BG267" s="107">
        <f t="shared" si="41"/>
        <v>0</v>
      </c>
      <c r="BH267" s="107">
        <f t="shared" si="42"/>
        <v>0</v>
      </c>
      <c r="BI267" s="107">
        <f t="shared" si="43"/>
        <v>0</v>
      </c>
      <c r="BJ267" s="21" t="s">
        <v>134</v>
      </c>
      <c r="BK267" s="107">
        <f t="shared" si="44"/>
        <v>0</v>
      </c>
      <c r="BL267" s="21" t="s">
        <v>235</v>
      </c>
      <c r="BM267" s="21" t="s">
        <v>518</v>
      </c>
    </row>
    <row r="268" spans="2:65" s="9" customFormat="1" ht="29.85" customHeight="1">
      <c r="B268" s="153"/>
      <c r="C268" s="154"/>
      <c r="D268" s="163" t="s">
        <v>120</v>
      </c>
      <c r="E268" s="163"/>
      <c r="F268" s="163"/>
      <c r="G268" s="163"/>
      <c r="H268" s="163"/>
      <c r="I268" s="163"/>
      <c r="J268" s="163"/>
      <c r="K268" s="163"/>
      <c r="L268" s="163"/>
      <c r="M268" s="163"/>
      <c r="N268" s="284">
        <f>BK268</f>
        <v>0</v>
      </c>
      <c r="O268" s="285"/>
      <c r="P268" s="285"/>
      <c r="Q268" s="285"/>
      <c r="R268" s="156"/>
      <c r="T268" s="157"/>
      <c r="U268" s="154"/>
      <c r="V268" s="154"/>
      <c r="W268" s="158">
        <f>SUM(W269:W274)</f>
        <v>0</v>
      </c>
      <c r="X268" s="154"/>
      <c r="Y268" s="158">
        <f>SUM(Y269:Y274)</f>
        <v>4.7204100000000006E-2</v>
      </c>
      <c r="Z268" s="154"/>
      <c r="AA268" s="159">
        <f>SUM(AA269:AA274)</f>
        <v>0</v>
      </c>
      <c r="AR268" s="160" t="s">
        <v>134</v>
      </c>
      <c r="AT268" s="161" t="s">
        <v>78</v>
      </c>
      <c r="AU268" s="161" t="s">
        <v>84</v>
      </c>
      <c r="AY268" s="160" t="s">
        <v>155</v>
      </c>
      <c r="BK268" s="162">
        <f>SUM(BK269:BK274)</f>
        <v>0</v>
      </c>
    </row>
    <row r="269" spans="2:65" s="1" customFormat="1" ht="38.25" customHeight="1">
      <c r="B269" s="37"/>
      <c r="C269" s="164" t="s">
        <v>519</v>
      </c>
      <c r="D269" s="164" t="s">
        <v>156</v>
      </c>
      <c r="E269" s="165" t="s">
        <v>520</v>
      </c>
      <c r="F269" s="263" t="s">
        <v>521</v>
      </c>
      <c r="G269" s="263"/>
      <c r="H269" s="263"/>
      <c r="I269" s="263"/>
      <c r="J269" s="166" t="s">
        <v>164</v>
      </c>
      <c r="K269" s="167">
        <v>1.83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2.5669999999999998E-2</v>
      </c>
      <c r="Y269" s="169">
        <f>X269*K269</f>
        <v>4.69761E-2</v>
      </c>
      <c r="Z269" s="169">
        <v>0</v>
      </c>
      <c r="AA269" s="170">
        <f>Z269*K269</f>
        <v>0</v>
      </c>
      <c r="AR269" s="21" t="s">
        <v>235</v>
      </c>
      <c r="AT269" s="21" t="s">
        <v>156</v>
      </c>
      <c r="AU269" s="21" t="s">
        <v>134</v>
      </c>
      <c r="AY269" s="21" t="s">
        <v>155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134</v>
      </c>
      <c r="BK269" s="107">
        <f>ROUND(L269*K269,2)</f>
        <v>0</v>
      </c>
      <c r="BL269" s="21" t="s">
        <v>235</v>
      </c>
      <c r="BM269" s="21" t="s">
        <v>522</v>
      </c>
    </row>
    <row r="270" spans="2:65" s="10" customFormat="1" ht="16.5" customHeight="1">
      <c r="B270" s="171"/>
      <c r="C270" s="172"/>
      <c r="D270" s="172"/>
      <c r="E270" s="173" t="s">
        <v>22</v>
      </c>
      <c r="F270" s="267" t="s">
        <v>523</v>
      </c>
      <c r="G270" s="268"/>
      <c r="H270" s="268"/>
      <c r="I270" s="268"/>
      <c r="J270" s="172"/>
      <c r="K270" s="174">
        <v>1.83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167</v>
      </c>
      <c r="AU270" s="178" t="s">
        <v>134</v>
      </c>
      <c r="AV270" s="10" t="s">
        <v>134</v>
      </c>
      <c r="AW270" s="10" t="s">
        <v>36</v>
      </c>
      <c r="AX270" s="10" t="s">
        <v>84</v>
      </c>
      <c r="AY270" s="178" t="s">
        <v>155</v>
      </c>
    </row>
    <row r="271" spans="2:65" s="1" customFormat="1" ht="16.5" customHeight="1">
      <c r="B271" s="37"/>
      <c r="C271" s="164" t="s">
        <v>524</v>
      </c>
      <c r="D271" s="164" t="s">
        <v>156</v>
      </c>
      <c r="E271" s="165" t="s">
        <v>525</v>
      </c>
      <c r="F271" s="263" t="s">
        <v>526</v>
      </c>
      <c r="G271" s="263"/>
      <c r="H271" s="263"/>
      <c r="I271" s="263"/>
      <c r="J271" s="166" t="s">
        <v>164</v>
      </c>
      <c r="K271" s="167">
        <v>0.56999999999999995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2.0000000000000001E-4</v>
      </c>
      <c r="Y271" s="169">
        <f>X271*K271</f>
        <v>1.1399999999999999E-4</v>
      </c>
      <c r="Z271" s="169">
        <v>0</v>
      </c>
      <c r="AA271" s="170">
        <f>Z271*K271</f>
        <v>0</v>
      </c>
      <c r="AR271" s="21" t="s">
        <v>235</v>
      </c>
      <c r="AT271" s="21" t="s">
        <v>156</v>
      </c>
      <c r="AU271" s="21" t="s">
        <v>134</v>
      </c>
      <c r="AY271" s="21" t="s">
        <v>155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134</v>
      </c>
      <c r="BK271" s="107">
        <f>ROUND(L271*K271,2)</f>
        <v>0</v>
      </c>
      <c r="BL271" s="21" t="s">
        <v>235</v>
      </c>
      <c r="BM271" s="21" t="s">
        <v>527</v>
      </c>
    </row>
    <row r="272" spans="2:65" s="10" customFormat="1" ht="16.5" customHeight="1">
      <c r="B272" s="171"/>
      <c r="C272" s="172"/>
      <c r="D272" s="172"/>
      <c r="E272" s="173" t="s">
        <v>22</v>
      </c>
      <c r="F272" s="267" t="s">
        <v>528</v>
      </c>
      <c r="G272" s="268"/>
      <c r="H272" s="268"/>
      <c r="I272" s="268"/>
      <c r="J272" s="172"/>
      <c r="K272" s="174">
        <v>0.56999999999999995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167</v>
      </c>
      <c r="AU272" s="178" t="s">
        <v>134</v>
      </c>
      <c r="AV272" s="10" t="s">
        <v>134</v>
      </c>
      <c r="AW272" s="10" t="s">
        <v>36</v>
      </c>
      <c r="AX272" s="10" t="s">
        <v>84</v>
      </c>
      <c r="AY272" s="178" t="s">
        <v>155</v>
      </c>
    </row>
    <row r="273" spans="2:65" s="1" customFormat="1" ht="25.5" customHeight="1">
      <c r="B273" s="37"/>
      <c r="C273" s="164" t="s">
        <v>529</v>
      </c>
      <c r="D273" s="164" t="s">
        <v>156</v>
      </c>
      <c r="E273" s="165" t="s">
        <v>530</v>
      </c>
      <c r="F273" s="263" t="s">
        <v>531</v>
      </c>
      <c r="G273" s="263"/>
      <c r="H273" s="263"/>
      <c r="I273" s="263"/>
      <c r="J273" s="166" t="s">
        <v>164</v>
      </c>
      <c r="K273" s="167">
        <v>0.56999999999999995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2.0000000000000001E-4</v>
      </c>
      <c r="Y273" s="169">
        <f>X273*K273</f>
        <v>1.1399999999999999E-4</v>
      </c>
      <c r="Z273" s="169">
        <v>0</v>
      </c>
      <c r="AA273" s="170">
        <f>Z273*K273</f>
        <v>0</v>
      </c>
      <c r="AR273" s="21" t="s">
        <v>235</v>
      </c>
      <c r="AT273" s="21" t="s">
        <v>156</v>
      </c>
      <c r="AU273" s="21" t="s">
        <v>134</v>
      </c>
      <c r="AY273" s="21" t="s">
        <v>155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134</v>
      </c>
      <c r="BK273" s="107">
        <f>ROUND(L273*K273,2)</f>
        <v>0</v>
      </c>
      <c r="BL273" s="21" t="s">
        <v>235</v>
      </c>
      <c r="BM273" s="21" t="s">
        <v>532</v>
      </c>
    </row>
    <row r="274" spans="2:65" s="1" customFormat="1" ht="25.5" customHeight="1">
      <c r="B274" s="37"/>
      <c r="C274" s="164" t="s">
        <v>533</v>
      </c>
      <c r="D274" s="164" t="s">
        <v>156</v>
      </c>
      <c r="E274" s="165" t="s">
        <v>534</v>
      </c>
      <c r="F274" s="263" t="s">
        <v>535</v>
      </c>
      <c r="G274" s="263"/>
      <c r="H274" s="263"/>
      <c r="I274" s="263"/>
      <c r="J274" s="166" t="s">
        <v>338</v>
      </c>
      <c r="K274" s="167">
        <v>4.7E-2</v>
      </c>
      <c r="L274" s="264">
        <v>0</v>
      </c>
      <c r="M274" s="265"/>
      <c r="N274" s="266">
        <f>ROUND(L274*K274,2)</f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R274" s="21" t="s">
        <v>235</v>
      </c>
      <c r="AT274" s="21" t="s">
        <v>156</v>
      </c>
      <c r="AU274" s="21" t="s">
        <v>134</v>
      </c>
      <c r="AY274" s="21" t="s">
        <v>155</v>
      </c>
      <c r="BE274" s="107">
        <f>IF(U274="základní",N274,0)</f>
        <v>0</v>
      </c>
      <c r="BF274" s="107">
        <f>IF(U274="snížená",N274,0)</f>
        <v>0</v>
      </c>
      <c r="BG274" s="107">
        <f>IF(U274="zákl. přenesená",N274,0)</f>
        <v>0</v>
      </c>
      <c r="BH274" s="107">
        <f>IF(U274="sníž. přenesená",N274,0)</f>
        <v>0</v>
      </c>
      <c r="BI274" s="107">
        <f>IF(U274="nulová",N274,0)</f>
        <v>0</v>
      </c>
      <c r="BJ274" s="21" t="s">
        <v>134</v>
      </c>
      <c r="BK274" s="107">
        <f>ROUND(L274*K274,2)</f>
        <v>0</v>
      </c>
      <c r="BL274" s="21" t="s">
        <v>235</v>
      </c>
      <c r="BM274" s="21" t="s">
        <v>536</v>
      </c>
    </row>
    <row r="275" spans="2:65" s="9" customFormat="1" ht="29.85" customHeight="1">
      <c r="B275" s="153"/>
      <c r="C275" s="154"/>
      <c r="D275" s="163" t="s">
        <v>121</v>
      </c>
      <c r="E275" s="163"/>
      <c r="F275" s="163"/>
      <c r="G275" s="163"/>
      <c r="H275" s="163"/>
      <c r="I275" s="163"/>
      <c r="J275" s="163"/>
      <c r="K275" s="163"/>
      <c r="L275" s="163"/>
      <c r="M275" s="163"/>
      <c r="N275" s="284">
        <f>BK275</f>
        <v>0</v>
      </c>
      <c r="O275" s="285"/>
      <c r="P275" s="285"/>
      <c r="Q275" s="285"/>
      <c r="R275" s="156"/>
      <c r="T275" s="157"/>
      <c r="U275" s="154"/>
      <c r="V275" s="154"/>
      <c r="W275" s="158">
        <f>SUM(W276:W286)</f>
        <v>0</v>
      </c>
      <c r="X275" s="154"/>
      <c r="Y275" s="158">
        <f>SUM(Y276:Y286)</f>
        <v>7.740000000000001E-2</v>
      </c>
      <c r="Z275" s="154"/>
      <c r="AA275" s="159">
        <f>SUM(AA276:AA286)</f>
        <v>0</v>
      </c>
      <c r="AR275" s="160" t="s">
        <v>134</v>
      </c>
      <c r="AT275" s="161" t="s">
        <v>78</v>
      </c>
      <c r="AU275" s="161" t="s">
        <v>84</v>
      </c>
      <c r="AY275" s="160" t="s">
        <v>155</v>
      </c>
      <c r="BK275" s="162">
        <f>SUM(BK276:BK286)</f>
        <v>0</v>
      </c>
    </row>
    <row r="276" spans="2:65" s="1" customFormat="1" ht="38.25" customHeight="1">
      <c r="B276" s="37"/>
      <c r="C276" s="164" t="s">
        <v>537</v>
      </c>
      <c r="D276" s="164" t="s">
        <v>156</v>
      </c>
      <c r="E276" s="165" t="s">
        <v>538</v>
      </c>
      <c r="F276" s="263" t="s">
        <v>539</v>
      </c>
      <c r="G276" s="263"/>
      <c r="H276" s="263"/>
      <c r="I276" s="263"/>
      <c r="J276" s="166" t="s">
        <v>159</v>
      </c>
      <c r="K276" s="167">
        <v>4</v>
      </c>
      <c r="L276" s="264">
        <v>0</v>
      </c>
      <c r="M276" s="265"/>
      <c r="N276" s="266">
        <f t="shared" ref="N276:N286" si="45">ROUND(L276*K276,2)</f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ref="W276:W286" si="46">V276*K276</f>
        <v>0</v>
      </c>
      <c r="X276" s="169">
        <v>0</v>
      </c>
      <c r="Y276" s="169">
        <f t="shared" ref="Y276:Y286" si="47">X276*K276</f>
        <v>0</v>
      </c>
      <c r="Z276" s="169">
        <v>0</v>
      </c>
      <c r="AA276" s="170">
        <f t="shared" ref="AA276:AA286" si="48">Z276*K276</f>
        <v>0</v>
      </c>
      <c r="AR276" s="21" t="s">
        <v>235</v>
      </c>
      <c r="AT276" s="21" t="s">
        <v>156</v>
      </c>
      <c r="AU276" s="21" t="s">
        <v>134</v>
      </c>
      <c r="AY276" s="21" t="s">
        <v>155</v>
      </c>
      <c r="BE276" s="107">
        <f t="shared" ref="BE276:BE286" si="49">IF(U276="základní",N276,0)</f>
        <v>0</v>
      </c>
      <c r="BF276" s="107">
        <f t="shared" ref="BF276:BF286" si="50">IF(U276="snížená",N276,0)</f>
        <v>0</v>
      </c>
      <c r="BG276" s="107">
        <f t="shared" ref="BG276:BG286" si="51">IF(U276="zákl. přenesená",N276,0)</f>
        <v>0</v>
      </c>
      <c r="BH276" s="107">
        <f t="shared" ref="BH276:BH286" si="52">IF(U276="sníž. přenesená",N276,0)</f>
        <v>0</v>
      </c>
      <c r="BI276" s="107">
        <f t="shared" ref="BI276:BI286" si="53">IF(U276="nulová",N276,0)</f>
        <v>0</v>
      </c>
      <c r="BJ276" s="21" t="s">
        <v>134</v>
      </c>
      <c r="BK276" s="107">
        <f t="shared" ref="BK276:BK286" si="54">ROUND(L276*K276,2)</f>
        <v>0</v>
      </c>
      <c r="BL276" s="21" t="s">
        <v>235</v>
      </c>
      <c r="BM276" s="21" t="s">
        <v>540</v>
      </c>
    </row>
    <row r="277" spans="2:65" s="1" customFormat="1" ht="25.5" customHeight="1">
      <c r="B277" s="37"/>
      <c r="C277" s="194" t="s">
        <v>541</v>
      </c>
      <c r="D277" s="194" t="s">
        <v>228</v>
      </c>
      <c r="E277" s="195" t="s">
        <v>542</v>
      </c>
      <c r="F277" s="275" t="s">
        <v>543</v>
      </c>
      <c r="G277" s="275"/>
      <c r="H277" s="275"/>
      <c r="I277" s="275"/>
      <c r="J277" s="196" t="s">
        <v>159</v>
      </c>
      <c r="K277" s="197">
        <v>2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2.76E-2</v>
      </c>
      <c r="Z277" s="169">
        <v>0</v>
      </c>
      <c r="AA277" s="170">
        <f t="shared" si="48"/>
        <v>0</v>
      </c>
      <c r="AR277" s="21" t="s">
        <v>305</v>
      </c>
      <c r="AT277" s="21" t="s">
        <v>228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235</v>
      </c>
      <c r="BM277" s="21" t="s">
        <v>544</v>
      </c>
    </row>
    <row r="278" spans="2:65" s="1" customFormat="1" ht="25.5" customHeight="1">
      <c r="B278" s="37"/>
      <c r="C278" s="194" t="s">
        <v>545</v>
      </c>
      <c r="D278" s="194" t="s">
        <v>228</v>
      </c>
      <c r="E278" s="195" t="s">
        <v>546</v>
      </c>
      <c r="F278" s="275" t="s">
        <v>547</v>
      </c>
      <c r="G278" s="275"/>
      <c r="H278" s="275"/>
      <c r="I278" s="275"/>
      <c r="J278" s="196" t="s">
        <v>159</v>
      </c>
      <c r="K278" s="197">
        <v>2</v>
      </c>
      <c r="L278" s="276">
        <v>0</v>
      </c>
      <c r="M278" s="277"/>
      <c r="N278" s="278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1.38E-2</v>
      </c>
      <c r="Y278" s="169">
        <f t="shared" si="47"/>
        <v>2.76E-2</v>
      </c>
      <c r="Z278" s="169">
        <v>0</v>
      </c>
      <c r="AA278" s="170">
        <f t="shared" si="48"/>
        <v>0</v>
      </c>
      <c r="AR278" s="21" t="s">
        <v>305</v>
      </c>
      <c r="AT278" s="21" t="s">
        <v>228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235</v>
      </c>
      <c r="BM278" s="21" t="s">
        <v>548</v>
      </c>
    </row>
    <row r="279" spans="2:65" s="1" customFormat="1" ht="38.25" customHeight="1">
      <c r="B279" s="37"/>
      <c r="C279" s="164" t="s">
        <v>549</v>
      </c>
      <c r="D279" s="164" t="s">
        <v>156</v>
      </c>
      <c r="E279" s="165" t="s">
        <v>550</v>
      </c>
      <c r="F279" s="263" t="s">
        <v>551</v>
      </c>
      <c r="G279" s="263"/>
      <c r="H279" s="263"/>
      <c r="I279" s="263"/>
      <c r="J279" s="166" t="s">
        <v>159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235</v>
      </c>
      <c r="AT279" s="21" t="s">
        <v>156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235</v>
      </c>
      <c r="BM279" s="21" t="s">
        <v>552</v>
      </c>
    </row>
    <row r="280" spans="2:65" s="1" customFormat="1" ht="25.5" customHeight="1">
      <c r="B280" s="37"/>
      <c r="C280" s="194" t="s">
        <v>553</v>
      </c>
      <c r="D280" s="194" t="s">
        <v>228</v>
      </c>
      <c r="E280" s="195" t="s">
        <v>554</v>
      </c>
      <c r="F280" s="275" t="s">
        <v>555</v>
      </c>
      <c r="G280" s="275"/>
      <c r="H280" s="275"/>
      <c r="I280" s="275"/>
      <c r="J280" s="196" t="s">
        <v>159</v>
      </c>
      <c r="K280" s="197">
        <v>1</v>
      </c>
      <c r="L280" s="276">
        <v>0</v>
      </c>
      <c r="M280" s="277"/>
      <c r="N280" s="278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1.38E-2</v>
      </c>
      <c r="Y280" s="169">
        <f t="shared" si="47"/>
        <v>1.38E-2</v>
      </c>
      <c r="Z280" s="169">
        <v>0</v>
      </c>
      <c r="AA280" s="170">
        <f t="shared" si="48"/>
        <v>0</v>
      </c>
      <c r="AR280" s="21" t="s">
        <v>305</v>
      </c>
      <c r="AT280" s="21" t="s">
        <v>228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235</v>
      </c>
      <c r="BM280" s="21" t="s">
        <v>556</v>
      </c>
    </row>
    <row r="281" spans="2:65" s="1" customFormat="1" ht="16.5" customHeight="1">
      <c r="B281" s="37"/>
      <c r="C281" s="164" t="s">
        <v>557</v>
      </c>
      <c r="D281" s="164" t="s">
        <v>156</v>
      </c>
      <c r="E281" s="165" t="s">
        <v>558</v>
      </c>
      <c r="F281" s="263" t="s">
        <v>559</v>
      </c>
      <c r="G281" s="263"/>
      <c r="H281" s="263"/>
      <c r="I281" s="263"/>
      <c r="J281" s="166" t="s">
        <v>159</v>
      </c>
      <c r="K281" s="167">
        <v>4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235</v>
      </c>
      <c r="AT281" s="21" t="s">
        <v>156</v>
      </c>
      <c r="AU281" s="21" t="s">
        <v>134</v>
      </c>
      <c r="AY281" s="21" t="s">
        <v>155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134</v>
      </c>
      <c r="BK281" s="107">
        <f t="shared" si="54"/>
        <v>0</v>
      </c>
      <c r="BL281" s="21" t="s">
        <v>235</v>
      </c>
      <c r="BM281" s="21" t="s">
        <v>560</v>
      </c>
    </row>
    <row r="282" spans="2:65" s="1" customFormat="1" ht="16.5" customHeight="1">
      <c r="B282" s="37"/>
      <c r="C282" s="194" t="s">
        <v>561</v>
      </c>
      <c r="D282" s="194" t="s">
        <v>228</v>
      </c>
      <c r="E282" s="195" t="s">
        <v>562</v>
      </c>
      <c r="F282" s="275" t="s">
        <v>563</v>
      </c>
      <c r="G282" s="275"/>
      <c r="H282" s="275"/>
      <c r="I282" s="275"/>
      <c r="J282" s="196" t="s">
        <v>159</v>
      </c>
      <c r="K282" s="197">
        <v>4</v>
      </c>
      <c r="L282" s="276">
        <v>0</v>
      </c>
      <c r="M282" s="277"/>
      <c r="N282" s="278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2.0999999999999999E-3</v>
      </c>
      <c r="Y282" s="169">
        <f t="shared" si="47"/>
        <v>8.3999999999999995E-3</v>
      </c>
      <c r="Z282" s="169">
        <v>0</v>
      </c>
      <c r="AA282" s="170">
        <f t="shared" si="48"/>
        <v>0</v>
      </c>
      <c r="AR282" s="21" t="s">
        <v>305</v>
      </c>
      <c r="AT282" s="21" t="s">
        <v>228</v>
      </c>
      <c r="AU282" s="21" t="s">
        <v>134</v>
      </c>
      <c r="AY282" s="21" t="s">
        <v>155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134</v>
      </c>
      <c r="BK282" s="107">
        <f t="shared" si="54"/>
        <v>0</v>
      </c>
      <c r="BL282" s="21" t="s">
        <v>235</v>
      </c>
      <c r="BM282" s="21" t="s">
        <v>564</v>
      </c>
    </row>
    <row r="283" spans="2:65" s="1" customFormat="1" ht="16.5" customHeight="1">
      <c r="B283" s="37"/>
      <c r="C283" s="164" t="s">
        <v>565</v>
      </c>
      <c r="D283" s="164" t="s">
        <v>156</v>
      </c>
      <c r="E283" s="165" t="s">
        <v>566</v>
      </c>
      <c r="F283" s="263" t="s">
        <v>567</v>
      </c>
      <c r="G283" s="263"/>
      <c r="H283" s="263"/>
      <c r="I283" s="263"/>
      <c r="J283" s="166" t="s">
        <v>324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235</v>
      </c>
      <c r="AT283" s="21" t="s">
        <v>156</v>
      </c>
      <c r="AU283" s="21" t="s">
        <v>134</v>
      </c>
      <c r="AY283" s="21" t="s">
        <v>155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134</v>
      </c>
      <c r="BK283" s="107">
        <f t="shared" si="54"/>
        <v>0</v>
      </c>
      <c r="BL283" s="21" t="s">
        <v>235</v>
      </c>
      <c r="BM283" s="21" t="s">
        <v>568</v>
      </c>
    </row>
    <row r="284" spans="2:65" s="1" customFormat="1" ht="16.5" customHeight="1">
      <c r="B284" s="37"/>
      <c r="C284" s="164" t="s">
        <v>569</v>
      </c>
      <c r="D284" s="164" t="s">
        <v>156</v>
      </c>
      <c r="E284" s="165" t="s">
        <v>570</v>
      </c>
      <c r="F284" s="263" t="s">
        <v>571</v>
      </c>
      <c r="G284" s="263"/>
      <c r="H284" s="263"/>
      <c r="I284" s="263"/>
      <c r="J284" s="166" t="s">
        <v>324</v>
      </c>
      <c r="K284" s="167">
        <v>1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0</v>
      </c>
      <c r="AA284" s="170">
        <f t="shared" si="48"/>
        <v>0</v>
      </c>
      <c r="AR284" s="21" t="s">
        <v>235</v>
      </c>
      <c r="AT284" s="21" t="s">
        <v>156</v>
      </c>
      <c r="AU284" s="21" t="s">
        <v>134</v>
      </c>
      <c r="AY284" s="21" t="s">
        <v>155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134</v>
      </c>
      <c r="BK284" s="107">
        <f t="shared" si="54"/>
        <v>0</v>
      </c>
      <c r="BL284" s="21" t="s">
        <v>235</v>
      </c>
      <c r="BM284" s="21" t="s">
        <v>572</v>
      </c>
    </row>
    <row r="285" spans="2:65" s="1" customFormat="1" ht="16.5" customHeight="1">
      <c r="B285" s="37"/>
      <c r="C285" s="164" t="s">
        <v>573</v>
      </c>
      <c r="D285" s="164" t="s">
        <v>156</v>
      </c>
      <c r="E285" s="165" t="s">
        <v>574</v>
      </c>
      <c r="F285" s="263" t="s">
        <v>575</v>
      </c>
      <c r="G285" s="263"/>
      <c r="H285" s="263"/>
      <c r="I285" s="263"/>
      <c r="J285" s="166" t="s">
        <v>324</v>
      </c>
      <c r="K285" s="167">
        <v>1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235</v>
      </c>
      <c r="AT285" s="21" t="s">
        <v>156</v>
      </c>
      <c r="AU285" s="21" t="s">
        <v>134</v>
      </c>
      <c r="AY285" s="21" t="s">
        <v>155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134</v>
      </c>
      <c r="BK285" s="107">
        <f t="shared" si="54"/>
        <v>0</v>
      </c>
      <c r="BL285" s="21" t="s">
        <v>235</v>
      </c>
      <c r="BM285" s="21" t="s">
        <v>576</v>
      </c>
    </row>
    <row r="286" spans="2:65" s="1" customFormat="1" ht="25.5" customHeight="1">
      <c r="B286" s="37"/>
      <c r="C286" s="164" t="s">
        <v>577</v>
      </c>
      <c r="D286" s="164" t="s">
        <v>156</v>
      </c>
      <c r="E286" s="165" t="s">
        <v>578</v>
      </c>
      <c r="F286" s="263" t="s">
        <v>579</v>
      </c>
      <c r="G286" s="263"/>
      <c r="H286" s="263"/>
      <c r="I286" s="263"/>
      <c r="J286" s="166" t="s">
        <v>338</v>
      </c>
      <c r="K286" s="167">
        <v>7.6999999999999999E-2</v>
      </c>
      <c r="L286" s="264">
        <v>0</v>
      </c>
      <c r="M286" s="265"/>
      <c r="N286" s="266">
        <f t="shared" si="45"/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 t="shared" si="46"/>
        <v>0</v>
      </c>
      <c r="X286" s="169">
        <v>0</v>
      </c>
      <c r="Y286" s="169">
        <f t="shared" si="47"/>
        <v>0</v>
      </c>
      <c r="Z286" s="169">
        <v>0</v>
      </c>
      <c r="AA286" s="170">
        <f t="shared" si="48"/>
        <v>0</v>
      </c>
      <c r="AR286" s="21" t="s">
        <v>235</v>
      </c>
      <c r="AT286" s="21" t="s">
        <v>156</v>
      </c>
      <c r="AU286" s="21" t="s">
        <v>134</v>
      </c>
      <c r="AY286" s="21" t="s">
        <v>155</v>
      </c>
      <c r="BE286" s="107">
        <f t="shared" si="49"/>
        <v>0</v>
      </c>
      <c r="BF286" s="107">
        <f t="shared" si="50"/>
        <v>0</v>
      </c>
      <c r="BG286" s="107">
        <f t="shared" si="51"/>
        <v>0</v>
      </c>
      <c r="BH286" s="107">
        <f t="shared" si="52"/>
        <v>0</v>
      </c>
      <c r="BI286" s="107">
        <f t="shared" si="53"/>
        <v>0</v>
      </c>
      <c r="BJ286" s="21" t="s">
        <v>134</v>
      </c>
      <c r="BK286" s="107">
        <f t="shared" si="54"/>
        <v>0</v>
      </c>
      <c r="BL286" s="21" t="s">
        <v>235</v>
      </c>
      <c r="BM286" s="21" t="s">
        <v>580</v>
      </c>
    </row>
    <row r="287" spans="2:65" s="9" customFormat="1" ht="29.85" customHeight="1">
      <c r="B287" s="153"/>
      <c r="C287" s="154"/>
      <c r="D287" s="163" t="s">
        <v>122</v>
      </c>
      <c r="E287" s="163"/>
      <c r="F287" s="163"/>
      <c r="G287" s="163"/>
      <c r="H287" s="163"/>
      <c r="I287" s="163"/>
      <c r="J287" s="163"/>
      <c r="K287" s="163"/>
      <c r="L287" s="163"/>
      <c r="M287" s="163"/>
      <c r="N287" s="284">
        <f>BK287</f>
        <v>0</v>
      </c>
      <c r="O287" s="285"/>
      <c r="P287" s="285"/>
      <c r="Q287" s="285"/>
      <c r="R287" s="156"/>
      <c r="T287" s="157"/>
      <c r="U287" s="154"/>
      <c r="V287" s="154"/>
      <c r="W287" s="158">
        <f>SUM(W288:W294)</f>
        <v>0</v>
      </c>
      <c r="X287" s="154"/>
      <c r="Y287" s="158">
        <f>SUM(Y288:Y294)</f>
        <v>0.11588399999999999</v>
      </c>
      <c r="Z287" s="154"/>
      <c r="AA287" s="159">
        <f>SUM(AA288:AA294)</f>
        <v>0</v>
      </c>
      <c r="AR287" s="160" t="s">
        <v>134</v>
      </c>
      <c r="AT287" s="161" t="s">
        <v>78</v>
      </c>
      <c r="AU287" s="161" t="s">
        <v>84</v>
      </c>
      <c r="AY287" s="160" t="s">
        <v>155</v>
      </c>
      <c r="BK287" s="162">
        <f>SUM(BK288:BK294)</f>
        <v>0</v>
      </c>
    </row>
    <row r="288" spans="2:65" s="1" customFormat="1" ht="38.25" customHeight="1">
      <c r="B288" s="37"/>
      <c r="C288" s="164" t="s">
        <v>581</v>
      </c>
      <c r="D288" s="164" t="s">
        <v>156</v>
      </c>
      <c r="E288" s="165" t="s">
        <v>582</v>
      </c>
      <c r="F288" s="263" t="s">
        <v>583</v>
      </c>
      <c r="G288" s="263"/>
      <c r="H288" s="263"/>
      <c r="I288" s="263"/>
      <c r="J288" s="166" t="s">
        <v>164</v>
      </c>
      <c r="K288" s="167">
        <v>3.6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3.62E-3</v>
      </c>
      <c r="Y288" s="169">
        <f>X288*K288</f>
        <v>1.3032E-2</v>
      </c>
      <c r="Z288" s="169">
        <v>0</v>
      </c>
      <c r="AA288" s="170">
        <f>Z288*K288</f>
        <v>0</v>
      </c>
      <c r="AR288" s="21" t="s">
        <v>235</v>
      </c>
      <c r="AT288" s="21" t="s">
        <v>156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235</v>
      </c>
      <c r="BM288" s="21" t="s">
        <v>584</v>
      </c>
    </row>
    <row r="289" spans="2:65" s="10" customFormat="1" ht="16.5" customHeight="1">
      <c r="B289" s="171"/>
      <c r="C289" s="172"/>
      <c r="D289" s="172"/>
      <c r="E289" s="173" t="s">
        <v>22</v>
      </c>
      <c r="F289" s="267" t="s">
        <v>585</v>
      </c>
      <c r="G289" s="268"/>
      <c r="H289" s="268"/>
      <c r="I289" s="268"/>
      <c r="J289" s="172"/>
      <c r="K289" s="174">
        <v>3.6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167</v>
      </c>
      <c r="AU289" s="178" t="s">
        <v>134</v>
      </c>
      <c r="AV289" s="10" t="s">
        <v>134</v>
      </c>
      <c r="AW289" s="10" t="s">
        <v>36</v>
      </c>
      <c r="AX289" s="10" t="s">
        <v>84</v>
      </c>
      <c r="AY289" s="178" t="s">
        <v>155</v>
      </c>
    </row>
    <row r="290" spans="2:65" s="1" customFormat="1" ht="16.5" customHeight="1">
      <c r="B290" s="37"/>
      <c r="C290" s="194" t="s">
        <v>586</v>
      </c>
      <c r="D290" s="194" t="s">
        <v>228</v>
      </c>
      <c r="E290" s="195" t="s">
        <v>587</v>
      </c>
      <c r="F290" s="275" t="s">
        <v>588</v>
      </c>
      <c r="G290" s="275"/>
      <c r="H290" s="275"/>
      <c r="I290" s="275"/>
      <c r="J290" s="196" t="s">
        <v>164</v>
      </c>
      <c r="K290" s="197">
        <v>3.96</v>
      </c>
      <c r="L290" s="276">
        <v>0</v>
      </c>
      <c r="M290" s="277"/>
      <c r="N290" s="278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1.9199999999999998E-2</v>
      </c>
      <c r="Y290" s="169">
        <f>X290*K290</f>
        <v>7.6031999999999988E-2</v>
      </c>
      <c r="Z290" s="169">
        <v>0</v>
      </c>
      <c r="AA290" s="170">
        <f>Z290*K290</f>
        <v>0</v>
      </c>
      <c r="AR290" s="21" t="s">
        <v>305</v>
      </c>
      <c r="AT290" s="21" t="s">
        <v>228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235</v>
      </c>
      <c r="BM290" s="21" t="s">
        <v>589</v>
      </c>
    </row>
    <row r="291" spans="2:65" s="1" customFormat="1" ht="25.5" customHeight="1">
      <c r="B291" s="37"/>
      <c r="C291" s="164" t="s">
        <v>590</v>
      </c>
      <c r="D291" s="164" t="s">
        <v>156</v>
      </c>
      <c r="E291" s="165" t="s">
        <v>591</v>
      </c>
      <c r="F291" s="263" t="s">
        <v>592</v>
      </c>
      <c r="G291" s="263"/>
      <c r="H291" s="263"/>
      <c r="I291" s="263"/>
      <c r="J291" s="166" t="s">
        <v>164</v>
      </c>
      <c r="K291" s="167">
        <v>3.6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0</v>
      </c>
      <c r="Y291" s="169">
        <f>X291*K291</f>
        <v>0</v>
      </c>
      <c r="Z291" s="169">
        <v>0</v>
      </c>
      <c r="AA291" s="170">
        <f>Z291*K291</f>
        <v>0</v>
      </c>
      <c r="AR291" s="21" t="s">
        <v>235</v>
      </c>
      <c r="AT291" s="21" t="s">
        <v>156</v>
      </c>
      <c r="AU291" s="21" t="s">
        <v>134</v>
      </c>
      <c r="AY291" s="21" t="s">
        <v>155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134</v>
      </c>
      <c r="BK291" s="107">
        <f>ROUND(L291*K291,2)</f>
        <v>0</v>
      </c>
      <c r="BL291" s="21" t="s">
        <v>235</v>
      </c>
      <c r="BM291" s="21" t="s">
        <v>593</v>
      </c>
    </row>
    <row r="292" spans="2:65" s="1" customFormat="1" ht="16.5" customHeight="1">
      <c r="B292" s="37"/>
      <c r="C292" s="164" t="s">
        <v>594</v>
      </c>
      <c r="D292" s="164" t="s">
        <v>156</v>
      </c>
      <c r="E292" s="165" t="s">
        <v>595</v>
      </c>
      <c r="F292" s="263" t="s">
        <v>596</v>
      </c>
      <c r="G292" s="263"/>
      <c r="H292" s="263"/>
      <c r="I292" s="263"/>
      <c r="J292" s="166" t="s">
        <v>164</v>
      </c>
      <c r="K292" s="167">
        <v>3.6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2.9999999999999997E-4</v>
      </c>
      <c r="Y292" s="169">
        <f>X292*K292</f>
        <v>1.08E-3</v>
      </c>
      <c r="Z292" s="169">
        <v>0</v>
      </c>
      <c r="AA292" s="170">
        <f>Z292*K292</f>
        <v>0</v>
      </c>
      <c r="AR292" s="21" t="s">
        <v>235</v>
      </c>
      <c r="AT292" s="21" t="s">
        <v>156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235</v>
      </c>
      <c r="BM292" s="21" t="s">
        <v>597</v>
      </c>
    </row>
    <row r="293" spans="2:65" s="1" customFormat="1" ht="25.5" customHeight="1">
      <c r="B293" s="37"/>
      <c r="C293" s="164" t="s">
        <v>598</v>
      </c>
      <c r="D293" s="164" t="s">
        <v>156</v>
      </c>
      <c r="E293" s="165" t="s">
        <v>599</v>
      </c>
      <c r="F293" s="263" t="s">
        <v>600</v>
      </c>
      <c r="G293" s="263"/>
      <c r="H293" s="263"/>
      <c r="I293" s="263"/>
      <c r="J293" s="166" t="s">
        <v>164</v>
      </c>
      <c r="K293" s="167">
        <v>3.6</v>
      </c>
      <c r="L293" s="264">
        <v>0</v>
      </c>
      <c r="M293" s="265"/>
      <c r="N293" s="266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7.1500000000000001E-3</v>
      </c>
      <c r="Y293" s="169">
        <f>X293*K293</f>
        <v>2.5740000000000002E-2</v>
      </c>
      <c r="Z293" s="169">
        <v>0</v>
      </c>
      <c r="AA293" s="170">
        <f>Z293*K293</f>
        <v>0</v>
      </c>
      <c r="AR293" s="21" t="s">
        <v>235</v>
      </c>
      <c r="AT293" s="21" t="s">
        <v>156</v>
      </c>
      <c r="AU293" s="21" t="s">
        <v>134</v>
      </c>
      <c r="AY293" s="21" t="s">
        <v>155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134</v>
      </c>
      <c r="BK293" s="107">
        <f>ROUND(L293*K293,2)</f>
        <v>0</v>
      </c>
      <c r="BL293" s="21" t="s">
        <v>235</v>
      </c>
      <c r="BM293" s="21" t="s">
        <v>601</v>
      </c>
    </row>
    <row r="294" spans="2:65" s="1" customFormat="1" ht="25.5" customHeight="1">
      <c r="B294" s="37"/>
      <c r="C294" s="164" t="s">
        <v>602</v>
      </c>
      <c r="D294" s="164" t="s">
        <v>156</v>
      </c>
      <c r="E294" s="165" t="s">
        <v>603</v>
      </c>
      <c r="F294" s="263" t="s">
        <v>604</v>
      </c>
      <c r="G294" s="263"/>
      <c r="H294" s="263"/>
      <c r="I294" s="263"/>
      <c r="J294" s="166" t="s">
        <v>338</v>
      </c>
      <c r="K294" s="167">
        <v>0.11600000000000001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0</v>
      </c>
      <c r="Y294" s="169">
        <f>X294*K294</f>
        <v>0</v>
      </c>
      <c r="Z294" s="169">
        <v>0</v>
      </c>
      <c r="AA294" s="170">
        <f>Z294*K294</f>
        <v>0</v>
      </c>
      <c r="AR294" s="21" t="s">
        <v>235</v>
      </c>
      <c r="AT294" s="21" t="s">
        <v>156</v>
      </c>
      <c r="AU294" s="21" t="s">
        <v>134</v>
      </c>
      <c r="AY294" s="21" t="s">
        <v>155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134</v>
      </c>
      <c r="BK294" s="107">
        <f>ROUND(L294*K294,2)</f>
        <v>0</v>
      </c>
      <c r="BL294" s="21" t="s">
        <v>235</v>
      </c>
      <c r="BM294" s="21" t="s">
        <v>605</v>
      </c>
    </row>
    <row r="295" spans="2:65" s="9" customFormat="1" ht="29.85" customHeight="1">
      <c r="B295" s="153"/>
      <c r="C295" s="154"/>
      <c r="D295" s="163" t="s">
        <v>123</v>
      </c>
      <c r="E295" s="163"/>
      <c r="F295" s="163"/>
      <c r="G295" s="163"/>
      <c r="H295" s="163"/>
      <c r="I295" s="163"/>
      <c r="J295" s="163"/>
      <c r="K295" s="163"/>
      <c r="L295" s="163"/>
      <c r="M295" s="163"/>
      <c r="N295" s="284">
        <f>BK295</f>
        <v>0</v>
      </c>
      <c r="O295" s="285"/>
      <c r="P295" s="285"/>
      <c r="Q295" s="285"/>
      <c r="R295" s="156"/>
      <c r="T295" s="157"/>
      <c r="U295" s="154"/>
      <c r="V295" s="154"/>
      <c r="W295" s="158">
        <f>SUM(W296:W298)</f>
        <v>0</v>
      </c>
      <c r="X295" s="154"/>
      <c r="Y295" s="158">
        <f>SUM(Y296:Y298)</f>
        <v>3.48E-4</v>
      </c>
      <c r="Z295" s="154"/>
      <c r="AA295" s="159">
        <f>SUM(AA296:AA298)</f>
        <v>0</v>
      </c>
      <c r="AR295" s="160" t="s">
        <v>134</v>
      </c>
      <c r="AT295" s="161" t="s">
        <v>78</v>
      </c>
      <c r="AU295" s="161" t="s">
        <v>84</v>
      </c>
      <c r="AY295" s="160" t="s">
        <v>155</v>
      </c>
      <c r="BK295" s="162">
        <f>SUM(BK296:BK298)</f>
        <v>0</v>
      </c>
    </row>
    <row r="296" spans="2:65" s="1" customFormat="1" ht="25.5" customHeight="1">
      <c r="B296" s="37"/>
      <c r="C296" s="164" t="s">
        <v>606</v>
      </c>
      <c r="D296" s="164" t="s">
        <v>156</v>
      </c>
      <c r="E296" s="165" t="s">
        <v>607</v>
      </c>
      <c r="F296" s="263" t="s">
        <v>608</v>
      </c>
      <c r="G296" s="263"/>
      <c r="H296" s="263"/>
      <c r="I296" s="263"/>
      <c r="J296" s="166" t="s">
        <v>171</v>
      </c>
      <c r="K296" s="167">
        <v>1.2</v>
      </c>
      <c r="L296" s="264">
        <v>0</v>
      </c>
      <c r="M296" s="265"/>
      <c r="N296" s="266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6.9999999999999994E-5</v>
      </c>
      <c r="Y296" s="169">
        <f>X296*K296</f>
        <v>8.3999999999999995E-5</v>
      </c>
      <c r="Z296" s="169">
        <v>0</v>
      </c>
      <c r="AA296" s="170">
        <f>Z296*K296</f>
        <v>0</v>
      </c>
      <c r="AR296" s="21" t="s">
        <v>235</v>
      </c>
      <c r="AT296" s="21" t="s">
        <v>156</v>
      </c>
      <c r="AU296" s="21" t="s">
        <v>134</v>
      </c>
      <c r="AY296" s="21" t="s">
        <v>155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134</v>
      </c>
      <c r="BK296" s="107">
        <f>ROUND(L296*K296,2)</f>
        <v>0</v>
      </c>
      <c r="BL296" s="21" t="s">
        <v>235</v>
      </c>
      <c r="BM296" s="21" t="s">
        <v>609</v>
      </c>
    </row>
    <row r="297" spans="2:65" s="10" customFormat="1" ht="16.5" customHeight="1">
      <c r="B297" s="171"/>
      <c r="C297" s="172"/>
      <c r="D297" s="172"/>
      <c r="E297" s="173" t="s">
        <v>22</v>
      </c>
      <c r="F297" s="267" t="s">
        <v>610</v>
      </c>
      <c r="G297" s="268"/>
      <c r="H297" s="268"/>
      <c r="I297" s="268"/>
      <c r="J297" s="172"/>
      <c r="K297" s="174">
        <v>1.2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167</v>
      </c>
      <c r="AU297" s="178" t="s">
        <v>134</v>
      </c>
      <c r="AV297" s="10" t="s">
        <v>134</v>
      </c>
      <c r="AW297" s="10" t="s">
        <v>36</v>
      </c>
      <c r="AX297" s="10" t="s">
        <v>84</v>
      </c>
      <c r="AY297" s="178" t="s">
        <v>155</v>
      </c>
    </row>
    <row r="298" spans="2:65" s="1" customFormat="1" ht="16.5" customHeight="1">
      <c r="B298" s="37"/>
      <c r="C298" s="194" t="s">
        <v>611</v>
      </c>
      <c r="D298" s="194" t="s">
        <v>228</v>
      </c>
      <c r="E298" s="195" t="s">
        <v>612</v>
      </c>
      <c r="F298" s="275" t="s">
        <v>613</v>
      </c>
      <c r="G298" s="275"/>
      <c r="H298" s="275"/>
      <c r="I298" s="275"/>
      <c r="J298" s="196" t="s">
        <v>171</v>
      </c>
      <c r="K298" s="197">
        <v>1.32</v>
      </c>
      <c r="L298" s="276">
        <v>0</v>
      </c>
      <c r="M298" s="277"/>
      <c r="N298" s="278">
        <f>ROUND(L298*K298,2)</f>
        <v>0</v>
      </c>
      <c r="O298" s="266"/>
      <c r="P298" s="266"/>
      <c r="Q298" s="266"/>
      <c r="R298" s="39"/>
      <c r="T298" s="168" t="s">
        <v>22</v>
      </c>
      <c r="U298" s="46" t="s">
        <v>46</v>
      </c>
      <c r="V298" s="38"/>
      <c r="W298" s="169">
        <f>V298*K298</f>
        <v>0</v>
      </c>
      <c r="X298" s="169">
        <v>2.0000000000000001E-4</v>
      </c>
      <c r="Y298" s="169">
        <f>X298*K298</f>
        <v>2.6400000000000002E-4</v>
      </c>
      <c r="Z298" s="169">
        <v>0</v>
      </c>
      <c r="AA298" s="170">
        <f>Z298*K298</f>
        <v>0</v>
      </c>
      <c r="AR298" s="21" t="s">
        <v>305</v>
      </c>
      <c r="AT298" s="21" t="s">
        <v>228</v>
      </c>
      <c r="AU298" s="21" t="s">
        <v>134</v>
      </c>
      <c r="AY298" s="21" t="s">
        <v>155</v>
      </c>
      <c r="BE298" s="107">
        <f>IF(U298="základní",N298,0)</f>
        <v>0</v>
      </c>
      <c r="BF298" s="107">
        <f>IF(U298="snížená",N298,0)</f>
        <v>0</v>
      </c>
      <c r="BG298" s="107">
        <f>IF(U298="zákl. přenesená",N298,0)</f>
        <v>0</v>
      </c>
      <c r="BH298" s="107">
        <f>IF(U298="sníž. přenesená",N298,0)</f>
        <v>0</v>
      </c>
      <c r="BI298" s="107">
        <f>IF(U298="nulová",N298,0)</f>
        <v>0</v>
      </c>
      <c r="BJ298" s="21" t="s">
        <v>134</v>
      </c>
      <c r="BK298" s="107">
        <f>ROUND(L298*K298,2)</f>
        <v>0</v>
      </c>
      <c r="BL298" s="21" t="s">
        <v>235</v>
      </c>
      <c r="BM298" s="21" t="s">
        <v>614</v>
      </c>
    </row>
    <row r="299" spans="2:65" s="9" customFormat="1" ht="29.85" customHeight="1">
      <c r="B299" s="153"/>
      <c r="C299" s="154"/>
      <c r="D299" s="163" t="s">
        <v>124</v>
      </c>
      <c r="E299" s="163"/>
      <c r="F299" s="163"/>
      <c r="G299" s="163"/>
      <c r="H299" s="163"/>
      <c r="I299" s="163"/>
      <c r="J299" s="163"/>
      <c r="K299" s="163"/>
      <c r="L299" s="163"/>
      <c r="M299" s="163"/>
      <c r="N299" s="284">
        <f>BK299</f>
        <v>0</v>
      </c>
      <c r="O299" s="285"/>
      <c r="P299" s="285"/>
      <c r="Q299" s="285"/>
      <c r="R299" s="156"/>
      <c r="T299" s="157"/>
      <c r="U299" s="154"/>
      <c r="V299" s="154"/>
      <c r="W299" s="158">
        <f>SUM(W300:W312)</f>
        <v>0</v>
      </c>
      <c r="X299" s="154"/>
      <c r="Y299" s="158">
        <f>SUM(Y300:Y312)</f>
        <v>0.34139588000000004</v>
      </c>
      <c r="Z299" s="154"/>
      <c r="AA299" s="159">
        <f>SUM(AA300:AA312)</f>
        <v>0</v>
      </c>
      <c r="AR299" s="160" t="s">
        <v>134</v>
      </c>
      <c r="AT299" s="161" t="s">
        <v>78</v>
      </c>
      <c r="AU299" s="161" t="s">
        <v>84</v>
      </c>
      <c r="AY299" s="160" t="s">
        <v>155</v>
      </c>
      <c r="BK299" s="162">
        <f>SUM(BK300:BK312)</f>
        <v>0</v>
      </c>
    </row>
    <row r="300" spans="2:65" s="1" customFormat="1" ht="25.5" customHeight="1">
      <c r="B300" s="37"/>
      <c r="C300" s="164" t="s">
        <v>615</v>
      </c>
      <c r="D300" s="164" t="s">
        <v>156</v>
      </c>
      <c r="E300" s="165" t="s">
        <v>616</v>
      </c>
      <c r="F300" s="263" t="s">
        <v>617</v>
      </c>
      <c r="G300" s="263"/>
      <c r="H300" s="263"/>
      <c r="I300" s="263"/>
      <c r="J300" s="166" t="s">
        <v>171</v>
      </c>
      <c r="K300" s="167">
        <v>42.74</v>
      </c>
      <c r="L300" s="264">
        <v>0</v>
      </c>
      <c r="M300" s="265"/>
      <c r="N300" s="266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2.0000000000000002E-5</v>
      </c>
      <c r="Y300" s="169">
        <f>X300*K300</f>
        <v>8.5480000000000007E-4</v>
      </c>
      <c r="Z300" s="169">
        <v>0</v>
      </c>
      <c r="AA300" s="170">
        <f>Z300*K300</f>
        <v>0</v>
      </c>
      <c r="AR300" s="21" t="s">
        <v>235</v>
      </c>
      <c r="AT300" s="21" t="s">
        <v>156</v>
      </c>
      <c r="AU300" s="21" t="s">
        <v>134</v>
      </c>
      <c r="AY300" s="21" t="s">
        <v>155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134</v>
      </c>
      <c r="BK300" s="107">
        <f>ROUND(L300*K300,2)</f>
        <v>0</v>
      </c>
      <c r="BL300" s="21" t="s">
        <v>235</v>
      </c>
      <c r="BM300" s="21" t="s">
        <v>618</v>
      </c>
    </row>
    <row r="301" spans="2:65" s="10" customFormat="1" ht="16.5" customHeight="1">
      <c r="B301" s="171"/>
      <c r="C301" s="172"/>
      <c r="D301" s="172"/>
      <c r="E301" s="173" t="s">
        <v>22</v>
      </c>
      <c r="F301" s="267" t="s">
        <v>619</v>
      </c>
      <c r="G301" s="268"/>
      <c r="H301" s="268"/>
      <c r="I301" s="268"/>
      <c r="J301" s="172"/>
      <c r="K301" s="174">
        <v>8.7200000000000006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167</v>
      </c>
      <c r="AU301" s="178" t="s">
        <v>134</v>
      </c>
      <c r="AV301" s="10" t="s">
        <v>134</v>
      </c>
      <c r="AW301" s="10" t="s">
        <v>36</v>
      </c>
      <c r="AX301" s="10" t="s">
        <v>79</v>
      </c>
      <c r="AY301" s="178" t="s">
        <v>155</v>
      </c>
    </row>
    <row r="302" spans="2:65" s="10" customFormat="1" ht="16.5" customHeight="1">
      <c r="B302" s="171"/>
      <c r="C302" s="172"/>
      <c r="D302" s="172"/>
      <c r="E302" s="173" t="s">
        <v>22</v>
      </c>
      <c r="F302" s="271" t="s">
        <v>620</v>
      </c>
      <c r="G302" s="272"/>
      <c r="H302" s="272"/>
      <c r="I302" s="272"/>
      <c r="J302" s="172"/>
      <c r="K302" s="174">
        <v>12.52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167</v>
      </c>
      <c r="AU302" s="178" t="s">
        <v>134</v>
      </c>
      <c r="AV302" s="10" t="s">
        <v>134</v>
      </c>
      <c r="AW302" s="10" t="s">
        <v>36</v>
      </c>
      <c r="AX302" s="10" t="s">
        <v>79</v>
      </c>
      <c r="AY302" s="178" t="s">
        <v>155</v>
      </c>
    </row>
    <row r="303" spans="2:65" s="10" customFormat="1" ht="16.5" customHeight="1">
      <c r="B303" s="171"/>
      <c r="C303" s="172"/>
      <c r="D303" s="172"/>
      <c r="E303" s="173" t="s">
        <v>22</v>
      </c>
      <c r="F303" s="271" t="s">
        <v>621</v>
      </c>
      <c r="G303" s="272"/>
      <c r="H303" s="272"/>
      <c r="I303" s="272"/>
      <c r="J303" s="172"/>
      <c r="K303" s="174">
        <v>21.5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167</v>
      </c>
      <c r="AU303" s="178" t="s">
        <v>134</v>
      </c>
      <c r="AV303" s="10" t="s">
        <v>134</v>
      </c>
      <c r="AW303" s="10" t="s">
        <v>36</v>
      </c>
      <c r="AX303" s="10" t="s">
        <v>79</v>
      </c>
      <c r="AY303" s="178" t="s">
        <v>155</v>
      </c>
    </row>
    <row r="304" spans="2:65" s="12" customFormat="1" ht="16.5" customHeight="1">
      <c r="B304" s="186"/>
      <c r="C304" s="187"/>
      <c r="D304" s="187"/>
      <c r="E304" s="188" t="s">
        <v>22</v>
      </c>
      <c r="F304" s="273" t="s">
        <v>204</v>
      </c>
      <c r="G304" s="274"/>
      <c r="H304" s="274"/>
      <c r="I304" s="274"/>
      <c r="J304" s="187"/>
      <c r="K304" s="189">
        <v>42.74</v>
      </c>
      <c r="L304" s="187"/>
      <c r="M304" s="187"/>
      <c r="N304" s="187"/>
      <c r="O304" s="187"/>
      <c r="P304" s="187"/>
      <c r="Q304" s="187"/>
      <c r="R304" s="190"/>
      <c r="T304" s="191"/>
      <c r="U304" s="187"/>
      <c r="V304" s="187"/>
      <c r="W304" s="187"/>
      <c r="X304" s="187"/>
      <c r="Y304" s="187"/>
      <c r="Z304" s="187"/>
      <c r="AA304" s="192"/>
      <c r="AT304" s="193" t="s">
        <v>167</v>
      </c>
      <c r="AU304" s="193" t="s">
        <v>134</v>
      </c>
      <c r="AV304" s="12" t="s">
        <v>160</v>
      </c>
      <c r="AW304" s="12" t="s">
        <v>36</v>
      </c>
      <c r="AX304" s="12" t="s">
        <v>84</v>
      </c>
      <c r="AY304" s="193" t="s">
        <v>155</v>
      </c>
    </row>
    <row r="305" spans="2:65" s="1" customFormat="1" ht="16.5" customHeight="1">
      <c r="B305" s="37"/>
      <c r="C305" s="194" t="s">
        <v>622</v>
      </c>
      <c r="D305" s="194" t="s">
        <v>228</v>
      </c>
      <c r="E305" s="195" t="s">
        <v>623</v>
      </c>
      <c r="F305" s="275" t="s">
        <v>624</v>
      </c>
      <c r="G305" s="275"/>
      <c r="H305" s="275"/>
      <c r="I305" s="275"/>
      <c r="J305" s="196" t="s">
        <v>171</v>
      </c>
      <c r="K305" s="197">
        <v>44.45</v>
      </c>
      <c r="L305" s="276">
        <v>0</v>
      </c>
      <c r="M305" s="277"/>
      <c r="N305" s="278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2.9999999999999997E-4</v>
      </c>
      <c r="Y305" s="169">
        <f>X305*K305</f>
        <v>1.3335E-2</v>
      </c>
      <c r="Z305" s="169">
        <v>0</v>
      </c>
      <c r="AA305" s="170">
        <f>Z305*K305</f>
        <v>0</v>
      </c>
      <c r="AR305" s="21" t="s">
        <v>305</v>
      </c>
      <c r="AT305" s="21" t="s">
        <v>228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235</v>
      </c>
      <c r="BM305" s="21" t="s">
        <v>625</v>
      </c>
    </row>
    <row r="306" spans="2:65" s="1" customFormat="1" ht="16.5" customHeight="1">
      <c r="B306" s="37"/>
      <c r="C306" s="164" t="s">
        <v>626</v>
      </c>
      <c r="D306" s="164" t="s">
        <v>156</v>
      </c>
      <c r="E306" s="165" t="s">
        <v>627</v>
      </c>
      <c r="F306" s="263" t="s">
        <v>628</v>
      </c>
      <c r="G306" s="263"/>
      <c r="H306" s="263"/>
      <c r="I306" s="263"/>
      <c r="J306" s="166" t="s">
        <v>164</v>
      </c>
      <c r="K306" s="167">
        <v>39.200000000000003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2.7E-4</v>
      </c>
      <c r="Y306" s="169">
        <f>X306*K306</f>
        <v>1.0584000000000001E-2</v>
      </c>
      <c r="Z306" s="169">
        <v>0</v>
      </c>
      <c r="AA306" s="170">
        <f>Z306*K306</f>
        <v>0</v>
      </c>
      <c r="AR306" s="21" t="s">
        <v>235</v>
      </c>
      <c r="AT306" s="21" t="s">
        <v>156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235</v>
      </c>
      <c r="BM306" s="21" t="s">
        <v>629</v>
      </c>
    </row>
    <row r="307" spans="2:65" s="10" customFormat="1" ht="16.5" customHeight="1">
      <c r="B307" s="171"/>
      <c r="C307" s="172"/>
      <c r="D307" s="172"/>
      <c r="E307" s="173" t="s">
        <v>22</v>
      </c>
      <c r="F307" s="267" t="s">
        <v>630</v>
      </c>
      <c r="G307" s="268"/>
      <c r="H307" s="268"/>
      <c r="I307" s="268"/>
      <c r="J307" s="172"/>
      <c r="K307" s="174">
        <v>39.200000000000003</v>
      </c>
      <c r="L307" s="172"/>
      <c r="M307" s="172"/>
      <c r="N307" s="172"/>
      <c r="O307" s="172"/>
      <c r="P307" s="172"/>
      <c r="Q307" s="172"/>
      <c r="R307" s="175"/>
      <c r="T307" s="176"/>
      <c r="U307" s="172"/>
      <c r="V307" s="172"/>
      <c r="W307" s="172"/>
      <c r="X307" s="172"/>
      <c r="Y307" s="172"/>
      <c r="Z307" s="172"/>
      <c r="AA307" s="177"/>
      <c r="AT307" s="178" t="s">
        <v>167</v>
      </c>
      <c r="AU307" s="178" t="s">
        <v>134</v>
      </c>
      <c r="AV307" s="10" t="s">
        <v>134</v>
      </c>
      <c r="AW307" s="10" t="s">
        <v>36</v>
      </c>
      <c r="AX307" s="10" t="s">
        <v>84</v>
      </c>
      <c r="AY307" s="178" t="s">
        <v>155</v>
      </c>
    </row>
    <row r="308" spans="2:65" s="1" customFormat="1" ht="16.5" customHeight="1">
      <c r="B308" s="37"/>
      <c r="C308" s="194" t="s">
        <v>631</v>
      </c>
      <c r="D308" s="194" t="s">
        <v>228</v>
      </c>
      <c r="E308" s="195" t="s">
        <v>632</v>
      </c>
      <c r="F308" s="275" t="s">
        <v>633</v>
      </c>
      <c r="G308" s="275"/>
      <c r="H308" s="275"/>
      <c r="I308" s="275"/>
      <c r="J308" s="196" t="s">
        <v>164</v>
      </c>
      <c r="K308" s="197">
        <v>40.768000000000001</v>
      </c>
      <c r="L308" s="276">
        <v>0</v>
      </c>
      <c r="M308" s="277"/>
      <c r="N308" s="278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2.5600000000000002E-3</v>
      </c>
      <c r="Y308" s="169">
        <f>X308*K308</f>
        <v>0.10436608000000001</v>
      </c>
      <c r="Z308" s="169">
        <v>0</v>
      </c>
      <c r="AA308" s="170">
        <f>Z308*K308</f>
        <v>0</v>
      </c>
      <c r="AR308" s="21" t="s">
        <v>305</v>
      </c>
      <c r="AT308" s="21" t="s">
        <v>228</v>
      </c>
      <c r="AU308" s="21" t="s">
        <v>134</v>
      </c>
      <c r="AY308" s="21" t="s">
        <v>155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134</v>
      </c>
      <c r="BK308" s="107">
        <f>ROUND(L308*K308,2)</f>
        <v>0</v>
      </c>
      <c r="BL308" s="21" t="s">
        <v>235</v>
      </c>
      <c r="BM308" s="21" t="s">
        <v>634</v>
      </c>
    </row>
    <row r="309" spans="2:65" s="1" customFormat="1" ht="16.5" customHeight="1">
      <c r="B309" s="37"/>
      <c r="C309" s="164" t="s">
        <v>635</v>
      </c>
      <c r="D309" s="164" t="s">
        <v>156</v>
      </c>
      <c r="E309" s="165" t="s">
        <v>636</v>
      </c>
      <c r="F309" s="263" t="s">
        <v>637</v>
      </c>
      <c r="G309" s="263"/>
      <c r="H309" s="263"/>
      <c r="I309" s="263"/>
      <c r="J309" s="166" t="s">
        <v>164</v>
      </c>
      <c r="K309" s="167">
        <v>39.6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0</v>
      </c>
      <c r="Y309" s="169">
        <f>X309*K309</f>
        <v>0</v>
      </c>
      <c r="Z309" s="169">
        <v>0</v>
      </c>
      <c r="AA309" s="170">
        <f>Z309*K309</f>
        <v>0</v>
      </c>
      <c r="AR309" s="21" t="s">
        <v>235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235</v>
      </c>
      <c r="BM309" s="21" t="s">
        <v>638</v>
      </c>
    </row>
    <row r="310" spans="2:65" s="1" customFormat="1" ht="25.5" customHeight="1">
      <c r="B310" s="37"/>
      <c r="C310" s="164" t="s">
        <v>639</v>
      </c>
      <c r="D310" s="164" t="s">
        <v>156</v>
      </c>
      <c r="E310" s="165" t="s">
        <v>640</v>
      </c>
      <c r="F310" s="263" t="s">
        <v>641</v>
      </c>
      <c r="G310" s="263"/>
      <c r="H310" s="263"/>
      <c r="I310" s="263"/>
      <c r="J310" s="166" t="s">
        <v>164</v>
      </c>
      <c r="K310" s="167">
        <v>39.6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0</v>
      </c>
      <c r="Y310" s="169">
        <f>X310*K310</f>
        <v>0</v>
      </c>
      <c r="Z310" s="169">
        <v>0</v>
      </c>
      <c r="AA310" s="170">
        <f>Z310*K310</f>
        <v>0</v>
      </c>
      <c r="AR310" s="21" t="s">
        <v>235</v>
      </c>
      <c r="AT310" s="21" t="s">
        <v>156</v>
      </c>
      <c r="AU310" s="21" t="s">
        <v>134</v>
      </c>
      <c r="AY310" s="21" t="s">
        <v>155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134</v>
      </c>
      <c r="BK310" s="107">
        <f>ROUND(L310*K310,2)</f>
        <v>0</v>
      </c>
      <c r="BL310" s="21" t="s">
        <v>235</v>
      </c>
      <c r="BM310" s="21" t="s">
        <v>642</v>
      </c>
    </row>
    <row r="311" spans="2:65" s="1" customFormat="1" ht="25.5" customHeight="1">
      <c r="B311" s="37"/>
      <c r="C311" s="164" t="s">
        <v>643</v>
      </c>
      <c r="D311" s="164" t="s">
        <v>156</v>
      </c>
      <c r="E311" s="165" t="s">
        <v>644</v>
      </c>
      <c r="F311" s="263" t="s">
        <v>645</v>
      </c>
      <c r="G311" s="263"/>
      <c r="H311" s="263"/>
      <c r="I311" s="263"/>
      <c r="J311" s="166" t="s">
        <v>164</v>
      </c>
      <c r="K311" s="167">
        <v>39.6</v>
      </c>
      <c r="L311" s="264">
        <v>0</v>
      </c>
      <c r="M311" s="265"/>
      <c r="N311" s="266">
        <f>ROUND(L311*K311,2)</f>
        <v>0</v>
      </c>
      <c r="O311" s="266"/>
      <c r="P311" s="266"/>
      <c r="Q311" s="266"/>
      <c r="R311" s="39"/>
      <c r="T311" s="168" t="s">
        <v>22</v>
      </c>
      <c r="U311" s="46" t="s">
        <v>46</v>
      </c>
      <c r="V311" s="38"/>
      <c r="W311" s="169">
        <f>V311*K311</f>
        <v>0</v>
      </c>
      <c r="X311" s="169">
        <v>5.3600000000000002E-3</v>
      </c>
      <c r="Y311" s="169">
        <f>X311*K311</f>
        <v>0.21225600000000003</v>
      </c>
      <c r="Z311" s="169">
        <v>0</v>
      </c>
      <c r="AA311" s="170">
        <f>Z311*K311</f>
        <v>0</v>
      </c>
      <c r="AR311" s="21" t="s">
        <v>235</v>
      </c>
      <c r="AT311" s="21" t="s">
        <v>156</v>
      </c>
      <c r="AU311" s="21" t="s">
        <v>134</v>
      </c>
      <c r="AY311" s="21" t="s">
        <v>155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1" t="s">
        <v>134</v>
      </c>
      <c r="BK311" s="107">
        <f>ROUND(L311*K311,2)</f>
        <v>0</v>
      </c>
      <c r="BL311" s="21" t="s">
        <v>235</v>
      </c>
      <c r="BM311" s="21" t="s">
        <v>646</v>
      </c>
    </row>
    <row r="312" spans="2:65" s="1" customFormat="1" ht="25.5" customHeight="1">
      <c r="B312" s="37"/>
      <c r="C312" s="164" t="s">
        <v>647</v>
      </c>
      <c r="D312" s="164" t="s">
        <v>156</v>
      </c>
      <c r="E312" s="165" t="s">
        <v>648</v>
      </c>
      <c r="F312" s="263" t="s">
        <v>649</v>
      </c>
      <c r="G312" s="263"/>
      <c r="H312" s="263"/>
      <c r="I312" s="263"/>
      <c r="J312" s="166" t="s">
        <v>338</v>
      </c>
      <c r="K312" s="167">
        <v>0.34100000000000003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68" t="s">
        <v>22</v>
      </c>
      <c r="U312" s="46" t="s">
        <v>46</v>
      </c>
      <c r="V312" s="38"/>
      <c r="W312" s="169">
        <f>V312*K312</f>
        <v>0</v>
      </c>
      <c r="X312" s="169">
        <v>0</v>
      </c>
      <c r="Y312" s="169">
        <f>X312*K312</f>
        <v>0</v>
      </c>
      <c r="Z312" s="169">
        <v>0</v>
      </c>
      <c r="AA312" s="170">
        <f>Z312*K312</f>
        <v>0</v>
      </c>
      <c r="AR312" s="21" t="s">
        <v>235</v>
      </c>
      <c r="AT312" s="21" t="s">
        <v>156</v>
      </c>
      <c r="AU312" s="21" t="s">
        <v>134</v>
      </c>
      <c r="AY312" s="21" t="s">
        <v>155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1" t="s">
        <v>134</v>
      </c>
      <c r="BK312" s="107">
        <f>ROUND(L312*K312,2)</f>
        <v>0</v>
      </c>
      <c r="BL312" s="21" t="s">
        <v>235</v>
      </c>
      <c r="BM312" s="21" t="s">
        <v>650</v>
      </c>
    </row>
    <row r="313" spans="2:65" s="9" customFormat="1" ht="29.85" customHeight="1">
      <c r="B313" s="153"/>
      <c r="C313" s="154"/>
      <c r="D313" s="163" t="s">
        <v>125</v>
      </c>
      <c r="E313" s="163"/>
      <c r="F313" s="163"/>
      <c r="G313" s="163"/>
      <c r="H313" s="163"/>
      <c r="I313" s="163"/>
      <c r="J313" s="163"/>
      <c r="K313" s="163"/>
      <c r="L313" s="163"/>
      <c r="M313" s="163"/>
      <c r="N313" s="284">
        <f>BK313</f>
        <v>0</v>
      </c>
      <c r="O313" s="285"/>
      <c r="P313" s="285"/>
      <c r="Q313" s="285"/>
      <c r="R313" s="156"/>
      <c r="T313" s="157"/>
      <c r="U313" s="154"/>
      <c r="V313" s="154"/>
      <c r="W313" s="158">
        <f>SUM(W314:W336)</f>
        <v>0</v>
      </c>
      <c r="X313" s="154"/>
      <c r="Y313" s="158">
        <f>SUM(Y314:Y336)</f>
        <v>0.40172360000000007</v>
      </c>
      <c r="Z313" s="154"/>
      <c r="AA313" s="159">
        <f>SUM(AA314:AA336)</f>
        <v>0</v>
      </c>
      <c r="AR313" s="160" t="s">
        <v>134</v>
      </c>
      <c r="AT313" s="161" t="s">
        <v>78</v>
      </c>
      <c r="AU313" s="161" t="s">
        <v>84</v>
      </c>
      <c r="AY313" s="160" t="s">
        <v>155</v>
      </c>
      <c r="BK313" s="162">
        <f>SUM(BK314:BK336)</f>
        <v>0</v>
      </c>
    </row>
    <row r="314" spans="2:65" s="1" customFormat="1" ht="38.25" customHeight="1">
      <c r="B314" s="37"/>
      <c r="C314" s="164" t="s">
        <v>651</v>
      </c>
      <c r="D314" s="164" t="s">
        <v>156</v>
      </c>
      <c r="E314" s="165" t="s">
        <v>652</v>
      </c>
      <c r="F314" s="263" t="s">
        <v>653</v>
      </c>
      <c r="G314" s="263"/>
      <c r="H314" s="263"/>
      <c r="I314" s="263"/>
      <c r="J314" s="166" t="s">
        <v>164</v>
      </c>
      <c r="K314" s="167">
        <v>21.54</v>
      </c>
      <c r="L314" s="264">
        <v>0</v>
      </c>
      <c r="M314" s="265"/>
      <c r="N314" s="266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3.0000000000000001E-3</v>
      </c>
      <c r="Y314" s="169">
        <f>X314*K314</f>
        <v>6.4619999999999997E-2</v>
      </c>
      <c r="Z314" s="169">
        <v>0</v>
      </c>
      <c r="AA314" s="170">
        <f>Z314*K314</f>
        <v>0</v>
      </c>
      <c r="AR314" s="21" t="s">
        <v>235</v>
      </c>
      <c r="AT314" s="21" t="s">
        <v>156</v>
      </c>
      <c r="AU314" s="21" t="s">
        <v>134</v>
      </c>
      <c r="AY314" s="21" t="s">
        <v>155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134</v>
      </c>
      <c r="BK314" s="107">
        <f>ROUND(L314*K314,2)</f>
        <v>0</v>
      </c>
      <c r="BL314" s="21" t="s">
        <v>235</v>
      </c>
      <c r="BM314" s="21" t="s">
        <v>654</v>
      </c>
    </row>
    <row r="315" spans="2:65" s="10" customFormat="1" ht="16.5" customHeight="1">
      <c r="B315" s="171"/>
      <c r="C315" s="172"/>
      <c r="D315" s="172"/>
      <c r="E315" s="173" t="s">
        <v>22</v>
      </c>
      <c r="F315" s="267" t="s">
        <v>655</v>
      </c>
      <c r="G315" s="268"/>
      <c r="H315" s="268"/>
      <c r="I315" s="268"/>
      <c r="J315" s="172"/>
      <c r="K315" s="174">
        <v>11.04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167</v>
      </c>
      <c r="AU315" s="178" t="s">
        <v>134</v>
      </c>
      <c r="AV315" s="10" t="s">
        <v>134</v>
      </c>
      <c r="AW315" s="10" t="s">
        <v>36</v>
      </c>
      <c r="AX315" s="10" t="s">
        <v>79</v>
      </c>
      <c r="AY315" s="178" t="s">
        <v>155</v>
      </c>
    </row>
    <row r="316" spans="2:65" s="10" customFormat="1" ht="16.5" customHeight="1">
      <c r="B316" s="171"/>
      <c r="C316" s="172"/>
      <c r="D316" s="172"/>
      <c r="E316" s="173" t="s">
        <v>22</v>
      </c>
      <c r="F316" s="271" t="s">
        <v>656</v>
      </c>
      <c r="G316" s="272"/>
      <c r="H316" s="272"/>
      <c r="I316" s="272"/>
      <c r="J316" s="172"/>
      <c r="K316" s="174">
        <v>7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167</v>
      </c>
      <c r="AU316" s="178" t="s">
        <v>134</v>
      </c>
      <c r="AV316" s="10" t="s">
        <v>134</v>
      </c>
      <c r="AW316" s="10" t="s">
        <v>36</v>
      </c>
      <c r="AX316" s="10" t="s">
        <v>79</v>
      </c>
      <c r="AY316" s="178" t="s">
        <v>155</v>
      </c>
    </row>
    <row r="317" spans="2:65" s="10" customFormat="1" ht="16.5" customHeight="1">
      <c r="B317" s="171"/>
      <c r="C317" s="172"/>
      <c r="D317" s="172"/>
      <c r="E317" s="173" t="s">
        <v>22</v>
      </c>
      <c r="F317" s="271" t="s">
        <v>657</v>
      </c>
      <c r="G317" s="272"/>
      <c r="H317" s="272"/>
      <c r="I317" s="272"/>
      <c r="J317" s="172"/>
      <c r="K317" s="174">
        <v>3.5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167</v>
      </c>
      <c r="AU317" s="178" t="s">
        <v>134</v>
      </c>
      <c r="AV317" s="10" t="s">
        <v>134</v>
      </c>
      <c r="AW317" s="10" t="s">
        <v>36</v>
      </c>
      <c r="AX317" s="10" t="s">
        <v>79</v>
      </c>
      <c r="AY317" s="178" t="s">
        <v>155</v>
      </c>
    </row>
    <row r="318" spans="2:65" s="12" customFormat="1" ht="16.5" customHeight="1">
      <c r="B318" s="186"/>
      <c r="C318" s="187"/>
      <c r="D318" s="187"/>
      <c r="E318" s="188" t="s">
        <v>22</v>
      </c>
      <c r="F318" s="273" t="s">
        <v>204</v>
      </c>
      <c r="G318" s="274"/>
      <c r="H318" s="274"/>
      <c r="I318" s="274"/>
      <c r="J318" s="187"/>
      <c r="K318" s="189">
        <v>21.54</v>
      </c>
      <c r="L318" s="187"/>
      <c r="M318" s="187"/>
      <c r="N318" s="187"/>
      <c r="O318" s="187"/>
      <c r="P318" s="187"/>
      <c r="Q318" s="187"/>
      <c r="R318" s="190"/>
      <c r="T318" s="191"/>
      <c r="U318" s="187"/>
      <c r="V318" s="187"/>
      <c r="W318" s="187"/>
      <c r="X318" s="187"/>
      <c r="Y318" s="187"/>
      <c r="Z318" s="187"/>
      <c r="AA318" s="192"/>
      <c r="AT318" s="193" t="s">
        <v>167</v>
      </c>
      <c r="AU318" s="193" t="s">
        <v>134</v>
      </c>
      <c r="AV318" s="12" t="s">
        <v>160</v>
      </c>
      <c r="AW318" s="12" t="s">
        <v>36</v>
      </c>
      <c r="AX318" s="12" t="s">
        <v>84</v>
      </c>
      <c r="AY318" s="193" t="s">
        <v>155</v>
      </c>
    </row>
    <row r="319" spans="2:65" s="1" customFormat="1" ht="16.5" customHeight="1">
      <c r="B319" s="37"/>
      <c r="C319" s="194" t="s">
        <v>658</v>
      </c>
      <c r="D319" s="194" t="s">
        <v>228</v>
      </c>
      <c r="E319" s="195" t="s">
        <v>659</v>
      </c>
      <c r="F319" s="275" t="s">
        <v>660</v>
      </c>
      <c r="G319" s="275"/>
      <c r="H319" s="275"/>
      <c r="I319" s="275"/>
      <c r="J319" s="196" t="s">
        <v>164</v>
      </c>
      <c r="K319" s="197">
        <v>22.402000000000001</v>
      </c>
      <c r="L319" s="276">
        <v>0</v>
      </c>
      <c r="M319" s="277"/>
      <c r="N319" s="278">
        <f>ROUND(L319*K319,2)</f>
        <v>0</v>
      </c>
      <c r="O319" s="266"/>
      <c r="P319" s="266"/>
      <c r="Q319" s="266"/>
      <c r="R319" s="39"/>
      <c r="T319" s="168" t="s">
        <v>22</v>
      </c>
      <c r="U319" s="46" t="s">
        <v>46</v>
      </c>
      <c r="V319" s="38"/>
      <c r="W319" s="169">
        <f>V319*K319</f>
        <v>0</v>
      </c>
      <c r="X319" s="169">
        <v>1.18E-2</v>
      </c>
      <c r="Y319" s="169">
        <f>X319*K319</f>
        <v>0.26434360000000001</v>
      </c>
      <c r="Z319" s="169">
        <v>0</v>
      </c>
      <c r="AA319" s="170">
        <f>Z319*K319</f>
        <v>0</v>
      </c>
      <c r="AR319" s="21" t="s">
        <v>305</v>
      </c>
      <c r="AT319" s="21" t="s">
        <v>228</v>
      </c>
      <c r="AU319" s="21" t="s">
        <v>134</v>
      </c>
      <c r="AY319" s="21" t="s">
        <v>155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1" t="s">
        <v>134</v>
      </c>
      <c r="BK319" s="107">
        <f>ROUND(L319*K319,2)</f>
        <v>0</v>
      </c>
      <c r="BL319" s="21" t="s">
        <v>235</v>
      </c>
      <c r="BM319" s="21" t="s">
        <v>661</v>
      </c>
    </row>
    <row r="320" spans="2:65" s="1" customFormat="1" ht="25.5" customHeight="1">
      <c r="B320" s="37"/>
      <c r="C320" s="164" t="s">
        <v>662</v>
      </c>
      <c r="D320" s="164" t="s">
        <v>156</v>
      </c>
      <c r="E320" s="165" t="s">
        <v>663</v>
      </c>
      <c r="F320" s="263" t="s">
        <v>664</v>
      </c>
      <c r="G320" s="263"/>
      <c r="H320" s="263"/>
      <c r="I320" s="263"/>
      <c r="J320" s="166" t="s">
        <v>164</v>
      </c>
      <c r="K320" s="167">
        <v>21.54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68" t="s">
        <v>22</v>
      </c>
      <c r="U320" s="46" t="s">
        <v>46</v>
      </c>
      <c r="V320" s="38"/>
      <c r="W320" s="169">
        <f>V320*K320</f>
        <v>0</v>
      </c>
      <c r="X320" s="169">
        <v>0</v>
      </c>
      <c r="Y320" s="169">
        <f>X320*K320</f>
        <v>0</v>
      </c>
      <c r="Z320" s="169">
        <v>0</v>
      </c>
      <c r="AA320" s="170">
        <f>Z320*K320</f>
        <v>0</v>
      </c>
      <c r="AR320" s="21" t="s">
        <v>235</v>
      </c>
      <c r="AT320" s="21" t="s">
        <v>156</v>
      </c>
      <c r="AU320" s="21" t="s">
        <v>134</v>
      </c>
      <c r="AY320" s="21" t="s">
        <v>155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134</v>
      </c>
      <c r="BK320" s="107">
        <f>ROUND(L320*K320,2)</f>
        <v>0</v>
      </c>
      <c r="BL320" s="21" t="s">
        <v>235</v>
      </c>
      <c r="BM320" s="21" t="s">
        <v>665</v>
      </c>
    </row>
    <row r="321" spans="2:65" s="1" customFormat="1" ht="25.5" customHeight="1">
      <c r="B321" s="37"/>
      <c r="C321" s="164" t="s">
        <v>666</v>
      </c>
      <c r="D321" s="164" t="s">
        <v>156</v>
      </c>
      <c r="E321" s="165" t="s">
        <v>667</v>
      </c>
      <c r="F321" s="263" t="s">
        <v>668</v>
      </c>
      <c r="G321" s="263"/>
      <c r="H321" s="263"/>
      <c r="I321" s="263"/>
      <c r="J321" s="166" t="s">
        <v>164</v>
      </c>
      <c r="K321" s="167">
        <v>6.9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8.0000000000000002E-3</v>
      </c>
      <c r="Y321" s="169">
        <f>X321*K321</f>
        <v>5.5200000000000006E-2</v>
      </c>
      <c r="Z321" s="169">
        <v>0</v>
      </c>
      <c r="AA321" s="170">
        <f>Z321*K321</f>
        <v>0</v>
      </c>
      <c r="AR321" s="21" t="s">
        <v>235</v>
      </c>
      <c r="AT321" s="21" t="s">
        <v>156</v>
      </c>
      <c r="AU321" s="21" t="s">
        <v>134</v>
      </c>
      <c r="AY321" s="21" t="s">
        <v>155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134</v>
      </c>
      <c r="BK321" s="107">
        <f>ROUND(L321*K321,2)</f>
        <v>0</v>
      </c>
      <c r="BL321" s="21" t="s">
        <v>235</v>
      </c>
      <c r="BM321" s="21" t="s">
        <v>669</v>
      </c>
    </row>
    <row r="322" spans="2:65" s="11" customFormat="1" ht="16.5" customHeight="1">
      <c r="B322" s="179"/>
      <c r="C322" s="180"/>
      <c r="D322" s="180"/>
      <c r="E322" s="181" t="s">
        <v>22</v>
      </c>
      <c r="F322" s="269" t="s">
        <v>670</v>
      </c>
      <c r="G322" s="270"/>
      <c r="H322" s="270"/>
      <c r="I322" s="270"/>
      <c r="J322" s="180"/>
      <c r="K322" s="181" t="s">
        <v>22</v>
      </c>
      <c r="L322" s="180"/>
      <c r="M322" s="180"/>
      <c r="N322" s="180"/>
      <c r="O322" s="180"/>
      <c r="P322" s="180"/>
      <c r="Q322" s="180"/>
      <c r="R322" s="182"/>
      <c r="T322" s="183"/>
      <c r="U322" s="180"/>
      <c r="V322" s="180"/>
      <c r="W322" s="180"/>
      <c r="X322" s="180"/>
      <c r="Y322" s="180"/>
      <c r="Z322" s="180"/>
      <c r="AA322" s="184"/>
      <c r="AT322" s="185" t="s">
        <v>167</v>
      </c>
      <c r="AU322" s="185" t="s">
        <v>134</v>
      </c>
      <c r="AV322" s="11" t="s">
        <v>84</v>
      </c>
      <c r="AW322" s="11" t="s">
        <v>36</v>
      </c>
      <c r="AX322" s="11" t="s">
        <v>79</v>
      </c>
      <c r="AY322" s="185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671</v>
      </c>
      <c r="G323" s="272"/>
      <c r="H323" s="272"/>
      <c r="I323" s="272"/>
      <c r="J323" s="172"/>
      <c r="K323" s="174">
        <v>1.2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672</v>
      </c>
      <c r="G324" s="272"/>
      <c r="H324" s="272"/>
      <c r="I324" s="272"/>
      <c r="J324" s="172"/>
      <c r="K324" s="174">
        <v>5.7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167</v>
      </c>
      <c r="AU324" s="178" t="s">
        <v>134</v>
      </c>
      <c r="AV324" s="10" t="s">
        <v>134</v>
      </c>
      <c r="AW324" s="10" t="s">
        <v>36</v>
      </c>
      <c r="AX324" s="10" t="s">
        <v>79</v>
      </c>
      <c r="AY324" s="178" t="s">
        <v>155</v>
      </c>
    </row>
    <row r="325" spans="2:65" s="12" customFormat="1" ht="16.5" customHeight="1">
      <c r="B325" s="186"/>
      <c r="C325" s="187"/>
      <c r="D325" s="187"/>
      <c r="E325" s="188" t="s">
        <v>22</v>
      </c>
      <c r="F325" s="273" t="s">
        <v>204</v>
      </c>
      <c r="G325" s="274"/>
      <c r="H325" s="274"/>
      <c r="I325" s="274"/>
      <c r="J325" s="187"/>
      <c r="K325" s="189">
        <v>6.9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167</v>
      </c>
      <c r="AU325" s="193" t="s">
        <v>134</v>
      </c>
      <c r="AV325" s="12" t="s">
        <v>160</v>
      </c>
      <c r="AW325" s="12" t="s">
        <v>36</v>
      </c>
      <c r="AX325" s="12" t="s">
        <v>84</v>
      </c>
      <c r="AY325" s="193" t="s">
        <v>155</v>
      </c>
    </row>
    <row r="326" spans="2:65" s="1" customFormat="1" ht="25.5" customHeight="1">
      <c r="B326" s="37"/>
      <c r="C326" s="164" t="s">
        <v>673</v>
      </c>
      <c r="D326" s="164" t="s">
        <v>156</v>
      </c>
      <c r="E326" s="165" t="s">
        <v>674</v>
      </c>
      <c r="F326" s="263" t="s">
        <v>675</v>
      </c>
      <c r="G326" s="263"/>
      <c r="H326" s="263"/>
      <c r="I326" s="263"/>
      <c r="J326" s="166" t="s">
        <v>171</v>
      </c>
      <c r="K326" s="167">
        <v>28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22</v>
      </c>
      <c r="U326" s="46" t="s">
        <v>46</v>
      </c>
      <c r="V326" s="38"/>
      <c r="W326" s="169">
        <f>V326*K326</f>
        <v>0</v>
      </c>
      <c r="X326" s="169">
        <v>3.1E-4</v>
      </c>
      <c r="Y326" s="169">
        <f>X326*K326</f>
        <v>8.6800000000000002E-3</v>
      </c>
      <c r="Z326" s="169">
        <v>0</v>
      </c>
      <c r="AA326" s="170">
        <f>Z326*K326</f>
        <v>0</v>
      </c>
      <c r="AR326" s="21" t="s">
        <v>235</v>
      </c>
      <c r="AT326" s="21" t="s">
        <v>156</v>
      </c>
      <c r="AU326" s="21" t="s">
        <v>134</v>
      </c>
      <c r="AY326" s="21" t="s">
        <v>155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134</v>
      </c>
      <c r="BK326" s="107">
        <f>ROUND(L326*K326,2)</f>
        <v>0</v>
      </c>
      <c r="BL326" s="21" t="s">
        <v>235</v>
      </c>
      <c r="BM326" s="21" t="s">
        <v>676</v>
      </c>
    </row>
    <row r="327" spans="2:65" s="10" customFormat="1" ht="16.5" customHeight="1">
      <c r="B327" s="171"/>
      <c r="C327" s="172"/>
      <c r="D327" s="172"/>
      <c r="E327" s="173" t="s">
        <v>22</v>
      </c>
      <c r="F327" s="267" t="s">
        <v>677</v>
      </c>
      <c r="G327" s="268"/>
      <c r="H327" s="268"/>
      <c r="I327" s="268"/>
      <c r="J327" s="172"/>
      <c r="K327" s="174">
        <v>12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677</v>
      </c>
      <c r="G328" s="272"/>
      <c r="H328" s="272"/>
      <c r="I328" s="272"/>
      <c r="J328" s="172"/>
      <c r="K328" s="174">
        <v>12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167</v>
      </c>
      <c r="AU328" s="178" t="s">
        <v>134</v>
      </c>
      <c r="AV328" s="10" t="s">
        <v>134</v>
      </c>
      <c r="AW328" s="10" t="s">
        <v>36</v>
      </c>
      <c r="AX328" s="10" t="s">
        <v>79</v>
      </c>
      <c r="AY328" s="178" t="s">
        <v>155</v>
      </c>
    </row>
    <row r="329" spans="2:65" s="10" customFormat="1" ht="16.5" customHeight="1">
      <c r="B329" s="171"/>
      <c r="C329" s="172"/>
      <c r="D329" s="172"/>
      <c r="E329" s="173" t="s">
        <v>22</v>
      </c>
      <c r="F329" s="271" t="s">
        <v>678</v>
      </c>
      <c r="G329" s="272"/>
      <c r="H329" s="272"/>
      <c r="I329" s="272"/>
      <c r="J329" s="172"/>
      <c r="K329" s="174">
        <v>4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167</v>
      </c>
      <c r="AU329" s="178" t="s">
        <v>134</v>
      </c>
      <c r="AV329" s="10" t="s">
        <v>134</v>
      </c>
      <c r="AW329" s="10" t="s">
        <v>36</v>
      </c>
      <c r="AX329" s="10" t="s">
        <v>79</v>
      </c>
      <c r="AY329" s="178" t="s">
        <v>155</v>
      </c>
    </row>
    <row r="330" spans="2:65" s="12" customFormat="1" ht="16.5" customHeight="1">
      <c r="B330" s="186"/>
      <c r="C330" s="187"/>
      <c r="D330" s="187"/>
      <c r="E330" s="188" t="s">
        <v>22</v>
      </c>
      <c r="F330" s="273" t="s">
        <v>204</v>
      </c>
      <c r="G330" s="274"/>
      <c r="H330" s="274"/>
      <c r="I330" s="274"/>
      <c r="J330" s="187"/>
      <c r="K330" s="189">
        <v>28</v>
      </c>
      <c r="L330" s="187"/>
      <c r="M330" s="187"/>
      <c r="N330" s="187"/>
      <c r="O330" s="187"/>
      <c r="P330" s="187"/>
      <c r="Q330" s="187"/>
      <c r="R330" s="190"/>
      <c r="T330" s="191"/>
      <c r="U330" s="187"/>
      <c r="V330" s="187"/>
      <c r="W330" s="187"/>
      <c r="X330" s="187"/>
      <c r="Y330" s="187"/>
      <c r="Z330" s="187"/>
      <c r="AA330" s="192"/>
      <c r="AT330" s="193" t="s">
        <v>167</v>
      </c>
      <c r="AU330" s="193" t="s">
        <v>134</v>
      </c>
      <c r="AV330" s="12" t="s">
        <v>160</v>
      </c>
      <c r="AW330" s="12" t="s">
        <v>36</v>
      </c>
      <c r="AX330" s="12" t="s">
        <v>84</v>
      </c>
      <c r="AY330" s="193" t="s">
        <v>155</v>
      </c>
    </row>
    <row r="331" spans="2:65" s="1" customFormat="1" ht="25.5" customHeight="1">
      <c r="B331" s="37"/>
      <c r="C331" s="164" t="s">
        <v>679</v>
      </c>
      <c r="D331" s="164" t="s">
        <v>156</v>
      </c>
      <c r="E331" s="165" t="s">
        <v>680</v>
      </c>
      <c r="F331" s="263" t="s">
        <v>681</v>
      </c>
      <c r="G331" s="263"/>
      <c r="H331" s="263"/>
      <c r="I331" s="263"/>
      <c r="J331" s="166" t="s">
        <v>171</v>
      </c>
      <c r="K331" s="167">
        <v>9.3000000000000007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2.5999999999999998E-4</v>
      </c>
      <c r="Y331" s="169">
        <f>X331*K331</f>
        <v>2.418E-3</v>
      </c>
      <c r="Z331" s="169">
        <v>0</v>
      </c>
      <c r="AA331" s="170">
        <f>Z331*K331</f>
        <v>0</v>
      </c>
      <c r="AR331" s="21" t="s">
        <v>235</v>
      </c>
      <c r="AT331" s="21" t="s">
        <v>156</v>
      </c>
      <c r="AU331" s="21" t="s">
        <v>134</v>
      </c>
      <c r="AY331" s="21" t="s">
        <v>155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134</v>
      </c>
      <c r="BK331" s="107">
        <f>ROUND(L331*K331,2)</f>
        <v>0</v>
      </c>
      <c r="BL331" s="21" t="s">
        <v>235</v>
      </c>
      <c r="BM331" s="21" t="s">
        <v>682</v>
      </c>
    </row>
    <row r="332" spans="2:65" s="10" customFormat="1" ht="16.5" customHeight="1">
      <c r="B332" s="171"/>
      <c r="C332" s="172"/>
      <c r="D332" s="172"/>
      <c r="E332" s="173" t="s">
        <v>22</v>
      </c>
      <c r="F332" s="267" t="s">
        <v>683</v>
      </c>
      <c r="G332" s="268"/>
      <c r="H332" s="268"/>
      <c r="I332" s="268"/>
      <c r="J332" s="172"/>
      <c r="K332" s="174">
        <v>3.7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167</v>
      </c>
      <c r="AU332" s="178" t="s">
        <v>134</v>
      </c>
      <c r="AV332" s="10" t="s">
        <v>134</v>
      </c>
      <c r="AW332" s="10" t="s">
        <v>36</v>
      </c>
      <c r="AX332" s="10" t="s">
        <v>79</v>
      </c>
      <c r="AY332" s="178" t="s">
        <v>155</v>
      </c>
    </row>
    <row r="333" spans="2:65" s="10" customFormat="1" ht="16.5" customHeight="1">
      <c r="B333" s="171"/>
      <c r="C333" s="172"/>
      <c r="D333" s="172"/>
      <c r="E333" s="173" t="s">
        <v>22</v>
      </c>
      <c r="F333" s="271" t="s">
        <v>684</v>
      </c>
      <c r="G333" s="272"/>
      <c r="H333" s="272"/>
      <c r="I333" s="272"/>
      <c r="J333" s="172"/>
      <c r="K333" s="174">
        <v>5.6</v>
      </c>
      <c r="L333" s="172"/>
      <c r="M333" s="172"/>
      <c r="N333" s="172"/>
      <c r="O333" s="172"/>
      <c r="P333" s="172"/>
      <c r="Q333" s="172"/>
      <c r="R333" s="175"/>
      <c r="T333" s="176"/>
      <c r="U333" s="172"/>
      <c r="V333" s="172"/>
      <c r="W333" s="172"/>
      <c r="X333" s="172"/>
      <c r="Y333" s="172"/>
      <c r="Z333" s="172"/>
      <c r="AA333" s="177"/>
      <c r="AT333" s="178" t="s">
        <v>167</v>
      </c>
      <c r="AU333" s="178" t="s">
        <v>134</v>
      </c>
      <c r="AV333" s="10" t="s">
        <v>134</v>
      </c>
      <c r="AW333" s="10" t="s">
        <v>36</v>
      </c>
      <c r="AX333" s="10" t="s">
        <v>79</v>
      </c>
      <c r="AY333" s="178" t="s">
        <v>155</v>
      </c>
    </row>
    <row r="334" spans="2:65" s="12" customFormat="1" ht="16.5" customHeight="1">
      <c r="B334" s="186"/>
      <c r="C334" s="187"/>
      <c r="D334" s="187"/>
      <c r="E334" s="188" t="s">
        <v>22</v>
      </c>
      <c r="F334" s="273" t="s">
        <v>204</v>
      </c>
      <c r="G334" s="274"/>
      <c r="H334" s="274"/>
      <c r="I334" s="274"/>
      <c r="J334" s="187"/>
      <c r="K334" s="189">
        <v>9.3000000000000007</v>
      </c>
      <c r="L334" s="187"/>
      <c r="M334" s="187"/>
      <c r="N334" s="187"/>
      <c r="O334" s="187"/>
      <c r="P334" s="187"/>
      <c r="Q334" s="187"/>
      <c r="R334" s="190"/>
      <c r="T334" s="191"/>
      <c r="U334" s="187"/>
      <c r="V334" s="187"/>
      <c r="W334" s="187"/>
      <c r="X334" s="187"/>
      <c r="Y334" s="187"/>
      <c r="Z334" s="187"/>
      <c r="AA334" s="192"/>
      <c r="AT334" s="193" t="s">
        <v>167</v>
      </c>
      <c r="AU334" s="193" t="s">
        <v>134</v>
      </c>
      <c r="AV334" s="12" t="s">
        <v>160</v>
      </c>
      <c r="AW334" s="12" t="s">
        <v>36</v>
      </c>
      <c r="AX334" s="12" t="s">
        <v>84</v>
      </c>
      <c r="AY334" s="193" t="s">
        <v>155</v>
      </c>
    </row>
    <row r="335" spans="2:65" s="1" customFormat="1" ht="16.5" customHeight="1">
      <c r="B335" s="37"/>
      <c r="C335" s="164" t="s">
        <v>685</v>
      </c>
      <c r="D335" s="164" t="s">
        <v>156</v>
      </c>
      <c r="E335" s="165" t="s">
        <v>686</v>
      </c>
      <c r="F335" s="263" t="s">
        <v>687</v>
      </c>
      <c r="G335" s="263"/>
      <c r="H335" s="263"/>
      <c r="I335" s="263"/>
      <c r="J335" s="166" t="s">
        <v>164</v>
      </c>
      <c r="K335" s="167">
        <v>21.54</v>
      </c>
      <c r="L335" s="264">
        <v>0</v>
      </c>
      <c r="M335" s="265"/>
      <c r="N335" s="266">
        <f>ROUND(L335*K335,2)</f>
        <v>0</v>
      </c>
      <c r="O335" s="266"/>
      <c r="P335" s="266"/>
      <c r="Q335" s="266"/>
      <c r="R335" s="39"/>
      <c r="T335" s="168" t="s">
        <v>22</v>
      </c>
      <c r="U335" s="46" t="s">
        <v>46</v>
      </c>
      <c r="V335" s="38"/>
      <c r="W335" s="169">
        <f>V335*K335</f>
        <v>0</v>
      </c>
      <c r="X335" s="169">
        <v>2.9999999999999997E-4</v>
      </c>
      <c r="Y335" s="169">
        <f>X335*K335</f>
        <v>6.461999999999999E-3</v>
      </c>
      <c r="Z335" s="169">
        <v>0</v>
      </c>
      <c r="AA335" s="170">
        <f>Z335*K335</f>
        <v>0</v>
      </c>
      <c r="AR335" s="21" t="s">
        <v>235</v>
      </c>
      <c r="AT335" s="21" t="s">
        <v>156</v>
      </c>
      <c r="AU335" s="21" t="s">
        <v>134</v>
      </c>
      <c r="AY335" s="21" t="s">
        <v>155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1" t="s">
        <v>134</v>
      </c>
      <c r="BK335" s="107">
        <f>ROUND(L335*K335,2)</f>
        <v>0</v>
      </c>
      <c r="BL335" s="21" t="s">
        <v>235</v>
      </c>
      <c r="BM335" s="21" t="s">
        <v>688</v>
      </c>
    </row>
    <row r="336" spans="2:65" s="1" customFormat="1" ht="25.5" customHeight="1">
      <c r="B336" s="37"/>
      <c r="C336" s="164" t="s">
        <v>689</v>
      </c>
      <c r="D336" s="164" t="s">
        <v>156</v>
      </c>
      <c r="E336" s="165" t="s">
        <v>690</v>
      </c>
      <c r="F336" s="263" t="s">
        <v>691</v>
      </c>
      <c r="G336" s="263"/>
      <c r="H336" s="263"/>
      <c r="I336" s="263"/>
      <c r="J336" s="166" t="s">
        <v>338</v>
      </c>
      <c r="K336" s="167">
        <v>0.40200000000000002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0</v>
      </c>
      <c r="Y336" s="169">
        <f>X336*K336</f>
        <v>0</v>
      </c>
      <c r="Z336" s="169">
        <v>0</v>
      </c>
      <c r="AA336" s="170">
        <f>Z336*K336</f>
        <v>0</v>
      </c>
      <c r="AR336" s="21" t="s">
        <v>235</v>
      </c>
      <c r="AT336" s="21" t="s">
        <v>156</v>
      </c>
      <c r="AU336" s="21" t="s">
        <v>134</v>
      </c>
      <c r="AY336" s="21" t="s">
        <v>155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134</v>
      </c>
      <c r="BK336" s="107">
        <f>ROUND(L336*K336,2)</f>
        <v>0</v>
      </c>
      <c r="BL336" s="21" t="s">
        <v>235</v>
      </c>
      <c r="BM336" s="21" t="s">
        <v>692</v>
      </c>
    </row>
    <row r="337" spans="2:65" s="9" customFormat="1" ht="29.85" customHeight="1">
      <c r="B337" s="153"/>
      <c r="C337" s="154"/>
      <c r="D337" s="163" t="s">
        <v>126</v>
      </c>
      <c r="E337" s="163"/>
      <c r="F337" s="163"/>
      <c r="G337" s="163"/>
      <c r="H337" s="163"/>
      <c r="I337" s="163"/>
      <c r="J337" s="163"/>
      <c r="K337" s="163"/>
      <c r="L337" s="163"/>
      <c r="M337" s="163"/>
      <c r="N337" s="284">
        <f>BK337</f>
        <v>0</v>
      </c>
      <c r="O337" s="285"/>
      <c r="P337" s="285"/>
      <c r="Q337" s="285"/>
      <c r="R337" s="156"/>
      <c r="T337" s="157"/>
      <c r="U337" s="154"/>
      <c r="V337" s="154"/>
      <c r="W337" s="158">
        <f>SUM(W338:W344)</f>
        <v>0</v>
      </c>
      <c r="X337" s="154"/>
      <c r="Y337" s="158">
        <f>SUM(Y338:Y344)</f>
        <v>9.9649999999999999E-3</v>
      </c>
      <c r="Z337" s="154"/>
      <c r="AA337" s="159">
        <f>SUM(AA338:AA344)</f>
        <v>0</v>
      </c>
      <c r="AR337" s="160" t="s">
        <v>134</v>
      </c>
      <c r="AT337" s="161" t="s">
        <v>78</v>
      </c>
      <c r="AU337" s="161" t="s">
        <v>84</v>
      </c>
      <c r="AY337" s="160" t="s">
        <v>155</v>
      </c>
      <c r="BK337" s="162">
        <f>SUM(BK338:BK344)</f>
        <v>0</v>
      </c>
    </row>
    <row r="338" spans="2:65" s="1" customFormat="1" ht="25.5" customHeight="1">
      <c r="B338" s="37"/>
      <c r="C338" s="164" t="s">
        <v>693</v>
      </c>
      <c r="D338" s="164" t="s">
        <v>156</v>
      </c>
      <c r="E338" s="165" t="s">
        <v>694</v>
      </c>
      <c r="F338" s="263" t="s">
        <v>695</v>
      </c>
      <c r="G338" s="263"/>
      <c r="H338" s="263"/>
      <c r="I338" s="263"/>
      <c r="J338" s="166" t="s">
        <v>164</v>
      </c>
      <c r="K338" s="167">
        <v>2.2000000000000002</v>
      </c>
      <c r="L338" s="264">
        <v>0</v>
      </c>
      <c r="M338" s="265"/>
      <c r="N338" s="266">
        <f>ROUND(L338*K338,2)</f>
        <v>0</v>
      </c>
      <c r="O338" s="266"/>
      <c r="P338" s="266"/>
      <c r="Q338" s="266"/>
      <c r="R338" s="39"/>
      <c r="T338" s="168" t="s">
        <v>22</v>
      </c>
      <c r="U338" s="46" t="s">
        <v>46</v>
      </c>
      <c r="V338" s="38"/>
      <c r="W338" s="169">
        <f>V338*K338</f>
        <v>0</v>
      </c>
      <c r="X338" s="169">
        <v>0</v>
      </c>
      <c r="Y338" s="169">
        <f>X338*K338</f>
        <v>0</v>
      </c>
      <c r="Z338" s="169">
        <v>0</v>
      </c>
      <c r="AA338" s="170">
        <f>Z338*K338</f>
        <v>0</v>
      </c>
      <c r="AR338" s="21" t="s">
        <v>235</v>
      </c>
      <c r="AT338" s="21" t="s">
        <v>156</v>
      </c>
      <c r="AU338" s="21" t="s">
        <v>134</v>
      </c>
      <c r="AY338" s="21" t="s">
        <v>155</v>
      </c>
      <c r="BE338" s="107">
        <f>IF(U338="základní",N338,0)</f>
        <v>0</v>
      </c>
      <c r="BF338" s="107">
        <f>IF(U338="snížená",N338,0)</f>
        <v>0</v>
      </c>
      <c r="BG338" s="107">
        <f>IF(U338="zákl. přenesená",N338,0)</f>
        <v>0</v>
      </c>
      <c r="BH338" s="107">
        <f>IF(U338="sníž. přenesená",N338,0)</f>
        <v>0</v>
      </c>
      <c r="BI338" s="107">
        <f>IF(U338="nulová",N338,0)</f>
        <v>0</v>
      </c>
      <c r="BJ338" s="21" t="s">
        <v>134</v>
      </c>
      <c r="BK338" s="107">
        <f>ROUND(L338*K338,2)</f>
        <v>0</v>
      </c>
      <c r="BL338" s="21" t="s">
        <v>235</v>
      </c>
      <c r="BM338" s="21" t="s">
        <v>696</v>
      </c>
    </row>
    <row r="339" spans="2:65" s="11" customFormat="1" ht="16.5" customHeight="1">
      <c r="B339" s="179"/>
      <c r="C339" s="180"/>
      <c r="D339" s="180"/>
      <c r="E339" s="181" t="s">
        <v>22</v>
      </c>
      <c r="F339" s="269" t="s">
        <v>697</v>
      </c>
      <c r="G339" s="270"/>
      <c r="H339" s="270"/>
      <c r="I339" s="270"/>
      <c r="J339" s="180"/>
      <c r="K339" s="181" t="s">
        <v>22</v>
      </c>
      <c r="L339" s="180"/>
      <c r="M339" s="180"/>
      <c r="N339" s="180"/>
      <c r="O339" s="180"/>
      <c r="P339" s="180"/>
      <c r="Q339" s="180"/>
      <c r="R339" s="182"/>
      <c r="T339" s="183"/>
      <c r="U339" s="180"/>
      <c r="V339" s="180"/>
      <c r="W339" s="180"/>
      <c r="X339" s="180"/>
      <c r="Y339" s="180"/>
      <c r="Z339" s="180"/>
      <c r="AA339" s="184"/>
      <c r="AT339" s="185" t="s">
        <v>167</v>
      </c>
      <c r="AU339" s="185" t="s">
        <v>134</v>
      </c>
      <c r="AV339" s="11" t="s">
        <v>84</v>
      </c>
      <c r="AW339" s="11" t="s">
        <v>36</v>
      </c>
      <c r="AX339" s="11" t="s">
        <v>79</v>
      </c>
      <c r="AY339" s="185" t="s">
        <v>155</v>
      </c>
    </row>
    <row r="340" spans="2:65" s="10" customFormat="1" ht="16.5" customHeight="1">
      <c r="B340" s="171"/>
      <c r="C340" s="172"/>
      <c r="D340" s="172"/>
      <c r="E340" s="173" t="s">
        <v>22</v>
      </c>
      <c r="F340" s="271" t="s">
        <v>698</v>
      </c>
      <c r="G340" s="272"/>
      <c r="H340" s="272"/>
      <c r="I340" s="272"/>
      <c r="J340" s="172"/>
      <c r="K340" s="174">
        <v>2.2000000000000002</v>
      </c>
      <c r="L340" s="172"/>
      <c r="M340" s="172"/>
      <c r="N340" s="172"/>
      <c r="O340" s="172"/>
      <c r="P340" s="172"/>
      <c r="Q340" s="172"/>
      <c r="R340" s="175"/>
      <c r="T340" s="176"/>
      <c r="U340" s="172"/>
      <c r="V340" s="172"/>
      <c r="W340" s="172"/>
      <c r="X340" s="172"/>
      <c r="Y340" s="172"/>
      <c r="Z340" s="172"/>
      <c r="AA340" s="177"/>
      <c r="AT340" s="178" t="s">
        <v>167</v>
      </c>
      <c r="AU340" s="178" t="s">
        <v>134</v>
      </c>
      <c r="AV340" s="10" t="s">
        <v>134</v>
      </c>
      <c r="AW340" s="10" t="s">
        <v>36</v>
      </c>
      <c r="AX340" s="10" t="s">
        <v>84</v>
      </c>
      <c r="AY340" s="178" t="s">
        <v>155</v>
      </c>
    </row>
    <row r="341" spans="2:65" s="1" customFormat="1" ht="38.25" customHeight="1">
      <c r="B341" s="37"/>
      <c r="C341" s="164" t="s">
        <v>699</v>
      </c>
      <c r="D341" s="164" t="s">
        <v>156</v>
      </c>
      <c r="E341" s="165" t="s">
        <v>700</v>
      </c>
      <c r="F341" s="263" t="s">
        <v>701</v>
      </c>
      <c r="G341" s="263"/>
      <c r="H341" s="263"/>
      <c r="I341" s="263"/>
      <c r="J341" s="166" t="s">
        <v>164</v>
      </c>
      <c r="K341" s="167">
        <v>5.5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2.3000000000000001E-4</v>
      </c>
      <c r="Y341" s="169">
        <f>X341*K341</f>
        <v>1.2650000000000001E-3</v>
      </c>
      <c r="Z341" s="169">
        <v>0</v>
      </c>
      <c r="AA341" s="170">
        <f>Z341*K341</f>
        <v>0</v>
      </c>
      <c r="AR341" s="21" t="s">
        <v>235</v>
      </c>
      <c r="AT341" s="21" t="s">
        <v>156</v>
      </c>
      <c r="AU341" s="21" t="s">
        <v>134</v>
      </c>
      <c r="AY341" s="21" t="s">
        <v>155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134</v>
      </c>
      <c r="BK341" s="107">
        <f>ROUND(L341*K341,2)</f>
        <v>0</v>
      </c>
      <c r="BL341" s="21" t="s">
        <v>235</v>
      </c>
      <c r="BM341" s="21" t="s">
        <v>702</v>
      </c>
    </row>
    <row r="342" spans="2:65" s="11" customFormat="1" ht="16.5" customHeight="1">
      <c r="B342" s="179"/>
      <c r="C342" s="180"/>
      <c r="D342" s="180"/>
      <c r="E342" s="181" t="s">
        <v>22</v>
      </c>
      <c r="F342" s="269" t="s">
        <v>703</v>
      </c>
      <c r="G342" s="270"/>
      <c r="H342" s="270"/>
      <c r="I342" s="270"/>
      <c r="J342" s="180"/>
      <c r="K342" s="181" t="s">
        <v>22</v>
      </c>
      <c r="L342" s="180"/>
      <c r="M342" s="180"/>
      <c r="N342" s="180"/>
      <c r="O342" s="180"/>
      <c r="P342" s="180"/>
      <c r="Q342" s="180"/>
      <c r="R342" s="182"/>
      <c r="T342" s="183"/>
      <c r="U342" s="180"/>
      <c r="V342" s="180"/>
      <c r="W342" s="180"/>
      <c r="X342" s="180"/>
      <c r="Y342" s="180"/>
      <c r="Z342" s="180"/>
      <c r="AA342" s="184"/>
      <c r="AT342" s="185" t="s">
        <v>167</v>
      </c>
      <c r="AU342" s="185" t="s">
        <v>134</v>
      </c>
      <c r="AV342" s="11" t="s">
        <v>84</v>
      </c>
      <c r="AW342" s="11" t="s">
        <v>36</v>
      </c>
      <c r="AX342" s="11" t="s">
        <v>79</v>
      </c>
      <c r="AY342" s="185" t="s">
        <v>155</v>
      </c>
    </row>
    <row r="343" spans="2:65" s="10" customFormat="1" ht="16.5" customHeight="1">
      <c r="B343" s="171"/>
      <c r="C343" s="172"/>
      <c r="D343" s="172"/>
      <c r="E343" s="173" t="s">
        <v>22</v>
      </c>
      <c r="F343" s="271" t="s">
        <v>704</v>
      </c>
      <c r="G343" s="272"/>
      <c r="H343" s="272"/>
      <c r="I343" s="272"/>
      <c r="J343" s="172"/>
      <c r="K343" s="174">
        <v>5.5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167</v>
      </c>
      <c r="AU343" s="178" t="s">
        <v>134</v>
      </c>
      <c r="AV343" s="10" t="s">
        <v>134</v>
      </c>
      <c r="AW343" s="10" t="s">
        <v>36</v>
      </c>
      <c r="AX343" s="10" t="s">
        <v>84</v>
      </c>
      <c r="AY343" s="178" t="s">
        <v>155</v>
      </c>
    </row>
    <row r="344" spans="2:65" s="1" customFormat="1" ht="25.5" customHeight="1">
      <c r="B344" s="37"/>
      <c r="C344" s="164" t="s">
        <v>705</v>
      </c>
      <c r="D344" s="164" t="s">
        <v>156</v>
      </c>
      <c r="E344" s="165" t="s">
        <v>706</v>
      </c>
      <c r="F344" s="263" t="s">
        <v>707</v>
      </c>
      <c r="G344" s="263"/>
      <c r="H344" s="263"/>
      <c r="I344" s="263"/>
      <c r="J344" s="166" t="s">
        <v>164</v>
      </c>
      <c r="K344" s="167">
        <v>15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5.8E-4</v>
      </c>
      <c r="Y344" s="169">
        <f>X344*K344</f>
        <v>8.6999999999999994E-3</v>
      </c>
      <c r="Z344" s="169">
        <v>0</v>
      </c>
      <c r="AA344" s="170">
        <f>Z344*K344</f>
        <v>0</v>
      </c>
      <c r="AR344" s="21" t="s">
        <v>235</v>
      </c>
      <c r="AT344" s="21" t="s">
        <v>156</v>
      </c>
      <c r="AU344" s="21" t="s">
        <v>134</v>
      </c>
      <c r="AY344" s="21" t="s">
        <v>155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134</v>
      </c>
      <c r="BK344" s="107">
        <f>ROUND(L344*K344,2)</f>
        <v>0</v>
      </c>
      <c r="BL344" s="21" t="s">
        <v>235</v>
      </c>
      <c r="BM344" s="21" t="s">
        <v>708</v>
      </c>
    </row>
    <row r="345" spans="2:65" s="9" customFormat="1" ht="29.85" customHeight="1">
      <c r="B345" s="153"/>
      <c r="C345" s="154"/>
      <c r="D345" s="163" t="s">
        <v>127</v>
      </c>
      <c r="E345" s="163"/>
      <c r="F345" s="163"/>
      <c r="G345" s="163"/>
      <c r="H345" s="163"/>
      <c r="I345" s="163"/>
      <c r="J345" s="163"/>
      <c r="K345" s="163"/>
      <c r="L345" s="163"/>
      <c r="M345" s="163"/>
      <c r="N345" s="284">
        <f>BK345</f>
        <v>0</v>
      </c>
      <c r="O345" s="285"/>
      <c r="P345" s="285"/>
      <c r="Q345" s="285"/>
      <c r="R345" s="156"/>
      <c r="T345" s="157"/>
      <c r="U345" s="154"/>
      <c r="V345" s="154"/>
      <c r="W345" s="158">
        <f>SUM(W346:W368)</f>
        <v>0</v>
      </c>
      <c r="X345" s="154"/>
      <c r="Y345" s="158">
        <f>SUM(Y346:Y368)</f>
        <v>6.2474572999999992E-2</v>
      </c>
      <c r="Z345" s="154"/>
      <c r="AA345" s="159">
        <f>SUM(AA346:AA368)</f>
        <v>3.1010399999999997E-2</v>
      </c>
      <c r="AR345" s="160" t="s">
        <v>134</v>
      </c>
      <c r="AT345" s="161" t="s">
        <v>78</v>
      </c>
      <c r="AU345" s="161" t="s">
        <v>84</v>
      </c>
      <c r="AY345" s="160" t="s">
        <v>155</v>
      </c>
      <c r="BK345" s="162">
        <f>SUM(BK346:BK368)</f>
        <v>0</v>
      </c>
    </row>
    <row r="346" spans="2:65" s="1" customFormat="1" ht="25.5" customHeight="1">
      <c r="B346" s="37"/>
      <c r="C346" s="164" t="s">
        <v>709</v>
      </c>
      <c r="D346" s="164" t="s">
        <v>156</v>
      </c>
      <c r="E346" s="165" t="s">
        <v>710</v>
      </c>
      <c r="F346" s="263" t="s">
        <v>711</v>
      </c>
      <c r="G346" s="263"/>
      <c r="H346" s="263"/>
      <c r="I346" s="263"/>
      <c r="J346" s="166" t="s">
        <v>164</v>
      </c>
      <c r="K346" s="167">
        <v>103.36799999999999</v>
      </c>
      <c r="L346" s="264">
        <v>0</v>
      </c>
      <c r="M346" s="265"/>
      <c r="N346" s="266">
        <f>ROUND(L346*K346,2)</f>
        <v>0</v>
      </c>
      <c r="O346" s="266"/>
      <c r="P346" s="266"/>
      <c r="Q346" s="266"/>
      <c r="R346" s="39"/>
      <c r="T346" s="168" t="s">
        <v>22</v>
      </c>
      <c r="U346" s="46" t="s">
        <v>46</v>
      </c>
      <c r="V346" s="38"/>
      <c r="W346" s="169">
        <f>V346*K346</f>
        <v>0</v>
      </c>
      <c r="X346" s="169">
        <v>0</v>
      </c>
      <c r="Y346" s="169">
        <f>X346*K346</f>
        <v>0</v>
      </c>
      <c r="Z346" s="169">
        <v>1.4999999999999999E-4</v>
      </c>
      <c r="AA346" s="170">
        <f>Z346*K346</f>
        <v>1.5505199999999998E-2</v>
      </c>
      <c r="AR346" s="21" t="s">
        <v>235</v>
      </c>
      <c r="AT346" s="21" t="s">
        <v>156</v>
      </c>
      <c r="AU346" s="21" t="s">
        <v>134</v>
      </c>
      <c r="AY346" s="21" t="s">
        <v>155</v>
      </c>
      <c r="BE346" s="107">
        <f>IF(U346="základní",N346,0)</f>
        <v>0</v>
      </c>
      <c r="BF346" s="107">
        <f>IF(U346="snížená",N346,0)</f>
        <v>0</v>
      </c>
      <c r="BG346" s="107">
        <f>IF(U346="zákl. přenesená",N346,0)</f>
        <v>0</v>
      </c>
      <c r="BH346" s="107">
        <f>IF(U346="sníž. přenesená",N346,0)</f>
        <v>0</v>
      </c>
      <c r="BI346" s="107">
        <f>IF(U346="nulová",N346,0)</f>
        <v>0</v>
      </c>
      <c r="BJ346" s="21" t="s">
        <v>134</v>
      </c>
      <c r="BK346" s="107">
        <f>ROUND(L346*K346,2)</f>
        <v>0</v>
      </c>
      <c r="BL346" s="21" t="s">
        <v>235</v>
      </c>
      <c r="BM346" s="21" t="s">
        <v>712</v>
      </c>
    </row>
    <row r="347" spans="2:65" s="11" customFormat="1" ht="16.5" customHeight="1">
      <c r="B347" s="179"/>
      <c r="C347" s="180"/>
      <c r="D347" s="180"/>
      <c r="E347" s="181" t="s">
        <v>22</v>
      </c>
      <c r="F347" s="269" t="s">
        <v>713</v>
      </c>
      <c r="G347" s="270"/>
      <c r="H347" s="270"/>
      <c r="I347" s="270"/>
      <c r="J347" s="180"/>
      <c r="K347" s="181" t="s">
        <v>22</v>
      </c>
      <c r="L347" s="180"/>
      <c r="M347" s="180"/>
      <c r="N347" s="180"/>
      <c r="O347" s="180"/>
      <c r="P347" s="180"/>
      <c r="Q347" s="180"/>
      <c r="R347" s="182"/>
      <c r="T347" s="183"/>
      <c r="U347" s="180"/>
      <c r="V347" s="180"/>
      <c r="W347" s="180"/>
      <c r="X347" s="180"/>
      <c r="Y347" s="180"/>
      <c r="Z347" s="180"/>
      <c r="AA347" s="184"/>
      <c r="AT347" s="185" t="s">
        <v>167</v>
      </c>
      <c r="AU347" s="185" t="s">
        <v>134</v>
      </c>
      <c r="AV347" s="11" t="s">
        <v>84</v>
      </c>
      <c r="AW347" s="11" t="s">
        <v>36</v>
      </c>
      <c r="AX347" s="11" t="s">
        <v>79</v>
      </c>
      <c r="AY347" s="185" t="s">
        <v>155</v>
      </c>
    </row>
    <row r="348" spans="2:65" s="10" customFormat="1" ht="16.5" customHeight="1">
      <c r="B348" s="171"/>
      <c r="C348" s="172"/>
      <c r="D348" s="172"/>
      <c r="E348" s="173" t="s">
        <v>22</v>
      </c>
      <c r="F348" s="271" t="s">
        <v>714</v>
      </c>
      <c r="G348" s="272"/>
      <c r="H348" s="272"/>
      <c r="I348" s="272"/>
      <c r="J348" s="172"/>
      <c r="K348" s="174">
        <v>21.096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167</v>
      </c>
      <c r="AU348" s="178" t="s">
        <v>134</v>
      </c>
      <c r="AV348" s="10" t="s">
        <v>134</v>
      </c>
      <c r="AW348" s="10" t="s">
        <v>36</v>
      </c>
      <c r="AX348" s="10" t="s">
        <v>79</v>
      </c>
      <c r="AY348" s="178" t="s">
        <v>155</v>
      </c>
    </row>
    <row r="349" spans="2:65" s="10" customFormat="1" ht="16.5" customHeight="1">
      <c r="B349" s="171"/>
      <c r="C349" s="172"/>
      <c r="D349" s="172"/>
      <c r="E349" s="173" t="s">
        <v>22</v>
      </c>
      <c r="F349" s="271" t="s">
        <v>215</v>
      </c>
      <c r="G349" s="272"/>
      <c r="H349" s="272"/>
      <c r="I349" s="272"/>
      <c r="J349" s="172"/>
      <c r="K349" s="174">
        <v>30.242000000000001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167</v>
      </c>
      <c r="AU349" s="178" t="s">
        <v>134</v>
      </c>
      <c r="AV349" s="10" t="s">
        <v>134</v>
      </c>
      <c r="AW349" s="10" t="s">
        <v>36</v>
      </c>
      <c r="AX349" s="10" t="s">
        <v>79</v>
      </c>
      <c r="AY349" s="178" t="s">
        <v>155</v>
      </c>
    </row>
    <row r="350" spans="2:65" s="10" customFormat="1" ht="16.5" customHeight="1">
      <c r="B350" s="171"/>
      <c r="C350" s="172"/>
      <c r="D350" s="172"/>
      <c r="E350" s="173" t="s">
        <v>22</v>
      </c>
      <c r="F350" s="271" t="s">
        <v>715</v>
      </c>
      <c r="G350" s="272"/>
      <c r="H350" s="272"/>
      <c r="I350" s="272"/>
      <c r="J350" s="172"/>
      <c r="K350" s="174">
        <v>52.03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167</v>
      </c>
      <c r="AU350" s="178" t="s">
        <v>134</v>
      </c>
      <c r="AV350" s="10" t="s">
        <v>134</v>
      </c>
      <c r="AW350" s="10" t="s">
        <v>36</v>
      </c>
      <c r="AX350" s="10" t="s">
        <v>79</v>
      </c>
      <c r="AY350" s="178" t="s">
        <v>155</v>
      </c>
    </row>
    <row r="351" spans="2:65" s="12" customFormat="1" ht="16.5" customHeight="1">
      <c r="B351" s="186"/>
      <c r="C351" s="187"/>
      <c r="D351" s="187"/>
      <c r="E351" s="188" t="s">
        <v>22</v>
      </c>
      <c r="F351" s="273" t="s">
        <v>204</v>
      </c>
      <c r="G351" s="274"/>
      <c r="H351" s="274"/>
      <c r="I351" s="274"/>
      <c r="J351" s="187"/>
      <c r="K351" s="189">
        <v>103.36799999999999</v>
      </c>
      <c r="L351" s="187"/>
      <c r="M351" s="187"/>
      <c r="N351" s="187"/>
      <c r="O351" s="187"/>
      <c r="P351" s="187"/>
      <c r="Q351" s="187"/>
      <c r="R351" s="190"/>
      <c r="T351" s="191"/>
      <c r="U351" s="187"/>
      <c r="V351" s="187"/>
      <c r="W351" s="187"/>
      <c r="X351" s="187"/>
      <c r="Y351" s="187"/>
      <c r="Z351" s="187"/>
      <c r="AA351" s="192"/>
      <c r="AT351" s="193" t="s">
        <v>167</v>
      </c>
      <c r="AU351" s="193" t="s">
        <v>134</v>
      </c>
      <c r="AV351" s="12" t="s">
        <v>160</v>
      </c>
      <c r="AW351" s="12" t="s">
        <v>36</v>
      </c>
      <c r="AX351" s="12" t="s">
        <v>84</v>
      </c>
      <c r="AY351" s="193" t="s">
        <v>155</v>
      </c>
    </row>
    <row r="352" spans="2:65" s="1" customFormat="1" ht="25.5" customHeight="1">
      <c r="B352" s="37"/>
      <c r="C352" s="164" t="s">
        <v>716</v>
      </c>
      <c r="D352" s="164" t="s">
        <v>156</v>
      </c>
      <c r="E352" s="165" t="s">
        <v>717</v>
      </c>
      <c r="F352" s="263" t="s">
        <v>718</v>
      </c>
      <c r="G352" s="263"/>
      <c r="H352" s="263"/>
      <c r="I352" s="263"/>
      <c r="J352" s="166" t="s">
        <v>164</v>
      </c>
      <c r="K352" s="167">
        <v>103.36799999999999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0</v>
      </c>
      <c r="Y352" s="169">
        <f>X352*K352</f>
        <v>0</v>
      </c>
      <c r="Z352" s="169">
        <v>1.4999999999999999E-4</v>
      </c>
      <c r="AA352" s="170">
        <f>Z352*K352</f>
        <v>1.5505199999999998E-2</v>
      </c>
      <c r="AR352" s="21" t="s">
        <v>235</v>
      </c>
      <c r="AT352" s="21" t="s">
        <v>156</v>
      </c>
      <c r="AU352" s="21" t="s">
        <v>134</v>
      </c>
      <c r="AY352" s="21" t="s">
        <v>155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134</v>
      </c>
      <c r="BK352" s="107">
        <f>ROUND(L352*K352,2)</f>
        <v>0</v>
      </c>
      <c r="BL352" s="21" t="s">
        <v>235</v>
      </c>
      <c r="BM352" s="21" t="s">
        <v>719</v>
      </c>
    </row>
    <row r="353" spans="2:65" s="11" customFormat="1" ht="16.5" customHeight="1">
      <c r="B353" s="179"/>
      <c r="C353" s="180"/>
      <c r="D353" s="180"/>
      <c r="E353" s="181" t="s">
        <v>22</v>
      </c>
      <c r="F353" s="269" t="s">
        <v>713</v>
      </c>
      <c r="G353" s="270"/>
      <c r="H353" s="270"/>
      <c r="I353" s="270"/>
      <c r="J353" s="180"/>
      <c r="K353" s="181" t="s">
        <v>22</v>
      </c>
      <c r="L353" s="180"/>
      <c r="M353" s="180"/>
      <c r="N353" s="180"/>
      <c r="O353" s="180"/>
      <c r="P353" s="180"/>
      <c r="Q353" s="180"/>
      <c r="R353" s="182"/>
      <c r="T353" s="183"/>
      <c r="U353" s="180"/>
      <c r="V353" s="180"/>
      <c r="W353" s="180"/>
      <c r="X353" s="180"/>
      <c r="Y353" s="180"/>
      <c r="Z353" s="180"/>
      <c r="AA353" s="184"/>
      <c r="AT353" s="185" t="s">
        <v>167</v>
      </c>
      <c r="AU353" s="185" t="s">
        <v>134</v>
      </c>
      <c r="AV353" s="11" t="s">
        <v>84</v>
      </c>
      <c r="AW353" s="11" t="s">
        <v>36</v>
      </c>
      <c r="AX353" s="11" t="s">
        <v>79</v>
      </c>
      <c r="AY353" s="185" t="s">
        <v>155</v>
      </c>
    </row>
    <row r="354" spans="2:65" s="10" customFormat="1" ht="16.5" customHeight="1">
      <c r="B354" s="171"/>
      <c r="C354" s="172"/>
      <c r="D354" s="172"/>
      <c r="E354" s="173" t="s">
        <v>22</v>
      </c>
      <c r="F354" s="271" t="s">
        <v>714</v>
      </c>
      <c r="G354" s="272"/>
      <c r="H354" s="272"/>
      <c r="I354" s="272"/>
      <c r="J354" s="172"/>
      <c r="K354" s="174">
        <v>21.096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167</v>
      </c>
      <c r="AU354" s="178" t="s">
        <v>134</v>
      </c>
      <c r="AV354" s="10" t="s">
        <v>134</v>
      </c>
      <c r="AW354" s="10" t="s">
        <v>36</v>
      </c>
      <c r="AX354" s="10" t="s">
        <v>79</v>
      </c>
      <c r="AY354" s="178" t="s">
        <v>155</v>
      </c>
    </row>
    <row r="355" spans="2:65" s="10" customFormat="1" ht="16.5" customHeight="1">
      <c r="B355" s="171"/>
      <c r="C355" s="172"/>
      <c r="D355" s="172"/>
      <c r="E355" s="173" t="s">
        <v>22</v>
      </c>
      <c r="F355" s="271" t="s">
        <v>215</v>
      </c>
      <c r="G355" s="272"/>
      <c r="H355" s="272"/>
      <c r="I355" s="272"/>
      <c r="J355" s="172"/>
      <c r="K355" s="174">
        <v>30.242000000000001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167</v>
      </c>
      <c r="AU355" s="178" t="s">
        <v>134</v>
      </c>
      <c r="AV355" s="10" t="s">
        <v>134</v>
      </c>
      <c r="AW355" s="10" t="s">
        <v>36</v>
      </c>
      <c r="AX355" s="10" t="s">
        <v>79</v>
      </c>
      <c r="AY355" s="178" t="s">
        <v>155</v>
      </c>
    </row>
    <row r="356" spans="2:65" s="10" customFormat="1" ht="16.5" customHeight="1">
      <c r="B356" s="171"/>
      <c r="C356" s="172"/>
      <c r="D356" s="172"/>
      <c r="E356" s="173" t="s">
        <v>22</v>
      </c>
      <c r="F356" s="271" t="s">
        <v>715</v>
      </c>
      <c r="G356" s="272"/>
      <c r="H356" s="272"/>
      <c r="I356" s="272"/>
      <c r="J356" s="172"/>
      <c r="K356" s="174">
        <v>52.03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167</v>
      </c>
      <c r="AU356" s="178" t="s">
        <v>134</v>
      </c>
      <c r="AV356" s="10" t="s">
        <v>134</v>
      </c>
      <c r="AW356" s="10" t="s">
        <v>36</v>
      </c>
      <c r="AX356" s="10" t="s">
        <v>79</v>
      </c>
      <c r="AY356" s="178" t="s">
        <v>155</v>
      </c>
    </row>
    <row r="357" spans="2:65" s="12" customFormat="1" ht="16.5" customHeight="1">
      <c r="B357" s="186"/>
      <c r="C357" s="187"/>
      <c r="D357" s="187"/>
      <c r="E357" s="188" t="s">
        <v>22</v>
      </c>
      <c r="F357" s="273" t="s">
        <v>204</v>
      </c>
      <c r="G357" s="274"/>
      <c r="H357" s="274"/>
      <c r="I357" s="274"/>
      <c r="J357" s="187"/>
      <c r="K357" s="189">
        <v>103.36799999999999</v>
      </c>
      <c r="L357" s="187"/>
      <c r="M357" s="187"/>
      <c r="N357" s="187"/>
      <c r="O357" s="187"/>
      <c r="P357" s="187"/>
      <c r="Q357" s="187"/>
      <c r="R357" s="190"/>
      <c r="T357" s="191"/>
      <c r="U357" s="187"/>
      <c r="V357" s="187"/>
      <c r="W357" s="187"/>
      <c r="X357" s="187"/>
      <c r="Y357" s="187"/>
      <c r="Z357" s="187"/>
      <c r="AA357" s="192"/>
      <c r="AT357" s="193" t="s">
        <v>167</v>
      </c>
      <c r="AU357" s="193" t="s">
        <v>134</v>
      </c>
      <c r="AV357" s="12" t="s">
        <v>160</v>
      </c>
      <c r="AW357" s="12" t="s">
        <v>36</v>
      </c>
      <c r="AX357" s="12" t="s">
        <v>84</v>
      </c>
      <c r="AY357" s="193" t="s">
        <v>155</v>
      </c>
    </row>
    <row r="358" spans="2:65" s="1" customFormat="1" ht="25.5" customHeight="1">
      <c r="B358" s="37"/>
      <c r="C358" s="164" t="s">
        <v>720</v>
      </c>
      <c r="D358" s="164" t="s">
        <v>156</v>
      </c>
      <c r="E358" s="165" t="s">
        <v>721</v>
      </c>
      <c r="F358" s="263" t="s">
        <v>722</v>
      </c>
      <c r="G358" s="263"/>
      <c r="H358" s="263"/>
      <c r="I358" s="263"/>
      <c r="J358" s="166" t="s">
        <v>164</v>
      </c>
      <c r="K358" s="167">
        <v>4.6500000000000004</v>
      </c>
      <c r="L358" s="264">
        <v>0</v>
      </c>
      <c r="M358" s="265"/>
      <c r="N358" s="266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0</v>
      </c>
      <c r="Y358" s="169">
        <f>X358*K358</f>
        <v>0</v>
      </c>
      <c r="Z358" s="169">
        <v>0</v>
      </c>
      <c r="AA358" s="170">
        <f>Z358*K358</f>
        <v>0</v>
      </c>
      <c r="AR358" s="21" t="s">
        <v>235</v>
      </c>
      <c r="AT358" s="21" t="s">
        <v>156</v>
      </c>
      <c r="AU358" s="21" t="s">
        <v>134</v>
      </c>
      <c r="AY358" s="21" t="s">
        <v>155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134</v>
      </c>
      <c r="BK358" s="107">
        <f>ROUND(L358*K358,2)</f>
        <v>0</v>
      </c>
      <c r="BL358" s="21" t="s">
        <v>235</v>
      </c>
      <c r="BM358" s="21" t="s">
        <v>723</v>
      </c>
    </row>
    <row r="359" spans="2:65" s="10" customFormat="1" ht="16.5" customHeight="1">
      <c r="B359" s="171"/>
      <c r="C359" s="172"/>
      <c r="D359" s="172"/>
      <c r="E359" s="173" t="s">
        <v>22</v>
      </c>
      <c r="F359" s="267" t="s">
        <v>724</v>
      </c>
      <c r="G359" s="268"/>
      <c r="H359" s="268"/>
      <c r="I359" s="268"/>
      <c r="J359" s="172"/>
      <c r="K359" s="174">
        <v>4.6500000000000004</v>
      </c>
      <c r="L359" s="172"/>
      <c r="M359" s="172"/>
      <c r="N359" s="172"/>
      <c r="O359" s="172"/>
      <c r="P359" s="172"/>
      <c r="Q359" s="172"/>
      <c r="R359" s="175"/>
      <c r="T359" s="176"/>
      <c r="U359" s="172"/>
      <c r="V359" s="172"/>
      <c r="W359" s="172"/>
      <c r="X359" s="172"/>
      <c r="Y359" s="172"/>
      <c r="Z359" s="172"/>
      <c r="AA359" s="177"/>
      <c r="AT359" s="178" t="s">
        <v>167</v>
      </c>
      <c r="AU359" s="178" t="s">
        <v>134</v>
      </c>
      <c r="AV359" s="10" t="s">
        <v>134</v>
      </c>
      <c r="AW359" s="10" t="s">
        <v>36</v>
      </c>
      <c r="AX359" s="10" t="s">
        <v>84</v>
      </c>
      <c r="AY359" s="178" t="s">
        <v>155</v>
      </c>
    </row>
    <row r="360" spans="2:65" s="1" customFormat="1" ht="16.5" customHeight="1">
      <c r="B360" s="37"/>
      <c r="C360" s="194" t="s">
        <v>725</v>
      </c>
      <c r="D360" s="194" t="s">
        <v>228</v>
      </c>
      <c r="E360" s="195" t="s">
        <v>726</v>
      </c>
      <c r="F360" s="275" t="s">
        <v>727</v>
      </c>
      <c r="G360" s="275"/>
      <c r="H360" s="275"/>
      <c r="I360" s="275"/>
      <c r="J360" s="196" t="s">
        <v>164</v>
      </c>
      <c r="K360" s="197">
        <v>4.883</v>
      </c>
      <c r="L360" s="276">
        <v>0</v>
      </c>
      <c r="M360" s="277"/>
      <c r="N360" s="278">
        <f>ROUND(L360*K360,2)</f>
        <v>0</v>
      </c>
      <c r="O360" s="266"/>
      <c r="P360" s="266"/>
      <c r="Q360" s="266"/>
      <c r="R360" s="39"/>
      <c r="T360" s="168" t="s">
        <v>22</v>
      </c>
      <c r="U360" s="46" t="s">
        <v>46</v>
      </c>
      <c r="V360" s="38"/>
      <c r="W360" s="169">
        <f>V360*K360</f>
        <v>0</v>
      </c>
      <c r="X360" s="169">
        <v>9.9999999999999995E-7</v>
      </c>
      <c r="Y360" s="169">
        <f>X360*K360</f>
        <v>4.8829999999999997E-6</v>
      </c>
      <c r="Z360" s="169">
        <v>0</v>
      </c>
      <c r="AA360" s="170">
        <f>Z360*K360</f>
        <v>0</v>
      </c>
      <c r="AR360" s="21" t="s">
        <v>305</v>
      </c>
      <c r="AT360" s="21" t="s">
        <v>228</v>
      </c>
      <c r="AU360" s="21" t="s">
        <v>134</v>
      </c>
      <c r="AY360" s="21" t="s">
        <v>155</v>
      </c>
      <c r="BE360" s="107">
        <f>IF(U360="základní",N360,0)</f>
        <v>0</v>
      </c>
      <c r="BF360" s="107">
        <f>IF(U360="snížená",N360,0)</f>
        <v>0</v>
      </c>
      <c r="BG360" s="107">
        <f>IF(U360="zákl. přenesená",N360,0)</f>
        <v>0</v>
      </c>
      <c r="BH360" s="107">
        <f>IF(U360="sníž. přenesená",N360,0)</f>
        <v>0</v>
      </c>
      <c r="BI360" s="107">
        <f>IF(U360="nulová",N360,0)</f>
        <v>0</v>
      </c>
      <c r="BJ360" s="21" t="s">
        <v>134</v>
      </c>
      <c r="BK360" s="107">
        <f>ROUND(L360*K360,2)</f>
        <v>0</v>
      </c>
      <c r="BL360" s="21" t="s">
        <v>235</v>
      </c>
      <c r="BM360" s="21" t="s">
        <v>728</v>
      </c>
    </row>
    <row r="361" spans="2:65" s="1" customFormat="1" ht="25.5" customHeight="1">
      <c r="B361" s="37"/>
      <c r="C361" s="164" t="s">
        <v>729</v>
      </c>
      <c r="D361" s="164" t="s">
        <v>156</v>
      </c>
      <c r="E361" s="165" t="s">
        <v>730</v>
      </c>
      <c r="F361" s="263" t="s">
        <v>731</v>
      </c>
      <c r="G361" s="263"/>
      <c r="H361" s="263"/>
      <c r="I361" s="263"/>
      <c r="J361" s="166" t="s">
        <v>164</v>
      </c>
      <c r="K361" s="167">
        <v>168.83699999999999</v>
      </c>
      <c r="L361" s="264">
        <v>0</v>
      </c>
      <c r="M361" s="265"/>
      <c r="N361" s="266">
        <f>ROUND(L361*K361,2)</f>
        <v>0</v>
      </c>
      <c r="O361" s="266"/>
      <c r="P361" s="266"/>
      <c r="Q361" s="266"/>
      <c r="R361" s="39"/>
      <c r="T361" s="168" t="s">
        <v>22</v>
      </c>
      <c r="U361" s="46" t="s">
        <v>46</v>
      </c>
      <c r="V361" s="38"/>
      <c r="W361" s="169">
        <f>V361*K361</f>
        <v>0</v>
      </c>
      <c r="X361" s="169">
        <v>2.0000000000000001E-4</v>
      </c>
      <c r="Y361" s="169">
        <f>X361*K361</f>
        <v>3.3767399999999996E-2</v>
      </c>
      <c r="Z361" s="169">
        <v>0</v>
      </c>
      <c r="AA361" s="170">
        <f>Z361*K361</f>
        <v>0</v>
      </c>
      <c r="AR361" s="21" t="s">
        <v>235</v>
      </c>
      <c r="AT361" s="21" t="s">
        <v>156</v>
      </c>
      <c r="AU361" s="21" t="s">
        <v>134</v>
      </c>
      <c r="AY361" s="21" t="s">
        <v>155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1" t="s">
        <v>134</v>
      </c>
      <c r="BK361" s="107">
        <f>ROUND(L361*K361,2)</f>
        <v>0</v>
      </c>
      <c r="BL361" s="21" t="s">
        <v>235</v>
      </c>
      <c r="BM361" s="21" t="s">
        <v>732</v>
      </c>
    </row>
    <row r="362" spans="2:65" s="10" customFormat="1" ht="16.5" customHeight="1">
      <c r="B362" s="171"/>
      <c r="C362" s="172"/>
      <c r="D362" s="172"/>
      <c r="E362" s="173" t="s">
        <v>22</v>
      </c>
      <c r="F362" s="267" t="s">
        <v>733</v>
      </c>
      <c r="G362" s="268"/>
      <c r="H362" s="268"/>
      <c r="I362" s="268"/>
      <c r="J362" s="172"/>
      <c r="K362" s="174">
        <v>42.8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167</v>
      </c>
      <c r="AU362" s="178" t="s">
        <v>134</v>
      </c>
      <c r="AV362" s="10" t="s">
        <v>134</v>
      </c>
      <c r="AW362" s="10" t="s">
        <v>36</v>
      </c>
      <c r="AX362" s="10" t="s">
        <v>79</v>
      </c>
      <c r="AY362" s="178" t="s">
        <v>155</v>
      </c>
    </row>
    <row r="363" spans="2:65" s="10" customFormat="1" ht="16.5" customHeight="1">
      <c r="B363" s="171"/>
      <c r="C363" s="172"/>
      <c r="D363" s="172"/>
      <c r="E363" s="173" t="s">
        <v>22</v>
      </c>
      <c r="F363" s="271" t="s">
        <v>209</v>
      </c>
      <c r="G363" s="272"/>
      <c r="H363" s="272"/>
      <c r="I363" s="272"/>
      <c r="J363" s="172"/>
      <c r="K363" s="174">
        <v>126.03700000000001</v>
      </c>
      <c r="L363" s="172"/>
      <c r="M363" s="172"/>
      <c r="N363" s="172"/>
      <c r="O363" s="172"/>
      <c r="P363" s="172"/>
      <c r="Q363" s="172"/>
      <c r="R363" s="175"/>
      <c r="T363" s="176"/>
      <c r="U363" s="172"/>
      <c r="V363" s="172"/>
      <c r="W363" s="172"/>
      <c r="X363" s="172"/>
      <c r="Y363" s="172"/>
      <c r="Z363" s="172"/>
      <c r="AA363" s="177"/>
      <c r="AT363" s="178" t="s">
        <v>167</v>
      </c>
      <c r="AU363" s="178" t="s">
        <v>134</v>
      </c>
      <c r="AV363" s="10" t="s">
        <v>134</v>
      </c>
      <c r="AW363" s="10" t="s">
        <v>36</v>
      </c>
      <c r="AX363" s="10" t="s">
        <v>79</v>
      </c>
      <c r="AY363" s="178" t="s">
        <v>155</v>
      </c>
    </row>
    <row r="364" spans="2:65" s="12" customFormat="1" ht="16.5" customHeight="1">
      <c r="B364" s="186"/>
      <c r="C364" s="187"/>
      <c r="D364" s="187"/>
      <c r="E364" s="188" t="s">
        <v>22</v>
      </c>
      <c r="F364" s="273" t="s">
        <v>204</v>
      </c>
      <c r="G364" s="274"/>
      <c r="H364" s="274"/>
      <c r="I364" s="274"/>
      <c r="J364" s="187"/>
      <c r="K364" s="189">
        <v>168.83699999999999</v>
      </c>
      <c r="L364" s="187"/>
      <c r="M364" s="187"/>
      <c r="N364" s="187"/>
      <c r="O364" s="187"/>
      <c r="P364" s="187"/>
      <c r="Q364" s="187"/>
      <c r="R364" s="190"/>
      <c r="T364" s="191"/>
      <c r="U364" s="187"/>
      <c r="V364" s="187"/>
      <c r="W364" s="187"/>
      <c r="X364" s="187"/>
      <c r="Y364" s="187"/>
      <c r="Z364" s="187"/>
      <c r="AA364" s="192"/>
      <c r="AT364" s="193" t="s">
        <v>167</v>
      </c>
      <c r="AU364" s="193" t="s">
        <v>134</v>
      </c>
      <c r="AV364" s="12" t="s">
        <v>160</v>
      </c>
      <c r="AW364" s="12" t="s">
        <v>36</v>
      </c>
      <c r="AX364" s="12" t="s">
        <v>84</v>
      </c>
      <c r="AY364" s="193" t="s">
        <v>155</v>
      </c>
    </row>
    <row r="365" spans="2:65" s="1" customFormat="1" ht="38.25" customHeight="1">
      <c r="B365" s="37"/>
      <c r="C365" s="164" t="s">
        <v>734</v>
      </c>
      <c r="D365" s="164" t="s">
        <v>156</v>
      </c>
      <c r="E365" s="165" t="s">
        <v>735</v>
      </c>
      <c r="F365" s="263" t="s">
        <v>736</v>
      </c>
      <c r="G365" s="263"/>
      <c r="H365" s="263"/>
      <c r="I365" s="263"/>
      <c r="J365" s="166" t="s">
        <v>164</v>
      </c>
      <c r="K365" s="167">
        <v>168.83699999999999</v>
      </c>
      <c r="L365" s="264">
        <v>0</v>
      </c>
      <c r="M365" s="265"/>
      <c r="N365" s="266">
        <f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>V365*K365</f>
        <v>0</v>
      </c>
      <c r="X365" s="169">
        <v>1.7000000000000001E-4</v>
      </c>
      <c r="Y365" s="169">
        <f>X365*K365</f>
        <v>2.8702290000000002E-2</v>
      </c>
      <c r="Z365" s="169">
        <v>0</v>
      </c>
      <c r="AA365" s="170">
        <f>Z365*K365</f>
        <v>0</v>
      </c>
      <c r="AR365" s="21" t="s">
        <v>235</v>
      </c>
      <c r="AT365" s="21" t="s">
        <v>156</v>
      </c>
      <c r="AU365" s="21" t="s">
        <v>134</v>
      </c>
      <c r="AY365" s="21" t="s">
        <v>155</v>
      </c>
      <c r="BE365" s="107">
        <f>IF(U365="základní",N365,0)</f>
        <v>0</v>
      </c>
      <c r="BF365" s="107">
        <f>IF(U365="snížená",N365,0)</f>
        <v>0</v>
      </c>
      <c r="BG365" s="107">
        <f>IF(U365="zákl. přenesená",N365,0)</f>
        <v>0</v>
      </c>
      <c r="BH365" s="107">
        <f>IF(U365="sníž. přenesená",N365,0)</f>
        <v>0</v>
      </c>
      <c r="BI365" s="107">
        <f>IF(U365="nulová",N365,0)</f>
        <v>0</v>
      </c>
      <c r="BJ365" s="21" t="s">
        <v>134</v>
      </c>
      <c r="BK365" s="107">
        <f>ROUND(L365*K365,2)</f>
        <v>0</v>
      </c>
      <c r="BL365" s="21" t="s">
        <v>235</v>
      </c>
      <c r="BM365" s="21" t="s">
        <v>737</v>
      </c>
    </row>
    <row r="366" spans="2:65" s="10" customFormat="1" ht="16.5" customHeight="1">
      <c r="B366" s="171"/>
      <c r="C366" s="172"/>
      <c r="D366" s="172"/>
      <c r="E366" s="173" t="s">
        <v>22</v>
      </c>
      <c r="F366" s="267" t="s">
        <v>738</v>
      </c>
      <c r="G366" s="268"/>
      <c r="H366" s="268"/>
      <c r="I366" s="268"/>
      <c r="J366" s="172"/>
      <c r="K366" s="174">
        <v>168.83699999999999</v>
      </c>
      <c r="L366" s="172"/>
      <c r="M366" s="172"/>
      <c r="N366" s="172"/>
      <c r="O366" s="172"/>
      <c r="P366" s="172"/>
      <c r="Q366" s="172"/>
      <c r="R366" s="175"/>
      <c r="T366" s="176"/>
      <c r="U366" s="172"/>
      <c r="V366" s="172"/>
      <c r="W366" s="172"/>
      <c r="X366" s="172"/>
      <c r="Y366" s="172"/>
      <c r="Z366" s="172"/>
      <c r="AA366" s="177"/>
      <c r="AT366" s="178" t="s">
        <v>167</v>
      </c>
      <c r="AU366" s="178" t="s">
        <v>134</v>
      </c>
      <c r="AV366" s="10" t="s">
        <v>134</v>
      </c>
      <c r="AW366" s="10" t="s">
        <v>36</v>
      </c>
      <c r="AX366" s="10" t="s">
        <v>84</v>
      </c>
      <c r="AY366" s="178" t="s">
        <v>155</v>
      </c>
    </row>
    <row r="367" spans="2:65" s="1" customFormat="1" ht="25.5" customHeight="1">
      <c r="B367" s="37"/>
      <c r="C367" s="164" t="s">
        <v>739</v>
      </c>
      <c r="D367" s="164" t="s">
        <v>156</v>
      </c>
      <c r="E367" s="165" t="s">
        <v>740</v>
      </c>
      <c r="F367" s="263" t="s">
        <v>741</v>
      </c>
      <c r="G367" s="263"/>
      <c r="H367" s="263"/>
      <c r="I367" s="263"/>
      <c r="J367" s="166" t="s">
        <v>164</v>
      </c>
      <c r="K367" s="167">
        <v>42.8</v>
      </c>
      <c r="L367" s="264">
        <v>0</v>
      </c>
      <c r="M367" s="265"/>
      <c r="N367" s="266">
        <f>ROUND(L367*K367,2)</f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>V367*K367</f>
        <v>0</v>
      </c>
      <c r="X367" s="169">
        <v>0</v>
      </c>
      <c r="Y367" s="169">
        <f>X367*K367</f>
        <v>0</v>
      </c>
      <c r="Z367" s="169">
        <v>0</v>
      </c>
      <c r="AA367" s="170">
        <f>Z367*K367</f>
        <v>0</v>
      </c>
      <c r="AR367" s="21" t="s">
        <v>235</v>
      </c>
      <c r="AT367" s="21" t="s">
        <v>156</v>
      </c>
      <c r="AU367" s="21" t="s">
        <v>134</v>
      </c>
      <c r="AY367" s="21" t="s">
        <v>155</v>
      </c>
      <c r="BE367" s="107">
        <f>IF(U367="základní",N367,0)</f>
        <v>0</v>
      </c>
      <c r="BF367" s="107">
        <f>IF(U367="snížená",N367,0)</f>
        <v>0</v>
      </c>
      <c r="BG367" s="107">
        <f>IF(U367="zákl. přenesená",N367,0)</f>
        <v>0</v>
      </c>
      <c r="BH367" s="107">
        <f>IF(U367="sníž. přenesená",N367,0)</f>
        <v>0</v>
      </c>
      <c r="BI367" s="107">
        <f>IF(U367="nulová",N367,0)</f>
        <v>0</v>
      </c>
      <c r="BJ367" s="21" t="s">
        <v>134</v>
      </c>
      <c r="BK367" s="107">
        <f>ROUND(L367*K367,2)</f>
        <v>0</v>
      </c>
      <c r="BL367" s="21" t="s">
        <v>235</v>
      </c>
      <c r="BM367" s="21" t="s">
        <v>742</v>
      </c>
    </row>
    <row r="368" spans="2:65" s="10" customFormat="1" ht="16.5" customHeight="1">
      <c r="B368" s="171"/>
      <c r="C368" s="172"/>
      <c r="D368" s="172"/>
      <c r="E368" s="173" t="s">
        <v>22</v>
      </c>
      <c r="F368" s="267" t="s">
        <v>733</v>
      </c>
      <c r="G368" s="268"/>
      <c r="H368" s="268"/>
      <c r="I368" s="268"/>
      <c r="J368" s="172"/>
      <c r="K368" s="174">
        <v>42.8</v>
      </c>
      <c r="L368" s="172"/>
      <c r="M368" s="172"/>
      <c r="N368" s="172"/>
      <c r="O368" s="172"/>
      <c r="P368" s="172"/>
      <c r="Q368" s="172"/>
      <c r="R368" s="175"/>
      <c r="T368" s="176"/>
      <c r="U368" s="172"/>
      <c r="V368" s="172"/>
      <c r="W368" s="172"/>
      <c r="X368" s="172"/>
      <c r="Y368" s="172"/>
      <c r="Z368" s="172"/>
      <c r="AA368" s="177"/>
      <c r="AT368" s="178" t="s">
        <v>167</v>
      </c>
      <c r="AU368" s="178" t="s">
        <v>134</v>
      </c>
      <c r="AV368" s="10" t="s">
        <v>134</v>
      </c>
      <c r="AW368" s="10" t="s">
        <v>36</v>
      </c>
      <c r="AX368" s="10" t="s">
        <v>84</v>
      </c>
      <c r="AY368" s="178" t="s">
        <v>155</v>
      </c>
    </row>
    <row r="369" spans="2:65" s="9" customFormat="1" ht="37.35" customHeight="1">
      <c r="B369" s="153"/>
      <c r="C369" s="154"/>
      <c r="D369" s="155" t="s">
        <v>128</v>
      </c>
      <c r="E369" s="155"/>
      <c r="F369" s="155"/>
      <c r="G369" s="155"/>
      <c r="H369" s="155"/>
      <c r="I369" s="155"/>
      <c r="J369" s="155"/>
      <c r="K369" s="155"/>
      <c r="L369" s="155"/>
      <c r="M369" s="155"/>
      <c r="N369" s="281">
        <f>BK369</f>
        <v>0</v>
      </c>
      <c r="O369" s="257"/>
      <c r="P369" s="257"/>
      <c r="Q369" s="257"/>
      <c r="R369" s="156"/>
      <c r="T369" s="157"/>
      <c r="U369" s="154"/>
      <c r="V369" s="154"/>
      <c r="W369" s="158">
        <f>W370+W410</f>
        <v>0</v>
      </c>
      <c r="X369" s="154"/>
      <c r="Y369" s="158">
        <f>Y370+Y410</f>
        <v>0</v>
      </c>
      <c r="Z369" s="154"/>
      <c r="AA369" s="159">
        <f>AA370+AA410</f>
        <v>0</v>
      </c>
      <c r="AR369" s="160" t="s">
        <v>168</v>
      </c>
      <c r="AT369" s="161" t="s">
        <v>78</v>
      </c>
      <c r="AU369" s="161" t="s">
        <v>79</v>
      </c>
      <c r="AY369" s="160" t="s">
        <v>155</v>
      </c>
      <c r="BK369" s="162">
        <f>BK370+BK410</f>
        <v>0</v>
      </c>
    </row>
    <row r="370" spans="2:65" s="9" customFormat="1" ht="19.95" customHeight="1">
      <c r="B370" s="153"/>
      <c r="C370" s="154"/>
      <c r="D370" s="163" t="s">
        <v>129</v>
      </c>
      <c r="E370" s="163"/>
      <c r="F370" s="163"/>
      <c r="G370" s="163"/>
      <c r="H370" s="163"/>
      <c r="I370" s="163"/>
      <c r="J370" s="163"/>
      <c r="K370" s="163"/>
      <c r="L370" s="163"/>
      <c r="M370" s="163"/>
      <c r="N370" s="282">
        <f>BK370</f>
        <v>0</v>
      </c>
      <c r="O370" s="283"/>
      <c r="P370" s="283"/>
      <c r="Q370" s="283"/>
      <c r="R370" s="156"/>
      <c r="T370" s="157"/>
      <c r="U370" s="154"/>
      <c r="V370" s="154"/>
      <c r="W370" s="158">
        <f>SUM(W371:W409)</f>
        <v>0</v>
      </c>
      <c r="X370" s="154"/>
      <c r="Y370" s="158">
        <f>SUM(Y371:Y409)</f>
        <v>0</v>
      </c>
      <c r="Z370" s="154"/>
      <c r="AA370" s="159">
        <f>SUM(AA371:AA409)</f>
        <v>0</v>
      </c>
      <c r="AR370" s="160" t="s">
        <v>168</v>
      </c>
      <c r="AT370" s="161" t="s">
        <v>78</v>
      </c>
      <c r="AU370" s="161" t="s">
        <v>84</v>
      </c>
      <c r="AY370" s="160" t="s">
        <v>155</v>
      </c>
      <c r="BK370" s="162">
        <f>SUM(BK371:BK409)</f>
        <v>0</v>
      </c>
    </row>
    <row r="371" spans="2:65" s="1" customFormat="1" ht="16.5" customHeight="1">
      <c r="B371" s="37"/>
      <c r="C371" s="164" t="s">
        <v>743</v>
      </c>
      <c r="D371" s="164" t="s">
        <v>156</v>
      </c>
      <c r="E371" s="165" t="s">
        <v>744</v>
      </c>
      <c r="F371" s="263" t="s">
        <v>745</v>
      </c>
      <c r="G371" s="263"/>
      <c r="H371" s="263"/>
      <c r="I371" s="263"/>
      <c r="J371" s="166" t="s">
        <v>324</v>
      </c>
      <c r="K371" s="167">
        <v>1</v>
      </c>
      <c r="L371" s="264">
        <v>0</v>
      </c>
      <c r="M371" s="265"/>
      <c r="N371" s="266">
        <f t="shared" ref="N371:N409" si="55">ROUND(L371*K371,2)</f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ref="W371:W409" si="56">V371*K371</f>
        <v>0</v>
      </c>
      <c r="X371" s="169">
        <v>0</v>
      </c>
      <c r="Y371" s="169">
        <f t="shared" ref="Y371:Y409" si="57">X371*K371</f>
        <v>0</v>
      </c>
      <c r="Z371" s="169">
        <v>0</v>
      </c>
      <c r="AA371" s="170">
        <f t="shared" ref="AA371:AA409" si="58">Z371*K371</f>
        <v>0</v>
      </c>
      <c r="AR371" s="21" t="s">
        <v>444</v>
      </c>
      <c r="AT371" s="21" t="s">
        <v>156</v>
      </c>
      <c r="AU371" s="21" t="s">
        <v>134</v>
      </c>
      <c r="AY371" s="21" t="s">
        <v>155</v>
      </c>
      <c r="BE371" s="107">
        <f t="shared" ref="BE371:BE409" si="59">IF(U371="základní",N371,0)</f>
        <v>0</v>
      </c>
      <c r="BF371" s="107">
        <f t="shared" ref="BF371:BF409" si="60">IF(U371="snížená",N371,0)</f>
        <v>0</v>
      </c>
      <c r="BG371" s="107">
        <f t="shared" ref="BG371:BG409" si="61">IF(U371="zákl. přenesená",N371,0)</f>
        <v>0</v>
      </c>
      <c r="BH371" s="107">
        <f t="shared" ref="BH371:BH409" si="62">IF(U371="sníž. přenesená",N371,0)</f>
        <v>0</v>
      </c>
      <c r="BI371" s="107">
        <f t="shared" ref="BI371:BI409" si="63">IF(U371="nulová",N371,0)</f>
        <v>0</v>
      </c>
      <c r="BJ371" s="21" t="s">
        <v>134</v>
      </c>
      <c r="BK371" s="107">
        <f t="shared" ref="BK371:BK409" si="64">ROUND(L371*K371,2)</f>
        <v>0</v>
      </c>
      <c r="BL371" s="21" t="s">
        <v>444</v>
      </c>
      <c r="BM371" s="21" t="s">
        <v>746</v>
      </c>
    </row>
    <row r="372" spans="2:65" s="1" customFormat="1" ht="16.5" customHeight="1">
      <c r="B372" s="37"/>
      <c r="C372" s="164" t="s">
        <v>747</v>
      </c>
      <c r="D372" s="164" t="s">
        <v>156</v>
      </c>
      <c r="E372" s="165" t="s">
        <v>748</v>
      </c>
      <c r="F372" s="263" t="s">
        <v>749</v>
      </c>
      <c r="G372" s="263"/>
      <c r="H372" s="263"/>
      <c r="I372" s="263"/>
      <c r="J372" s="166" t="s">
        <v>324</v>
      </c>
      <c r="K372" s="167">
        <v>1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444</v>
      </c>
      <c r="AT372" s="21" t="s">
        <v>156</v>
      </c>
      <c r="AU372" s="21" t="s">
        <v>134</v>
      </c>
      <c r="AY372" s="21" t="s">
        <v>155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134</v>
      </c>
      <c r="BK372" s="107">
        <f t="shared" si="64"/>
        <v>0</v>
      </c>
      <c r="BL372" s="21" t="s">
        <v>444</v>
      </c>
      <c r="BM372" s="21" t="s">
        <v>750</v>
      </c>
    </row>
    <row r="373" spans="2:65" s="1" customFormat="1" ht="25.5" customHeight="1">
      <c r="B373" s="37"/>
      <c r="C373" s="164" t="s">
        <v>751</v>
      </c>
      <c r="D373" s="164" t="s">
        <v>156</v>
      </c>
      <c r="E373" s="165" t="s">
        <v>752</v>
      </c>
      <c r="F373" s="263" t="s">
        <v>753</v>
      </c>
      <c r="G373" s="263"/>
      <c r="H373" s="263"/>
      <c r="I373" s="263"/>
      <c r="J373" s="166" t="s">
        <v>324</v>
      </c>
      <c r="K373" s="167">
        <v>1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444</v>
      </c>
      <c r="AT373" s="21" t="s">
        <v>156</v>
      </c>
      <c r="AU373" s="21" t="s">
        <v>134</v>
      </c>
      <c r="AY373" s="21" t="s">
        <v>155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134</v>
      </c>
      <c r="BK373" s="107">
        <f t="shared" si="64"/>
        <v>0</v>
      </c>
      <c r="BL373" s="21" t="s">
        <v>444</v>
      </c>
      <c r="BM373" s="21" t="s">
        <v>754</v>
      </c>
    </row>
    <row r="374" spans="2:65" s="1" customFormat="1" ht="16.5" customHeight="1">
      <c r="B374" s="37"/>
      <c r="C374" s="164" t="s">
        <v>755</v>
      </c>
      <c r="D374" s="164" t="s">
        <v>156</v>
      </c>
      <c r="E374" s="165" t="s">
        <v>756</v>
      </c>
      <c r="F374" s="263" t="s">
        <v>757</v>
      </c>
      <c r="G374" s="263"/>
      <c r="H374" s="263"/>
      <c r="I374" s="263"/>
      <c r="J374" s="166" t="s">
        <v>324</v>
      </c>
      <c r="K374" s="167">
        <v>1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444</v>
      </c>
      <c r="AT374" s="21" t="s">
        <v>156</v>
      </c>
      <c r="AU374" s="21" t="s">
        <v>134</v>
      </c>
      <c r="AY374" s="21" t="s">
        <v>155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134</v>
      </c>
      <c r="BK374" s="107">
        <f t="shared" si="64"/>
        <v>0</v>
      </c>
      <c r="BL374" s="21" t="s">
        <v>444</v>
      </c>
      <c r="BM374" s="21" t="s">
        <v>758</v>
      </c>
    </row>
    <row r="375" spans="2:65" s="1" customFormat="1" ht="16.5" customHeight="1">
      <c r="B375" s="37"/>
      <c r="C375" s="164" t="s">
        <v>759</v>
      </c>
      <c r="D375" s="164" t="s">
        <v>156</v>
      </c>
      <c r="E375" s="165" t="s">
        <v>760</v>
      </c>
      <c r="F375" s="263" t="s">
        <v>761</v>
      </c>
      <c r="G375" s="263"/>
      <c r="H375" s="263"/>
      <c r="I375" s="263"/>
      <c r="J375" s="166" t="s">
        <v>324</v>
      </c>
      <c r="K375" s="167">
        <v>1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444</v>
      </c>
      <c r="AT375" s="21" t="s">
        <v>156</v>
      </c>
      <c r="AU375" s="21" t="s">
        <v>134</v>
      </c>
      <c r="AY375" s="21" t="s">
        <v>155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134</v>
      </c>
      <c r="BK375" s="107">
        <f t="shared" si="64"/>
        <v>0</v>
      </c>
      <c r="BL375" s="21" t="s">
        <v>444</v>
      </c>
      <c r="BM375" s="21" t="s">
        <v>762</v>
      </c>
    </row>
    <row r="376" spans="2:65" s="1" customFormat="1" ht="38.25" customHeight="1">
      <c r="B376" s="37"/>
      <c r="C376" s="164" t="s">
        <v>763</v>
      </c>
      <c r="D376" s="164" t="s">
        <v>156</v>
      </c>
      <c r="E376" s="165" t="s">
        <v>764</v>
      </c>
      <c r="F376" s="263" t="s">
        <v>765</v>
      </c>
      <c r="G376" s="263"/>
      <c r="H376" s="263"/>
      <c r="I376" s="263"/>
      <c r="J376" s="166" t="s">
        <v>171</v>
      </c>
      <c r="K376" s="167">
        <v>55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444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444</v>
      </c>
      <c r="BM376" s="21" t="s">
        <v>766</v>
      </c>
    </row>
    <row r="377" spans="2:65" s="1" customFormat="1" ht="38.25" customHeight="1">
      <c r="B377" s="37"/>
      <c r="C377" s="164" t="s">
        <v>767</v>
      </c>
      <c r="D377" s="164" t="s">
        <v>156</v>
      </c>
      <c r="E377" s="165" t="s">
        <v>768</v>
      </c>
      <c r="F377" s="263" t="s">
        <v>769</v>
      </c>
      <c r="G377" s="263"/>
      <c r="H377" s="263"/>
      <c r="I377" s="263"/>
      <c r="J377" s="166" t="s">
        <v>171</v>
      </c>
      <c r="K377" s="167">
        <v>105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444</v>
      </c>
      <c r="BM377" s="21" t="s">
        <v>770</v>
      </c>
    </row>
    <row r="378" spans="2:65" s="1" customFormat="1" ht="16.5" customHeight="1">
      <c r="B378" s="37"/>
      <c r="C378" s="164" t="s">
        <v>771</v>
      </c>
      <c r="D378" s="164" t="s">
        <v>156</v>
      </c>
      <c r="E378" s="165" t="s">
        <v>772</v>
      </c>
      <c r="F378" s="263" t="s">
        <v>773</v>
      </c>
      <c r="G378" s="263"/>
      <c r="H378" s="263"/>
      <c r="I378" s="263"/>
      <c r="J378" s="166" t="s">
        <v>171</v>
      </c>
      <c r="K378" s="167">
        <v>15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444</v>
      </c>
      <c r="BM378" s="21" t="s">
        <v>774</v>
      </c>
    </row>
    <row r="379" spans="2:65" s="1" customFormat="1" ht="16.5" customHeight="1">
      <c r="B379" s="37"/>
      <c r="C379" s="164" t="s">
        <v>775</v>
      </c>
      <c r="D379" s="164" t="s">
        <v>156</v>
      </c>
      <c r="E379" s="165" t="s">
        <v>776</v>
      </c>
      <c r="F379" s="263" t="s">
        <v>777</v>
      </c>
      <c r="G379" s="263"/>
      <c r="H379" s="263"/>
      <c r="I379" s="263"/>
      <c r="J379" s="166" t="s">
        <v>171</v>
      </c>
      <c r="K379" s="167">
        <v>25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444</v>
      </c>
      <c r="BM379" s="21" t="s">
        <v>778</v>
      </c>
    </row>
    <row r="380" spans="2:65" s="1" customFormat="1" ht="16.5" customHeight="1">
      <c r="B380" s="37"/>
      <c r="C380" s="164" t="s">
        <v>779</v>
      </c>
      <c r="D380" s="164" t="s">
        <v>156</v>
      </c>
      <c r="E380" s="165" t="s">
        <v>780</v>
      </c>
      <c r="F380" s="263" t="s">
        <v>781</v>
      </c>
      <c r="G380" s="263"/>
      <c r="H380" s="263"/>
      <c r="I380" s="263"/>
      <c r="J380" s="166" t="s">
        <v>171</v>
      </c>
      <c r="K380" s="167">
        <v>6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444</v>
      </c>
      <c r="BM380" s="21" t="s">
        <v>782</v>
      </c>
    </row>
    <row r="381" spans="2:65" s="1" customFormat="1" ht="16.5" customHeight="1">
      <c r="B381" s="37"/>
      <c r="C381" s="164" t="s">
        <v>783</v>
      </c>
      <c r="D381" s="164" t="s">
        <v>156</v>
      </c>
      <c r="E381" s="165" t="s">
        <v>784</v>
      </c>
      <c r="F381" s="263" t="s">
        <v>785</v>
      </c>
      <c r="G381" s="263"/>
      <c r="H381" s="263"/>
      <c r="I381" s="263"/>
      <c r="J381" s="166" t="s">
        <v>171</v>
      </c>
      <c r="K381" s="167">
        <v>10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444</v>
      </c>
      <c r="BM381" s="21" t="s">
        <v>786</v>
      </c>
    </row>
    <row r="382" spans="2:65" s="1" customFormat="1" ht="16.5" customHeight="1">
      <c r="B382" s="37"/>
      <c r="C382" s="164" t="s">
        <v>787</v>
      </c>
      <c r="D382" s="164" t="s">
        <v>156</v>
      </c>
      <c r="E382" s="165" t="s">
        <v>788</v>
      </c>
      <c r="F382" s="263" t="s">
        <v>789</v>
      </c>
      <c r="G382" s="263"/>
      <c r="H382" s="263"/>
      <c r="I382" s="263"/>
      <c r="J382" s="166" t="s">
        <v>171</v>
      </c>
      <c r="K382" s="167">
        <v>10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444</v>
      </c>
      <c r="BM382" s="21" t="s">
        <v>790</v>
      </c>
    </row>
    <row r="383" spans="2:65" s="1" customFormat="1" ht="16.5" customHeight="1">
      <c r="B383" s="37"/>
      <c r="C383" s="164" t="s">
        <v>791</v>
      </c>
      <c r="D383" s="164" t="s">
        <v>156</v>
      </c>
      <c r="E383" s="165" t="s">
        <v>792</v>
      </c>
      <c r="F383" s="263" t="s">
        <v>793</v>
      </c>
      <c r="G383" s="263"/>
      <c r="H383" s="263"/>
      <c r="I383" s="263"/>
      <c r="J383" s="166" t="s">
        <v>171</v>
      </c>
      <c r="K383" s="167">
        <v>30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444</v>
      </c>
      <c r="BM383" s="21" t="s">
        <v>794</v>
      </c>
    </row>
    <row r="384" spans="2:65" s="1" customFormat="1" ht="16.5" customHeight="1">
      <c r="B384" s="37"/>
      <c r="C384" s="164" t="s">
        <v>795</v>
      </c>
      <c r="D384" s="164" t="s">
        <v>156</v>
      </c>
      <c r="E384" s="165" t="s">
        <v>796</v>
      </c>
      <c r="F384" s="263" t="s">
        <v>797</v>
      </c>
      <c r="G384" s="263"/>
      <c r="H384" s="263"/>
      <c r="I384" s="263"/>
      <c r="J384" s="166" t="s">
        <v>171</v>
      </c>
      <c r="K384" s="167">
        <v>20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444</v>
      </c>
      <c r="BM384" s="21" t="s">
        <v>798</v>
      </c>
    </row>
    <row r="385" spans="2:65" s="1" customFormat="1" ht="16.5" customHeight="1">
      <c r="B385" s="37"/>
      <c r="C385" s="164" t="s">
        <v>799</v>
      </c>
      <c r="D385" s="164" t="s">
        <v>156</v>
      </c>
      <c r="E385" s="165" t="s">
        <v>800</v>
      </c>
      <c r="F385" s="263" t="s">
        <v>801</v>
      </c>
      <c r="G385" s="263"/>
      <c r="H385" s="263"/>
      <c r="I385" s="263"/>
      <c r="J385" s="166" t="s">
        <v>324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444</v>
      </c>
      <c r="BM385" s="21" t="s">
        <v>802</v>
      </c>
    </row>
    <row r="386" spans="2:65" s="1" customFormat="1" ht="16.5" customHeight="1">
      <c r="B386" s="37"/>
      <c r="C386" s="164" t="s">
        <v>803</v>
      </c>
      <c r="D386" s="164" t="s">
        <v>156</v>
      </c>
      <c r="E386" s="165" t="s">
        <v>804</v>
      </c>
      <c r="F386" s="263" t="s">
        <v>805</v>
      </c>
      <c r="G386" s="263"/>
      <c r="H386" s="263"/>
      <c r="I386" s="263"/>
      <c r="J386" s="166" t="s">
        <v>324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444</v>
      </c>
      <c r="BM386" s="21" t="s">
        <v>806</v>
      </c>
    </row>
    <row r="387" spans="2:65" s="1" customFormat="1" ht="16.5" customHeight="1">
      <c r="B387" s="37"/>
      <c r="C387" s="164" t="s">
        <v>807</v>
      </c>
      <c r="D387" s="164" t="s">
        <v>156</v>
      </c>
      <c r="E387" s="165" t="s">
        <v>808</v>
      </c>
      <c r="F387" s="263" t="s">
        <v>809</v>
      </c>
      <c r="G387" s="263"/>
      <c r="H387" s="263"/>
      <c r="I387" s="263"/>
      <c r="J387" s="166" t="s">
        <v>324</v>
      </c>
      <c r="K387" s="167">
        <v>2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444</v>
      </c>
      <c r="BM387" s="21" t="s">
        <v>810</v>
      </c>
    </row>
    <row r="388" spans="2:65" s="1" customFormat="1" ht="16.5" customHeight="1">
      <c r="B388" s="37"/>
      <c r="C388" s="164" t="s">
        <v>811</v>
      </c>
      <c r="D388" s="164" t="s">
        <v>156</v>
      </c>
      <c r="E388" s="165" t="s">
        <v>812</v>
      </c>
      <c r="F388" s="263" t="s">
        <v>813</v>
      </c>
      <c r="G388" s="263"/>
      <c r="H388" s="263"/>
      <c r="I388" s="263"/>
      <c r="J388" s="166" t="s">
        <v>324</v>
      </c>
      <c r="K388" s="167">
        <v>9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444</v>
      </c>
      <c r="BM388" s="21" t="s">
        <v>814</v>
      </c>
    </row>
    <row r="389" spans="2:65" s="1" customFormat="1" ht="16.5" customHeight="1">
      <c r="B389" s="37"/>
      <c r="C389" s="164" t="s">
        <v>815</v>
      </c>
      <c r="D389" s="164" t="s">
        <v>156</v>
      </c>
      <c r="E389" s="165" t="s">
        <v>816</v>
      </c>
      <c r="F389" s="263" t="s">
        <v>817</v>
      </c>
      <c r="G389" s="263"/>
      <c r="H389" s="263"/>
      <c r="I389" s="263"/>
      <c r="J389" s="166" t="s">
        <v>324</v>
      </c>
      <c r="K389" s="167">
        <v>4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444</v>
      </c>
      <c r="BM389" s="21" t="s">
        <v>818</v>
      </c>
    </row>
    <row r="390" spans="2:65" s="1" customFormat="1" ht="16.5" customHeight="1">
      <c r="B390" s="37"/>
      <c r="C390" s="164" t="s">
        <v>819</v>
      </c>
      <c r="D390" s="164" t="s">
        <v>156</v>
      </c>
      <c r="E390" s="165" t="s">
        <v>820</v>
      </c>
      <c r="F390" s="263" t="s">
        <v>821</v>
      </c>
      <c r="G390" s="263"/>
      <c r="H390" s="263"/>
      <c r="I390" s="263"/>
      <c r="J390" s="166" t="s">
        <v>324</v>
      </c>
      <c r="K390" s="167">
        <v>2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444</v>
      </c>
      <c r="BM390" s="21" t="s">
        <v>822</v>
      </c>
    </row>
    <row r="391" spans="2:65" s="1" customFormat="1" ht="16.5" customHeight="1">
      <c r="B391" s="37"/>
      <c r="C391" s="164" t="s">
        <v>823</v>
      </c>
      <c r="D391" s="164" t="s">
        <v>156</v>
      </c>
      <c r="E391" s="165" t="s">
        <v>824</v>
      </c>
      <c r="F391" s="263" t="s">
        <v>825</v>
      </c>
      <c r="G391" s="263"/>
      <c r="H391" s="263"/>
      <c r="I391" s="263"/>
      <c r="J391" s="166" t="s">
        <v>324</v>
      </c>
      <c r="K391" s="167">
        <v>12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444</v>
      </c>
      <c r="BM391" s="21" t="s">
        <v>826</v>
      </c>
    </row>
    <row r="392" spans="2:65" s="1" customFormat="1" ht="16.5" customHeight="1">
      <c r="B392" s="37"/>
      <c r="C392" s="164" t="s">
        <v>827</v>
      </c>
      <c r="D392" s="164" t="s">
        <v>156</v>
      </c>
      <c r="E392" s="165" t="s">
        <v>828</v>
      </c>
      <c r="F392" s="263" t="s">
        <v>829</v>
      </c>
      <c r="G392" s="263"/>
      <c r="H392" s="263"/>
      <c r="I392" s="263"/>
      <c r="J392" s="166" t="s">
        <v>324</v>
      </c>
      <c r="K392" s="167">
        <v>1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444</v>
      </c>
      <c r="BM392" s="21" t="s">
        <v>830</v>
      </c>
    </row>
    <row r="393" spans="2:65" s="1" customFormat="1" ht="16.5" customHeight="1">
      <c r="B393" s="37"/>
      <c r="C393" s="164" t="s">
        <v>831</v>
      </c>
      <c r="D393" s="164" t="s">
        <v>156</v>
      </c>
      <c r="E393" s="165" t="s">
        <v>832</v>
      </c>
      <c r="F393" s="263" t="s">
        <v>833</v>
      </c>
      <c r="G393" s="263"/>
      <c r="H393" s="263"/>
      <c r="I393" s="263"/>
      <c r="J393" s="166" t="s">
        <v>324</v>
      </c>
      <c r="K393" s="167">
        <v>8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444</v>
      </c>
      <c r="BM393" s="21" t="s">
        <v>834</v>
      </c>
    </row>
    <row r="394" spans="2:65" s="1" customFormat="1" ht="16.5" customHeight="1">
      <c r="B394" s="37"/>
      <c r="C394" s="164" t="s">
        <v>835</v>
      </c>
      <c r="D394" s="164" t="s">
        <v>156</v>
      </c>
      <c r="E394" s="165" t="s">
        <v>836</v>
      </c>
      <c r="F394" s="263" t="s">
        <v>837</v>
      </c>
      <c r="G394" s="263"/>
      <c r="H394" s="263"/>
      <c r="I394" s="263"/>
      <c r="J394" s="166" t="s">
        <v>324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444</v>
      </c>
      <c r="BM394" s="21" t="s">
        <v>838</v>
      </c>
    </row>
    <row r="395" spans="2:65" s="1" customFormat="1" ht="16.5" customHeight="1">
      <c r="B395" s="37"/>
      <c r="C395" s="164" t="s">
        <v>839</v>
      </c>
      <c r="D395" s="164" t="s">
        <v>156</v>
      </c>
      <c r="E395" s="165" t="s">
        <v>840</v>
      </c>
      <c r="F395" s="263" t="s">
        <v>841</v>
      </c>
      <c r="G395" s="263"/>
      <c r="H395" s="263"/>
      <c r="I395" s="263"/>
      <c r="J395" s="166" t="s">
        <v>324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444</v>
      </c>
      <c r="BM395" s="21" t="s">
        <v>842</v>
      </c>
    </row>
    <row r="396" spans="2:65" s="1" customFormat="1" ht="16.5" customHeight="1">
      <c r="B396" s="37"/>
      <c r="C396" s="164" t="s">
        <v>843</v>
      </c>
      <c r="D396" s="164" t="s">
        <v>156</v>
      </c>
      <c r="E396" s="165" t="s">
        <v>844</v>
      </c>
      <c r="F396" s="263" t="s">
        <v>845</v>
      </c>
      <c r="G396" s="263"/>
      <c r="H396" s="263"/>
      <c r="I396" s="263"/>
      <c r="J396" s="166" t="s">
        <v>324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444</v>
      </c>
      <c r="BM396" s="21" t="s">
        <v>846</v>
      </c>
    </row>
    <row r="397" spans="2:65" s="1" customFormat="1" ht="16.5" customHeight="1">
      <c r="B397" s="37"/>
      <c r="C397" s="164" t="s">
        <v>847</v>
      </c>
      <c r="D397" s="164" t="s">
        <v>156</v>
      </c>
      <c r="E397" s="165" t="s">
        <v>848</v>
      </c>
      <c r="F397" s="263" t="s">
        <v>849</v>
      </c>
      <c r="G397" s="263"/>
      <c r="H397" s="263"/>
      <c r="I397" s="263"/>
      <c r="J397" s="166" t="s">
        <v>324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444</v>
      </c>
      <c r="BM397" s="21" t="s">
        <v>850</v>
      </c>
    </row>
    <row r="398" spans="2:65" s="1" customFormat="1" ht="16.5" customHeight="1">
      <c r="B398" s="37"/>
      <c r="C398" s="164" t="s">
        <v>851</v>
      </c>
      <c r="D398" s="164" t="s">
        <v>156</v>
      </c>
      <c r="E398" s="165" t="s">
        <v>852</v>
      </c>
      <c r="F398" s="263" t="s">
        <v>853</v>
      </c>
      <c r="G398" s="263"/>
      <c r="H398" s="263"/>
      <c r="I398" s="263"/>
      <c r="J398" s="166" t="s">
        <v>324</v>
      </c>
      <c r="K398" s="167">
        <v>3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444</v>
      </c>
      <c r="BM398" s="21" t="s">
        <v>854</v>
      </c>
    </row>
    <row r="399" spans="2:65" s="1" customFormat="1" ht="16.5" customHeight="1">
      <c r="B399" s="37"/>
      <c r="C399" s="164" t="s">
        <v>855</v>
      </c>
      <c r="D399" s="164" t="s">
        <v>156</v>
      </c>
      <c r="E399" s="165" t="s">
        <v>856</v>
      </c>
      <c r="F399" s="263" t="s">
        <v>857</v>
      </c>
      <c r="G399" s="263"/>
      <c r="H399" s="263"/>
      <c r="I399" s="263"/>
      <c r="J399" s="166" t="s">
        <v>324</v>
      </c>
      <c r="K399" s="167">
        <v>11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444</v>
      </c>
      <c r="BM399" s="21" t="s">
        <v>858</v>
      </c>
    </row>
    <row r="400" spans="2:65" s="1" customFormat="1" ht="16.5" customHeight="1">
      <c r="B400" s="37"/>
      <c r="C400" s="164" t="s">
        <v>859</v>
      </c>
      <c r="D400" s="164" t="s">
        <v>156</v>
      </c>
      <c r="E400" s="165" t="s">
        <v>860</v>
      </c>
      <c r="F400" s="263" t="s">
        <v>861</v>
      </c>
      <c r="G400" s="263"/>
      <c r="H400" s="263"/>
      <c r="I400" s="263"/>
      <c r="J400" s="166" t="s">
        <v>324</v>
      </c>
      <c r="K400" s="167">
        <v>14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444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444</v>
      </c>
      <c r="BM400" s="21" t="s">
        <v>862</v>
      </c>
    </row>
    <row r="401" spans="2:65" s="1" customFormat="1" ht="38.25" customHeight="1">
      <c r="B401" s="37"/>
      <c r="C401" s="164" t="s">
        <v>863</v>
      </c>
      <c r="D401" s="164" t="s">
        <v>156</v>
      </c>
      <c r="E401" s="165" t="s">
        <v>864</v>
      </c>
      <c r="F401" s="263" t="s">
        <v>865</v>
      </c>
      <c r="G401" s="263"/>
      <c r="H401" s="263"/>
      <c r="I401" s="263"/>
      <c r="J401" s="166" t="s">
        <v>159</v>
      </c>
      <c r="K401" s="167">
        <v>3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444</v>
      </c>
      <c r="AT401" s="21" t="s">
        <v>156</v>
      </c>
      <c r="AU401" s="21" t="s">
        <v>134</v>
      </c>
      <c r="AY401" s="21" t="s">
        <v>155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134</v>
      </c>
      <c r="BK401" s="107">
        <f t="shared" si="64"/>
        <v>0</v>
      </c>
      <c r="BL401" s="21" t="s">
        <v>444</v>
      </c>
      <c r="BM401" s="21" t="s">
        <v>866</v>
      </c>
    </row>
    <row r="402" spans="2:65" s="1" customFormat="1" ht="38.25" customHeight="1">
      <c r="B402" s="37"/>
      <c r="C402" s="164" t="s">
        <v>867</v>
      </c>
      <c r="D402" s="164" t="s">
        <v>156</v>
      </c>
      <c r="E402" s="165" t="s">
        <v>868</v>
      </c>
      <c r="F402" s="263" t="s">
        <v>869</v>
      </c>
      <c r="G402" s="263"/>
      <c r="H402" s="263"/>
      <c r="I402" s="263"/>
      <c r="J402" s="166" t="s">
        <v>159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444</v>
      </c>
      <c r="AT402" s="21" t="s">
        <v>156</v>
      </c>
      <c r="AU402" s="21" t="s">
        <v>134</v>
      </c>
      <c r="AY402" s="21" t="s">
        <v>155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134</v>
      </c>
      <c r="BK402" s="107">
        <f t="shared" si="64"/>
        <v>0</v>
      </c>
      <c r="BL402" s="21" t="s">
        <v>444</v>
      </c>
      <c r="BM402" s="21" t="s">
        <v>870</v>
      </c>
    </row>
    <row r="403" spans="2:65" s="1" customFormat="1" ht="38.25" customHeight="1">
      <c r="B403" s="37"/>
      <c r="C403" s="164" t="s">
        <v>871</v>
      </c>
      <c r="D403" s="164" t="s">
        <v>156</v>
      </c>
      <c r="E403" s="165" t="s">
        <v>872</v>
      </c>
      <c r="F403" s="263" t="s">
        <v>873</v>
      </c>
      <c r="G403" s="263"/>
      <c r="H403" s="263"/>
      <c r="I403" s="263"/>
      <c r="J403" s="166" t="s">
        <v>159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444</v>
      </c>
      <c r="AT403" s="21" t="s">
        <v>156</v>
      </c>
      <c r="AU403" s="21" t="s">
        <v>134</v>
      </c>
      <c r="AY403" s="21" t="s">
        <v>155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134</v>
      </c>
      <c r="BK403" s="107">
        <f t="shared" si="64"/>
        <v>0</v>
      </c>
      <c r="BL403" s="21" t="s">
        <v>444</v>
      </c>
      <c r="BM403" s="21" t="s">
        <v>874</v>
      </c>
    </row>
    <row r="404" spans="2:65" s="1" customFormat="1" ht="38.25" customHeight="1">
      <c r="B404" s="37"/>
      <c r="C404" s="164" t="s">
        <v>875</v>
      </c>
      <c r="D404" s="164" t="s">
        <v>156</v>
      </c>
      <c r="E404" s="165" t="s">
        <v>876</v>
      </c>
      <c r="F404" s="263" t="s">
        <v>877</v>
      </c>
      <c r="G404" s="263"/>
      <c r="H404" s="263"/>
      <c r="I404" s="263"/>
      <c r="J404" s="166" t="s">
        <v>159</v>
      </c>
      <c r="K404" s="167">
        <v>1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444</v>
      </c>
      <c r="AT404" s="21" t="s">
        <v>156</v>
      </c>
      <c r="AU404" s="21" t="s">
        <v>134</v>
      </c>
      <c r="AY404" s="21" t="s">
        <v>155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134</v>
      </c>
      <c r="BK404" s="107">
        <f t="shared" si="64"/>
        <v>0</v>
      </c>
      <c r="BL404" s="21" t="s">
        <v>444</v>
      </c>
      <c r="BM404" s="21" t="s">
        <v>878</v>
      </c>
    </row>
    <row r="405" spans="2:65" s="1" customFormat="1" ht="16.5" customHeight="1">
      <c r="B405" s="37"/>
      <c r="C405" s="164" t="s">
        <v>879</v>
      </c>
      <c r="D405" s="164" t="s">
        <v>156</v>
      </c>
      <c r="E405" s="165" t="s">
        <v>880</v>
      </c>
      <c r="F405" s="263" t="s">
        <v>881</v>
      </c>
      <c r="G405" s="263"/>
      <c r="H405" s="263"/>
      <c r="I405" s="263"/>
      <c r="J405" s="166" t="s">
        <v>324</v>
      </c>
      <c r="K405" s="167">
        <v>1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444</v>
      </c>
      <c r="AT405" s="21" t="s">
        <v>156</v>
      </c>
      <c r="AU405" s="21" t="s">
        <v>134</v>
      </c>
      <c r="AY405" s="21" t="s">
        <v>155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134</v>
      </c>
      <c r="BK405" s="107">
        <f t="shared" si="64"/>
        <v>0</v>
      </c>
      <c r="BL405" s="21" t="s">
        <v>444</v>
      </c>
      <c r="BM405" s="21" t="s">
        <v>882</v>
      </c>
    </row>
    <row r="406" spans="2:65" s="1" customFormat="1" ht="16.5" customHeight="1">
      <c r="B406" s="37"/>
      <c r="C406" s="164" t="s">
        <v>883</v>
      </c>
      <c r="D406" s="164" t="s">
        <v>156</v>
      </c>
      <c r="E406" s="165" t="s">
        <v>884</v>
      </c>
      <c r="F406" s="263" t="s">
        <v>885</v>
      </c>
      <c r="G406" s="263"/>
      <c r="H406" s="263"/>
      <c r="I406" s="263"/>
      <c r="J406" s="166" t="s">
        <v>324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444</v>
      </c>
      <c r="AT406" s="21" t="s">
        <v>156</v>
      </c>
      <c r="AU406" s="21" t="s">
        <v>134</v>
      </c>
      <c r="AY406" s="21" t="s">
        <v>155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134</v>
      </c>
      <c r="BK406" s="107">
        <f t="shared" si="64"/>
        <v>0</v>
      </c>
      <c r="BL406" s="21" t="s">
        <v>444</v>
      </c>
      <c r="BM406" s="21" t="s">
        <v>886</v>
      </c>
    </row>
    <row r="407" spans="2:65" s="1" customFormat="1" ht="16.5" customHeight="1">
      <c r="B407" s="37"/>
      <c r="C407" s="164" t="s">
        <v>887</v>
      </c>
      <c r="D407" s="164" t="s">
        <v>156</v>
      </c>
      <c r="E407" s="165" t="s">
        <v>888</v>
      </c>
      <c r="F407" s="263" t="s">
        <v>889</v>
      </c>
      <c r="G407" s="263"/>
      <c r="H407" s="263"/>
      <c r="I407" s="263"/>
      <c r="J407" s="166" t="s">
        <v>324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444</v>
      </c>
      <c r="AT407" s="21" t="s">
        <v>156</v>
      </c>
      <c r="AU407" s="21" t="s">
        <v>134</v>
      </c>
      <c r="AY407" s="21" t="s">
        <v>155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134</v>
      </c>
      <c r="BK407" s="107">
        <f t="shared" si="64"/>
        <v>0</v>
      </c>
      <c r="BL407" s="21" t="s">
        <v>444</v>
      </c>
      <c r="BM407" s="21" t="s">
        <v>890</v>
      </c>
    </row>
    <row r="408" spans="2:65" s="1" customFormat="1" ht="16.5" customHeight="1">
      <c r="B408" s="37"/>
      <c r="C408" s="164" t="s">
        <v>891</v>
      </c>
      <c r="D408" s="164" t="s">
        <v>156</v>
      </c>
      <c r="E408" s="165" t="s">
        <v>892</v>
      </c>
      <c r="F408" s="263" t="s">
        <v>893</v>
      </c>
      <c r="G408" s="263"/>
      <c r="H408" s="263"/>
      <c r="I408" s="263"/>
      <c r="J408" s="166" t="s">
        <v>324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444</v>
      </c>
      <c r="AT408" s="21" t="s">
        <v>156</v>
      </c>
      <c r="AU408" s="21" t="s">
        <v>134</v>
      </c>
      <c r="AY408" s="21" t="s">
        <v>155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134</v>
      </c>
      <c r="BK408" s="107">
        <f t="shared" si="64"/>
        <v>0</v>
      </c>
      <c r="BL408" s="21" t="s">
        <v>444</v>
      </c>
      <c r="BM408" s="21" t="s">
        <v>894</v>
      </c>
    </row>
    <row r="409" spans="2:65" s="1" customFormat="1" ht="16.5" customHeight="1">
      <c r="B409" s="37"/>
      <c r="C409" s="164" t="s">
        <v>895</v>
      </c>
      <c r="D409" s="164" t="s">
        <v>156</v>
      </c>
      <c r="E409" s="165" t="s">
        <v>896</v>
      </c>
      <c r="F409" s="263" t="s">
        <v>897</v>
      </c>
      <c r="G409" s="263"/>
      <c r="H409" s="263"/>
      <c r="I409" s="263"/>
      <c r="J409" s="166" t="s">
        <v>324</v>
      </c>
      <c r="K409" s="167">
        <v>1</v>
      </c>
      <c r="L409" s="264">
        <v>0</v>
      </c>
      <c r="M409" s="265"/>
      <c r="N409" s="266">
        <f t="shared" si="5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56"/>
        <v>0</v>
      </c>
      <c r="X409" s="169">
        <v>0</v>
      </c>
      <c r="Y409" s="169">
        <f t="shared" si="57"/>
        <v>0</v>
      </c>
      <c r="Z409" s="169">
        <v>0</v>
      </c>
      <c r="AA409" s="170">
        <f t="shared" si="58"/>
        <v>0</v>
      </c>
      <c r="AR409" s="21" t="s">
        <v>444</v>
      </c>
      <c r="AT409" s="21" t="s">
        <v>156</v>
      </c>
      <c r="AU409" s="21" t="s">
        <v>134</v>
      </c>
      <c r="AY409" s="21" t="s">
        <v>155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1" t="s">
        <v>134</v>
      </c>
      <c r="BK409" s="107">
        <f t="shared" si="64"/>
        <v>0</v>
      </c>
      <c r="BL409" s="21" t="s">
        <v>444</v>
      </c>
      <c r="BM409" s="21" t="s">
        <v>898</v>
      </c>
    </row>
    <row r="410" spans="2:65" s="9" customFormat="1" ht="29.85" customHeight="1">
      <c r="B410" s="153"/>
      <c r="C410" s="154"/>
      <c r="D410" s="163" t="s">
        <v>130</v>
      </c>
      <c r="E410" s="163"/>
      <c r="F410" s="163"/>
      <c r="G410" s="163"/>
      <c r="H410" s="163"/>
      <c r="I410" s="163"/>
      <c r="J410" s="163"/>
      <c r="K410" s="163"/>
      <c r="L410" s="163"/>
      <c r="M410" s="163"/>
      <c r="N410" s="284">
        <f>BK410</f>
        <v>0</v>
      </c>
      <c r="O410" s="285"/>
      <c r="P410" s="285"/>
      <c r="Q410" s="285"/>
      <c r="R410" s="156"/>
      <c r="T410" s="157"/>
      <c r="U410" s="154"/>
      <c r="V410" s="154"/>
      <c r="W410" s="158">
        <f>SUM(W411:W414)</f>
        <v>0</v>
      </c>
      <c r="X410" s="154"/>
      <c r="Y410" s="158">
        <f>SUM(Y411:Y414)</f>
        <v>0</v>
      </c>
      <c r="Z410" s="154"/>
      <c r="AA410" s="159">
        <f>SUM(AA411:AA414)</f>
        <v>0</v>
      </c>
      <c r="AR410" s="160" t="s">
        <v>168</v>
      </c>
      <c r="AT410" s="161" t="s">
        <v>78</v>
      </c>
      <c r="AU410" s="161" t="s">
        <v>84</v>
      </c>
      <c r="AY410" s="160" t="s">
        <v>155</v>
      </c>
      <c r="BK410" s="162">
        <f>SUM(BK411:BK414)</f>
        <v>0</v>
      </c>
    </row>
    <row r="411" spans="2:65" s="1" customFormat="1" ht="16.5" customHeight="1">
      <c r="B411" s="37"/>
      <c r="C411" s="164" t="s">
        <v>899</v>
      </c>
      <c r="D411" s="164" t="s">
        <v>156</v>
      </c>
      <c r="E411" s="165" t="s">
        <v>900</v>
      </c>
      <c r="F411" s="263" t="s">
        <v>901</v>
      </c>
      <c r="G411" s="263"/>
      <c r="H411" s="263"/>
      <c r="I411" s="263"/>
      <c r="J411" s="166" t="s">
        <v>159</v>
      </c>
      <c r="K411" s="167">
        <v>1</v>
      </c>
      <c r="L411" s="264">
        <v>0</v>
      </c>
      <c r="M411" s="265"/>
      <c r="N411" s="266">
        <f>ROUND(L411*K411,2)</f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>V411*K411</f>
        <v>0</v>
      </c>
      <c r="X411" s="169">
        <v>0</v>
      </c>
      <c r="Y411" s="169">
        <f>X411*K411</f>
        <v>0</v>
      </c>
      <c r="Z411" s="169">
        <v>0</v>
      </c>
      <c r="AA411" s="170">
        <f>Z411*K411</f>
        <v>0</v>
      </c>
      <c r="AR411" s="21" t="s">
        <v>444</v>
      </c>
      <c r="AT411" s="21" t="s">
        <v>156</v>
      </c>
      <c r="AU411" s="21" t="s">
        <v>134</v>
      </c>
      <c r="AY411" s="21" t="s">
        <v>155</v>
      </c>
      <c r="BE411" s="107">
        <f>IF(U411="základní",N411,0)</f>
        <v>0</v>
      </c>
      <c r="BF411" s="107">
        <f>IF(U411="snížená",N411,0)</f>
        <v>0</v>
      </c>
      <c r="BG411" s="107">
        <f>IF(U411="zákl. přenesená",N411,0)</f>
        <v>0</v>
      </c>
      <c r="BH411" s="107">
        <f>IF(U411="sníž. přenesená",N411,0)</f>
        <v>0</v>
      </c>
      <c r="BI411" s="107">
        <f>IF(U411="nulová",N411,0)</f>
        <v>0</v>
      </c>
      <c r="BJ411" s="21" t="s">
        <v>134</v>
      </c>
      <c r="BK411" s="107">
        <f>ROUND(L411*K411,2)</f>
        <v>0</v>
      </c>
      <c r="BL411" s="21" t="s">
        <v>444</v>
      </c>
      <c r="BM411" s="21" t="s">
        <v>902</v>
      </c>
    </row>
    <row r="412" spans="2:65" s="1" customFormat="1" ht="25.5" customHeight="1">
      <c r="B412" s="37"/>
      <c r="C412" s="164" t="s">
        <v>903</v>
      </c>
      <c r="D412" s="164" t="s">
        <v>156</v>
      </c>
      <c r="E412" s="165" t="s">
        <v>904</v>
      </c>
      <c r="F412" s="263" t="s">
        <v>905</v>
      </c>
      <c r="G412" s="263"/>
      <c r="H412" s="263"/>
      <c r="I412" s="263"/>
      <c r="J412" s="166" t="s">
        <v>159</v>
      </c>
      <c r="K412" s="167">
        <v>1</v>
      </c>
      <c r="L412" s="264">
        <v>0</v>
      </c>
      <c r="M412" s="265"/>
      <c r="N412" s="266">
        <f>ROUND(L412*K412,2)</f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>V412*K412</f>
        <v>0</v>
      </c>
      <c r="X412" s="169">
        <v>0</v>
      </c>
      <c r="Y412" s="169">
        <f>X412*K412</f>
        <v>0</v>
      </c>
      <c r="Z412" s="169">
        <v>0</v>
      </c>
      <c r="AA412" s="170">
        <f>Z412*K412</f>
        <v>0</v>
      </c>
      <c r="AR412" s="21" t="s">
        <v>444</v>
      </c>
      <c r="AT412" s="21" t="s">
        <v>156</v>
      </c>
      <c r="AU412" s="21" t="s">
        <v>134</v>
      </c>
      <c r="AY412" s="21" t="s">
        <v>155</v>
      </c>
      <c r="BE412" s="107">
        <f>IF(U412="základní",N412,0)</f>
        <v>0</v>
      </c>
      <c r="BF412" s="107">
        <f>IF(U412="snížená",N412,0)</f>
        <v>0</v>
      </c>
      <c r="BG412" s="107">
        <f>IF(U412="zákl. přenesená",N412,0)</f>
        <v>0</v>
      </c>
      <c r="BH412" s="107">
        <f>IF(U412="sníž. přenesená",N412,0)</f>
        <v>0</v>
      </c>
      <c r="BI412" s="107">
        <f>IF(U412="nulová",N412,0)</f>
        <v>0</v>
      </c>
      <c r="BJ412" s="21" t="s">
        <v>134</v>
      </c>
      <c r="BK412" s="107">
        <f>ROUND(L412*K412,2)</f>
        <v>0</v>
      </c>
      <c r="BL412" s="21" t="s">
        <v>444</v>
      </c>
      <c r="BM412" s="21" t="s">
        <v>906</v>
      </c>
    </row>
    <row r="413" spans="2:65" s="1" customFormat="1" ht="16.5" customHeight="1">
      <c r="B413" s="37"/>
      <c r="C413" s="164" t="s">
        <v>907</v>
      </c>
      <c r="D413" s="164" t="s">
        <v>156</v>
      </c>
      <c r="E413" s="165" t="s">
        <v>908</v>
      </c>
      <c r="F413" s="263" t="s">
        <v>909</v>
      </c>
      <c r="G413" s="263"/>
      <c r="H413" s="263"/>
      <c r="I413" s="263"/>
      <c r="J413" s="166" t="s">
        <v>171</v>
      </c>
      <c r="K413" s="167">
        <v>1.5</v>
      </c>
      <c r="L413" s="264">
        <v>0</v>
      </c>
      <c r="M413" s="265"/>
      <c r="N413" s="266">
        <f>ROUND(L413*K413,2)</f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>V413*K413</f>
        <v>0</v>
      </c>
      <c r="X413" s="169">
        <v>0</v>
      </c>
      <c r="Y413" s="169">
        <f>X413*K413</f>
        <v>0</v>
      </c>
      <c r="Z413" s="169">
        <v>0</v>
      </c>
      <c r="AA413" s="170">
        <f>Z413*K413</f>
        <v>0</v>
      </c>
      <c r="AR413" s="21" t="s">
        <v>444</v>
      </c>
      <c r="AT413" s="21" t="s">
        <v>156</v>
      </c>
      <c r="AU413" s="21" t="s">
        <v>134</v>
      </c>
      <c r="AY413" s="21" t="s">
        <v>155</v>
      </c>
      <c r="BE413" s="107">
        <f>IF(U413="základní",N413,0)</f>
        <v>0</v>
      </c>
      <c r="BF413" s="107">
        <f>IF(U413="snížená",N413,0)</f>
        <v>0</v>
      </c>
      <c r="BG413" s="107">
        <f>IF(U413="zákl. přenesená",N413,0)</f>
        <v>0</v>
      </c>
      <c r="BH413" s="107">
        <f>IF(U413="sníž. přenesená",N413,0)</f>
        <v>0</v>
      </c>
      <c r="BI413" s="107">
        <f>IF(U413="nulová",N413,0)</f>
        <v>0</v>
      </c>
      <c r="BJ413" s="21" t="s">
        <v>134</v>
      </c>
      <c r="BK413" s="107">
        <f>ROUND(L413*K413,2)</f>
        <v>0</v>
      </c>
      <c r="BL413" s="21" t="s">
        <v>444</v>
      </c>
      <c r="BM413" s="21" t="s">
        <v>910</v>
      </c>
    </row>
    <row r="414" spans="2:65" s="1" customFormat="1" ht="25.5" customHeight="1">
      <c r="B414" s="37"/>
      <c r="C414" s="164" t="s">
        <v>911</v>
      </c>
      <c r="D414" s="164" t="s">
        <v>156</v>
      </c>
      <c r="E414" s="165" t="s">
        <v>912</v>
      </c>
      <c r="F414" s="263" t="s">
        <v>913</v>
      </c>
      <c r="G414" s="263"/>
      <c r="H414" s="263"/>
      <c r="I414" s="263"/>
      <c r="J414" s="166" t="s">
        <v>159</v>
      </c>
      <c r="K414" s="167">
        <v>1</v>
      </c>
      <c r="L414" s="264">
        <v>0</v>
      </c>
      <c r="M414" s="265"/>
      <c r="N414" s="266">
        <f>ROUND(L414*K414,2)</f>
        <v>0</v>
      </c>
      <c r="O414" s="266"/>
      <c r="P414" s="266"/>
      <c r="Q414" s="266"/>
      <c r="R414" s="39"/>
      <c r="T414" s="168" t="s">
        <v>22</v>
      </c>
      <c r="U414" s="46" t="s">
        <v>46</v>
      </c>
      <c r="V414" s="38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21" t="s">
        <v>444</v>
      </c>
      <c r="AT414" s="21" t="s">
        <v>156</v>
      </c>
      <c r="AU414" s="21" t="s">
        <v>134</v>
      </c>
      <c r="AY414" s="21" t="s">
        <v>155</v>
      </c>
      <c r="BE414" s="107">
        <f>IF(U414="základní",N414,0)</f>
        <v>0</v>
      </c>
      <c r="BF414" s="107">
        <f>IF(U414="snížená",N414,0)</f>
        <v>0</v>
      </c>
      <c r="BG414" s="107">
        <f>IF(U414="zákl. přenesená",N414,0)</f>
        <v>0</v>
      </c>
      <c r="BH414" s="107">
        <f>IF(U414="sníž. přenesená",N414,0)</f>
        <v>0</v>
      </c>
      <c r="BI414" s="107">
        <f>IF(U414="nulová",N414,0)</f>
        <v>0</v>
      </c>
      <c r="BJ414" s="21" t="s">
        <v>134</v>
      </c>
      <c r="BK414" s="107">
        <f>ROUND(L414*K414,2)</f>
        <v>0</v>
      </c>
      <c r="BL414" s="21" t="s">
        <v>444</v>
      </c>
      <c r="BM414" s="21" t="s">
        <v>914</v>
      </c>
    </row>
    <row r="415" spans="2:65" s="1" customFormat="1" ht="49.95" hidden="1" customHeight="1">
      <c r="B415" s="37"/>
      <c r="C415" s="38"/>
      <c r="D415" s="155" t="s">
        <v>915</v>
      </c>
      <c r="E415" s="38"/>
      <c r="F415" s="38"/>
      <c r="G415" s="38"/>
      <c r="H415" s="38"/>
      <c r="I415" s="38"/>
      <c r="J415" s="38"/>
      <c r="K415" s="38"/>
      <c r="L415" s="38"/>
      <c r="M415" s="38"/>
      <c r="N415" s="286">
        <f>BK415</f>
        <v>0</v>
      </c>
      <c r="O415" s="287"/>
      <c r="P415" s="287"/>
      <c r="Q415" s="287"/>
      <c r="R415" s="39"/>
      <c r="T415" s="144"/>
      <c r="U415" s="58"/>
      <c r="V415" s="58"/>
      <c r="W415" s="58"/>
      <c r="X415" s="58"/>
      <c r="Y415" s="58"/>
      <c r="Z415" s="58"/>
      <c r="AA415" s="60"/>
      <c r="AT415" s="21" t="s">
        <v>78</v>
      </c>
      <c r="AU415" s="21" t="s">
        <v>79</v>
      </c>
      <c r="AY415" s="21" t="s">
        <v>916</v>
      </c>
      <c r="BK415" s="107">
        <v>0</v>
      </c>
    </row>
    <row r="416" spans="2:65" s="1" customFormat="1" ht="6.9" customHeight="1">
      <c r="B416" s="61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3"/>
    </row>
  </sheetData>
  <sheetProtection algorithmName="SHA-512" hashValue="szdhX6/RTTWuSvkV5JIUnhEPQKiQ3bkQUOUXLBTXOsDqY3Q6jK7JTFKHLPhRjFxQ2xo38kRi69WBJ20RRb93Ig==" saltValue="KLqY1Win9+vxGhFcIY+KVhLy7W/7FmIiNgof9Wn/nn/kyfsCQZuaSWhVjGrfDYxY75S73z2HNaacXVsIl9U+nA==" spinCount="10" sheet="1" objects="1" scenarios="1" formatColumns="0" formatRows="0"/>
  <mergeCells count="710">
    <mergeCell ref="S2:AC2"/>
    <mergeCell ref="N299:Q299"/>
    <mergeCell ref="N313:Q313"/>
    <mergeCell ref="N337:Q337"/>
    <mergeCell ref="N345:Q345"/>
    <mergeCell ref="N369:Q369"/>
    <mergeCell ref="N370:Q370"/>
    <mergeCell ref="N410:Q410"/>
    <mergeCell ref="N415:Q415"/>
    <mergeCell ref="H1:K1"/>
    <mergeCell ref="F413:I413"/>
    <mergeCell ref="L413:M413"/>
    <mergeCell ref="N413:Q413"/>
    <mergeCell ref="F414:I414"/>
    <mergeCell ref="L414:M414"/>
    <mergeCell ref="N414:Q414"/>
    <mergeCell ref="N137:Q137"/>
    <mergeCell ref="N138:Q138"/>
    <mergeCell ref="N139:Q139"/>
    <mergeCell ref="N148:Q148"/>
    <mergeCell ref="N150:Q150"/>
    <mergeCell ref="N177:Q177"/>
    <mergeCell ref="N209:Q209"/>
    <mergeCell ref="N214:Q214"/>
    <mergeCell ref="N216:Q216"/>
    <mergeCell ref="N217:Q217"/>
    <mergeCell ref="N226:Q226"/>
    <mergeCell ref="N230:Q230"/>
    <mergeCell ref="N241:Q241"/>
    <mergeCell ref="N251:Q251"/>
    <mergeCell ref="N268:Q268"/>
    <mergeCell ref="N275:Q275"/>
    <mergeCell ref="N287:Q287"/>
    <mergeCell ref="N295:Q295"/>
    <mergeCell ref="F409:I409"/>
    <mergeCell ref="L409:M409"/>
    <mergeCell ref="N409:Q409"/>
    <mergeCell ref="F411:I411"/>
    <mergeCell ref="L411:M411"/>
    <mergeCell ref="N411:Q411"/>
    <mergeCell ref="F412:I412"/>
    <mergeCell ref="L412:M412"/>
    <mergeCell ref="N412:Q412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66:I366"/>
    <mergeCell ref="F367:I367"/>
    <mergeCell ref="L367:M367"/>
    <mergeCell ref="N367:Q367"/>
    <mergeCell ref="F368:I368"/>
    <mergeCell ref="F371:I371"/>
    <mergeCell ref="L371:M371"/>
    <mergeCell ref="N371:Q371"/>
    <mergeCell ref="F372:I372"/>
    <mergeCell ref="L372:M372"/>
    <mergeCell ref="N372:Q372"/>
    <mergeCell ref="F361:I361"/>
    <mergeCell ref="L361:M361"/>
    <mergeCell ref="N361:Q361"/>
    <mergeCell ref="F362:I362"/>
    <mergeCell ref="F363:I363"/>
    <mergeCell ref="F364:I364"/>
    <mergeCell ref="F365:I365"/>
    <mergeCell ref="L365:M365"/>
    <mergeCell ref="N365:Q365"/>
    <mergeCell ref="F356:I356"/>
    <mergeCell ref="F357:I357"/>
    <mergeCell ref="F358:I358"/>
    <mergeCell ref="L358:M358"/>
    <mergeCell ref="N358:Q358"/>
    <mergeCell ref="F359:I359"/>
    <mergeCell ref="F360:I360"/>
    <mergeCell ref="L360:M360"/>
    <mergeCell ref="N360:Q360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43:I343"/>
    <mergeCell ref="F344:I344"/>
    <mergeCell ref="L344:M344"/>
    <mergeCell ref="N344:Q344"/>
    <mergeCell ref="F346:I346"/>
    <mergeCell ref="L346:M346"/>
    <mergeCell ref="N346:Q346"/>
    <mergeCell ref="F347:I347"/>
    <mergeCell ref="F348:I348"/>
    <mergeCell ref="F338:I338"/>
    <mergeCell ref="L338:M338"/>
    <mergeCell ref="N338:Q338"/>
    <mergeCell ref="F339:I339"/>
    <mergeCell ref="F340:I340"/>
    <mergeCell ref="F341:I341"/>
    <mergeCell ref="L341:M341"/>
    <mergeCell ref="N341:Q341"/>
    <mergeCell ref="F342:I342"/>
    <mergeCell ref="F332:I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25:I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L331:M331"/>
    <mergeCell ref="N331:Q331"/>
    <mergeCell ref="F320:I320"/>
    <mergeCell ref="L320:M320"/>
    <mergeCell ref="N320:Q320"/>
    <mergeCell ref="F321:I321"/>
    <mergeCell ref="L321:M321"/>
    <mergeCell ref="N321:Q321"/>
    <mergeCell ref="F322:I322"/>
    <mergeCell ref="F323:I323"/>
    <mergeCell ref="F324:I324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L319:M319"/>
    <mergeCell ref="N319:Q31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06:I306"/>
    <mergeCell ref="L306:M306"/>
    <mergeCell ref="N306:Q306"/>
    <mergeCell ref="F307:I307"/>
    <mergeCell ref="F308:I308"/>
    <mergeCell ref="L308:M308"/>
    <mergeCell ref="N308:Q308"/>
    <mergeCell ref="F309:I309"/>
    <mergeCell ref="L309:M309"/>
    <mergeCell ref="N309:Q309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L305:M305"/>
    <mergeCell ref="N305:Q305"/>
    <mergeCell ref="F294:I294"/>
    <mergeCell ref="L294:M294"/>
    <mergeCell ref="N294:Q294"/>
    <mergeCell ref="F296:I296"/>
    <mergeCell ref="L296:M296"/>
    <mergeCell ref="N296:Q296"/>
    <mergeCell ref="F297:I297"/>
    <mergeCell ref="F298:I298"/>
    <mergeCell ref="L298:M298"/>
    <mergeCell ref="N298:Q298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86:I286"/>
    <mergeCell ref="L286:M286"/>
    <mergeCell ref="N286:Q286"/>
    <mergeCell ref="F288:I288"/>
    <mergeCell ref="L288:M288"/>
    <mergeCell ref="N288:Q288"/>
    <mergeCell ref="F289:I289"/>
    <mergeCell ref="F290:I290"/>
    <mergeCell ref="L290:M290"/>
    <mergeCell ref="N290:Q290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2:I272"/>
    <mergeCell ref="F273:I273"/>
    <mergeCell ref="L273:M273"/>
    <mergeCell ref="N273:Q273"/>
    <mergeCell ref="F274:I274"/>
    <mergeCell ref="L274:M274"/>
    <mergeCell ref="N274:Q274"/>
    <mergeCell ref="F276:I276"/>
    <mergeCell ref="L276:M276"/>
    <mergeCell ref="N276:Q276"/>
    <mergeCell ref="F267:I267"/>
    <mergeCell ref="L267:M267"/>
    <mergeCell ref="N267:Q267"/>
    <mergeCell ref="F269:I269"/>
    <mergeCell ref="L269:M269"/>
    <mergeCell ref="N269:Q269"/>
    <mergeCell ref="F270:I270"/>
    <mergeCell ref="F271:I271"/>
    <mergeCell ref="L271:M271"/>
    <mergeCell ref="N271:Q271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7:I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5:I22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13:I213"/>
    <mergeCell ref="L213:M213"/>
    <mergeCell ref="N213:Q213"/>
    <mergeCell ref="F215:I215"/>
    <mergeCell ref="L215:M215"/>
    <mergeCell ref="N215:Q215"/>
    <mergeCell ref="F218:I218"/>
    <mergeCell ref="L218:M218"/>
    <mergeCell ref="N218:Q218"/>
    <mergeCell ref="F208:I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L198:M198"/>
    <mergeCell ref="N198:Q198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L191:M191"/>
    <mergeCell ref="N191:Q191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2019-01-06T19:18:47Z</dcterms:created>
  <dcterms:modified xsi:type="dcterms:W3CDTF">2019-01-06T19:23:05Z</dcterms:modified>
</cp:coreProperties>
</file>