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xWindow="360" yWindow="540" windowWidth="19815" windowHeight="9915" tabRatio="946" activeTab="0"/>
  </bookViews>
  <sheets>
    <sheet name="Rekapitulace stavby" sheetId="1" r:id="rId1"/>
    <sheet name="D.1.1 - Architektonické a..." sheetId="2" r:id="rId2"/>
    <sheet name="D.1.4a - Zdravotně techni..." sheetId="3" r:id="rId3"/>
    <sheet name="D.1.4c - Vzduchotechnika" sheetId="4" r:id="rId4"/>
    <sheet name="D.1.4e - Silnoproudá elek..." sheetId="5" r:id="rId5"/>
    <sheet name="D.2.1 - Gastro technologie" sheetId="6" r:id="rId6"/>
    <sheet name="VON - Vedlejší a ostatní ..." sheetId="7" r:id="rId7"/>
    <sheet name="Pokyny pro vyplnění" sheetId="8" r:id="rId8"/>
  </sheets>
  <definedNames>
    <definedName name="_xlnm._FilterDatabase" localSheetId="1" hidden="1">'D.1.1 - Architektonické a...'!$C$90:$K$444</definedName>
    <definedName name="_xlnm._FilterDatabase" localSheetId="2" hidden="1">'D.1.4a - Zdravotně techni...'!$C$84:$K$195</definedName>
    <definedName name="_xlnm._FilterDatabase" localSheetId="3" hidden="1">'D.1.4c - Vzduchotechnika'!$C$79:$K$115</definedName>
    <definedName name="_xlnm._FilterDatabase" localSheetId="4" hidden="1">'D.1.4e - Silnoproudá elek...'!$C$88:$K$136</definedName>
    <definedName name="_xlnm._FilterDatabase" localSheetId="5" hidden="1">'D.2.1 - Gastro technologie'!$C$78:$K$95</definedName>
    <definedName name="_xlnm._FilterDatabase" localSheetId="6" hidden="1">'VON - Vedlejší a ostatní ...'!$C$82:$K$98</definedName>
    <definedName name="_xlnm.Print_Area" localSheetId="1">'D.1.1 - Architektonické a...'!$C$4:$J$36,'D.1.1 - Architektonické a...'!$C$42:$J$72,'D.1.1 - Architektonické a...'!$C$78:$K$444</definedName>
    <definedName name="_xlnm.Print_Area" localSheetId="2">'D.1.4a - Zdravotně techni...'!$C$4:$J$36,'D.1.4a - Zdravotně techni...'!$C$42:$J$66,'D.1.4a - Zdravotně techni...'!$C$72:$K$195</definedName>
    <definedName name="_xlnm.Print_Area" localSheetId="3">'D.1.4c - Vzduchotechnika'!$C$4:$J$36,'D.1.4c - Vzduchotechnika'!$C$42:$J$61,'D.1.4c - Vzduchotechnika'!$C$67:$K$115</definedName>
    <definedName name="_xlnm.Print_Area" localSheetId="4">'D.1.4e - Silnoproudá elek...'!$C$4:$J$36,'D.1.4e - Silnoproudá elek...'!$C$42:$J$70,'D.1.4e - Silnoproudá elek...'!$C$76:$K$136</definedName>
    <definedName name="_xlnm.Print_Area" localSheetId="5">'D.2.1 - Gastro technologie'!$C$4:$J$36,'D.2.1 - Gastro technologie'!$C$42:$J$60,'D.2.1 - Gastro technologie'!$C$66:$K$95</definedName>
    <definedName name="_xlnm.Print_Area" localSheetId="7">'Pokyny pro vyplnění'!$B$2:$K$69,'Pokyny pro vyplnění'!$B$72:$K$116,'Pokyny pro vyplnění'!$B$119:$K$188,'Pokyny pro vyplnění'!$B$196:$K$216</definedName>
    <definedName name="_xlnm.Print_Area" localSheetId="0">'Rekapitulace stavby'!$D$4:$AO$33,'Rekapitulace stavby'!$C$39:$AQ$58</definedName>
    <definedName name="_xlnm.Print_Area" localSheetId="6">'VON - Vedlejší a ostatní ...'!$C$4:$J$36,'VON - Vedlejší a ostatní ...'!$C$42:$J$64,'VON - Vedlejší a ostatní ...'!$C$70:$K$98</definedName>
    <definedName name="_xlnm.Print_Titles" localSheetId="0">'Rekapitulace stavby'!$49:$49</definedName>
    <definedName name="_xlnm.Print_Titles" localSheetId="1">'D.1.1 - Architektonické a...'!$90:$90</definedName>
    <definedName name="_xlnm.Print_Titles" localSheetId="2">'D.1.4a - Zdravotně techni...'!$84:$84</definedName>
    <definedName name="_xlnm.Print_Titles" localSheetId="3">'D.1.4c - Vzduchotechnika'!$79:$79</definedName>
    <definedName name="_xlnm.Print_Titles" localSheetId="4">'D.1.4e - Silnoproudá elek...'!$88:$88</definedName>
    <definedName name="_xlnm.Print_Titles" localSheetId="5">'D.2.1 - Gastro technologie'!$78:$78</definedName>
    <definedName name="_xlnm.Print_Titles" localSheetId="6">'VON - Vedlejší a ostatní ...'!$82:$82</definedName>
  </definedNames>
  <calcPr calcId="124519"/>
</workbook>
</file>

<file path=xl/sharedStrings.xml><?xml version="1.0" encoding="utf-8"?>
<sst xmlns="http://schemas.openxmlformats.org/spreadsheetml/2006/main" count="7454" uniqueCount="1230">
  <si>
    <t>Export VZ</t>
  </si>
  <si>
    <t>List obsahuje:</t>
  </si>
  <si>
    <t>1) Rekapitulace stavby</t>
  </si>
  <si>
    <t>2) Rekapitulace objektů stavby a soupisů prací</t>
  </si>
  <si>
    <t>3.0</t>
  </si>
  <si>
    <t>ZAMOK</t>
  </si>
  <si>
    <t>False</t>
  </si>
  <si>
    <t>{31c1fb45-c3b5-4842-8769-d5dfe7c97279}</t>
  </si>
  <si>
    <t>0,01</t>
  </si>
  <si>
    <t>21</t>
  </si>
  <si>
    <t>15</t>
  </si>
  <si>
    <t>REKAPITULACE STAVBY</t>
  </si>
  <si>
    <t>v ---  níže se nacházejí doplnkové a pomocné údaje k sestavám  --- v</t>
  </si>
  <si>
    <t>Návod na vyplnění</t>
  </si>
  <si>
    <t>0,001</t>
  </si>
  <si>
    <t>Kód:</t>
  </si>
  <si>
    <t>182018</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</si>
  <si>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</si>
  <si>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</si>
  <si>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Modernizace skladu odpadků v ZŠ genpor. Fr. Peřiny, Socháňova 1139 Praha 6 - Řepy</t>
  </si>
  <si>
    <t>KSO:</t>
  </si>
  <si>
    <t/>
  </si>
  <si>
    <t>CC-CZ:</t>
  </si>
  <si>
    <t>Místo:</t>
  </si>
  <si>
    <t>Socháňova 19/1139, 163 02 Praha 6 - Řepy</t>
  </si>
  <si>
    <t>Datum:</t>
  </si>
  <si>
    <t>14. 5. 2018</t>
  </si>
  <si>
    <t>Zadavatel:</t>
  </si>
  <si>
    <t>IČ:</t>
  </si>
  <si>
    <t>Městská část Praha 17, Žalanského č.p. 291/12b</t>
  </si>
  <si>
    <t>DIČ:</t>
  </si>
  <si>
    <t>Uchazeč:</t>
  </si>
  <si>
    <t>Vyplň údaj</t>
  </si>
  <si>
    <t>Projektant:</t>
  </si>
  <si>
    <t>Ing. Tomáš Řičař</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</si>
  <si>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</si>
  <si>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</si>
  <si>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</si>
  <si>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</si>
  <si>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</si>
  <si>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</si>
  <si>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</si>
  <si>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</si>
  <si>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</si>
  <si>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</si>
  <si>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</si>
  <si>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</si>
  <si>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</si>
  <si>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</si>
  <si>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</si>
  <si>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</si>
  <si>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</si>
  <si>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</si>
  <si>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</si>
  <si>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</si>
  <si>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</si>
  <si>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</si>
  <si>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</si>
  <si>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</si>
  <si>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</si>
  <si>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</si>
  <si>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</si>
  <si>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</si>
  <si>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</si>
  <si>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</si>
  <si>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</si>
  <si>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</si>
  <si>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</si>
  <si>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</si>
  <si>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</si>
  <si>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</si>
  <si>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</si>
  <si>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</si>
  <si>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</si>
  <si>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</si>
  <si>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</si>
  <si>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D.1.1</t>
  </si>
  <si>
    <t>Architektonické a stavebně technické řešení</t>
  </si>
  <si>
    <t>STA</t>
  </si>
  <si>
    <t>1</t>
  </si>
  <si>
    <t>{0f60c31e-c6f7-4e61-b6c2-a113f0db3dea}</t>
  </si>
  <si>
    <t>2</t>
  </si>
  <si>
    <t>D.1.4a</t>
  </si>
  <si>
    <t>Zdravotně technické instalace</t>
  </si>
  <si>
    <t>{35cef495-b52e-4f6d-ac52-6c10080a67d5}</t>
  </si>
  <si>
    <t>D.1.4c</t>
  </si>
  <si>
    <t>Vzduchotechnika</t>
  </si>
  <si>
    <t>{df355b50-a24d-48ba-8472-5f86683cde6c}</t>
  </si>
  <si>
    <t>D.1.4e</t>
  </si>
  <si>
    <t>Silnoproudá elektrotechnika</t>
  </si>
  <si>
    <t>{69077a60-c7d2-4ded-9a97-f4e59d899648}</t>
  </si>
  <si>
    <t>D.2.1</t>
  </si>
  <si>
    <t>Gastro technologie</t>
  </si>
  <si>
    <t>{9f88437c-ef0b-43fc-9ae9-b0e5bab9aee2}</t>
  </si>
  <si>
    <t>VON</t>
  </si>
  <si>
    <t>Vedlejší a ostatní rozpočtové náklady</t>
  </si>
  <si>
    <t>{2bcb9940-84a8-4dff-aaee-ad653a5a24ec}</t>
  </si>
  <si>
    <t>1) Krycí list soupisu</t>
  </si>
  <si>
    <t>2) Rekapitulace</t>
  </si>
  <si>
    <t>3) Soupis prací</t>
  </si>
  <si>
    <t>Zpět na list:</t>
  </si>
  <si>
    <t>Rekapitulace stavby</t>
  </si>
  <si>
    <t>KRYCÍ LIST SOUPISU</t>
  </si>
  <si>
    <t>Objekt:</t>
  </si>
  <si>
    <t>D.1.1 - Architektonické a stavebně technické řešení</t>
  </si>
  <si>
    <t>REKAPITULACE ČLENĚNÍ SOUPISU PRACÍ</t>
  </si>
  <si>
    <t>Kód dílu - Popis</t>
  </si>
  <si>
    <t>Cena celkem [CZK]</t>
  </si>
  <si>
    <t>Náklady soupisu celkem</t>
  </si>
  <si>
    <t>-1</t>
  </si>
  <si>
    <t>HSV - Práce a dodávky HSV</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</si>
  <si>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</si>
  <si>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</si>
  <si>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</si>
  <si>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</si>
  <si>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</si>
  <si>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</si>
  <si>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</si>
  <si>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713 - Izolace tepelné</t>
  </si>
  <si>
    <t xml:space="preserve">    763 - Konstrukce suché výstavby</t>
  </si>
  <si>
    <t xml:space="preserve">    766 - Konstrukce truhlářské</t>
  </si>
  <si>
    <t xml:space="preserve">    767 - Konstrukce zámečnické</t>
  </si>
  <si>
    <t xml:space="preserve">    771 - Podlahy z dlaždic</t>
  </si>
  <si>
    <t xml:space="preserve">    781 - Dokončovací práce - obklady</t>
  </si>
  <si>
    <t xml:space="preserve">    784 - Dokončovací práce - malby a tapety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</si>
  <si>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</si>
  <si>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</si>
  <si>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</si>
  <si>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</si>
  <si>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</si>
  <si>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</si>
  <si>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</si>
  <si>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</si>
  <si>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</si>
  <si>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</si>
  <si>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</si>
  <si>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</si>
  <si>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</si>
  <si>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</si>
  <si>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</si>
  <si>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</si>
  <si>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</si>
  <si>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3</t>
  </si>
  <si>
    <t>Svislé a kompletní konstrukce</t>
  </si>
  <si>
    <t>K</t>
  </si>
  <si>
    <t>31327413R</t>
  </si>
  <si>
    <t>Zdivo sendvičové, tloušťky zdiva 300 mm</t>
  </si>
  <si>
    <t>m3</t>
  </si>
  <si>
    <t>individuální kalkulace</t>
  </si>
  <si>
    <t>4</t>
  </si>
  <si>
    <t>1048287219</t>
  </si>
  <si>
    <t>VV</t>
  </si>
  <si>
    <t>"dle v.č. D11.03"</t>
  </si>
  <si>
    <t>(2,72*3,05-0,8*2,0)*0,3</t>
  </si>
  <si>
    <t>317234410</t>
  </si>
  <si>
    <t>Vyzdívka mezi nosníky cihlami pálenými na maltu cementovou</t>
  </si>
  <si>
    <t>CS ÚRS 2017 01</t>
  </si>
  <si>
    <t>-920995798</t>
  </si>
  <si>
    <t>"DLE PŘ. VÝROBKY"</t>
  </si>
  <si>
    <t>"V1" 1,2*0,06*0,1</t>
  </si>
  <si>
    <t>31735281R</t>
  </si>
  <si>
    <t xml:space="preserve">Sytémový překlad pro sendvičové zdivo. Překlad tvoří tvárnice z mezerovité vibrolisované liaporbetonové směsi, která je doplněna z tvrzeného stabilizovaného samozhášivého polystyrenu tl. 100mm. Dodávka včetně zálivky betonu a výztuže 1400 x 300 x 190 mm </t>
  </si>
  <si>
    <t>kus</t>
  </si>
  <si>
    <t>716690582</t>
  </si>
  <si>
    <t>P</t>
  </si>
  <si>
    <t>Poznámka k položce:
dle tab. výr. V2</t>
  </si>
  <si>
    <t>317941121</t>
  </si>
  <si>
    <t>Osazování ocelových válcovaných nosníků na zdivu I nebo IE nebo U nebo UE nebo L do č. 12 nebo výšky do 120 mm</t>
  </si>
  <si>
    <t>t</t>
  </si>
  <si>
    <t>2016403524</t>
  </si>
  <si>
    <t>"V1" 5,8*1,1/1000</t>
  </si>
  <si>
    <t>5</t>
  </si>
  <si>
    <t>M</t>
  </si>
  <si>
    <t>130105060</t>
  </si>
  <si>
    <t>úhelník ocelový nerovnostranný, v jakosti 11 375, 50 x 30 x 4 mm</t>
  </si>
  <si>
    <t>8</t>
  </si>
  <si>
    <t>1235991184</t>
  </si>
  <si>
    <t>Poznámka k položce:
Hmotnost: 2,51 kg/m</t>
  </si>
  <si>
    <t>6</t>
  </si>
  <si>
    <t>34023821R</t>
  </si>
  <si>
    <t>Zazdívka otvorů v příčkách nebo stěnách plochy přes 0,25 m2 do 1 m2 cihlami pálenými, tl. přes 100 mm</t>
  </si>
  <si>
    <t>m2</t>
  </si>
  <si>
    <t>1913233877</t>
  </si>
  <si>
    <t>7</t>
  </si>
  <si>
    <t>342272248</t>
  </si>
  <si>
    <t>Příčky z pórobetonových přesných příčkovek hladkých, objemové hmotnosti 500 kg/m3 na tenké maltové lože, tloušťky příčky 75 mm</t>
  </si>
  <si>
    <t>-1745003803</t>
  </si>
  <si>
    <t>Poznámka k položce:
Pevnost zdicích prvků v tlaku P4-550, fb (EN 772-1) = 5 N/mm2. Požární odolnost je min. EI 45 DP1 
vč. kotvení (pěna/kotvy)</t>
  </si>
  <si>
    <t>1,5*3*3,05-0,8*1,97</t>
  </si>
  <si>
    <t>Součet</t>
  </si>
  <si>
    <t>342272323</t>
  </si>
  <si>
    <t>Příčky z pórobetonových přesných příčkovek  hladkých, objemové hmotnosti 500 kg/m3 na tenké maltové lože, tloušťky příčky 100 mm</t>
  </si>
  <si>
    <t>-194773113</t>
  </si>
  <si>
    <t>"šachty" 5*0,6*0,6</t>
  </si>
  <si>
    <t>9</t>
  </si>
  <si>
    <t>346244381</t>
  </si>
  <si>
    <t>Plentování ocelových válcovaných nosníků jednostranné cihlami na maltu, výška stojiny do 200 mm</t>
  </si>
  <si>
    <t>-1670912364</t>
  </si>
  <si>
    <t>"V1" 1,2*0,06*2</t>
  </si>
  <si>
    <t>Úpravy povrchů, podlahy a osazování výplní</t>
  </si>
  <si>
    <t>10</t>
  </si>
  <si>
    <t>611131121</t>
  </si>
  <si>
    <t>Podkladní a spojovací vrstva vnitřních omítaných ploch penetrace akrylát-silikonová nanášená ručně stropů (výpočet viz oprava om. stropů,pletivo)</t>
  </si>
  <si>
    <t>-798817138</t>
  </si>
  <si>
    <t>"stropy"</t>
  </si>
  <si>
    <t>"dle tab. místností na v.č. D11.03"</t>
  </si>
  <si>
    <t>"CH-01,CH-02,CH-03" (6,04+4,44+4,16)</t>
  </si>
  <si>
    <t>11</t>
  </si>
  <si>
    <t>611142002</t>
  </si>
  <si>
    <t>Potažení vnitřních ploch pletivem v ploše nebo pruzích, na plném podkladu sklovláknitým provizorním přichycením stropů</t>
  </si>
  <si>
    <t>-2129289952</t>
  </si>
  <si>
    <t>12</t>
  </si>
  <si>
    <t>611311131</t>
  </si>
  <si>
    <t>Potažení vnitřních ploch štukem tloušťky do 3 mm vodorovných konstrukcí stropů rovných</t>
  </si>
  <si>
    <t>7870747</t>
  </si>
  <si>
    <t>13</t>
  </si>
  <si>
    <t>611325421</t>
  </si>
  <si>
    <t>Oprava vápenocementové nebo vápenné omítky vnitřních ploch štukové dvouvrstvé, tloušťky do 20 mm stropů, v rozsahu opravované plochy do 10%</t>
  </si>
  <si>
    <t>986336579</t>
  </si>
  <si>
    <t>"dle půd. 1.np - D.11.05"</t>
  </si>
  <si>
    <t>"113a,113b,114,115" 2,43+1,08+3,61+1,08</t>
  </si>
  <si>
    <t>"105b,106,117" 2,36+6,63+15,42</t>
  </si>
  <si>
    <t>14</t>
  </si>
  <si>
    <t>611325422</t>
  </si>
  <si>
    <t>Oprava vápenocementové nebo vápenné omítky vnitřních ploch štukové dvouvrstvé stropů, v rozsahu opravované plochy přes 10 do 30%</t>
  </si>
  <si>
    <t>1129812121</t>
  </si>
  <si>
    <t>612131101</t>
  </si>
  <si>
    <t>Podkladní a spojovací vrstva vnitřních omítaných ploch cementový postřik nanášený ručně celoplošně stěn</t>
  </si>
  <si>
    <t>-702177405</t>
  </si>
  <si>
    <t>Poznámka k položce:
Cementový přednástřik tl.2-7 mm (tl. dle podkladu)</t>
  </si>
  <si>
    <t>"vyrovnání podkladu pro OM2 - značení v tz OM"</t>
  </si>
  <si>
    <t>"předpoklad 20% plochy"</t>
  </si>
  <si>
    <t>"dle půd. - D.11.03"</t>
  </si>
  <si>
    <t>"CH-01" ((2,26+2,72)*2*3,05-(0,8*2,0+1,4*2,0))*0,2</t>
  </si>
  <si>
    <t>"CH-02" ((1,95+2,44)*2*3,05-0,8*2,0)*0,2</t>
  </si>
  <si>
    <t>"CH-03" ((2,47+1,5)*2*3,05-0,8*1,97)*0,2</t>
  </si>
  <si>
    <t>16</t>
  </si>
  <si>
    <t>612131121</t>
  </si>
  <si>
    <t>Podkladní a spojovací vrstva vnitřních omítaných ploch penetrace akrylát-silikonová nanášená ručně stěn</t>
  </si>
  <si>
    <t>956190378</t>
  </si>
  <si>
    <t>"perlinka" 22,641+1,8</t>
  </si>
  <si>
    <t>"cementový nástřik" 14,76</t>
  </si>
  <si>
    <t>17</t>
  </si>
  <si>
    <t>612142002</t>
  </si>
  <si>
    <t>Potažení vnitřních ploch pletivem v ploše nebo pruzích, na plném podkladu sklovláknitým provizorním přichycením stěn</t>
  </si>
  <si>
    <t>-1426678133</t>
  </si>
  <si>
    <t>"viz tz - OM2"</t>
  </si>
  <si>
    <t>"CH-03" ((2,47+1,5)*2*3,05-0,8*1,97)</t>
  </si>
  <si>
    <t>18</t>
  </si>
  <si>
    <t>612311131</t>
  </si>
  <si>
    <t>Potažení vnitřních ploch štukem tloušťky do 3 mm svislých konstrukcí stěn</t>
  </si>
  <si>
    <t>-551852403</t>
  </si>
  <si>
    <t>"CH-01" (2,26+2,72)*2*1,05</t>
  </si>
  <si>
    <t>"CH-02" (1,95+2,44)*2*1,05</t>
  </si>
  <si>
    <t>19</t>
  </si>
  <si>
    <t>61232112R</t>
  </si>
  <si>
    <t>Jádrová omítka pro strojní/ruční zpracování tl.15mm – tl.50mm svislých konstrukcí stěn</t>
  </si>
  <si>
    <t>-1966391442</t>
  </si>
  <si>
    <t>"CH-01 - v místě odsekaného obkladu" (2,26+0,54)*2,0</t>
  </si>
  <si>
    <t>20</t>
  </si>
  <si>
    <t>61232114R</t>
  </si>
  <si>
    <t>Omítka vápenocementová vnitřních ploch nanášená ručně dvouvrstvá, tloušťky jádrové omítky 15-50 mm a tloušťky štuku 3-4 mm štuková svislých konstrukcí stěn</t>
  </si>
  <si>
    <t>2070880460</t>
  </si>
  <si>
    <t>1,5*4*3,05-0,8*1,97+2,72*3,05-0,8*2,0</t>
  </si>
  <si>
    <t>619991001</t>
  </si>
  <si>
    <t>Zakrytí vnitřních ploch před znečištěním včetně pozdějšího odkrytí podlah, oken, dveří, zásuvek, vypínačů, obkladů, parapetů atd. fólií přilepenou lepící páskou</t>
  </si>
  <si>
    <t>-496451269</t>
  </si>
  <si>
    <t>22</t>
  </si>
  <si>
    <t>63245103R</t>
  </si>
  <si>
    <t>Cementový potěr,  pevnostní třída CF25, s plastifikátory, rychle vysychající tl. 50mm</t>
  </si>
  <si>
    <t>881467478</t>
  </si>
  <si>
    <t>"dle tab. m. na vč. D11.03"</t>
  </si>
  <si>
    <t>"CH-02+CH-03" 4,44+3,71</t>
  </si>
  <si>
    <t>23</t>
  </si>
  <si>
    <t>63245105R</t>
  </si>
  <si>
    <t>Cementový potěr,  pevnostní třída CF25, s plastifikátory, rychle vysychající tl. přes 55 do 70 mm</t>
  </si>
  <si>
    <t>380652325</t>
  </si>
  <si>
    <t>"CH-01" 6,04</t>
  </si>
  <si>
    <t>24</t>
  </si>
  <si>
    <t>63248121R</t>
  </si>
  <si>
    <t>Separační vrstva k oddělení podlahových vrstev z pěnového polyetylénu tl. 5mm</t>
  </si>
  <si>
    <t>516153662</t>
  </si>
  <si>
    <t xml:space="preserve"> Ostatní konstrukce a práce, bourání</t>
  </si>
  <si>
    <t>25</t>
  </si>
  <si>
    <t>949101111</t>
  </si>
  <si>
    <t>Lešení pomocné pracovní pro objekty pozemních staveb pro zatížení do 150 kg/m2, o výšce lešeňové podlahy do 1,9 m</t>
  </si>
  <si>
    <t>-913706151</t>
  </si>
  <si>
    <t>"dle leg. místností na výkrese"</t>
  </si>
  <si>
    <t>6,04+4,44+3,71</t>
  </si>
  <si>
    <t>26</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</si>
  <si>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</si>
  <si>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</si>
  <si>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-847790384</t>
  </si>
  <si>
    <t>"plocha v cad - dle půdorysu" 19,3</t>
  </si>
  <si>
    <t>27</t>
  </si>
  <si>
    <t>953921115</t>
  </si>
  <si>
    <t>Dlaždice betonové na sucho na ploché střechy kladené jednotlivě volně např. pro schůdnost po měkké krytině, pro trvalé zatížení krytin, rozměru 500 x 500 mm</t>
  </si>
  <si>
    <t>1052943545</t>
  </si>
  <si>
    <t>"dle půd. střechy" 6</t>
  </si>
  <si>
    <t>28</t>
  </si>
  <si>
    <t>953921116</t>
  </si>
  <si>
    <t>Dlaždice betonové na sucho na ploché střechy kladené jednotlivě volně např. pro schůdnost po měkké krytině, pro trvalé zatížení krytin, rozměru Příplatek k ceně -1115 za podklad z netkané textilie</t>
  </si>
  <si>
    <t>-779351249</t>
  </si>
  <si>
    <t>"dle půd. střechy" 1,5*1,0</t>
  </si>
  <si>
    <t>29</t>
  </si>
  <si>
    <t>961044111</t>
  </si>
  <si>
    <t>Bourání základů z betonu prostého</t>
  </si>
  <si>
    <t>-420084256</t>
  </si>
  <si>
    <t>"dle v.č. D.11.02" 1,5*1,2*0,2</t>
  </si>
  <si>
    <t>30</t>
  </si>
  <si>
    <t>962031132</t>
  </si>
  <si>
    <t>Bourání příček z cihel, tvárnic nebo příčkovek z cihel pálených, plných nebo dutých na maltu vápennou nebo vápenocementovou, tl. do 100 mm</t>
  </si>
  <si>
    <t>-1088314216</t>
  </si>
  <si>
    <t>"dle v.č. D11.02"</t>
  </si>
  <si>
    <t>1,5*2*3,05-0,8*1,97</t>
  </si>
  <si>
    <t>31</t>
  </si>
  <si>
    <t>962031133</t>
  </si>
  <si>
    <t>Bourání příček z cihel, tvárnic nebo příčkovek z cihel pálených, plných nebo dutých na maltu vápennou nebo vápenocementovou, tl. do 150 mm</t>
  </si>
  <si>
    <t>963144001</t>
  </si>
  <si>
    <t>"dle v.č. D.11.02" 2,72*3,05-0,86*1,85</t>
  </si>
  <si>
    <t>32</t>
  </si>
  <si>
    <t>96204232R</t>
  </si>
  <si>
    <t>Bourání zateplení a betonového obkladu - m.č. CH-02</t>
  </si>
  <si>
    <t>864773814</t>
  </si>
  <si>
    <t>"dle v.č. D.11.02" (2,72*3,05-0,86*1,85)*0,15</t>
  </si>
  <si>
    <t>33</t>
  </si>
  <si>
    <t>965042141</t>
  </si>
  <si>
    <t>Bourání mazanin betonových nebo z litého asfaltu tl. do 100 mm, plochy přes 4 m2</t>
  </si>
  <si>
    <t>768487625</t>
  </si>
  <si>
    <t>"v.č.D11.02,"</t>
  </si>
  <si>
    <t>"dle tab. m."</t>
  </si>
  <si>
    <t>"BP1"</t>
  </si>
  <si>
    <t>"CH-01,CH-02,CH-03" (6,04+4,44+4,16)*0,07</t>
  </si>
  <si>
    <t>34</t>
  </si>
  <si>
    <t>965045113</t>
  </si>
  <si>
    <t>Bourání potěrů tl. do 50 mm cementových nebo pískocementových, plochy přes 4 m2</t>
  </si>
  <si>
    <t>-1476527062</t>
  </si>
  <si>
    <t>35</t>
  </si>
  <si>
    <t>968072455</t>
  </si>
  <si>
    <t>Vybourání kovových rámů oken s křídly, dveřních zárubní, vrat, stěn, ostění nebo obkladů dveřních zárubní, plochy do 2 m2</t>
  </si>
  <si>
    <t>1373194367</t>
  </si>
  <si>
    <t>0,8*1,97</t>
  </si>
  <si>
    <t>0,86*1,85</t>
  </si>
  <si>
    <t>36</t>
  </si>
  <si>
    <t>971038341</t>
  </si>
  <si>
    <t>Vybourání otvorů ve zdivu základovém nebo nadzákladovém z cihel, tvárnic, příčkovek dutých tvárnic nebo příčkovek, velikosti plochy do 0,09 m2, tl. do 300 mm</t>
  </si>
  <si>
    <t>402678599</t>
  </si>
  <si>
    <t>"dle v.č. D11.02" 1</t>
  </si>
  <si>
    <t>37</t>
  </si>
  <si>
    <t>971038441</t>
  </si>
  <si>
    <t>Vybourání otvorů ve zdivu základovém nebo nadzákladovém z cihel, tvárnic, příčkovek dutých tvárnic nebo příčkovek, velikosti plochy do 0,25 m2, tl. do 300 mm</t>
  </si>
  <si>
    <t>-1771609546</t>
  </si>
  <si>
    <t>38</t>
  </si>
  <si>
    <t>978011141</t>
  </si>
  <si>
    <t>Otlučení vápenných nebo vápenocementových omítek vnitřních ploch stropů, v rozsahu přes 10 do 30 %</t>
  </si>
  <si>
    <t>1292802968</t>
  </si>
  <si>
    <t>39</t>
  </si>
  <si>
    <t>978013141</t>
  </si>
  <si>
    <t>Otlučení vápenných nebo vápenocementových omítek vnitřních ploch stěn s vyškrabáním spar, s očištěním zdiva, v rozsahu přes 10 do 30 %</t>
  </si>
  <si>
    <t>234525821</t>
  </si>
  <si>
    <t>"CH-01" ((2,26+2,72)*2*3,05-(0,8*2,0+1,4*2,0))-(2,72*3,05-0,8*2,0)</t>
  </si>
  <si>
    <t>"CH-02" ((1,95+2,44)*2*3,05-0,8*2,0)-(2,44*3,05-0,8*2,0)</t>
  </si>
  <si>
    <t>"CH-03" ((2,47+1,5)*2*3,05-0,8*1,97)-((1,5*2+1,25)*3,05-0,8*1,97)</t>
  </si>
  <si>
    <t>40</t>
  </si>
  <si>
    <t>978059541</t>
  </si>
  <si>
    <t>Odsekání obkladů stěn včetně otlučení podkladní omítky až na zdivo z obkládaček vnitřních, z jakýchkoliv materiálů, plochy přes 1 m2</t>
  </si>
  <si>
    <t>796858272</t>
  </si>
  <si>
    <t>(2,26+0,54)*2,0</t>
  </si>
  <si>
    <t>99</t>
  </si>
  <si>
    <t>97905955Rus</t>
  </si>
  <si>
    <t>Požární ucpávka elektro EI 45</t>
  </si>
  <si>
    <t>-1445534986</t>
  </si>
  <si>
    <t>997</t>
  </si>
  <si>
    <t>Přesun sutě</t>
  </si>
  <si>
    <t>42</t>
  </si>
  <si>
    <t>997013213</t>
  </si>
  <si>
    <t>Vnitrostaveništní doprava suti a vybouraných hmot vodorovně do 50 m svisle ručně (nošením po schodech) pro budovy a haly výšky přes 9 do 12 m</t>
  </si>
  <si>
    <t>-1761484610</t>
  </si>
  <si>
    <t>45</t>
  </si>
  <si>
    <t>997013501</t>
  </si>
  <si>
    <t>Odvoz suti a vybouraných hmot na skládku nebo meziskládku se složením, na vzdálenost do 1 km</t>
  </si>
  <si>
    <t>1266365306</t>
  </si>
  <si>
    <t>46</t>
  </si>
  <si>
    <t>997013509</t>
  </si>
  <si>
    <t>Odvoz suti a vybouraných hmot na skládku nebo meziskládku se složením, na vzdálenost Příplatek k ceně za každý další i započatý 1 km přes 1 km</t>
  </si>
  <si>
    <t>-23999428</t>
  </si>
  <si>
    <t>11,612*19 'Přepočtené koeficientem množství</t>
  </si>
  <si>
    <t>47</t>
  </si>
  <si>
    <t>997013814</t>
  </si>
  <si>
    <t>Poplatek za uložení stavebního odpadu na skládce (skládkovné) z izolačních materiálů</t>
  </si>
  <si>
    <t>-1711432191</t>
  </si>
  <si>
    <t>0,5</t>
  </si>
  <si>
    <t>48</t>
  </si>
  <si>
    <t>99701383R</t>
  </si>
  <si>
    <t>Poplatek za uložení stavebního odpadu na skládce (skládkovné) směsného</t>
  </si>
  <si>
    <t>1456042651</t>
  </si>
  <si>
    <t>11,68-0,5</t>
  </si>
  <si>
    <t>998</t>
  </si>
  <si>
    <t>Přesun hmot</t>
  </si>
  <si>
    <t>49</t>
  </si>
  <si>
    <t>998011002</t>
  </si>
  <si>
    <t>Přesun hmot pro budovy občanské výstavby, bydlení, výrobu a služby s nosnou svislou konstrukcí zděnou z cihel, tvárnic nebo kamene vodorovná dopravní vzdálenost do 100 m pro budovy výšky přes 6 do 12 m</t>
  </si>
  <si>
    <t>-1309476819</t>
  </si>
  <si>
    <t>PSV</t>
  </si>
  <si>
    <t>Práce a dodávky PSV</t>
  </si>
  <si>
    <t>711</t>
  </si>
  <si>
    <t>Izolace proti vodě, vlhkosti a plynům</t>
  </si>
  <si>
    <t>50</t>
  </si>
  <si>
    <t>711111001</t>
  </si>
  <si>
    <t>Provedení izolace proti zemní vlhkosti natěradly a tmely za studena na ploše vodorovné V nátěrem penetračním</t>
  </si>
  <si>
    <t>347740610</t>
  </si>
  <si>
    <t>51</t>
  </si>
  <si>
    <t>111631510</t>
  </si>
  <si>
    <t>lak asfaltový (MJ kg) bal 9 kg</t>
  </si>
  <si>
    <t>kg</t>
  </si>
  <si>
    <t>1648631462</t>
  </si>
  <si>
    <t>14,19*0,3 'Přepočtené koeficientem množství</t>
  </si>
  <si>
    <t>52</t>
  </si>
  <si>
    <t>711131811</t>
  </si>
  <si>
    <t>Odstranění izolace proti zemní vlhkosti na ploše vodorovné V</t>
  </si>
  <si>
    <t>346871613</t>
  </si>
  <si>
    <t>"CH-01,CH-02,CH-03" (6,04+4,44+4,16)*2</t>
  </si>
  <si>
    <t>53</t>
  </si>
  <si>
    <t>711141559</t>
  </si>
  <si>
    <t>Provedení izolace proti zemní vlhkosti pásy přitavením NAIP na ploše vodorovné V</t>
  </si>
  <si>
    <t>-294988125</t>
  </si>
  <si>
    <t>54</t>
  </si>
  <si>
    <t>628331590</t>
  </si>
  <si>
    <t>pás těžký asfaltovaný tl. 5mm se sklotextilní vložkou</t>
  </si>
  <si>
    <t>-629667092</t>
  </si>
  <si>
    <t>14,19*1,15 'Přepočtené koeficientem množství</t>
  </si>
  <si>
    <t>55</t>
  </si>
  <si>
    <t>71149310R</t>
  </si>
  <si>
    <t>Hydroizolační stěrka pod dlažbu, kompletní provedení vč. bandáží, průniků a všech detailů - dle popisu v pd</t>
  </si>
  <si>
    <t>619668717</t>
  </si>
  <si>
    <t>"CH-02" 4,44</t>
  </si>
  <si>
    <t>56</t>
  </si>
  <si>
    <t>71149311R</t>
  </si>
  <si>
    <t>Hydroizolační stěrka pod obklady, kompletní provedení vč. bandáží, průniků a všech detailů - dle popisu v pd</t>
  </si>
  <si>
    <t>-88703605</t>
  </si>
  <si>
    <t>"CH-01" (2,26+2,72)*2*2,0-(1,45+0,8)*2,0</t>
  </si>
  <si>
    <t>"CH-02" (1,95+2,44)*2*2,0-0,8*2,0</t>
  </si>
  <si>
    <t>57</t>
  </si>
  <si>
    <t>998711202</t>
  </si>
  <si>
    <t>Přesun hmot pro izolace proti vodě, vlhkosti a plynům stanovený procentní sazbou (%) z ceny vodorovná dopravní vzdálenost do 50 m v objektech výšky přes 6 do 12 m</t>
  </si>
  <si>
    <t>%</t>
  </si>
  <si>
    <t>-214376151</t>
  </si>
  <si>
    <t>713</t>
  </si>
  <si>
    <t>Izolace tepelné</t>
  </si>
  <si>
    <t>58</t>
  </si>
  <si>
    <t>713121111</t>
  </si>
  <si>
    <t>Montáž tepelné izolace podlah rohožemi, pásy, deskami, dílci, bloky (izolační materiál ve specifikaci) kladenými volně jednovrstvá</t>
  </si>
  <si>
    <t>1282588952</t>
  </si>
  <si>
    <t>59</t>
  </si>
  <si>
    <t>55324712R</t>
  </si>
  <si>
    <t>Fenolická pěna tl. 40mm</t>
  </si>
  <si>
    <t>383410137</t>
  </si>
  <si>
    <t>"CH-02+CH-03" (4,44+3,71)*1,02</t>
  </si>
  <si>
    <t>8,313*1,02 'Přepočtené koeficientem množství</t>
  </si>
  <si>
    <t>60</t>
  </si>
  <si>
    <t>55324711R</t>
  </si>
  <si>
    <t>Fenolická pěna tl. 20mm</t>
  </si>
  <si>
    <t>217269156</t>
  </si>
  <si>
    <t>"CH-01" 6,04*1,02</t>
  </si>
  <si>
    <t>61</t>
  </si>
  <si>
    <t>71399082R</t>
  </si>
  <si>
    <t>Plastová průchodka prům. 100mm dl. 600mm, vč. začištěění kolem průchodky a vyplnění vatou</t>
  </si>
  <si>
    <t>-1186117435</t>
  </si>
  <si>
    <t>62</t>
  </si>
  <si>
    <t>998713202</t>
  </si>
  <si>
    <t>Přesun hmot pro izolace tepelné stanovený procentní sazbou (%) z ceny vodorovná dopravní vzdálenost do 50 m v objektech výšky přes 6 do 12 m</t>
  </si>
  <si>
    <t>-1960936288</t>
  </si>
  <si>
    <t>763</t>
  </si>
  <si>
    <t>Konstrukce suché výstavby</t>
  </si>
  <si>
    <t>63</t>
  </si>
  <si>
    <t>763131414</t>
  </si>
  <si>
    <t>Podhled ze sádrokartonových desek dvouvrstvá zavěšená spodní konstrukce z ocelových profilů CD, UD jednoduše opláštěná deskou standardní A, tl. 15 mm, bez TI</t>
  </si>
  <si>
    <t>1546323322</t>
  </si>
  <si>
    <t>"dle půd. 1.np" 10</t>
  </si>
  <si>
    <t>64</t>
  </si>
  <si>
    <t>763131714</t>
  </si>
  <si>
    <t>Podhled ze sádrokartonových desek ostatní práce a konstrukce na podhledech ze sádrokartonových desek základní penetrační nátěr</t>
  </si>
  <si>
    <t>864766723</t>
  </si>
  <si>
    <t>65</t>
  </si>
  <si>
    <t>763131821</t>
  </si>
  <si>
    <t>Demontáž podhledu nebo samostatného požárního předělu ze sádrokartonových desek s nosnou konstrukcí dvouvrstvou z ocelových profilů, opláštění jednoduché</t>
  </si>
  <si>
    <t>481923282</t>
  </si>
  <si>
    <t>66</t>
  </si>
  <si>
    <t>763172311</t>
  </si>
  <si>
    <t>Instalační technika pro konstrukce ze sádrokartonových desek montáž revizních dvířek velikost 200 x 200 mm</t>
  </si>
  <si>
    <t>1653183466</t>
  </si>
  <si>
    <t>"dle tab. výr."</t>
  </si>
  <si>
    <t>"V8" 1</t>
  </si>
  <si>
    <t>"V7" 3</t>
  </si>
  <si>
    <t>67</t>
  </si>
  <si>
    <t>590307100</t>
  </si>
  <si>
    <t>dvířka revizní s automatickým zámkem 200 x 200 mm</t>
  </si>
  <si>
    <t>-1253145469</t>
  </si>
  <si>
    <t>Poznámka k položce:
Revizní dvířka systémová ve zděné příčce
Poznámka: Rám dvířek je svařen z hliníkových L profilů, výplň dvířek tvoří sádrokartonová deska přišroubovaná do hliníkového rámu šrouby. Křídlo dvířek je uloženo v zárubni pomocí dvou hliníkových nýtů. V uzavřené poloze je křídlo drženo dvojčinným automatickým tlačným zámkem-první stlačení uvolní a druhé stlačení zamkne křídlo dveří. Na povrch dvířek možno aplikovat nátěr.       
dle tab. výrobků V8</t>
  </si>
  <si>
    <t>68</t>
  </si>
  <si>
    <t>59030713R</t>
  </si>
  <si>
    <t xml:space="preserve">Revizní dvířka systémová pod obklad 200x200, rozměr dvířek 200x200.
Maskovací dvířka PVC, zajišťují jednoduchý a rychlý přístup k revizním otvorům. MPCV se skládá z profilu PVC, který tvoří rámeček a kovové desky, která je uchycena pomocí kovových magnetů, které jsou na rámečku. Na kovovou desku se lepí keramické obklady, nebo jiný zakončovací element. Uchycení keramického obkladu na plechovou desku dvířek se provádí za pomoci silikonu, nebo lepidla. 
Materiál : rámeček plastový, deska na obklady ocelová pozinkovaná, magnety jsou v plastovém pouzdru a dají se podélně posouvat v rámečku dle potřeby. U Magnetů se dá v plastovém pouzdru upravit i vzdálenost ke krycímu ocelovému plechu. Zašroubováním nebo vyšroubováním magnetu můžete upravit nerovnosti, které by vznikly při lepení obkladů.       
</t>
  </si>
  <si>
    <t>371369963</t>
  </si>
  <si>
    <t>Poznámka k položce:
dle tab. výr. V7</t>
  </si>
  <si>
    <t>69</t>
  </si>
  <si>
    <t>763172312</t>
  </si>
  <si>
    <t>Instalační technika pro konstrukce ze sádrokartonových desek montáž revizních dvířek velikost 300 x 300 mm</t>
  </si>
  <si>
    <t>484338285</t>
  </si>
  <si>
    <t xml:space="preserve">"dle tab. výr. - V9" 1 </t>
  </si>
  <si>
    <t>70</t>
  </si>
  <si>
    <t>59030711R</t>
  </si>
  <si>
    <t xml:space="preserve">Revizní dvířka systémová ve zděné příčce
Poznámka: Rám dvířek je svařen z hliníkových L profilů, výplň dvířek tvoří sádrokartonová deska přišroubovaná do hliníkového rámu šrouby. Křídlo dvířek je uloženo v zárubni pomocí dvou hliníkových nýtů. V uzavřené poloze je křídlo drženo dvojčinným automatickým tlačným zámkem-první stlačení uvolní a druhé stlačení zamkne křídlo dveří. Na povrch dvířek možno aplikovat nátěr.  Dvířka mají požární odolnost EW 30 DP3"       
</t>
  </si>
  <si>
    <t>1508987926</t>
  </si>
  <si>
    <t>Poznámka k položce:
dle tab. výr. V9</t>
  </si>
  <si>
    <t>71</t>
  </si>
  <si>
    <t>998763402</t>
  </si>
  <si>
    <t>Přesun hmot pro konstrukce montované z desek stanovený procentní sazbou (%) z ceny vodorovná dopravní vzdálenost do 50 m v objektech výšky přes 6 do 12 m</t>
  </si>
  <si>
    <t>-1764326986</t>
  </si>
  <si>
    <t>766</t>
  </si>
  <si>
    <t>Konstrukce truhlářské</t>
  </si>
  <si>
    <t>72</t>
  </si>
  <si>
    <t>76666101R</t>
  </si>
  <si>
    <t>D1 - M+D - Dveře vnitřní, kompletní provedení vč. kování, zárubně, povrchu a všech doplňků - dle popisu v pd (viz tab. výrobků)</t>
  </si>
  <si>
    <t>338947478</t>
  </si>
  <si>
    <t>73</t>
  </si>
  <si>
    <t>766691914</t>
  </si>
  <si>
    <t>Ostatní práce vyvěšení nebo zavěšení křídel s případným uložením a opětovným zavěšením po provedení stavebních změn dřevěných dveřních, plochy do 2 m2</t>
  </si>
  <si>
    <t>-1821729654</t>
  </si>
  <si>
    <t xml:space="preserve">"dle v.č. D11.02" </t>
  </si>
  <si>
    <t>74</t>
  </si>
  <si>
    <t>766691915</t>
  </si>
  <si>
    <t>Ostatní práce vyvěšení nebo zavěšení křídel s případným uložením a opětovným zavěšením po provedení stavebních změn dřevěných dveřních, plochy přes 2 m2</t>
  </si>
  <si>
    <t>1539878354</t>
  </si>
  <si>
    <t>"dle v.č. D11.012" 2+2</t>
  </si>
  <si>
    <t>75</t>
  </si>
  <si>
    <t>998766202</t>
  </si>
  <si>
    <t>Přesun hmot pro konstrukce truhlářské stanovený procentní sazbou (%) z ceny vodorovná dopravní vzdálenost do 50 m v objektech výšky přes 6 do 12 m</t>
  </si>
  <si>
    <t>669855477</t>
  </si>
  <si>
    <t>767</t>
  </si>
  <si>
    <t>Konstrukce zámečnické</t>
  </si>
  <si>
    <t>76</t>
  </si>
  <si>
    <t>76799511R</t>
  </si>
  <si>
    <t>V3 - M+D - Nerezová nárožní lišta, kompletní provedení - dle popisu v pd (viz tab. zám. výr.)</t>
  </si>
  <si>
    <t>483348806</t>
  </si>
  <si>
    <t xml:space="preserve">Poznámka k položce:
Materiál: nerezová ocel, třída A4 dle ČSN 17 346
Lišta k ochraně rohu dlažby k dodatečnému uchycení, Výška: 50 mm, Šířka: 50 mm, Délka: 1,2 m, Tloušťka materiálu: 1 mm, Povrchová úprava: mat, 1kg/ks
</t>
  </si>
  <si>
    <t>77</t>
  </si>
  <si>
    <t>76799517R</t>
  </si>
  <si>
    <t>V4 - M+D - podlahová dilatační nerezová lišta, vodotěsná, kompletní provedení - dle popisu v pd (viz tab. výr.)</t>
  </si>
  <si>
    <t>m</t>
  </si>
  <si>
    <t>103477892</t>
  </si>
  <si>
    <t xml:space="preserve">Poznámka k položce:
Materiál: nerezová ocel, třída A4 dle ČSN 17 346
Lišta sloužící k dilataci podlahy, max.stlačení 2mm, dlažba - dlažba 9mm
</t>
  </si>
  <si>
    <t>78</t>
  </si>
  <si>
    <t>76799518R</t>
  </si>
  <si>
    <t>V5 - M+D - podlahová dilatační nerezová lišta, kompletní provedení - dle popisu v pd (viz tab. výr.)</t>
  </si>
  <si>
    <t>2057699194</t>
  </si>
  <si>
    <t>79</t>
  </si>
  <si>
    <t>76799521R</t>
  </si>
  <si>
    <t>V6 -  M+D - nerezový práh, kompletní provedení - dle popisu v pd (viz tab. výr.)</t>
  </si>
  <si>
    <t>1105396484</t>
  </si>
  <si>
    <t xml:space="preserve">Poznámka k položce:
Materiál: nerezová ocel, třída A4 dle ČSN 17 346
Nerezový práh s těsněním, pro dveře v obvodovém plášti.      
</t>
  </si>
  <si>
    <t>80</t>
  </si>
  <si>
    <t>998767202</t>
  </si>
  <si>
    <t>Přesun hmot pro zámečnické konstrukce stanovený procentní sazbou (%) z ceny vodorovná dopravní vzdálenost do 50 m v objektech výšky přes 6 do 12 m</t>
  </si>
  <si>
    <t>-1970066750</t>
  </si>
  <si>
    <t>771</t>
  </si>
  <si>
    <t>Podlahy z dlaždic</t>
  </si>
  <si>
    <t>81</t>
  </si>
  <si>
    <t>771474113</t>
  </si>
  <si>
    <t xml:space="preserve">Montáž soklíků z dlaždic keramických lepených flexibilním lepidlem rovných </t>
  </si>
  <si>
    <t>1234783339</t>
  </si>
  <si>
    <t>"CH-03" (2,47+1,5)*2-0,8</t>
  </si>
  <si>
    <t>82</t>
  </si>
  <si>
    <t>59761338R</t>
  </si>
  <si>
    <t>sokl keramický  - podléhá vzorkování, kompletní provedení - dle popisu v pd (viz tz,  v.č.D11.01)</t>
  </si>
  <si>
    <t>-324604245</t>
  </si>
  <si>
    <t>7,14*1,1 'Přepočtené koeficientem množství</t>
  </si>
  <si>
    <t>83</t>
  </si>
  <si>
    <t>771574131</t>
  </si>
  <si>
    <t>Montáž podlah z dlaždic keramických lepených flexibilním lepidlem režných nebo glazovaných protiskluzných nebo reliefovaných do 50 ks/ m2</t>
  </si>
  <si>
    <t>-280979171</t>
  </si>
  <si>
    <t>"KR1"</t>
  </si>
  <si>
    <t>Mezisoučet</t>
  </si>
  <si>
    <t>"KR2"</t>
  </si>
  <si>
    <t>84</t>
  </si>
  <si>
    <t>59761138R</t>
  </si>
  <si>
    <t>KR1 - dlaždice keramické 200x200mm - podléhá vzorkování, kompletní provedení - dle popisu v pd (viz tz,  v.č.D11.01)</t>
  </si>
  <si>
    <t>453480399</t>
  </si>
  <si>
    <t>6,04*1,1 'Přepočtené koeficientem množství</t>
  </si>
  <si>
    <t>85</t>
  </si>
  <si>
    <t>59761139R</t>
  </si>
  <si>
    <t>KR2 - dlaždice keramické 200x200mm - podléhá vzorkování, kompletní provedení - dle popisu v pd (viz tz,  v.č.D11.01)</t>
  </si>
  <si>
    <t>1464396833</t>
  </si>
  <si>
    <t>8,15*1,1 'Přepočtené koeficientem množství</t>
  </si>
  <si>
    <t>86</t>
  </si>
  <si>
    <t>771591111</t>
  </si>
  <si>
    <t>Podlahy - ostatní práce penetrace podkladu</t>
  </si>
  <si>
    <t>-781079148</t>
  </si>
  <si>
    <t>87</t>
  </si>
  <si>
    <t>998771202</t>
  </si>
  <si>
    <t>Přesun hmot pro podlahy z dlaždic stanovený procentní sazbou (%) z ceny vodorovná dopravní vzdálenost do 50 m v objektech výšky přes 6 do 12 m</t>
  </si>
  <si>
    <t>-2044513844</t>
  </si>
  <si>
    <t>781</t>
  </si>
  <si>
    <t>Dokončovací práce - obklady</t>
  </si>
  <si>
    <t>88</t>
  </si>
  <si>
    <t>78147411R</t>
  </si>
  <si>
    <t>Montáž obkladů vnitřních stěn z dlaždic keramických lepených flexibilním lepidlem režných nebo glazovaných hladkých přes 22 do 25 ks/m2</t>
  </si>
  <si>
    <t>1609882112</t>
  </si>
  <si>
    <t xml:space="preserve">Poznámka k položce:
kompletní provedení vč. průniků, PVC lišt – ukončovací (horní hrana obkladu, u zárubní, u svislého ukončení obkladu), koutové lišty, spárování silikonem u podlahy, apod. </t>
  </si>
  <si>
    <t>89</t>
  </si>
  <si>
    <t>59761118R</t>
  </si>
  <si>
    <t>dlaždice keramické - podléhá vzorkování</t>
  </si>
  <si>
    <t>-984968908</t>
  </si>
  <si>
    <t xml:space="preserve">Poznámka k položce:
kompletní provedení vč. průniků, spárování silikonem u podlahy, apod. </t>
  </si>
  <si>
    <t>31,38*1,1 'Přepočtené koeficientem množství</t>
  </si>
  <si>
    <t>90</t>
  </si>
  <si>
    <t>781494111</t>
  </si>
  <si>
    <t>Ostatní prvky plastové profily ukončovací a dilatační lepené flexibilním lepidlem rohové</t>
  </si>
  <si>
    <t>691863642</t>
  </si>
  <si>
    <t>"vnitřní i vnější rohy"</t>
  </si>
  <si>
    <t>"dle v.č. D.11.03"</t>
  </si>
  <si>
    <t>2,0*14</t>
  </si>
  <si>
    <t>91</t>
  </si>
  <si>
    <t>781494511</t>
  </si>
  <si>
    <t>Ostatní prvky plastové profily ukončovací a dilatační lepené flexibilním lepidlem ukončovací</t>
  </si>
  <si>
    <t>-558208358</t>
  </si>
  <si>
    <t>"CH-01" (2,26+2,72)*2-(1,45+0,8)</t>
  </si>
  <si>
    <t>"CH-02" (1,95+2,44)*2-0,8</t>
  </si>
  <si>
    <t>92</t>
  </si>
  <si>
    <t>781495111</t>
  </si>
  <si>
    <t>Ostatní prvky ostatní práce penetrace podkladu</t>
  </si>
  <si>
    <t>-1123445413</t>
  </si>
  <si>
    <t>93</t>
  </si>
  <si>
    <t>998781202</t>
  </si>
  <si>
    <t>Přesun hmot pro obklady keramické stanovený procentní sazbou (%) z ceny vodorovná dopravní vzdálenost do 50 m v objektech výšky přes 6 do 12 m</t>
  </si>
  <si>
    <t>783882879</t>
  </si>
  <si>
    <t>784</t>
  </si>
  <si>
    <t>Dokončovací práce - malby a tapety</t>
  </si>
  <si>
    <t>94</t>
  </si>
  <si>
    <t>784121001</t>
  </si>
  <si>
    <t>Oškrabání malby v místnostech výšky do 3,80 m</t>
  </si>
  <si>
    <t>1759848404</t>
  </si>
  <si>
    <t>"dle tab. místností na v.č. D11.02"</t>
  </si>
  <si>
    <t>"stávající stěny - dle půd. - D.11.02"</t>
  </si>
  <si>
    <t>"CH-01,CH-02,CH-03"</t>
  </si>
  <si>
    <t>(2,18+2,72+1,74+2,44+1,5+2,77)*2*3,05-(1,5*2+2,72)*3,05</t>
  </si>
  <si>
    <t>200</t>
  </si>
  <si>
    <t>95</t>
  </si>
  <si>
    <t>784121011</t>
  </si>
  <si>
    <t>Rozmývání podkladu po oškrabání malby v místnostech výšky do 3,80 m</t>
  </si>
  <si>
    <t>1110003448</t>
  </si>
  <si>
    <t>96</t>
  </si>
  <si>
    <t>784181121</t>
  </si>
  <si>
    <t>Penetrace podkladu jednonásobná hloubková v místnostech výšky do 3,80 m</t>
  </si>
  <si>
    <t>412704845</t>
  </si>
  <si>
    <t>"stěny - dle v.č. D11.03"</t>
  </si>
  <si>
    <t>"CH-01" (2,26+2,72)*2*3,05</t>
  </si>
  <si>
    <t>"CH-02" (1,95+2,44)*2*3,05</t>
  </si>
  <si>
    <t>"CH-03" (2,47+1,5)*2*3,05</t>
  </si>
  <si>
    <t>"odpočet obkladů" -31,38</t>
  </si>
  <si>
    <t>2,0*3,05</t>
  </si>
  <si>
    <t>97</t>
  </si>
  <si>
    <t>78421110R</t>
  </si>
  <si>
    <t>Malby z malířských směsí otěruvzdorných za mokra dvojnásobné, bílé za mokra otěruvzdorné výborně v místnostech výšky do 3,80 m</t>
  </si>
  <si>
    <t>-1548690931</t>
  </si>
  <si>
    <t>Poznámka k položce:
MA3</t>
  </si>
  <si>
    <t>"D.11.03"</t>
  </si>
  <si>
    <t>"CH-01,CH-02" (6,04+4,44)</t>
  </si>
  <si>
    <t>98</t>
  </si>
  <si>
    <t>784221101</t>
  </si>
  <si>
    <t>Malby z malířských směsí otěruvzdorných za sucha dvojnásobné, bílé za sucha otěruvzdorné dobře v místnostech výšky do 3,80 m</t>
  </si>
  <si>
    <t>13911674</t>
  </si>
  <si>
    <t>"CH-03" (4,16)</t>
  </si>
  <si>
    <t>"podhl" 20</t>
  </si>
  <si>
    <t>D.1.4a - Zdravotně technické instalace</t>
  </si>
  <si>
    <t xml:space="preserve"> </t>
  </si>
  <si>
    <t>výměry dle dok. oddílu D.1.4a</t>
  </si>
  <si>
    <t>Vnitřní vodovod-mont - Vnitřní vodovod-montáž:</t>
  </si>
  <si>
    <t>Vnitřní vodovod-demo - Vnitřní vodovod-demontáž:</t>
  </si>
  <si>
    <t>Vnitřní kanalizace-m - Vnitřní kanalizace-montáž:</t>
  </si>
  <si>
    <t>Vnitřní kanalizace-d - Vnitřní kanalizace-demontáž:</t>
  </si>
  <si>
    <t>Zařizovací předměty- - Zařizovací předměty-montáž:</t>
  </si>
  <si>
    <t>Zařizovací předměty - Zařizovací předměty - demontáž:</t>
  </si>
  <si>
    <t>Zámečnické konstrukc - Zámečnické konstrukce:</t>
  </si>
  <si>
    <t>Požární ochrana-mont - Požární ochrana-montáž:</t>
  </si>
  <si>
    <t>Ostatní - Ostatní</t>
  </si>
  <si>
    <t>Vnitřní vodovod-mont</t>
  </si>
  <si>
    <t>Vnitřní vodovod-montáž:</t>
  </si>
  <si>
    <t>722174022</t>
  </si>
  <si>
    <t>Vodovodní potrubí z polypropylenu PPR, PN20 STABI, průměr 20x2,8</t>
  </si>
  <si>
    <t>Poznámka k položce:
Poznámka k položce: v.č. D14a-TZ + výkres</t>
  </si>
  <si>
    <t>722174023</t>
  </si>
  <si>
    <t>Vodovodní potrubí z polypropylenu PPR, PN20 STABI, průměr 25x3,5</t>
  </si>
  <si>
    <t>722174006</t>
  </si>
  <si>
    <t>Vodovodní potrubí z polypropylenu PPR, PN16, průměr 50x6,9</t>
  </si>
  <si>
    <t>722174007</t>
  </si>
  <si>
    <t>Vodovodní potrubí z polypropylenu PPR, PN16, průměr 63x8,7</t>
  </si>
  <si>
    <t>722 18-1222.1</t>
  </si>
  <si>
    <t>Tepelně izolační trubice z minerální vlny, tl.do 9mm, 0,038W/mK, do průměru 45</t>
  </si>
  <si>
    <t>722 18-1253</t>
  </si>
  <si>
    <t>Tepelně izolační trubice z pěnového polyetylenu PE, tl.do 30mm, 0,038W/mK, do průměru 62</t>
  </si>
  <si>
    <t>R.1</t>
  </si>
  <si>
    <t>T-kus  PPR, PN20, redukovaný 63x40x63</t>
  </si>
  <si>
    <t>R.2</t>
  </si>
  <si>
    <t>T-kus  PPR, PN20, redukovaný 50x32x50</t>
  </si>
  <si>
    <t>722 220 152</t>
  </si>
  <si>
    <t>Nástěnka z PPR pro výtokový ventil D20/DN15</t>
  </si>
  <si>
    <t>722220231</t>
  </si>
  <si>
    <t>Přechodka PPR dGK průměr 20x G1/2</t>
  </si>
  <si>
    <t>722220232</t>
  </si>
  <si>
    <t>Přechodka PPR dGK průměr 25x G3/4</t>
  </si>
  <si>
    <t>722220233</t>
  </si>
  <si>
    <t>Přechodka PPR dGK průměr 32x G1</t>
  </si>
  <si>
    <t>722220234</t>
  </si>
  <si>
    <t>Přechodka PPR dGK průměr 40x G5/4</t>
  </si>
  <si>
    <t>722190401</t>
  </si>
  <si>
    <t>Vyvedení výpustek do DN25, (+10ks napojení stávajících připojovacích potrubí)</t>
  </si>
  <si>
    <t>722232062</t>
  </si>
  <si>
    <t>Kulový kohout vodovodní, přímý s vypouštěním, mosazný, poniklovaný PN10, DN20</t>
  </si>
  <si>
    <t>725813111</t>
  </si>
  <si>
    <t>Kohout kulový, rohový, PN10, DN15/10</t>
  </si>
  <si>
    <t>734211126</t>
  </si>
  <si>
    <t>Ventil odvzdušňovací, zavzdušňovací, včetně zpětného ventilu, PN10, DN10</t>
  </si>
  <si>
    <t>722 23-1072</t>
  </si>
  <si>
    <t>Ventil zpětný PN10, DN15</t>
  </si>
  <si>
    <t>725 84-1311</t>
  </si>
  <si>
    <t>Baterie sprchová, páková, chromová, rozteč 100</t>
  </si>
  <si>
    <t>722 18-1127</t>
  </si>
  <si>
    <t>Zvuk tlumící objímky 2500N, průměr do 100mm</t>
  </si>
  <si>
    <t>230120072</t>
  </si>
  <si>
    <t>Značení potrubí štítkem upevněným na potrubí</t>
  </si>
  <si>
    <t>R.3</t>
  </si>
  <si>
    <t>Zazátkování potrubí ukončeného závitovou armaturou - bronzovou zátkou do DN32</t>
  </si>
  <si>
    <t>44</t>
  </si>
  <si>
    <t>R.4</t>
  </si>
  <si>
    <t>Uříznutí ocelového potrubí DN20, osazení přechodky a zátky</t>
  </si>
  <si>
    <t>R.5</t>
  </si>
  <si>
    <t>Uříznutí ocelového potrubí DN80, vyříznutí závitu</t>
  </si>
  <si>
    <t>722 29-0234</t>
  </si>
  <si>
    <t>Proplach a desinfekce vodovodního potrubí do DN80</t>
  </si>
  <si>
    <t>722 29-0226</t>
  </si>
  <si>
    <t>Zkouška těsnosti vodovodního potrubí</t>
  </si>
  <si>
    <t>998 72-2106</t>
  </si>
  <si>
    <t>Přesun hmot vnitřní vodovod přes 48 do 60m</t>
  </si>
  <si>
    <t>Vnitřní vodovod-demo</t>
  </si>
  <si>
    <t>Vnitřní vodovod-demontáž:</t>
  </si>
  <si>
    <t>722170801</t>
  </si>
  <si>
    <t>Demontáž plastového potrubí, průměr do 25mm</t>
  </si>
  <si>
    <t>722 13-0805</t>
  </si>
  <si>
    <t>Demontáž vodovodního potrubí ocelového DN15-40</t>
  </si>
  <si>
    <t>722 29-0822</t>
  </si>
  <si>
    <t>Vnitrostaveništní přemístění vybouraných hmot v objektech do výšky 12m</t>
  </si>
  <si>
    <t>R.7</t>
  </si>
  <si>
    <t>Naložení, odvezení na skládku, poplatek za skládku</t>
  </si>
  <si>
    <t>Vnitřní kanalizace-m</t>
  </si>
  <si>
    <t>Vnitřní kanalizace-montáž:</t>
  </si>
  <si>
    <t>721174043</t>
  </si>
  <si>
    <t>Potrubí kanalizační, polypropylenové HT sytém, průměr 50, připojovací-odtokové, včetně všech kolen</t>
  </si>
  <si>
    <t>R.8</t>
  </si>
  <si>
    <t>Potrubí kanalizační litinové - DN 100, bezhrdlové se spojkami , komplet</t>
  </si>
  <si>
    <t>R.9</t>
  </si>
  <si>
    <t>Odbočka litina  - DN 100/50, 45°, bezhrdlová se spojkami, komplet</t>
  </si>
  <si>
    <t>721 19-4105</t>
  </si>
  <si>
    <t>Vyměření přípojek průměr 50</t>
  </si>
  <si>
    <t>721 27-4121</t>
  </si>
  <si>
    <t>Ventil přivzdušňovací, kanalizační DN50, A1, Qmin=4 l/s</t>
  </si>
  <si>
    <t>721211511</t>
  </si>
  <si>
    <t>Podlahová vpust plastová s izolační přírubou, vodní a mechanická zápachová uzávěrka, litinová mříž, odtok průměr 75</t>
  </si>
  <si>
    <t>Pol3</t>
  </si>
  <si>
    <t>Přechodka na beztlaké potrubí plast, průměr 32</t>
  </si>
  <si>
    <t>722181116</t>
  </si>
  <si>
    <t>Ochrana potrubí plstěnnými pásy, do průměru 65</t>
  </si>
  <si>
    <t>722 18-1126</t>
  </si>
  <si>
    <t>Zvuk tlumící objímky průměr do 50mm</t>
  </si>
  <si>
    <t>41</t>
  </si>
  <si>
    <t>721 29-0111</t>
  </si>
  <si>
    <t>Zkouška těsnosti kanalizačního potrubí, vodou, do DN125</t>
  </si>
  <si>
    <t>998 72-1102</t>
  </si>
  <si>
    <t>Vnitrostaveništní přemístění hmot vnitřní kanalizace vodorovně do 50m, v objektech výšky do 12m</t>
  </si>
  <si>
    <t>Vnitřní kanalizace-d</t>
  </si>
  <si>
    <t>Vnitřní kanalizace-demontáž:</t>
  </si>
  <si>
    <t>43</t>
  </si>
  <si>
    <t>721 17-1803</t>
  </si>
  <si>
    <t>Demontáž potrubí novodurového do průměru 75</t>
  </si>
  <si>
    <t>721 14-0802</t>
  </si>
  <si>
    <t>Demontáž potrubí litinového do DN100</t>
  </si>
  <si>
    <t>721 21-0812</t>
  </si>
  <si>
    <t>Demontáž podlahových vpustí do DN70</t>
  </si>
  <si>
    <t>721 29-08</t>
  </si>
  <si>
    <t>Vnitrostaveništní přemístění vybouraných hmot do 100m, výšky objektu do 12m</t>
  </si>
  <si>
    <t>R.3.1</t>
  </si>
  <si>
    <t>Zařizovací předměty-</t>
  </si>
  <si>
    <t>Zařizovací předměty-montáž:</t>
  </si>
  <si>
    <t>R.11</t>
  </si>
  <si>
    <t>Zápachová uzávěrka s kalichem pro úkapy kondenzátu, vodní a mechanická zápachová uzávěrka, max. průtok 0,17 l/s, odtok průměr 32, + přechod na DN 50</t>
  </si>
  <si>
    <t>Zařizovací předměty</t>
  </si>
  <si>
    <t>Zařizovací předměty - demontáž:</t>
  </si>
  <si>
    <t>725820801</t>
  </si>
  <si>
    <t>Demontáž vodovodních baterií</t>
  </si>
  <si>
    <t>725 59-0812</t>
  </si>
  <si>
    <t>100</t>
  </si>
  <si>
    <t>R.12</t>
  </si>
  <si>
    <t>102</t>
  </si>
  <si>
    <t>Zámečnické konstrukc</t>
  </si>
  <si>
    <t>Zámečnické konstrukce:</t>
  </si>
  <si>
    <t>767995111</t>
  </si>
  <si>
    <t>Zámečnické konstrukce do 5kg</t>
  </si>
  <si>
    <t>104</t>
  </si>
  <si>
    <t>998767102</t>
  </si>
  <si>
    <t>Přesun hmot zámečnické konstrukce do vzdálenosti 50m v objektu výšky do 12m</t>
  </si>
  <si>
    <t>106</t>
  </si>
  <si>
    <t>Požární ochrana-mont</t>
  </si>
  <si>
    <t>Požární ochrana-montáž:</t>
  </si>
  <si>
    <t>727 12-1131R</t>
  </si>
  <si>
    <t>Požární manžeta EI 45, pro plastové, kovové potrubí do DN50</t>
  </si>
  <si>
    <t>108</t>
  </si>
  <si>
    <t>R.13</t>
  </si>
  <si>
    <t>Požární tmel 310ml</t>
  </si>
  <si>
    <t>110</t>
  </si>
  <si>
    <t>Ostatní</t>
  </si>
  <si>
    <t>R.14</t>
  </si>
  <si>
    <t>Stavební přípomoce pro zti (prostupy, drážky, apod. vč. jejich zapravení)</t>
  </si>
  <si>
    <t>112</t>
  </si>
  <si>
    <t>R.15</t>
  </si>
  <si>
    <t>Zpracování dokumentace stávajícího stavu</t>
  </si>
  <si>
    <t>114</t>
  </si>
  <si>
    <t>D.1.4c - Vzduchotechnika</t>
  </si>
  <si>
    <t>výměry dle dok. oddílu D.1.4c</t>
  </si>
  <si>
    <t>D1 - Zařízení - dodávky</t>
  </si>
  <si>
    <t>D2 - Zařízení - montáže</t>
  </si>
  <si>
    <t>D3 - Demontáže</t>
  </si>
  <si>
    <t>D4 - Ostatní</t>
  </si>
  <si>
    <t>D1</t>
  </si>
  <si>
    <t>Zařízení - dodávky</t>
  </si>
  <si>
    <t>1.1</t>
  </si>
  <si>
    <t>Diagonální ventilátor do kruhového potrubí, V = 300 m3/h, dP = 150 Pa, Pc = 50 W, U = 230 V, I = 0,22 A; včetně 2 pružných manžet; ovládán z 1.7</t>
  </si>
  <si>
    <t>kpl</t>
  </si>
  <si>
    <t>1.2</t>
  </si>
  <si>
    <t>Klapka zpětná motýlková DN160</t>
  </si>
  <si>
    <t>ks</t>
  </si>
  <si>
    <t>1.3</t>
  </si>
  <si>
    <t>Protidešťová žaluzie 375x375, barva bílá, pevné lamely, včetně rámečku a protihmyzová síťka</t>
  </si>
  <si>
    <t>1.4</t>
  </si>
  <si>
    <t>Stěnová mřížka 375x375, barva bílá, včetně rámečku a protihmyzová síťka</t>
  </si>
  <si>
    <t>1.5</t>
  </si>
  <si>
    <t>Vyústka odvodní komfortní stěnová 200x100mm jednořadá včetně rámečku, vertikálního napojovacího boxu na kruhové potrubí DN100; regulace R1</t>
  </si>
  <si>
    <t>1.6</t>
  </si>
  <si>
    <t>Vyústka odvodní komfortní 200x75mm jednořadá do kruhového potrubí; regulace R1</t>
  </si>
  <si>
    <t>1.7</t>
  </si>
  <si>
    <t>Nástěnný ovladač ventilátoru 1.1 s časovým programem (vteřiny, minuty, hodiny, dny) + spouštěcí tlačítko s doběhem 5-10 minut</t>
  </si>
  <si>
    <t>Pol47</t>
  </si>
  <si>
    <t>Kruhové SPIRO potrubí O 160mm, včetně zavěšení</t>
  </si>
  <si>
    <t>bm</t>
  </si>
  <si>
    <t>Pol31</t>
  </si>
  <si>
    <t>Koleno 90° - O 160mm</t>
  </si>
  <si>
    <t>Pol35</t>
  </si>
  <si>
    <t>Flex potrubí O 160mm</t>
  </si>
  <si>
    <t>Pol53</t>
  </si>
  <si>
    <t>Napojení potrubí DN160 na staré potrubí</t>
  </si>
  <si>
    <t>D2</t>
  </si>
  <si>
    <t>Zařízení - montáže</t>
  </si>
  <si>
    <t>Pol98</t>
  </si>
  <si>
    <t>Pol82</t>
  </si>
  <si>
    <t>Pol86</t>
  </si>
  <si>
    <t>Pol104</t>
  </si>
  <si>
    <t>D3</t>
  </si>
  <si>
    <t>Demontáže</t>
  </si>
  <si>
    <t>Pol1</t>
  </si>
  <si>
    <t>Demontáž stávající chladící jednotky, včetně veškerého příslušenství - rozvodů apod.</t>
  </si>
  <si>
    <t>Pol2</t>
  </si>
  <si>
    <t>Demontáž čtyřhranné potrubí; včetně vyústek, přírubových spojů a zavěšení</t>
  </si>
  <si>
    <t>Pol309</t>
  </si>
  <si>
    <t>Odvoz dtž zařízení do sběru / sběrného dvora</t>
  </si>
  <si>
    <t>D4</t>
  </si>
  <si>
    <t>Pol310</t>
  </si>
  <si>
    <t>Doprava materiálu a přesun hmot</t>
  </si>
  <si>
    <t>Pol116</t>
  </si>
  <si>
    <t>Dílenská dokumentace prvků VZT dle skutečného stavu montáže na stavbě</t>
  </si>
  <si>
    <t>Pol117</t>
  </si>
  <si>
    <t>Pomocný mtž materíál, kotvící a těsnící materiál</t>
  </si>
  <si>
    <t>systém</t>
  </si>
  <si>
    <t>Pol118</t>
  </si>
  <si>
    <t>Provozní zkouška</t>
  </si>
  <si>
    <t>Pol311</t>
  </si>
  <si>
    <t>Stavební přípomoci při mtž VZT</t>
  </si>
  <si>
    <t>Pol120</t>
  </si>
  <si>
    <t>Zkušební provoz celého systému</t>
  </si>
  <si>
    <t>D.1.4e - Silnoproudá elektrotechnika</t>
  </si>
  <si>
    <t>výměry dle dok. oddílu D.1.4e</t>
  </si>
  <si>
    <t>D1 - 1. Rozváděče - dodávky</t>
  </si>
  <si>
    <t>D2 - 1. Rozváděče - montáže</t>
  </si>
  <si>
    <t>D3 - 2. Svítidla a příslušenství - dodávky</t>
  </si>
  <si>
    <t>D4 - 2. Svítidla a příslušenství - montáže</t>
  </si>
  <si>
    <t>D5 - 4. Samostatné přístroje, ostatní - dodávky</t>
  </si>
  <si>
    <t>D6 - 4. Samostatné přístroje, ostatní - montáže</t>
  </si>
  <si>
    <t xml:space="preserve">D7 - </t>
  </si>
  <si>
    <t>D8 - 7. Požární prostupy - dodávky</t>
  </si>
  <si>
    <t>D9 - 7. Požární prostupy - montáže</t>
  </si>
  <si>
    <t>D10 - Ostatní</t>
  </si>
  <si>
    <t>1. Rozváděče - dodávky</t>
  </si>
  <si>
    <t>Pol4</t>
  </si>
  <si>
    <t>Doplnění stávajícího rozváděče RK o nové jistící a chránící prvky, svorky a další pomocný materiál, vč. připojení vodičů a dalších pomocných prací</t>
  </si>
  <si>
    <t>kplt</t>
  </si>
  <si>
    <t>Pol5</t>
  </si>
  <si>
    <t>Rozvodnice s SPD T2 1-f pro venkovní jednotku, krytí rozvodnice min. IP44</t>
  </si>
  <si>
    <t>1. Rozváděče - montáže</t>
  </si>
  <si>
    <t>Pol6</t>
  </si>
  <si>
    <t>Pol7</t>
  </si>
  <si>
    <t>2. Svítidla a příslušenství - dodávky</t>
  </si>
  <si>
    <t>Pol8</t>
  </si>
  <si>
    <t xml:space="preserve">LED svítidlo IP66, srovnatelný příklad TRILUX  Oleveon 1200 LED4000-840 PC
</t>
  </si>
  <si>
    <t xml:space="preserve">Poznámka k položce:
Pozn.:svítidla komplet vč.nosných konstrukcí, montáže a připojení. Všechna svítidla s Ra min. 80         
</t>
  </si>
  <si>
    <t>2. Svítidla a příslušenství - montáže</t>
  </si>
  <si>
    <t>Pol9</t>
  </si>
  <si>
    <t>LED svítidlo IP66, srovnatelný příklad TRILUX  Oleveon 1200 LED4000-840 PC</t>
  </si>
  <si>
    <t>D5</t>
  </si>
  <si>
    <t>4. Samostatné přístroje, ostatní - dodávky</t>
  </si>
  <si>
    <t>Pol10</t>
  </si>
  <si>
    <t>Spínač jednopólový 250V/10A,  IP 20 do SDK příčky/omítky  řaz.1, bílý vč. příslušenství pro montáž do příčky/pod omítku, vč. přístrojové krabice, srovnatelný příklad ABB Tango</t>
  </si>
  <si>
    <t>Pol11</t>
  </si>
  <si>
    <t>Zásuvka 230V jednoduchá,  230V/16A (2P+PE),IP44, S popisovým polem/štítkem, pod omítku, vč. příslušenství pro montáž, vč. přístrojové krabice,srovnatelný příklad ABB Tango</t>
  </si>
  <si>
    <t>D6</t>
  </si>
  <si>
    <t>4. Samostatné přístroje, ostatní - montáže</t>
  </si>
  <si>
    <t>Pol12</t>
  </si>
  <si>
    <t>Pol13</t>
  </si>
  <si>
    <t>D7</t>
  </si>
  <si>
    <t>Pol14</t>
  </si>
  <si>
    <t>CYKY 3x2,5 vč. ukončení vodičů, uzemnění  vč. rezervy 20% na prořezy ohyby kabelů, obcházení kolizních míst apod., a ukončení svorkami pro připojení k zemněným zařízením</t>
  </si>
  <si>
    <t>Pol15</t>
  </si>
  <si>
    <t>CYKY  3x1,5 vč. ukončení vodičů, uzemnění  vč. rezervy 20% na prořezy ohyby kabelů, obcházení kolizních míst apod., a ukončení svorkami pro připojení k zemněným zařízením</t>
  </si>
  <si>
    <t>Pol16</t>
  </si>
  <si>
    <t>PraFlaDur 3x2,5 min. P15-R -  lze použít jakékoliv kabely splňující podmínku B2caS1d0 a P15-R  vč. ukončení vodičů, uzemnění  vč. rezervy 20% na prořezy ohyby kabelů, obcházení kolizních míst apod., a ukončení svorkami pro připojení k zemněným zařízením</t>
  </si>
  <si>
    <t>Pol17</t>
  </si>
  <si>
    <t>PraFlaDur 3x1,5 min. P15-R -  lze použít jakékoliv kabely splňující podmínku B2caS1d0 a P15-R</t>
  </si>
  <si>
    <t>Pol18</t>
  </si>
  <si>
    <t>PraFlaSafe 6  vč. ukončení vodičů, uzemnění  vč. rezervy 20% na prořezy ohyby kabelů, obcházení kolizních míst apod., a ukončení svorkami pro připojení k zemněným zařízením</t>
  </si>
  <si>
    <t>Pol19</t>
  </si>
  <si>
    <t>Pol20</t>
  </si>
  <si>
    <t>Pol21</t>
  </si>
  <si>
    <t>Pol22</t>
  </si>
  <si>
    <t>Pol23</t>
  </si>
  <si>
    <t>Pol24</t>
  </si>
  <si>
    <t>Krabice s průchodkami a svorkovnicí, srovnatelný příklad KOPOS 8110+SP96, počet dle příloh č. 3 - 6,15</t>
  </si>
  <si>
    <t>Pol25</t>
  </si>
  <si>
    <t>Příchytky pro 1-5 kabelů pro odbočení z hlavní trasy 3NP a vedení v šachtě</t>
  </si>
  <si>
    <t>Pol26</t>
  </si>
  <si>
    <t>Kovová trubka pr. 32mm vč. kolen, spojek a koncovek pro kabel od chladící jednotky k SPD</t>
  </si>
  <si>
    <t>Pol27</t>
  </si>
  <si>
    <t>Ostatní nosné konstrukce a další podružný materiál</t>
  </si>
  <si>
    <t>Pol28</t>
  </si>
  <si>
    <t>Pol29</t>
  </si>
  <si>
    <t>Pol30</t>
  </si>
  <si>
    <t>Pol32</t>
  </si>
  <si>
    <t>D8</t>
  </si>
  <si>
    <t>7. Požární prostupy - dodávky</t>
  </si>
  <si>
    <t>Pol33</t>
  </si>
  <si>
    <t>Požární prostup stěnou(stropem) tl. 250mm pro 1-5 kabelů, pro prostupy mezi patry</t>
  </si>
  <si>
    <t>D9</t>
  </si>
  <si>
    <t>7. Požární prostupy - montáže</t>
  </si>
  <si>
    <t>Pol34</t>
  </si>
  <si>
    <t>D10</t>
  </si>
  <si>
    <t>Pol36</t>
  </si>
  <si>
    <t>Demontáž stávající instalace</t>
  </si>
  <si>
    <t>Pol37</t>
  </si>
  <si>
    <t>Revize elektroinstalace</t>
  </si>
  <si>
    <t>hod</t>
  </si>
  <si>
    <t>D.2.1 - Gastro technologie</t>
  </si>
  <si>
    <t>D1 - 1. NADZEMNÍ PODLAŽI</t>
  </si>
  <si>
    <t xml:space="preserve">    CH01 - Sklad odpadu - umývání nádob</t>
  </si>
  <si>
    <t xml:space="preserve">    CH02 - Chladící box na odpad - stavebně obložený</t>
  </si>
  <si>
    <t>1. NADZEMNÍ PODLAŽI</t>
  </si>
  <si>
    <t>CH01</t>
  </si>
  <si>
    <t>Sklad odpadu - umývání nádob</t>
  </si>
  <si>
    <t>CH01.1.</t>
  </si>
  <si>
    <t>Podlahová vana s pochozím roštem - celonerezové provedení , 200x200mm  instalace : odpad DN 100</t>
  </si>
  <si>
    <t>-345755357</t>
  </si>
  <si>
    <t xml:space="preserve">Poznámka k položce:
</t>
  </si>
  <si>
    <t>CH01.2.</t>
  </si>
  <si>
    <t>Buben samonavíjecí s hadicí - délka hadice 15m včetně pistole DINGA INSTALACE: st.v. – t.v. 1/2“, 430 x 550 x 230mm</t>
  </si>
  <si>
    <t>1134656623</t>
  </si>
  <si>
    <t xml:space="preserve">Poznámka k položce:
430 x 550 x 230mm
</t>
  </si>
  <si>
    <t>CH01.3.</t>
  </si>
  <si>
    <t>Celonerezové nástěnné umyvadlo s kolenovým ovládáním a baterií                                                                   INSTALACE : st.v. – t.v. 3/8“ odpad DN 40, 470 x 370 x 225mm</t>
  </si>
  <si>
    <t>-1056641346</t>
  </si>
  <si>
    <t>CH01.3.a</t>
  </si>
  <si>
    <t>Zásobník na tekuté mýdlo                                                                                                                                                                                                                                                                                                                                                                                         objem náplně - 1000 ml                                                                                                                                                                                                                                                                                                                                                                                      provedení - černý plast</t>
  </si>
  <si>
    <t>1607092247</t>
  </si>
  <si>
    <t xml:space="preserve">Poznámka k položce:
112 x 114 x 291mm
</t>
  </si>
  <si>
    <t>CH01.3.b</t>
  </si>
  <si>
    <t>Zásobník na papírové ručníky                                                                                                                                                                                                                                                                                                                                                                                                                                                                                                                                                                                                                                                                                                                                                                            provedení - černý plast</t>
  </si>
  <si>
    <t>-133585589</t>
  </si>
  <si>
    <t xml:space="preserve">Poznámka k položce:
302 x 102 x 444mm
</t>
  </si>
  <si>
    <t>CH01.3.c</t>
  </si>
  <si>
    <t>Koš odpadkový na použité papírové ručníky                                                                                                                                                                                                                                                                                                                                                                                                                                                                                                                                                                                                                                                                                                                                                                          provedení - černý plast</t>
  </si>
  <si>
    <t>-1708605881</t>
  </si>
  <si>
    <t>CH02</t>
  </si>
  <si>
    <t>Chladící box na odpad - stavebně obložený</t>
  </si>
  <si>
    <t>CH02.1</t>
  </si>
  <si>
    <t>Chladírenské dveře jednokřídlé, izolace: 80 mm PUR, rozměry: 800 x 2000 mm, dveře bez prahu s dorazovou lištou, rozměr bude určen dlekonkrétního rozměru na stavbě.</t>
  </si>
  <si>
    <t>602743817</t>
  </si>
  <si>
    <t xml:space="preserve">Poznámka k položce:
800 x 2000mm
</t>
  </si>
  <si>
    <t>CH02.2</t>
  </si>
  <si>
    <t>Chladicí technologie  Splitová jednotka s kompresory Tecumseh se vzduchem chlazeným kondenzátorem, elektrickým rozvaděčem s digitál. termostatem. Výparníky ventilátorové s elektrickým odtáváním.                                                                                                                                                                   Napájení 30/1/50Hz.  Teplotní rozsah +2 až +7°C  Provozní náplně R448A / R449A. příslušenství: na vnitřní straně dveřního rámu oválné svítidlo s LED žárovkami (10 Watt),  na vnější straně dveřního rámu ovládací tablo s vypínačem se signalizací zapnutého stavu, teploměrem a vyrovnávacím ventilem vnitřního tlaku Kondenzační jednotka bude umístěna na střeše, dodávka včetně konstrukce pro uchycení na betonovo dlažbu(500x500x80), váha bude rozložena vždy na 6 dlaždic!! Jednota bude umístěna na střeše objektu ve vzdálenosti do 25 metů od chl. boxu. Propojení mezi jednotkou a boxem je dodávkou této položky.</t>
  </si>
  <si>
    <t>-1978393714</t>
  </si>
  <si>
    <t>VON - Vedlejší a ostatní rozpočtové náklady</t>
  </si>
  <si>
    <t>VRN - Vedlejší rozpočtové náklady</t>
  </si>
  <si>
    <t xml:space="preserve">    VRN1 - Průzkumné, geodetické a projektové práce</t>
  </si>
  <si>
    <t xml:space="preserve">    VRN2 - Příprava staveniště</t>
  </si>
  <si>
    <t xml:space="preserve">    VRN3 - Zařízení staveniště</t>
  </si>
  <si>
    <t xml:space="preserve">    VRN4 - Inženýrská činnost</t>
  </si>
  <si>
    <t xml:space="preserve">    VRN5 - Finanční náklady</t>
  </si>
  <si>
    <t xml:space="preserve">    VRN7 - Provozní vlivy</t>
  </si>
  <si>
    <t>VRN</t>
  </si>
  <si>
    <t>Vedlejší rozpočtové náklady</t>
  </si>
  <si>
    <t>VRN1</t>
  </si>
  <si>
    <t>Průzkumné, geodetické a projektové práce</t>
  </si>
  <si>
    <t>013254000</t>
  </si>
  <si>
    <t>Průzkumné, geodetické a projektové práce projektové práce dokumentace stavby (výkresová a textová) skutečného provedení stavby</t>
  </si>
  <si>
    <t>soubor</t>
  </si>
  <si>
    <t>1024</t>
  </si>
  <si>
    <t>-711695196</t>
  </si>
  <si>
    <t>VRN2</t>
  </si>
  <si>
    <t>Příprava staveniště</t>
  </si>
  <si>
    <t>020001000</t>
  </si>
  <si>
    <t>Základní rozdělení průvodních činností a nákladů, příprava staveniště</t>
  </si>
  <si>
    <t>577391296</t>
  </si>
  <si>
    <t>VRN3</t>
  </si>
  <si>
    <t>Zařízení staveniště</t>
  </si>
  <si>
    <t>030001000</t>
  </si>
  <si>
    <t xml:space="preserve">Zajištění bezpečného příjezdu a přístupu na staveniště včetně dopravního značení a potřebných souhlasů a rozhodnutí s vybudováním zařízení staveniště *Základní rozdělení průvodních činností a nákladů zařízení staveniště • Zařízení staveniště • Zřízení samostatného staveništního rozvaděče se samostatným měřením + rozvody • Zřízení samostatného osvětlení stavby • Náklady na vodu, plyn, kanalizaci, elektro • Mobilní oplocení staveniště výška 2m, ZN, pletivo, betonové patky, délka 16m + 1 branka 120/2000mm. Náklady na úklid v prostoru staveniště a příjezdových komunikací ke staveništi *Opatření k zabránění nadměrného zatěžování staveniště a jeho okolí prachem (např. používání krycích plachet, kropení sutě a odtěžované zeminy vodou) *Náklady na odstranění a odvoz zařízení staveniště *Uvedení stavbou dotčených ploch a ploch zařízení staveniště do původního stavu
</t>
  </si>
  <si>
    <t>976723296</t>
  </si>
  <si>
    <t>VRN4</t>
  </si>
  <si>
    <t>Inženýrská činnost</t>
  </si>
  <si>
    <t>040001000</t>
  </si>
  <si>
    <t>Základní rozdělení průvodních činností a nákladů inženýrská činnost • Koordinace se souběžně prováděnými pracemi výměn osvětlení – 200h ""* kompletní dokladová část dle SoD (revize, atesty, certifikáty, prohlášení o shodě) pro předání a převzetí dokončeného díla a pro zajištění kolaudačního souhlasu * náklady zhotovitele, související s prováděním VZORKOVÁNÍ DODÁVANÝCH MATERIÁLŮ a VÝROBKŮ v souladu s SoD * náklady zhotovitele, související s prováděním zkoušek a REVIZÍ předepsaných technickými normami a vyjádřeními dotčených orgánů pro řádné provedení a předání díla * náklady na individuální zkoušky dodaných a smontovaných technologických zařízení včetně komplexního vyzkoušení * náklady zhotovitele na vypracování provozních řádů pro trvalý provoz * náklady na předání všech návodů k obsluze a údržbě pro technologická zařízení a * náklady na zaškolení obsluhy objednatele</t>
  </si>
  <si>
    <t>1896260295</t>
  </si>
  <si>
    <t>VRN5</t>
  </si>
  <si>
    <t>Finanční náklady</t>
  </si>
  <si>
    <t>052002000</t>
  </si>
  <si>
    <t>Hlavní tituly průvodních činností a nákladů finanční náklady finanční rezerva</t>
  </si>
  <si>
    <t>664813836</t>
  </si>
  <si>
    <t>054002000</t>
  </si>
  <si>
    <t xml:space="preserve">Hlavní tituly průvodních činností a nákladů finanční náklady </t>
  </si>
  <si>
    <t>608364126</t>
  </si>
  <si>
    <t xml:space="preserve">Poznámka k položce:
Rezerva dodavatele (manka, krádeže, poškození, pokuty, odstranění závad, záruční opravy) </t>
  </si>
  <si>
    <t>VRN7</t>
  </si>
  <si>
    <t>Provozní vlivy</t>
  </si>
  <si>
    <t>070001000</t>
  </si>
  <si>
    <t>Ochrana stávajících inženýrských sítí na staveništi (jde zejména o ochranu při napojení na tyto sítě - elektro) Náklady na přezkoumání podkladů objednatele o stavu inženýrských sítí probíhajících staveništěm nebo dotčenými stavbou.</t>
  </si>
  <si>
    <t>508757675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</si>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</sst>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1"/>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413">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0"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4"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5" fillId="0" borderId="13" xfId="0" applyNumberFormat="1" applyFont="1" applyBorder="1" applyAlignment="1" applyProtection="1">
      <alignment/>
      <protection/>
    </xf>
    <xf numFmtId="166" fontId="35" fillId="0" borderId="14" xfId="0" applyNumberFormat="1" applyFont="1" applyBorder="1" applyAlignment="1" applyProtection="1">
      <alignment/>
      <protection/>
    </xf>
    <xf numFmtId="4" fontId="36"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7"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8" fillId="0" borderId="0" xfId="0" applyFont="1" applyBorder="1" applyAlignment="1" applyProtection="1">
      <alignment vertical="center" wrapText="1"/>
      <protection/>
    </xf>
    <xf numFmtId="0" fontId="0" fillId="0" borderId="21" xfId="0" applyFont="1" applyBorder="1" applyAlignment="1" applyProtection="1">
      <alignment vertical="center"/>
      <protection/>
    </xf>
    <xf numFmtId="0" fontId="39" fillId="0" borderId="27" xfId="0" applyFont="1" applyBorder="1" applyAlignment="1" applyProtection="1">
      <alignment horizontal="center" vertical="center"/>
      <protection/>
    </xf>
    <xf numFmtId="49" fontId="39" fillId="0" borderId="27" xfId="0" applyNumberFormat="1" applyFont="1" applyBorder="1" applyAlignment="1" applyProtection="1">
      <alignment horizontal="left" vertical="center" wrapText="1"/>
      <protection/>
    </xf>
    <xf numFmtId="0" fontId="39" fillId="0" borderId="27" xfId="0" applyFont="1" applyBorder="1" applyAlignment="1" applyProtection="1">
      <alignment horizontal="left" vertical="center" wrapText="1"/>
      <protection/>
    </xf>
    <xf numFmtId="0" fontId="39" fillId="0" borderId="27" xfId="0" applyFont="1" applyBorder="1" applyAlignment="1" applyProtection="1">
      <alignment horizontal="center" vertical="center" wrapText="1"/>
      <protection/>
    </xf>
    <xf numFmtId="167" fontId="39" fillId="0" borderId="27" xfId="0" applyNumberFormat="1" applyFont="1" applyBorder="1" applyAlignment="1" applyProtection="1">
      <alignment vertical="center"/>
      <protection/>
    </xf>
    <xf numFmtId="4" fontId="39" fillId="3" borderId="27" xfId="0" applyNumberFormat="1" applyFont="1" applyFill="1" applyBorder="1" applyAlignment="1" applyProtection="1">
      <alignment vertical="center"/>
      <protection locked="0"/>
    </xf>
    <xf numFmtId="4" fontId="39" fillId="0" borderId="27" xfId="0" applyNumberFormat="1" applyFont="1" applyBorder="1" applyAlignment="1" applyProtection="1">
      <alignment vertical="center"/>
      <protection/>
    </xf>
    <xf numFmtId="0" fontId="39" fillId="0" borderId="4" xfId="0" applyFont="1" applyBorder="1" applyAlignment="1">
      <alignment vertical="center"/>
    </xf>
    <xf numFmtId="0" fontId="39" fillId="3" borderId="2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38" fillId="0" borderId="0" xfId="0" applyFont="1" applyAlignment="1" applyProtection="1">
      <alignment vertical="center" wrapText="1"/>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167" fontId="0" fillId="3" borderId="27" xfId="0" applyNumberFormat="1" applyFont="1" applyFill="1" applyBorder="1" applyAlignment="1" applyProtection="1">
      <alignment vertical="center"/>
      <protection locked="0"/>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1" fillId="0" borderId="22" xfId="0" applyFont="1" applyBorder="1" applyAlignment="1" applyProtection="1">
      <alignment vertical="center"/>
      <protection/>
    </xf>
    <xf numFmtId="0" fontId="11" fillId="0" borderId="23" xfId="0" applyFont="1" applyBorder="1" applyAlignment="1" applyProtection="1">
      <alignment vertical="center"/>
      <protection/>
    </xf>
    <xf numFmtId="0" fontId="11" fillId="0" borderId="24" xfId="0" applyFont="1" applyBorder="1" applyAlignment="1" applyProtection="1">
      <alignment vertical="center"/>
      <protection/>
    </xf>
    <xf numFmtId="0" fontId="6" fillId="0" borderId="0" xfId="0" applyFont="1" applyBorder="1" applyAlignment="1" applyProtection="1">
      <alignment horizontal="left"/>
      <protection/>
    </xf>
    <xf numFmtId="4" fontId="6" fillId="0" borderId="0" xfId="0" applyNumberFormat="1" applyFont="1" applyBorder="1" applyAlignment="1" applyProtection="1">
      <alignment/>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0" fillId="0" borderId="0" xfId="0" applyFont="1" applyBorder="1" applyAlignment="1" applyProtection="1">
      <alignment horizontal="lef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2" fillId="2" borderId="0" xfId="20" applyFont="1" applyFill="1" applyAlignment="1">
      <alignment vertical="center"/>
    </xf>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3" fillId="0" borderId="0" xfId="0" applyFont="1" applyBorder="1" applyAlignment="1" applyProtection="1">
      <alignment horizontal="left" vertical="center" wrapText="1"/>
      <protection locked="0"/>
    </xf>
    <xf numFmtId="0" fontId="17" fillId="0" borderId="0" xfId="0" applyFont="1" applyBorder="1" applyAlignment="1" applyProtection="1">
      <alignment horizontal="center" vertical="center" wrapText="1"/>
      <protection locked="0"/>
    </xf>
    <xf numFmtId="0" fontId="30" fillId="0" borderId="34" xfId="0" applyFont="1" applyBorder="1" applyAlignment="1" applyProtection="1">
      <alignment horizontal="left" wrapText="1"/>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0" fontId="17" fillId="0" borderId="0" xfId="0" applyFont="1" applyBorder="1" applyAlignment="1" applyProtection="1">
      <alignment horizontal="center" vertical="center"/>
      <protection locked="0"/>
    </xf>
    <xf numFmtId="0" fontId="30" fillId="0" borderId="34" xfId="0" applyFont="1" applyBorder="1" applyAlignment="1" applyProtection="1">
      <alignment horizontal="left"/>
      <protection locked="0"/>
    </xf>
    <xf numFmtId="0" fontId="3" fillId="0" borderId="0" xfId="0" applyFont="1" applyBorder="1" applyAlignment="1" applyProtection="1">
      <alignment horizontal="left" vertical="top"/>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M59"/>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360"/>
      <c r="AS2" s="360"/>
      <c r="AT2" s="360"/>
      <c r="AU2" s="360"/>
      <c r="AV2" s="360"/>
      <c r="AW2" s="360"/>
      <c r="AX2" s="360"/>
      <c r="AY2" s="360"/>
      <c r="AZ2" s="360"/>
      <c r="BA2" s="360"/>
      <c r="BB2" s="360"/>
      <c r="BC2" s="360"/>
      <c r="BD2" s="360"/>
      <c r="BE2" s="360"/>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5" customHeight="1">
      <c r="B5" s="28"/>
      <c r="C5" s="29"/>
      <c r="D5" s="34" t="s">
        <v>15</v>
      </c>
      <c r="E5" s="29"/>
      <c r="F5" s="29"/>
      <c r="G5" s="29"/>
      <c r="H5" s="29"/>
      <c r="I5" s="29"/>
      <c r="J5" s="29"/>
      <c r="K5" s="387" t="s">
        <v>16</v>
      </c>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29"/>
      <c r="AQ5" s="31"/>
      <c r="BE5" s="385" t="s">
        <v>17</v>
      </c>
      <c r="BS5" s="24" t="s">
        <v>8</v>
      </c>
    </row>
    <row r="6" spans="2:71" ht="36.95" customHeight="1">
      <c r="B6" s="28"/>
      <c r="C6" s="29"/>
      <c r="D6" s="36" t="s">
        <v>18</v>
      </c>
      <c r="E6" s="29"/>
      <c r="F6" s="29"/>
      <c r="G6" s="29"/>
      <c r="H6" s="29"/>
      <c r="I6" s="29"/>
      <c r="J6" s="29"/>
      <c r="K6" s="389" t="s">
        <v>19</v>
      </c>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29"/>
      <c r="AQ6" s="31"/>
      <c r="BE6" s="386"/>
      <c r="BS6" s="24" t="s">
        <v>8</v>
      </c>
    </row>
    <row r="7" spans="2:71" ht="14.45" customHeight="1">
      <c r="B7" s="28"/>
      <c r="C7" s="29"/>
      <c r="D7" s="37"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21</v>
      </c>
      <c r="AO7" s="29"/>
      <c r="AP7" s="29"/>
      <c r="AQ7" s="31"/>
      <c r="BE7" s="386"/>
      <c r="BS7" s="24" t="s">
        <v>8</v>
      </c>
    </row>
    <row r="8" spans="2:71" ht="14.45" customHeight="1">
      <c r="B8" s="28"/>
      <c r="C8" s="29"/>
      <c r="D8" s="37" t="s">
        <v>23</v>
      </c>
      <c r="E8" s="29"/>
      <c r="F8" s="29"/>
      <c r="G8" s="29"/>
      <c r="H8" s="29"/>
      <c r="I8" s="29"/>
      <c r="J8" s="29"/>
      <c r="K8" s="35" t="s">
        <v>24</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25</v>
      </c>
      <c r="AL8" s="29"/>
      <c r="AM8" s="29"/>
      <c r="AN8" s="38" t="s">
        <v>26</v>
      </c>
      <c r="AO8" s="29"/>
      <c r="AP8" s="29"/>
      <c r="AQ8" s="31"/>
      <c r="BE8" s="386"/>
      <c r="BS8" s="24" t="s">
        <v>8</v>
      </c>
    </row>
    <row r="9" spans="2:71" ht="14.45"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86"/>
      <c r="BS9" s="24" t="s">
        <v>8</v>
      </c>
    </row>
    <row r="10" spans="2:71" ht="14.45" customHeight="1">
      <c r="B10" s="28"/>
      <c r="C10" s="29"/>
      <c r="D10" s="37" t="s">
        <v>27</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28</v>
      </c>
      <c r="AL10" s="29"/>
      <c r="AM10" s="29"/>
      <c r="AN10" s="35" t="s">
        <v>21</v>
      </c>
      <c r="AO10" s="29"/>
      <c r="AP10" s="29"/>
      <c r="AQ10" s="31"/>
      <c r="BE10" s="386"/>
      <c r="BS10" s="24" t="s">
        <v>8</v>
      </c>
    </row>
    <row r="11" spans="2:71" ht="18.4" customHeight="1">
      <c r="B11" s="28"/>
      <c r="C11" s="29"/>
      <c r="D11" s="29"/>
      <c r="E11" s="35" t="s">
        <v>29</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30</v>
      </c>
      <c r="AL11" s="29"/>
      <c r="AM11" s="29"/>
      <c r="AN11" s="35" t="s">
        <v>21</v>
      </c>
      <c r="AO11" s="29"/>
      <c r="AP11" s="29"/>
      <c r="AQ11" s="31"/>
      <c r="BE11" s="386"/>
      <c r="BS11" s="24" t="s">
        <v>8</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86"/>
      <c r="BS12" s="24" t="s">
        <v>8</v>
      </c>
    </row>
    <row r="13" spans="2:71" ht="14.45" customHeight="1">
      <c r="B13" s="28"/>
      <c r="C13" s="29"/>
      <c r="D13" s="37" t="s">
        <v>31</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28</v>
      </c>
      <c r="AL13" s="29"/>
      <c r="AM13" s="29"/>
      <c r="AN13" s="39" t="s">
        <v>32</v>
      </c>
      <c r="AO13" s="29"/>
      <c r="AP13" s="29"/>
      <c r="AQ13" s="31"/>
      <c r="BE13" s="386"/>
      <c r="BS13" s="24" t="s">
        <v>8</v>
      </c>
    </row>
    <row r="14" spans="2:71" ht="15">
      <c r="B14" s="28"/>
      <c r="C14" s="29"/>
      <c r="D14" s="29"/>
      <c r="E14" s="390" t="s">
        <v>32</v>
      </c>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7" t="s">
        <v>30</v>
      </c>
      <c r="AL14" s="29"/>
      <c r="AM14" s="29"/>
      <c r="AN14" s="39" t="s">
        <v>32</v>
      </c>
      <c r="AO14" s="29"/>
      <c r="AP14" s="29"/>
      <c r="AQ14" s="31"/>
      <c r="BE14" s="386"/>
      <c r="BS14" s="24" t="s">
        <v>8</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86"/>
      <c r="BS15" s="24" t="s">
        <v>6</v>
      </c>
    </row>
    <row r="16" spans="2:71" ht="14.45" customHeight="1">
      <c r="B16" s="28"/>
      <c r="C16" s="29"/>
      <c r="D16" s="37" t="s">
        <v>33</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28</v>
      </c>
      <c r="AL16" s="29"/>
      <c r="AM16" s="29"/>
      <c r="AN16" s="35" t="s">
        <v>21</v>
      </c>
      <c r="AO16" s="29"/>
      <c r="AP16" s="29"/>
      <c r="AQ16" s="31"/>
      <c r="BE16" s="386"/>
      <c r="BS16" s="24" t="s">
        <v>6</v>
      </c>
    </row>
    <row r="17" spans="2:71" ht="18.4" customHeight="1">
      <c r="B17" s="28"/>
      <c r="C17" s="29"/>
      <c r="D17" s="29"/>
      <c r="E17" s="35" t="s">
        <v>34</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30</v>
      </c>
      <c r="AL17" s="29"/>
      <c r="AM17" s="29"/>
      <c r="AN17" s="35" t="s">
        <v>21</v>
      </c>
      <c r="AO17" s="29"/>
      <c r="AP17" s="29"/>
      <c r="AQ17" s="31"/>
      <c r="BE17" s="386"/>
      <c r="BS17" s="24" t="s">
        <v>35</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86"/>
      <c r="BS18" s="24" t="s">
        <v>8</v>
      </c>
    </row>
    <row r="19" spans="2:71" ht="14.45" customHeight="1">
      <c r="B19" s="28"/>
      <c r="C19" s="29"/>
      <c r="D19" s="37" t="s">
        <v>36</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86"/>
      <c r="BS19" s="24" t="s">
        <v>8</v>
      </c>
    </row>
    <row r="20" spans="2:71" ht="16.5" customHeight="1">
      <c r="B20" s="28"/>
      <c r="C20" s="29"/>
      <c r="D20" s="29"/>
      <c r="E20" s="392" t="s">
        <v>21</v>
      </c>
      <c r="F20" s="392"/>
      <c r="G20" s="392"/>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392"/>
      <c r="AG20" s="392"/>
      <c r="AH20" s="392"/>
      <c r="AI20" s="392"/>
      <c r="AJ20" s="392"/>
      <c r="AK20" s="392"/>
      <c r="AL20" s="392"/>
      <c r="AM20" s="392"/>
      <c r="AN20" s="392"/>
      <c r="AO20" s="29"/>
      <c r="AP20" s="29"/>
      <c r="AQ20" s="31"/>
      <c r="BE20" s="386"/>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86"/>
    </row>
    <row r="22" spans="2:57" ht="6.95"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386"/>
    </row>
    <row r="23" spans="2:57" s="1" customFormat="1" ht="25.9" customHeight="1">
      <c r="B23" s="41"/>
      <c r="C23" s="42"/>
      <c r="D23" s="43" t="s">
        <v>37</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93">
        <f>ROUND(AG51,2)</f>
        <v>20000</v>
      </c>
      <c r="AL23" s="394"/>
      <c r="AM23" s="394"/>
      <c r="AN23" s="394"/>
      <c r="AO23" s="394"/>
      <c r="AP23" s="42"/>
      <c r="AQ23" s="45"/>
      <c r="BE23" s="386"/>
    </row>
    <row r="24" spans="2:57" s="1" customFormat="1" ht="6.9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86"/>
    </row>
    <row r="25" spans="2:57" s="1" customFormat="1" ht="13.5">
      <c r="B25" s="41"/>
      <c r="C25" s="42"/>
      <c r="D25" s="42"/>
      <c r="E25" s="42"/>
      <c r="F25" s="42"/>
      <c r="G25" s="42"/>
      <c r="H25" s="42"/>
      <c r="I25" s="42"/>
      <c r="J25" s="42"/>
      <c r="K25" s="42"/>
      <c r="L25" s="395" t="s">
        <v>38</v>
      </c>
      <c r="M25" s="395"/>
      <c r="N25" s="395"/>
      <c r="O25" s="395"/>
      <c r="P25" s="42"/>
      <c r="Q25" s="42"/>
      <c r="R25" s="42"/>
      <c r="S25" s="42"/>
      <c r="T25" s="42"/>
      <c r="U25" s="42"/>
      <c r="V25" s="42"/>
      <c r="W25" s="395" t="s">
        <v>39</v>
      </c>
      <c r="X25" s="395"/>
      <c r="Y25" s="395"/>
      <c r="Z25" s="395"/>
      <c r="AA25" s="395"/>
      <c r="AB25" s="395"/>
      <c r="AC25" s="395"/>
      <c r="AD25" s="395"/>
      <c r="AE25" s="395"/>
      <c r="AF25" s="42"/>
      <c r="AG25" s="42"/>
      <c r="AH25" s="42"/>
      <c r="AI25" s="42"/>
      <c r="AJ25" s="42"/>
      <c r="AK25" s="395" t="s">
        <v>40</v>
      </c>
      <c r="AL25" s="395"/>
      <c r="AM25" s="395"/>
      <c r="AN25" s="395"/>
      <c r="AO25" s="395"/>
      <c r="AP25" s="42"/>
      <c r="AQ25" s="45"/>
      <c r="BE25" s="386"/>
    </row>
    <row r="26" spans="2:57" s="2" customFormat="1" ht="14.45" customHeight="1">
      <c r="B26" s="47"/>
      <c r="C26" s="48"/>
      <c r="D26" s="49" t="s">
        <v>41</v>
      </c>
      <c r="E26" s="48"/>
      <c r="F26" s="49" t="s">
        <v>42</v>
      </c>
      <c r="G26" s="48"/>
      <c r="H26" s="48"/>
      <c r="I26" s="48"/>
      <c r="J26" s="48"/>
      <c r="K26" s="48"/>
      <c r="L26" s="378">
        <v>0.21</v>
      </c>
      <c r="M26" s="379"/>
      <c r="N26" s="379"/>
      <c r="O26" s="379"/>
      <c r="P26" s="48"/>
      <c r="Q26" s="48"/>
      <c r="R26" s="48"/>
      <c r="S26" s="48"/>
      <c r="T26" s="48"/>
      <c r="U26" s="48"/>
      <c r="V26" s="48"/>
      <c r="W26" s="380">
        <f>ROUND(AZ51,2)</f>
        <v>20000</v>
      </c>
      <c r="X26" s="379"/>
      <c r="Y26" s="379"/>
      <c r="Z26" s="379"/>
      <c r="AA26" s="379"/>
      <c r="AB26" s="379"/>
      <c r="AC26" s="379"/>
      <c r="AD26" s="379"/>
      <c r="AE26" s="379"/>
      <c r="AF26" s="48"/>
      <c r="AG26" s="48"/>
      <c r="AH26" s="48"/>
      <c r="AI26" s="48"/>
      <c r="AJ26" s="48"/>
      <c r="AK26" s="380">
        <f>ROUND(AV51,2)</f>
        <v>4200</v>
      </c>
      <c r="AL26" s="379"/>
      <c r="AM26" s="379"/>
      <c r="AN26" s="379"/>
      <c r="AO26" s="379"/>
      <c r="AP26" s="48"/>
      <c r="AQ26" s="50"/>
      <c r="BE26" s="386"/>
    </row>
    <row r="27" spans="2:57" s="2" customFormat="1" ht="14.45" customHeight="1">
      <c r="B27" s="47"/>
      <c r="C27" s="48"/>
      <c r="D27" s="48"/>
      <c r="E27" s="48"/>
      <c r="F27" s="49" t="s">
        <v>43</v>
      </c>
      <c r="G27" s="48"/>
      <c r="H27" s="48"/>
      <c r="I27" s="48"/>
      <c r="J27" s="48"/>
      <c r="K27" s="48"/>
      <c r="L27" s="378">
        <v>0.15</v>
      </c>
      <c r="M27" s="379"/>
      <c r="N27" s="379"/>
      <c r="O27" s="379"/>
      <c r="P27" s="48"/>
      <c r="Q27" s="48"/>
      <c r="R27" s="48"/>
      <c r="S27" s="48"/>
      <c r="T27" s="48"/>
      <c r="U27" s="48"/>
      <c r="V27" s="48"/>
      <c r="W27" s="380">
        <f>ROUND(BA51,2)</f>
        <v>0</v>
      </c>
      <c r="X27" s="379"/>
      <c r="Y27" s="379"/>
      <c r="Z27" s="379"/>
      <c r="AA27" s="379"/>
      <c r="AB27" s="379"/>
      <c r="AC27" s="379"/>
      <c r="AD27" s="379"/>
      <c r="AE27" s="379"/>
      <c r="AF27" s="48"/>
      <c r="AG27" s="48"/>
      <c r="AH27" s="48"/>
      <c r="AI27" s="48"/>
      <c r="AJ27" s="48"/>
      <c r="AK27" s="380">
        <f>ROUND(AW51,2)</f>
        <v>0</v>
      </c>
      <c r="AL27" s="379"/>
      <c r="AM27" s="379"/>
      <c r="AN27" s="379"/>
      <c r="AO27" s="379"/>
      <c r="AP27" s="48"/>
      <c r="AQ27" s="50"/>
      <c r="BE27" s="386"/>
    </row>
    <row r="28" spans="2:57" s="2" customFormat="1" ht="14.45" customHeight="1" hidden="1">
      <c r="B28" s="47"/>
      <c r="C28" s="48"/>
      <c r="D28" s="48"/>
      <c r="E28" s="48"/>
      <c r="F28" s="49" t="s">
        <v>44</v>
      </c>
      <c r="G28" s="48"/>
      <c r="H28" s="48"/>
      <c r="I28" s="48"/>
      <c r="J28" s="48"/>
      <c r="K28" s="48"/>
      <c r="L28" s="378">
        <v>0.21</v>
      </c>
      <c r="M28" s="379"/>
      <c r="N28" s="379"/>
      <c r="O28" s="379"/>
      <c r="P28" s="48"/>
      <c r="Q28" s="48"/>
      <c r="R28" s="48"/>
      <c r="S28" s="48"/>
      <c r="T28" s="48"/>
      <c r="U28" s="48"/>
      <c r="V28" s="48"/>
      <c r="W28" s="380">
        <f>ROUND(BB51,2)</f>
        <v>0</v>
      </c>
      <c r="X28" s="379"/>
      <c r="Y28" s="379"/>
      <c r="Z28" s="379"/>
      <c r="AA28" s="379"/>
      <c r="AB28" s="379"/>
      <c r="AC28" s="379"/>
      <c r="AD28" s="379"/>
      <c r="AE28" s="379"/>
      <c r="AF28" s="48"/>
      <c r="AG28" s="48"/>
      <c r="AH28" s="48"/>
      <c r="AI28" s="48"/>
      <c r="AJ28" s="48"/>
      <c r="AK28" s="380">
        <v>0</v>
      </c>
      <c r="AL28" s="379"/>
      <c r="AM28" s="379"/>
      <c r="AN28" s="379"/>
      <c r="AO28" s="379"/>
      <c r="AP28" s="48"/>
      <c r="AQ28" s="50"/>
      <c r="BE28" s="386"/>
    </row>
    <row r="29" spans="2:57" s="2" customFormat="1" ht="14.45" customHeight="1" hidden="1">
      <c r="B29" s="47"/>
      <c r="C29" s="48"/>
      <c r="D29" s="48"/>
      <c r="E29" s="48"/>
      <c r="F29" s="49" t="s">
        <v>45</v>
      </c>
      <c r="G29" s="48"/>
      <c r="H29" s="48"/>
      <c r="I29" s="48"/>
      <c r="J29" s="48"/>
      <c r="K29" s="48"/>
      <c r="L29" s="378">
        <v>0.15</v>
      </c>
      <c r="M29" s="379"/>
      <c r="N29" s="379"/>
      <c r="O29" s="379"/>
      <c r="P29" s="48"/>
      <c r="Q29" s="48"/>
      <c r="R29" s="48"/>
      <c r="S29" s="48"/>
      <c r="T29" s="48"/>
      <c r="U29" s="48"/>
      <c r="V29" s="48"/>
      <c r="W29" s="380">
        <f>ROUND(BC51,2)</f>
        <v>0</v>
      </c>
      <c r="X29" s="379"/>
      <c r="Y29" s="379"/>
      <c r="Z29" s="379"/>
      <c r="AA29" s="379"/>
      <c r="AB29" s="379"/>
      <c r="AC29" s="379"/>
      <c r="AD29" s="379"/>
      <c r="AE29" s="379"/>
      <c r="AF29" s="48"/>
      <c r="AG29" s="48"/>
      <c r="AH29" s="48"/>
      <c r="AI29" s="48"/>
      <c r="AJ29" s="48"/>
      <c r="AK29" s="380">
        <v>0</v>
      </c>
      <c r="AL29" s="379"/>
      <c r="AM29" s="379"/>
      <c r="AN29" s="379"/>
      <c r="AO29" s="379"/>
      <c r="AP29" s="48"/>
      <c r="AQ29" s="50"/>
      <c r="BE29" s="386"/>
    </row>
    <row r="30" spans="2:57" s="2" customFormat="1" ht="14.45" customHeight="1" hidden="1">
      <c r="B30" s="47"/>
      <c r="C30" s="48"/>
      <c r="D30" s="48"/>
      <c r="E30" s="48"/>
      <c r="F30" s="49" t="s">
        <v>46</v>
      </c>
      <c r="G30" s="48"/>
      <c r="H30" s="48"/>
      <c r="I30" s="48"/>
      <c r="J30" s="48"/>
      <c r="K30" s="48"/>
      <c r="L30" s="378">
        <v>0</v>
      </c>
      <c r="M30" s="379"/>
      <c r="N30" s="379"/>
      <c r="O30" s="379"/>
      <c r="P30" s="48"/>
      <c r="Q30" s="48"/>
      <c r="R30" s="48"/>
      <c r="S30" s="48"/>
      <c r="T30" s="48"/>
      <c r="U30" s="48"/>
      <c r="V30" s="48"/>
      <c r="W30" s="380">
        <f>ROUND(BD51,2)</f>
        <v>0</v>
      </c>
      <c r="X30" s="379"/>
      <c r="Y30" s="379"/>
      <c r="Z30" s="379"/>
      <c r="AA30" s="379"/>
      <c r="AB30" s="379"/>
      <c r="AC30" s="379"/>
      <c r="AD30" s="379"/>
      <c r="AE30" s="379"/>
      <c r="AF30" s="48"/>
      <c r="AG30" s="48"/>
      <c r="AH30" s="48"/>
      <c r="AI30" s="48"/>
      <c r="AJ30" s="48"/>
      <c r="AK30" s="380">
        <v>0</v>
      </c>
      <c r="AL30" s="379"/>
      <c r="AM30" s="379"/>
      <c r="AN30" s="379"/>
      <c r="AO30" s="379"/>
      <c r="AP30" s="48"/>
      <c r="AQ30" s="50"/>
      <c r="BE30" s="386"/>
    </row>
    <row r="31" spans="2:57" s="1" customFormat="1" ht="6.9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86"/>
    </row>
    <row r="32" spans="2:57" s="1" customFormat="1" ht="25.9" customHeight="1">
      <c r="B32" s="41"/>
      <c r="C32" s="51"/>
      <c r="D32" s="52" t="s">
        <v>47</v>
      </c>
      <c r="E32" s="53"/>
      <c r="F32" s="53"/>
      <c r="G32" s="53"/>
      <c r="H32" s="53"/>
      <c r="I32" s="53"/>
      <c r="J32" s="53"/>
      <c r="K32" s="53"/>
      <c r="L32" s="53"/>
      <c r="M32" s="53"/>
      <c r="N32" s="53"/>
      <c r="O32" s="53"/>
      <c r="P32" s="53"/>
      <c r="Q32" s="53"/>
      <c r="R32" s="53"/>
      <c r="S32" s="53"/>
      <c r="T32" s="54" t="s">
        <v>48</v>
      </c>
      <c r="U32" s="53"/>
      <c r="V32" s="53"/>
      <c r="W32" s="53"/>
      <c r="X32" s="381" t="s">
        <v>49</v>
      </c>
      <c r="Y32" s="382"/>
      <c r="Z32" s="382"/>
      <c r="AA32" s="382"/>
      <c r="AB32" s="382"/>
      <c r="AC32" s="53"/>
      <c r="AD32" s="53"/>
      <c r="AE32" s="53"/>
      <c r="AF32" s="53"/>
      <c r="AG32" s="53"/>
      <c r="AH32" s="53"/>
      <c r="AI32" s="53"/>
      <c r="AJ32" s="53"/>
      <c r="AK32" s="383">
        <f>SUM(AK23:AK30)</f>
        <v>24200</v>
      </c>
      <c r="AL32" s="382"/>
      <c r="AM32" s="382"/>
      <c r="AN32" s="382"/>
      <c r="AO32" s="384"/>
      <c r="AP32" s="51"/>
      <c r="AQ32" s="55"/>
      <c r="BE32" s="386"/>
    </row>
    <row r="33" spans="2:43" s="1" customFormat="1" ht="6.9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44" s="1" customFormat="1" ht="36.95" customHeight="1">
      <c r="B39" s="41"/>
      <c r="C39" s="62" t="s">
        <v>50</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44" s="1" customFormat="1" ht="6.95"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44" s="3" customFormat="1" ht="14.45" customHeight="1">
      <c r="B41" s="64"/>
      <c r="C41" s="65" t="s">
        <v>15</v>
      </c>
      <c r="D41" s="66"/>
      <c r="E41" s="66"/>
      <c r="F41" s="66"/>
      <c r="G41" s="66"/>
      <c r="H41" s="66"/>
      <c r="I41" s="66"/>
      <c r="J41" s="66"/>
      <c r="K41" s="66"/>
      <c r="L41" s="66" t="str">
        <f>K5</f>
        <v>182018</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44" s="4" customFormat="1" ht="36.95" customHeight="1">
      <c r="B42" s="68"/>
      <c r="C42" s="69" t="s">
        <v>18</v>
      </c>
      <c r="D42" s="70"/>
      <c r="E42" s="70"/>
      <c r="F42" s="70"/>
      <c r="G42" s="70"/>
      <c r="H42" s="70"/>
      <c r="I42" s="70"/>
      <c r="J42" s="70"/>
      <c r="K42" s="70"/>
      <c r="L42" s="364" t="str">
        <f>K6</f>
        <v>Modernizace skladu odpadků v ZŠ genpor. Fr. Peřiny, Socháňova 1139 Praha 6 - Řepy</v>
      </c>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70"/>
      <c r="AQ42" s="70"/>
      <c r="AR42" s="71"/>
    </row>
    <row r="43" spans="2:44" s="1" customFormat="1" ht="6.95"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44" s="1" customFormat="1" ht="15">
      <c r="B44" s="41"/>
      <c r="C44" s="65" t="s">
        <v>23</v>
      </c>
      <c r="D44" s="63"/>
      <c r="E44" s="63"/>
      <c r="F44" s="63"/>
      <c r="G44" s="63"/>
      <c r="H44" s="63"/>
      <c r="I44" s="63"/>
      <c r="J44" s="63"/>
      <c r="K44" s="63"/>
      <c r="L44" s="72" t="str">
        <f>IF(K8="","",K8)</f>
        <v>Socháňova 19/1139, 163 02 Praha 6 - Řepy</v>
      </c>
      <c r="M44" s="63"/>
      <c r="N44" s="63"/>
      <c r="O44" s="63"/>
      <c r="P44" s="63"/>
      <c r="Q44" s="63"/>
      <c r="R44" s="63"/>
      <c r="S44" s="63"/>
      <c r="T44" s="63"/>
      <c r="U44" s="63"/>
      <c r="V44" s="63"/>
      <c r="W44" s="63"/>
      <c r="X44" s="63"/>
      <c r="Y44" s="63"/>
      <c r="Z44" s="63"/>
      <c r="AA44" s="63"/>
      <c r="AB44" s="63"/>
      <c r="AC44" s="63"/>
      <c r="AD44" s="63"/>
      <c r="AE44" s="63"/>
      <c r="AF44" s="63"/>
      <c r="AG44" s="63"/>
      <c r="AH44" s="63"/>
      <c r="AI44" s="65" t="s">
        <v>25</v>
      </c>
      <c r="AJ44" s="63"/>
      <c r="AK44" s="63"/>
      <c r="AL44" s="63"/>
      <c r="AM44" s="366" t="str">
        <f>IF(AN8="","",AN8)</f>
        <v>14. 5. 2018</v>
      </c>
      <c r="AN44" s="366"/>
      <c r="AO44" s="63"/>
      <c r="AP44" s="63"/>
      <c r="AQ44" s="63"/>
      <c r="AR44" s="61"/>
    </row>
    <row r="45" spans="2:44" s="1" customFormat="1" ht="6.95"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ht="15">
      <c r="B46" s="41"/>
      <c r="C46" s="65" t="s">
        <v>27</v>
      </c>
      <c r="D46" s="63"/>
      <c r="E46" s="63"/>
      <c r="F46" s="63"/>
      <c r="G46" s="63"/>
      <c r="H46" s="63"/>
      <c r="I46" s="63"/>
      <c r="J46" s="63"/>
      <c r="K46" s="63"/>
      <c r="L46" s="66" t="str">
        <f>IF(E11="","",E11)</f>
        <v>Městská část Praha 17, Žalanského č.p. 291/12b</v>
      </c>
      <c r="M46" s="63"/>
      <c r="N46" s="63"/>
      <c r="O46" s="63"/>
      <c r="P46" s="63"/>
      <c r="Q46" s="63"/>
      <c r="R46" s="63"/>
      <c r="S46" s="63"/>
      <c r="T46" s="63"/>
      <c r="U46" s="63"/>
      <c r="V46" s="63"/>
      <c r="W46" s="63"/>
      <c r="X46" s="63"/>
      <c r="Y46" s="63"/>
      <c r="Z46" s="63"/>
      <c r="AA46" s="63"/>
      <c r="AB46" s="63"/>
      <c r="AC46" s="63"/>
      <c r="AD46" s="63"/>
      <c r="AE46" s="63"/>
      <c r="AF46" s="63"/>
      <c r="AG46" s="63"/>
      <c r="AH46" s="63"/>
      <c r="AI46" s="65" t="s">
        <v>33</v>
      </c>
      <c r="AJ46" s="63"/>
      <c r="AK46" s="63"/>
      <c r="AL46" s="63"/>
      <c r="AM46" s="367" t="str">
        <f>IF(E17="","",E17)</f>
        <v>Ing. Tomáš Řičař</v>
      </c>
      <c r="AN46" s="367"/>
      <c r="AO46" s="367"/>
      <c r="AP46" s="367"/>
      <c r="AQ46" s="63"/>
      <c r="AR46" s="61"/>
      <c r="AS46" s="368" t="s">
        <v>51</v>
      </c>
      <c r="AT46" s="369"/>
      <c r="AU46" s="74"/>
      <c r="AV46" s="74"/>
      <c r="AW46" s="74"/>
      <c r="AX46" s="74"/>
      <c r="AY46" s="74"/>
      <c r="AZ46" s="74"/>
      <c r="BA46" s="74"/>
      <c r="BB46" s="74"/>
      <c r="BC46" s="74"/>
      <c r="BD46" s="75"/>
    </row>
    <row r="47" spans="2:56" s="1" customFormat="1" ht="15">
      <c r="B47" s="41"/>
      <c r="C47" s="65" t="s">
        <v>31</v>
      </c>
      <c r="D47" s="63"/>
      <c r="E47" s="63"/>
      <c r="F47" s="63"/>
      <c r="G47" s="63"/>
      <c r="H47" s="63"/>
      <c r="I47" s="63"/>
      <c r="J47" s="63"/>
      <c r="K47" s="63"/>
      <c r="L47" s="66" t="str">
        <f>IF(E14="Vyplň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70"/>
      <c r="AT47" s="371"/>
      <c r="AU47" s="76"/>
      <c r="AV47" s="76"/>
      <c r="AW47" s="76"/>
      <c r="AX47" s="76"/>
      <c r="AY47" s="76"/>
      <c r="AZ47" s="76"/>
      <c r="BA47" s="76"/>
      <c r="BB47" s="76"/>
      <c r="BC47" s="76"/>
      <c r="BD47" s="77"/>
    </row>
    <row r="48" spans="2:56" s="1" customFormat="1" ht="10.9"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72"/>
      <c r="AT48" s="373"/>
      <c r="AU48" s="42"/>
      <c r="AV48" s="42"/>
      <c r="AW48" s="42"/>
      <c r="AX48" s="42"/>
      <c r="AY48" s="42"/>
      <c r="AZ48" s="42"/>
      <c r="BA48" s="42"/>
      <c r="BB48" s="42"/>
      <c r="BC48" s="42"/>
      <c r="BD48" s="78"/>
    </row>
    <row r="49" spans="2:56" s="1" customFormat="1" ht="29.25" customHeight="1">
      <c r="B49" s="41"/>
      <c r="C49" s="374" t="s">
        <v>52</v>
      </c>
      <c r="D49" s="375"/>
      <c r="E49" s="375"/>
      <c r="F49" s="375"/>
      <c r="G49" s="375"/>
      <c r="H49" s="79"/>
      <c r="I49" s="376" t="s">
        <v>53</v>
      </c>
      <c r="J49" s="375"/>
      <c r="K49" s="375"/>
      <c r="L49" s="375"/>
      <c r="M49" s="375"/>
      <c r="N49" s="375"/>
      <c r="O49" s="375"/>
      <c r="P49" s="375"/>
      <c r="Q49" s="375"/>
      <c r="R49" s="375"/>
      <c r="S49" s="375"/>
      <c r="T49" s="375"/>
      <c r="U49" s="375"/>
      <c r="V49" s="375"/>
      <c r="W49" s="375"/>
      <c r="X49" s="375"/>
      <c r="Y49" s="375"/>
      <c r="Z49" s="375"/>
      <c r="AA49" s="375"/>
      <c r="AB49" s="375"/>
      <c r="AC49" s="375"/>
      <c r="AD49" s="375"/>
      <c r="AE49" s="375"/>
      <c r="AF49" s="375"/>
      <c r="AG49" s="377" t="s">
        <v>54</v>
      </c>
      <c r="AH49" s="375"/>
      <c r="AI49" s="375"/>
      <c r="AJ49" s="375"/>
      <c r="AK49" s="375"/>
      <c r="AL49" s="375"/>
      <c r="AM49" s="375"/>
      <c r="AN49" s="376" t="s">
        <v>55</v>
      </c>
      <c r="AO49" s="375"/>
      <c r="AP49" s="375"/>
      <c r="AQ49" s="80" t="s">
        <v>56</v>
      </c>
      <c r="AR49" s="61"/>
      <c r="AS49" s="81" t="s">
        <v>57</v>
      </c>
      <c r="AT49" s="82" t="s">
        <v>58</v>
      </c>
      <c r="AU49" s="82" t="s">
        <v>59</v>
      </c>
      <c r="AV49" s="82" t="s">
        <v>60</v>
      </c>
      <c r="AW49" s="82" t="s">
        <v>61</v>
      </c>
      <c r="AX49" s="82" t="s">
        <v>62</v>
      </c>
      <c r="AY49" s="82" t="s">
        <v>63</v>
      </c>
      <c r="AZ49" s="82" t="s">
        <v>64</v>
      </c>
      <c r="BA49" s="82" t="s">
        <v>65</v>
      </c>
      <c r="BB49" s="82" t="s">
        <v>66</v>
      </c>
      <c r="BC49" s="82" t="s">
        <v>67</v>
      </c>
      <c r="BD49" s="83" t="s">
        <v>68</v>
      </c>
    </row>
    <row r="50" spans="2:56" s="1" customFormat="1" ht="10.9"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4"/>
      <c r="AT50" s="85"/>
      <c r="AU50" s="85"/>
      <c r="AV50" s="85"/>
      <c r="AW50" s="85"/>
      <c r="AX50" s="85"/>
      <c r="AY50" s="85"/>
      <c r="AZ50" s="85"/>
      <c r="BA50" s="85"/>
      <c r="BB50" s="85"/>
      <c r="BC50" s="85"/>
      <c r="BD50" s="86"/>
    </row>
    <row r="51" spans="2:90" s="4" customFormat="1" ht="32.45" customHeight="1">
      <c r="B51" s="68"/>
      <c r="C51" s="87" t="s">
        <v>69</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358">
        <f>ROUND(SUM(AG52:AG57),2)</f>
        <v>20000</v>
      </c>
      <c r="AH51" s="358"/>
      <c r="AI51" s="358"/>
      <c r="AJ51" s="358"/>
      <c r="AK51" s="358"/>
      <c r="AL51" s="358"/>
      <c r="AM51" s="358"/>
      <c r="AN51" s="359">
        <f aca="true" t="shared" si="0" ref="AN51:AN57">SUM(AG51,AT51)</f>
        <v>24200</v>
      </c>
      <c r="AO51" s="359"/>
      <c r="AP51" s="359"/>
      <c r="AQ51" s="89" t="s">
        <v>21</v>
      </c>
      <c r="AR51" s="71"/>
      <c r="AS51" s="90">
        <f>ROUND(SUM(AS52:AS57),2)</f>
        <v>0</v>
      </c>
      <c r="AT51" s="91">
        <f aca="true" t="shared" si="1" ref="AT51:AT57">ROUND(SUM(AV51:AW51),2)</f>
        <v>4200</v>
      </c>
      <c r="AU51" s="92">
        <f>ROUND(SUM(AU52:AU57),5)</f>
        <v>0</v>
      </c>
      <c r="AV51" s="91">
        <f>ROUND(AZ51*L26,2)</f>
        <v>4200</v>
      </c>
      <c r="AW51" s="91">
        <f>ROUND(BA51*L27,2)</f>
        <v>0</v>
      </c>
      <c r="AX51" s="91">
        <f>ROUND(BB51*L26,2)</f>
        <v>0</v>
      </c>
      <c r="AY51" s="91">
        <f>ROUND(BC51*L27,2)</f>
        <v>0</v>
      </c>
      <c r="AZ51" s="91">
        <f>ROUND(SUM(AZ52:AZ57),2)</f>
        <v>20000</v>
      </c>
      <c r="BA51" s="91">
        <f>ROUND(SUM(BA52:BA57),2)</f>
        <v>0</v>
      </c>
      <c r="BB51" s="91">
        <f>ROUND(SUM(BB52:BB57),2)</f>
        <v>0</v>
      </c>
      <c r="BC51" s="91">
        <f>ROUND(SUM(BC52:BC57),2)</f>
        <v>0</v>
      </c>
      <c r="BD51" s="93">
        <f>ROUND(SUM(BD52:BD57),2)</f>
        <v>0</v>
      </c>
      <c r="BS51" s="94" t="s">
        <v>70</v>
      </c>
      <c r="BT51" s="94" t="s">
        <v>71</v>
      </c>
      <c r="BU51" s="95" t="s">
        <v>72</v>
      </c>
      <c r="BV51" s="94" t="s">
        <v>73</v>
      </c>
      <c r="BW51" s="94" t="s">
        <v>7</v>
      </c>
      <c r="BX51" s="94" t="s">
        <v>74</v>
      </c>
      <c r="CL51" s="94" t="s">
        <v>21</v>
      </c>
    </row>
    <row r="52" spans="1:91" s="5" customFormat="1" ht="31.5" customHeight="1">
      <c r="A52" s="96" t="s">
        <v>75</v>
      </c>
      <c r="B52" s="97"/>
      <c r="C52" s="98"/>
      <c r="D52" s="363" t="s">
        <v>76</v>
      </c>
      <c r="E52" s="363"/>
      <c r="F52" s="363"/>
      <c r="G52" s="363"/>
      <c r="H52" s="363"/>
      <c r="I52" s="99"/>
      <c r="J52" s="363" t="s">
        <v>77</v>
      </c>
      <c r="K52" s="363"/>
      <c r="L52" s="363"/>
      <c r="M52" s="363"/>
      <c r="N52" s="363"/>
      <c r="O52" s="363"/>
      <c r="P52" s="363"/>
      <c r="Q52" s="363"/>
      <c r="R52" s="363"/>
      <c r="S52" s="363"/>
      <c r="T52" s="363"/>
      <c r="U52" s="363"/>
      <c r="V52" s="363"/>
      <c r="W52" s="363"/>
      <c r="X52" s="363"/>
      <c r="Y52" s="363"/>
      <c r="Z52" s="363"/>
      <c r="AA52" s="363"/>
      <c r="AB52" s="363"/>
      <c r="AC52" s="363"/>
      <c r="AD52" s="363"/>
      <c r="AE52" s="363"/>
      <c r="AF52" s="363"/>
      <c r="AG52" s="361">
        <f>'D.1.1 - Architektonické a...'!J27</f>
        <v>0</v>
      </c>
      <c r="AH52" s="362"/>
      <c r="AI52" s="362"/>
      <c r="AJ52" s="362"/>
      <c r="AK52" s="362"/>
      <c r="AL52" s="362"/>
      <c r="AM52" s="362"/>
      <c r="AN52" s="361">
        <f t="shared" si="0"/>
        <v>0</v>
      </c>
      <c r="AO52" s="362"/>
      <c r="AP52" s="362"/>
      <c r="AQ52" s="100" t="s">
        <v>78</v>
      </c>
      <c r="AR52" s="101"/>
      <c r="AS52" s="102">
        <v>0</v>
      </c>
      <c r="AT52" s="103">
        <f t="shared" si="1"/>
        <v>0</v>
      </c>
      <c r="AU52" s="104">
        <f>'D.1.1 - Architektonické a...'!P91</f>
        <v>0</v>
      </c>
      <c r="AV52" s="103">
        <f>'D.1.1 - Architektonické a...'!J30</f>
        <v>0</v>
      </c>
      <c r="AW52" s="103">
        <f>'D.1.1 - Architektonické a...'!J31</f>
        <v>0</v>
      </c>
      <c r="AX52" s="103">
        <f>'D.1.1 - Architektonické a...'!J32</f>
        <v>0</v>
      </c>
      <c r="AY52" s="103">
        <f>'D.1.1 - Architektonické a...'!J33</f>
        <v>0</v>
      </c>
      <c r="AZ52" s="103">
        <f>'D.1.1 - Architektonické a...'!F30</f>
        <v>0</v>
      </c>
      <c r="BA52" s="103">
        <f>'D.1.1 - Architektonické a...'!F31</f>
        <v>0</v>
      </c>
      <c r="BB52" s="103">
        <f>'D.1.1 - Architektonické a...'!F32</f>
        <v>0</v>
      </c>
      <c r="BC52" s="103">
        <f>'D.1.1 - Architektonické a...'!F33</f>
        <v>0</v>
      </c>
      <c r="BD52" s="105">
        <f>'D.1.1 - Architektonické a...'!F34</f>
        <v>0</v>
      </c>
      <c r="BT52" s="106" t="s">
        <v>79</v>
      </c>
      <c r="BV52" s="106" t="s">
        <v>73</v>
      </c>
      <c r="BW52" s="106" t="s">
        <v>80</v>
      </c>
      <c r="BX52" s="106" t="s">
        <v>7</v>
      </c>
      <c r="CL52" s="106" t="s">
        <v>21</v>
      </c>
      <c r="CM52" s="106" t="s">
        <v>81</v>
      </c>
    </row>
    <row r="53" spans="1:91" s="5" customFormat="1" ht="16.5" customHeight="1">
      <c r="A53" s="96" t="s">
        <v>75</v>
      </c>
      <c r="B53" s="97"/>
      <c r="C53" s="98"/>
      <c r="D53" s="363" t="s">
        <v>82</v>
      </c>
      <c r="E53" s="363"/>
      <c r="F53" s="363"/>
      <c r="G53" s="363"/>
      <c r="H53" s="363"/>
      <c r="I53" s="99"/>
      <c r="J53" s="363" t="s">
        <v>83</v>
      </c>
      <c r="K53" s="363"/>
      <c r="L53" s="363"/>
      <c r="M53" s="363"/>
      <c r="N53" s="363"/>
      <c r="O53" s="363"/>
      <c r="P53" s="363"/>
      <c r="Q53" s="363"/>
      <c r="R53" s="363"/>
      <c r="S53" s="363"/>
      <c r="T53" s="363"/>
      <c r="U53" s="363"/>
      <c r="V53" s="363"/>
      <c r="W53" s="363"/>
      <c r="X53" s="363"/>
      <c r="Y53" s="363"/>
      <c r="Z53" s="363"/>
      <c r="AA53" s="363"/>
      <c r="AB53" s="363"/>
      <c r="AC53" s="363"/>
      <c r="AD53" s="363"/>
      <c r="AE53" s="363"/>
      <c r="AF53" s="363"/>
      <c r="AG53" s="361">
        <f>'D.1.4a - Zdravotně techni...'!J27</f>
        <v>0</v>
      </c>
      <c r="AH53" s="362"/>
      <c r="AI53" s="362"/>
      <c r="AJ53" s="362"/>
      <c r="AK53" s="362"/>
      <c r="AL53" s="362"/>
      <c r="AM53" s="362"/>
      <c r="AN53" s="361">
        <f t="shared" si="0"/>
        <v>0</v>
      </c>
      <c r="AO53" s="362"/>
      <c r="AP53" s="362"/>
      <c r="AQ53" s="100" t="s">
        <v>78</v>
      </c>
      <c r="AR53" s="101"/>
      <c r="AS53" s="102">
        <v>0</v>
      </c>
      <c r="AT53" s="103">
        <f t="shared" si="1"/>
        <v>0</v>
      </c>
      <c r="AU53" s="104">
        <f>'D.1.4a - Zdravotně techni...'!P85</f>
        <v>0</v>
      </c>
      <c r="AV53" s="103">
        <f>'D.1.4a - Zdravotně techni...'!J30</f>
        <v>0</v>
      </c>
      <c r="AW53" s="103">
        <f>'D.1.4a - Zdravotně techni...'!J31</f>
        <v>0</v>
      </c>
      <c r="AX53" s="103">
        <f>'D.1.4a - Zdravotně techni...'!J32</f>
        <v>0</v>
      </c>
      <c r="AY53" s="103">
        <f>'D.1.4a - Zdravotně techni...'!J33</f>
        <v>0</v>
      </c>
      <c r="AZ53" s="103">
        <f>'D.1.4a - Zdravotně techni...'!F30</f>
        <v>0</v>
      </c>
      <c r="BA53" s="103">
        <f>'D.1.4a - Zdravotně techni...'!F31</f>
        <v>0</v>
      </c>
      <c r="BB53" s="103">
        <f>'D.1.4a - Zdravotně techni...'!F32</f>
        <v>0</v>
      </c>
      <c r="BC53" s="103">
        <f>'D.1.4a - Zdravotně techni...'!F33</f>
        <v>0</v>
      </c>
      <c r="BD53" s="105">
        <f>'D.1.4a - Zdravotně techni...'!F34</f>
        <v>0</v>
      </c>
      <c r="BT53" s="106" t="s">
        <v>79</v>
      </c>
      <c r="BV53" s="106" t="s">
        <v>73</v>
      </c>
      <c r="BW53" s="106" t="s">
        <v>84</v>
      </c>
      <c r="BX53" s="106" t="s">
        <v>7</v>
      </c>
      <c r="CL53" s="106" t="s">
        <v>21</v>
      </c>
      <c r="CM53" s="106" t="s">
        <v>81</v>
      </c>
    </row>
    <row r="54" spans="1:91" s="5" customFormat="1" ht="16.5" customHeight="1">
      <c r="A54" s="96" t="s">
        <v>75</v>
      </c>
      <c r="B54" s="97"/>
      <c r="C54" s="98"/>
      <c r="D54" s="363" t="s">
        <v>85</v>
      </c>
      <c r="E54" s="363"/>
      <c r="F54" s="363"/>
      <c r="G54" s="363"/>
      <c r="H54" s="363"/>
      <c r="I54" s="99"/>
      <c r="J54" s="363" t="s">
        <v>86</v>
      </c>
      <c r="K54" s="363"/>
      <c r="L54" s="363"/>
      <c r="M54" s="363"/>
      <c r="N54" s="363"/>
      <c r="O54" s="363"/>
      <c r="P54" s="363"/>
      <c r="Q54" s="363"/>
      <c r="R54" s="363"/>
      <c r="S54" s="363"/>
      <c r="T54" s="363"/>
      <c r="U54" s="363"/>
      <c r="V54" s="363"/>
      <c r="W54" s="363"/>
      <c r="X54" s="363"/>
      <c r="Y54" s="363"/>
      <c r="Z54" s="363"/>
      <c r="AA54" s="363"/>
      <c r="AB54" s="363"/>
      <c r="AC54" s="363"/>
      <c r="AD54" s="363"/>
      <c r="AE54" s="363"/>
      <c r="AF54" s="363"/>
      <c r="AG54" s="361">
        <f>'D.1.4c - Vzduchotechnika'!J27</f>
        <v>0</v>
      </c>
      <c r="AH54" s="362"/>
      <c r="AI54" s="362"/>
      <c r="AJ54" s="362"/>
      <c r="AK54" s="362"/>
      <c r="AL54" s="362"/>
      <c r="AM54" s="362"/>
      <c r="AN54" s="361">
        <f t="shared" si="0"/>
        <v>0</v>
      </c>
      <c r="AO54" s="362"/>
      <c r="AP54" s="362"/>
      <c r="AQ54" s="100" t="s">
        <v>78</v>
      </c>
      <c r="AR54" s="101"/>
      <c r="AS54" s="102">
        <v>0</v>
      </c>
      <c r="AT54" s="103">
        <f t="shared" si="1"/>
        <v>0</v>
      </c>
      <c r="AU54" s="104">
        <f>'D.1.4c - Vzduchotechnika'!P80</f>
        <v>0</v>
      </c>
      <c r="AV54" s="103">
        <f>'D.1.4c - Vzduchotechnika'!J30</f>
        <v>0</v>
      </c>
      <c r="AW54" s="103">
        <f>'D.1.4c - Vzduchotechnika'!J31</f>
        <v>0</v>
      </c>
      <c r="AX54" s="103">
        <f>'D.1.4c - Vzduchotechnika'!J32</f>
        <v>0</v>
      </c>
      <c r="AY54" s="103">
        <f>'D.1.4c - Vzduchotechnika'!J33</f>
        <v>0</v>
      </c>
      <c r="AZ54" s="103">
        <f>'D.1.4c - Vzduchotechnika'!F30</f>
        <v>0</v>
      </c>
      <c r="BA54" s="103">
        <f>'D.1.4c - Vzduchotechnika'!F31</f>
        <v>0</v>
      </c>
      <c r="BB54" s="103">
        <f>'D.1.4c - Vzduchotechnika'!F32</f>
        <v>0</v>
      </c>
      <c r="BC54" s="103">
        <f>'D.1.4c - Vzduchotechnika'!F33</f>
        <v>0</v>
      </c>
      <c r="BD54" s="105">
        <f>'D.1.4c - Vzduchotechnika'!F34</f>
        <v>0</v>
      </c>
      <c r="BT54" s="106" t="s">
        <v>79</v>
      </c>
      <c r="BV54" s="106" t="s">
        <v>73</v>
      </c>
      <c r="BW54" s="106" t="s">
        <v>87</v>
      </c>
      <c r="BX54" s="106" t="s">
        <v>7</v>
      </c>
      <c r="CL54" s="106" t="s">
        <v>21</v>
      </c>
      <c r="CM54" s="106" t="s">
        <v>81</v>
      </c>
    </row>
    <row r="55" spans="1:91" s="5" customFormat="1" ht="16.5" customHeight="1">
      <c r="A55" s="96" t="s">
        <v>75</v>
      </c>
      <c r="B55" s="97"/>
      <c r="C55" s="98"/>
      <c r="D55" s="363" t="s">
        <v>88</v>
      </c>
      <c r="E55" s="363"/>
      <c r="F55" s="363"/>
      <c r="G55" s="363"/>
      <c r="H55" s="363"/>
      <c r="I55" s="99"/>
      <c r="J55" s="363" t="s">
        <v>89</v>
      </c>
      <c r="K55" s="363"/>
      <c r="L55" s="363"/>
      <c r="M55" s="363"/>
      <c r="N55" s="363"/>
      <c r="O55" s="363"/>
      <c r="P55" s="363"/>
      <c r="Q55" s="363"/>
      <c r="R55" s="363"/>
      <c r="S55" s="363"/>
      <c r="T55" s="363"/>
      <c r="U55" s="363"/>
      <c r="V55" s="363"/>
      <c r="W55" s="363"/>
      <c r="X55" s="363"/>
      <c r="Y55" s="363"/>
      <c r="Z55" s="363"/>
      <c r="AA55" s="363"/>
      <c r="AB55" s="363"/>
      <c r="AC55" s="363"/>
      <c r="AD55" s="363"/>
      <c r="AE55" s="363"/>
      <c r="AF55" s="363"/>
      <c r="AG55" s="361">
        <f>'D.1.4e - Silnoproudá elek...'!J27</f>
        <v>0</v>
      </c>
      <c r="AH55" s="362"/>
      <c r="AI55" s="362"/>
      <c r="AJ55" s="362"/>
      <c r="AK55" s="362"/>
      <c r="AL55" s="362"/>
      <c r="AM55" s="362"/>
      <c r="AN55" s="361">
        <f t="shared" si="0"/>
        <v>0</v>
      </c>
      <c r="AO55" s="362"/>
      <c r="AP55" s="362"/>
      <c r="AQ55" s="100" t="s">
        <v>78</v>
      </c>
      <c r="AR55" s="101"/>
      <c r="AS55" s="102">
        <v>0</v>
      </c>
      <c r="AT55" s="103">
        <f t="shared" si="1"/>
        <v>0</v>
      </c>
      <c r="AU55" s="104">
        <f>'D.1.4e - Silnoproudá elek...'!P89</f>
        <v>0</v>
      </c>
      <c r="AV55" s="103">
        <f>'D.1.4e - Silnoproudá elek...'!J30</f>
        <v>0</v>
      </c>
      <c r="AW55" s="103">
        <f>'D.1.4e - Silnoproudá elek...'!J31</f>
        <v>0</v>
      </c>
      <c r="AX55" s="103">
        <f>'D.1.4e - Silnoproudá elek...'!J32</f>
        <v>0</v>
      </c>
      <c r="AY55" s="103">
        <f>'D.1.4e - Silnoproudá elek...'!J33</f>
        <v>0</v>
      </c>
      <c r="AZ55" s="103">
        <f>'D.1.4e - Silnoproudá elek...'!F30</f>
        <v>0</v>
      </c>
      <c r="BA55" s="103">
        <f>'D.1.4e - Silnoproudá elek...'!F31</f>
        <v>0</v>
      </c>
      <c r="BB55" s="103">
        <f>'D.1.4e - Silnoproudá elek...'!F32</f>
        <v>0</v>
      </c>
      <c r="BC55" s="103">
        <f>'D.1.4e - Silnoproudá elek...'!F33</f>
        <v>0</v>
      </c>
      <c r="BD55" s="105">
        <f>'D.1.4e - Silnoproudá elek...'!F34</f>
        <v>0</v>
      </c>
      <c r="BT55" s="106" t="s">
        <v>79</v>
      </c>
      <c r="BV55" s="106" t="s">
        <v>73</v>
      </c>
      <c r="BW55" s="106" t="s">
        <v>90</v>
      </c>
      <c r="BX55" s="106" t="s">
        <v>7</v>
      </c>
      <c r="CL55" s="106" t="s">
        <v>21</v>
      </c>
      <c r="CM55" s="106" t="s">
        <v>81</v>
      </c>
    </row>
    <row r="56" spans="1:91" s="5" customFormat="1" ht="16.5" customHeight="1">
      <c r="A56" s="96" t="s">
        <v>75</v>
      </c>
      <c r="B56" s="97"/>
      <c r="C56" s="98"/>
      <c r="D56" s="363" t="s">
        <v>91</v>
      </c>
      <c r="E56" s="363"/>
      <c r="F56" s="363"/>
      <c r="G56" s="363"/>
      <c r="H56" s="363"/>
      <c r="I56" s="99"/>
      <c r="J56" s="363" t="s">
        <v>92</v>
      </c>
      <c r="K56" s="363"/>
      <c r="L56" s="363"/>
      <c r="M56" s="363"/>
      <c r="N56" s="363"/>
      <c r="O56" s="363"/>
      <c r="P56" s="363"/>
      <c r="Q56" s="363"/>
      <c r="R56" s="363"/>
      <c r="S56" s="363"/>
      <c r="T56" s="363"/>
      <c r="U56" s="363"/>
      <c r="V56" s="363"/>
      <c r="W56" s="363"/>
      <c r="X56" s="363"/>
      <c r="Y56" s="363"/>
      <c r="Z56" s="363"/>
      <c r="AA56" s="363"/>
      <c r="AB56" s="363"/>
      <c r="AC56" s="363"/>
      <c r="AD56" s="363"/>
      <c r="AE56" s="363"/>
      <c r="AF56" s="363"/>
      <c r="AG56" s="361">
        <f>'D.2.1 - Gastro technologie'!J27</f>
        <v>0</v>
      </c>
      <c r="AH56" s="362"/>
      <c r="AI56" s="362"/>
      <c r="AJ56" s="362"/>
      <c r="AK56" s="362"/>
      <c r="AL56" s="362"/>
      <c r="AM56" s="362"/>
      <c r="AN56" s="361">
        <f t="shared" si="0"/>
        <v>0</v>
      </c>
      <c r="AO56" s="362"/>
      <c r="AP56" s="362"/>
      <c r="AQ56" s="100" t="s">
        <v>78</v>
      </c>
      <c r="AR56" s="101"/>
      <c r="AS56" s="102">
        <v>0</v>
      </c>
      <c r="AT56" s="103">
        <f t="shared" si="1"/>
        <v>0</v>
      </c>
      <c r="AU56" s="104">
        <f>'D.2.1 - Gastro technologie'!P79</f>
        <v>0</v>
      </c>
      <c r="AV56" s="103">
        <f>'D.2.1 - Gastro technologie'!J30</f>
        <v>0</v>
      </c>
      <c r="AW56" s="103">
        <f>'D.2.1 - Gastro technologie'!J31</f>
        <v>0</v>
      </c>
      <c r="AX56" s="103">
        <f>'D.2.1 - Gastro technologie'!J32</f>
        <v>0</v>
      </c>
      <c r="AY56" s="103">
        <f>'D.2.1 - Gastro technologie'!J33</f>
        <v>0</v>
      </c>
      <c r="AZ56" s="103">
        <f>'D.2.1 - Gastro technologie'!F30</f>
        <v>0</v>
      </c>
      <c r="BA56" s="103">
        <f>'D.2.1 - Gastro technologie'!F31</f>
        <v>0</v>
      </c>
      <c r="BB56" s="103">
        <f>'D.2.1 - Gastro technologie'!F32</f>
        <v>0</v>
      </c>
      <c r="BC56" s="103">
        <f>'D.2.1 - Gastro technologie'!F33</f>
        <v>0</v>
      </c>
      <c r="BD56" s="105">
        <f>'D.2.1 - Gastro technologie'!F34</f>
        <v>0</v>
      </c>
      <c r="BT56" s="106" t="s">
        <v>79</v>
      </c>
      <c r="BV56" s="106" t="s">
        <v>73</v>
      </c>
      <c r="BW56" s="106" t="s">
        <v>93</v>
      </c>
      <c r="BX56" s="106" t="s">
        <v>7</v>
      </c>
      <c r="CL56" s="106" t="s">
        <v>21</v>
      </c>
      <c r="CM56" s="106" t="s">
        <v>81</v>
      </c>
    </row>
    <row r="57" spans="1:91" s="5" customFormat="1" ht="16.5" customHeight="1">
      <c r="A57" s="96" t="s">
        <v>75</v>
      </c>
      <c r="B57" s="97"/>
      <c r="C57" s="98"/>
      <c r="D57" s="363" t="s">
        <v>94</v>
      </c>
      <c r="E57" s="363"/>
      <c r="F57" s="363"/>
      <c r="G57" s="363"/>
      <c r="H57" s="363"/>
      <c r="I57" s="99"/>
      <c r="J57" s="363" t="s">
        <v>95</v>
      </c>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1">
        <f>'VON - Vedlejší a ostatní ...'!J27</f>
        <v>20000</v>
      </c>
      <c r="AH57" s="362"/>
      <c r="AI57" s="362"/>
      <c r="AJ57" s="362"/>
      <c r="AK57" s="362"/>
      <c r="AL57" s="362"/>
      <c r="AM57" s="362"/>
      <c r="AN57" s="361">
        <f t="shared" si="0"/>
        <v>24200</v>
      </c>
      <c r="AO57" s="362"/>
      <c r="AP57" s="362"/>
      <c r="AQ57" s="100" t="s">
        <v>78</v>
      </c>
      <c r="AR57" s="101"/>
      <c r="AS57" s="107">
        <v>0</v>
      </c>
      <c r="AT57" s="108">
        <f t="shared" si="1"/>
        <v>4200</v>
      </c>
      <c r="AU57" s="109">
        <f>'VON - Vedlejší a ostatní ...'!P83</f>
        <v>0</v>
      </c>
      <c r="AV57" s="108">
        <f>'VON - Vedlejší a ostatní ...'!J30</f>
        <v>4200</v>
      </c>
      <c r="AW57" s="108">
        <f>'VON - Vedlejší a ostatní ...'!J31</f>
        <v>0</v>
      </c>
      <c r="AX57" s="108">
        <f>'VON - Vedlejší a ostatní ...'!J32</f>
        <v>0</v>
      </c>
      <c r="AY57" s="108">
        <f>'VON - Vedlejší a ostatní ...'!J33</f>
        <v>0</v>
      </c>
      <c r="AZ57" s="108">
        <f>'VON - Vedlejší a ostatní ...'!F30</f>
        <v>20000</v>
      </c>
      <c r="BA57" s="108">
        <f>'VON - Vedlejší a ostatní ...'!F31</f>
        <v>0</v>
      </c>
      <c r="BB57" s="108">
        <f>'VON - Vedlejší a ostatní ...'!F32</f>
        <v>0</v>
      </c>
      <c r="BC57" s="108">
        <f>'VON - Vedlejší a ostatní ...'!F33</f>
        <v>0</v>
      </c>
      <c r="BD57" s="110">
        <f>'VON - Vedlejší a ostatní ...'!F34</f>
        <v>0</v>
      </c>
      <c r="BT57" s="106" t="s">
        <v>79</v>
      </c>
      <c r="BV57" s="106" t="s">
        <v>73</v>
      </c>
      <c r="BW57" s="106" t="s">
        <v>96</v>
      </c>
      <c r="BX57" s="106" t="s">
        <v>7</v>
      </c>
      <c r="CL57" s="106" t="s">
        <v>21</v>
      </c>
      <c r="CM57" s="106" t="s">
        <v>81</v>
      </c>
    </row>
    <row r="58" spans="2:44" s="1" customFormat="1" ht="30" customHeight="1">
      <c r="B58" s="41"/>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1"/>
    </row>
    <row r="59" spans="2:44" s="1" customFormat="1" ht="6.95" customHeight="1">
      <c r="B59" s="56"/>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61"/>
    </row>
  </sheetData>
  <sheetProtection password="CC35" sheet="1" objects="1" scenarios="1" formatCells="0" formatColumns="0" formatRows="0" sort="0" autoFilter="0"/>
  <mergeCells count="61">
    <mergeCell ref="AK27:AO27"/>
    <mergeCell ref="L28:O28"/>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C49:G49"/>
    <mergeCell ref="I49:AF49"/>
    <mergeCell ref="AG49:AM49"/>
    <mergeCell ref="AN49:AP49"/>
    <mergeCell ref="L30:O30"/>
    <mergeCell ref="W30:AE30"/>
    <mergeCell ref="AK30:AO30"/>
    <mergeCell ref="X32:AB32"/>
    <mergeCell ref="AK32:AO32"/>
    <mergeCell ref="D52:H52"/>
    <mergeCell ref="J52:AF52"/>
    <mergeCell ref="AN53:AP53"/>
    <mergeCell ref="AG53:AM53"/>
    <mergeCell ref="D53:H53"/>
    <mergeCell ref="J53:AF53"/>
    <mergeCell ref="D54:H54"/>
    <mergeCell ref="J54:AF54"/>
    <mergeCell ref="AN55:AP55"/>
    <mergeCell ref="AG55:AM55"/>
    <mergeCell ref="D55:H55"/>
    <mergeCell ref="J55:AF55"/>
    <mergeCell ref="D56:H56"/>
    <mergeCell ref="J56:AF56"/>
    <mergeCell ref="AN57:AP57"/>
    <mergeCell ref="AG57:AM57"/>
    <mergeCell ref="D57:H57"/>
    <mergeCell ref="J57:AF57"/>
    <mergeCell ref="AG51:AM51"/>
    <mergeCell ref="AN51:AP51"/>
    <mergeCell ref="AR2:BE2"/>
    <mergeCell ref="AN56:AP56"/>
    <mergeCell ref="AG56:AM56"/>
    <mergeCell ref="AN54:AP54"/>
    <mergeCell ref="AG54:AM54"/>
    <mergeCell ref="AN52:AP52"/>
    <mergeCell ref="AG52:AM52"/>
    <mergeCell ref="L42:AO42"/>
    <mergeCell ref="AM44:AN44"/>
    <mergeCell ref="AM46:AP46"/>
    <mergeCell ref="AS46:AT48"/>
    <mergeCell ref="W28:AE28"/>
    <mergeCell ref="AK28:AO28"/>
    <mergeCell ref="L29:O29"/>
  </mergeCells>
  <hyperlinks>
    <hyperlink ref="K1:S1" location="C2" display="1) Rekapitulace stavby"/>
    <hyperlink ref="W1:AI1" location="C51" display="2) Rekapitulace objektů stavby a soupisů prací"/>
    <hyperlink ref="A52" location="'D.1.1 - Architektonické a...'!C2" display="/"/>
    <hyperlink ref="A53" location="'D.1.4a - Zdravotně techni...'!C2" display="/"/>
    <hyperlink ref="A54" location="'D.1.4c - Vzduchotechnika'!C2" display="/"/>
    <hyperlink ref="A55" location="'D.1.4e - Silnoproudá elek...'!C2" display="/"/>
    <hyperlink ref="A56" location="'D.2.1 - Gastro technologie'!C2" display="/"/>
    <hyperlink ref="A57" location="'VON - Vedlejší a ostatní ...'!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44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97</v>
      </c>
      <c r="G1" s="400" t="s">
        <v>98</v>
      </c>
      <c r="H1" s="400"/>
      <c r="I1" s="115"/>
      <c r="J1" s="114" t="s">
        <v>99</v>
      </c>
      <c r="K1" s="113" t="s">
        <v>100</v>
      </c>
      <c r="L1" s="114" t="s">
        <v>101</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0"/>
      <c r="M2" s="360"/>
      <c r="N2" s="360"/>
      <c r="O2" s="360"/>
      <c r="P2" s="360"/>
      <c r="Q2" s="360"/>
      <c r="R2" s="360"/>
      <c r="S2" s="360"/>
      <c r="T2" s="360"/>
      <c r="U2" s="360"/>
      <c r="V2" s="360"/>
      <c r="AT2" s="24" t="s">
        <v>80</v>
      </c>
    </row>
    <row r="3" spans="2:46" ht="6.95" customHeight="1">
      <c r="B3" s="25"/>
      <c r="C3" s="26"/>
      <c r="D3" s="26"/>
      <c r="E3" s="26"/>
      <c r="F3" s="26"/>
      <c r="G3" s="26"/>
      <c r="H3" s="26"/>
      <c r="I3" s="116"/>
      <c r="J3" s="26"/>
      <c r="K3" s="27"/>
      <c r="AT3" s="24" t="s">
        <v>81</v>
      </c>
    </row>
    <row r="4" spans="2:46" ht="36.95" customHeight="1">
      <c r="B4" s="28"/>
      <c r="C4" s="29"/>
      <c r="D4" s="30" t="s">
        <v>102</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16.5" customHeight="1">
      <c r="B7" s="28"/>
      <c r="C7" s="29"/>
      <c r="D7" s="29"/>
      <c r="E7" s="401" t="str">
        <f>'Rekapitulace stavby'!K6</f>
        <v>Modernizace skladu odpadků v ZŠ genpor. Fr. Peřiny, Socháňova 1139 Praha 6 - Řepy</v>
      </c>
      <c r="F7" s="402"/>
      <c r="G7" s="402"/>
      <c r="H7" s="402"/>
      <c r="I7" s="117"/>
      <c r="J7" s="29"/>
      <c r="K7" s="31"/>
    </row>
    <row r="8" spans="2:11" s="1" customFormat="1" ht="15">
      <c r="B8" s="41"/>
      <c r="C8" s="42"/>
      <c r="D8" s="37" t="s">
        <v>103</v>
      </c>
      <c r="E8" s="42"/>
      <c r="F8" s="42"/>
      <c r="G8" s="42"/>
      <c r="H8" s="42"/>
      <c r="I8" s="118"/>
      <c r="J8" s="42"/>
      <c r="K8" s="45"/>
    </row>
    <row r="9" spans="2:11" s="1" customFormat="1" ht="36.95" customHeight="1">
      <c r="B9" s="41"/>
      <c r="C9" s="42"/>
      <c r="D9" s="42"/>
      <c r="E9" s="403" t="s">
        <v>104</v>
      </c>
      <c r="F9" s="404"/>
      <c r="G9" s="404"/>
      <c r="H9" s="404"/>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14. 5. 2018</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21</v>
      </c>
      <c r="K14" s="45"/>
    </row>
    <row r="15" spans="2:11" s="1" customFormat="1" ht="18" customHeight="1">
      <c r="B15" s="41"/>
      <c r="C15" s="42"/>
      <c r="D15" s="42"/>
      <c r="E15" s="35" t="s">
        <v>29</v>
      </c>
      <c r="F15" s="42"/>
      <c r="G15" s="42"/>
      <c r="H15" s="42"/>
      <c r="I15" s="119" t="s">
        <v>30</v>
      </c>
      <c r="J15" s="35" t="s">
        <v>21</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16.5" customHeight="1">
      <c r="B24" s="121"/>
      <c r="C24" s="122"/>
      <c r="D24" s="122"/>
      <c r="E24" s="392" t="s">
        <v>21</v>
      </c>
      <c r="F24" s="392"/>
      <c r="G24" s="392"/>
      <c r="H24" s="392"/>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37</v>
      </c>
      <c r="E27" s="42"/>
      <c r="F27" s="42"/>
      <c r="G27" s="42"/>
      <c r="H27" s="42"/>
      <c r="I27" s="118"/>
      <c r="J27" s="128">
        <f>ROUND(J91,2)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39</v>
      </c>
      <c r="G29" s="42"/>
      <c r="H29" s="42"/>
      <c r="I29" s="129" t="s">
        <v>38</v>
      </c>
      <c r="J29" s="46" t="s">
        <v>40</v>
      </c>
      <c r="K29" s="45"/>
    </row>
    <row r="30" spans="2:11" s="1" customFormat="1" ht="14.45" customHeight="1">
      <c r="B30" s="41"/>
      <c r="C30" s="42"/>
      <c r="D30" s="49" t="s">
        <v>41</v>
      </c>
      <c r="E30" s="49" t="s">
        <v>42</v>
      </c>
      <c r="F30" s="130">
        <f>ROUND(SUM(BE91:BE444),2)</f>
        <v>0</v>
      </c>
      <c r="G30" s="42"/>
      <c r="H30" s="42"/>
      <c r="I30" s="131">
        <v>0.21</v>
      </c>
      <c r="J30" s="130">
        <f>ROUND(ROUND((SUM(BE91:BE444)),2)*I30,2)</f>
        <v>0</v>
      </c>
      <c r="K30" s="45"/>
    </row>
    <row r="31" spans="2:11" s="1" customFormat="1" ht="14.45" customHeight="1">
      <c r="B31" s="41"/>
      <c r="C31" s="42"/>
      <c r="D31" s="42"/>
      <c r="E31" s="49" t="s">
        <v>43</v>
      </c>
      <c r="F31" s="130">
        <f>ROUND(SUM(BF91:BF444),2)</f>
        <v>0</v>
      </c>
      <c r="G31" s="42"/>
      <c r="H31" s="42"/>
      <c r="I31" s="131">
        <v>0.15</v>
      </c>
      <c r="J31" s="130">
        <f>ROUND(ROUND((SUM(BF91:BF444)),2)*I31,2)</f>
        <v>0</v>
      </c>
      <c r="K31" s="45"/>
    </row>
    <row r="32" spans="2:11" s="1" customFormat="1" ht="14.45" customHeight="1" hidden="1">
      <c r="B32" s="41"/>
      <c r="C32" s="42"/>
      <c r="D32" s="42"/>
      <c r="E32" s="49" t="s">
        <v>44</v>
      </c>
      <c r="F32" s="130">
        <f>ROUND(SUM(BG91:BG444),2)</f>
        <v>0</v>
      </c>
      <c r="G32" s="42"/>
      <c r="H32" s="42"/>
      <c r="I32" s="131">
        <v>0.21</v>
      </c>
      <c r="J32" s="130">
        <v>0</v>
      </c>
      <c r="K32" s="45"/>
    </row>
    <row r="33" spans="2:11" s="1" customFormat="1" ht="14.45" customHeight="1" hidden="1">
      <c r="B33" s="41"/>
      <c r="C33" s="42"/>
      <c r="D33" s="42"/>
      <c r="E33" s="49" t="s">
        <v>45</v>
      </c>
      <c r="F33" s="130">
        <f>ROUND(SUM(BH91:BH444),2)</f>
        <v>0</v>
      </c>
      <c r="G33" s="42"/>
      <c r="H33" s="42"/>
      <c r="I33" s="131">
        <v>0.15</v>
      </c>
      <c r="J33" s="130">
        <v>0</v>
      </c>
      <c r="K33" s="45"/>
    </row>
    <row r="34" spans="2:11" s="1" customFormat="1" ht="14.45" customHeight="1" hidden="1">
      <c r="B34" s="41"/>
      <c r="C34" s="42"/>
      <c r="D34" s="42"/>
      <c r="E34" s="49" t="s">
        <v>46</v>
      </c>
      <c r="F34" s="130">
        <f>ROUND(SUM(BI91:BI444),2)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47</v>
      </c>
      <c r="E36" s="79"/>
      <c r="F36" s="79"/>
      <c r="G36" s="134" t="s">
        <v>48</v>
      </c>
      <c r="H36" s="135" t="s">
        <v>49</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105</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401" t="str">
        <f>E7</f>
        <v>Modernizace skladu odpadků v ZŠ genpor. Fr. Peřiny, Socháňova 1139 Praha 6 - Řepy</v>
      </c>
      <c r="F45" s="402"/>
      <c r="G45" s="402"/>
      <c r="H45" s="402"/>
      <c r="I45" s="118"/>
      <c r="J45" s="42"/>
      <c r="K45" s="45"/>
    </row>
    <row r="46" spans="2:11" s="1" customFormat="1" ht="14.45" customHeight="1">
      <c r="B46" s="41"/>
      <c r="C46" s="37" t="s">
        <v>103</v>
      </c>
      <c r="D46" s="42"/>
      <c r="E46" s="42"/>
      <c r="F46" s="42"/>
      <c r="G46" s="42"/>
      <c r="H46" s="42"/>
      <c r="I46" s="118"/>
      <c r="J46" s="42"/>
      <c r="K46" s="45"/>
    </row>
    <row r="47" spans="2:11" s="1" customFormat="1" ht="17.25" customHeight="1">
      <c r="B47" s="41"/>
      <c r="C47" s="42"/>
      <c r="D47" s="42"/>
      <c r="E47" s="403" t="str">
        <f>E9</f>
        <v>D.1.1 - Architektonické a stavebně technické řešení</v>
      </c>
      <c r="F47" s="404"/>
      <c r="G47" s="404"/>
      <c r="H47" s="404"/>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Socháňova 19/1139, 163 02 Praha 6 - Řepy</v>
      </c>
      <c r="G49" s="42"/>
      <c r="H49" s="42"/>
      <c r="I49" s="119" t="s">
        <v>25</v>
      </c>
      <c r="J49" s="120" t="str">
        <f>IF(J12="","",J12)</f>
        <v>14. 5. 2018</v>
      </c>
      <c r="K49" s="45"/>
    </row>
    <row r="50" spans="2:11" s="1" customFormat="1" ht="6.95" customHeight="1">
      <c r="B50" s="41"/>
      <c r="C50" s="42"/>
      <c r="D50" s="42"/>
      <c r="E50" s="42"/>
      <c r="F50" s="42"/>
      <c r="G50" s="42"/>
      <c r="H50" s="42"/>
      <c r="I50" s="118"/>
      <c r="J50" s="42"/>
      <c r="K50" s="45"/>
    </row>
    <row r="51" spans="2:11" s="1" customFormat="1" ht="15">
      <c r="B51" s="41"/>
      <c r="C51" s="37" t="s">
        <v>27</v>
      </c>
      <c r="D51" s="42"/>
      <c r="E51" s="42"/>
      <c r="F51" s="35" t="str">
        <f>E15</f>
        <v>Městská část Praha 17, Žalanského č.p. 291/12b</v>
      </c>
      <c r="G51" s="42"/>
      <c r="H51" s="42"/>
      <c r="I51" s="119" t="s">
        <v>33</v>
      </c>
      <c r="J51" s="392" t="str">
        <f>E21</f>
        <v>Ing. Tomáš Řičař</v>
      </c>
      <c r="K51" s="45"/>
    </row>
    <row r="52" spans="2:11" s="1" customFormat="1" ht="14.45" customHeight="1">
      <c r="B52" s="41"/>
      <c r="C52" s="37" t="s">
        <v>31</v>
      </c>
      <c r="D52" s="42"/>
      <c r="E52" s="42"/>
      <c r="F52" s="35" t="str">
        <f>IF(E18="","",E18)</f>
        <v/>
      </c>
      <c r="G52" s="42"/>
      <c r="H52" s="42"/>
      <c r="I52" s="118"/>
      <c r="J52" s="396"/>
      <c r="K52" s="45"/>
    </row>
    <row r="53" spans="2:11" s="1" customFormat="1" ht="10.35" customHeight="1">
      <c r="B53" s="41"/>
      <c r="C53" s="42"/>
      <c r="D53" s="42"/>
      <c r="E53" s="42"/>
      <c r="F53" s="42"/>
      <c r="G53" s="42"/>
      <c r="H53" s="42"/>
      <c r="I53" s="118"/>
      <c r="J53" s="42"/>
      <c r="K53" s="45"/>
    </row>
    <row r="54" spans="2:11" s="1" customFormat="1" ht="29.25" customHeight="1">
      <c r="B54" s="41"/>
      <c r="C54" s="144" t="s">
        <v>106</v>
      </c>
      <c r="D54" s="132"/>
      <c r="E54" s="132"/>
      <c r="F54" s="132"/>
      <c r="G54" s="132"/>
      <c r="H54" s="132"/>
      <c r="I54" s="145"/>
      <c r="J54" s="146" t="s">
        <v>107</v>
      </c>
      <c r="K54" s="147"/>
    </row>
    <row r="55" spans="2:11" s="1" customFormat="1" ht="10.35" customHeight="1">
      <c r="B55" s="41"/>
      <c r="C55" s="42"/>
      <c r="D55" s="42"/>
      <c r="E55" s="42"/>
      <c r="F55" s="42"/>
      <c r="G55" s="42"/>
      <c r="H55" s="42"/>
      <c r="I55" s="118"/>
      <c r="J55" s="42"/>
      <c r="K55" s="45"/>
    </row>
    <row r="56" spans="2:47" s="1" customFormat="1" ht="29.25" customHeight="1">
      <c r="B56" s="41"/>
      <c r="C56" s="148" t="s">
        <v>108</v>
      </c>
      <c r="D56" s="42"/>
      <c r="E56" s="42"/>
      <c r="F56" s="42"/>
      <c r="G56" s="42"/>
      <c r="H56" s="42"/>
      <c r="I56" s="118"/>
      <c r="J56" s="128">
        <f>J91</f>
        <v>0</v>
      </c>
      <c r="K56" s="45"/>
      <c r="AU56" s="24" t="s">
        <v>109</v>
      </c>
    </row>
    <row r="57" spans="2:11" s="7" customFormat="1" ht="24.95" customHeight="1">
      <c r="B57" s="149"/>
      <c r="C57" s="150"/>
      <c r="D57" s="151" t="s">
        <v>110</v>
      </c>
      <c r="E57" s="152"/>
      <c r="F57" s="152"/>
      <c r="G57" s="152"/>
      <c r="H57" s="152"/>
      <c r="I57" s="153"/>
      <c r="J57" s="154">
        <f>J92</f>
        <v>0</v>
      </c>
      <c r="K57" s="155"/>
    </row>
    <row r="58" spans="2:11" s="8" customFormat="1" ht="19.9" customHeight="1">
      <c r="B58" s="156"/>
      <c r="C58" s="157"/>
      <c r="D58" s="158" t="s">
        <v>111</v>
      </c>
      <c r="E58" s="159"/>
      <c r="F58" s="159"/>
      <c r="G58" s="159"/>
      <c r="H58" s="159"/>
      <c r="I58" s="160"/>
      <c r="J58" s="161">
        <f>J93</f>
        <v>0</v>
      </c>
      <c r="K58" s="162"/>
    </row>
    <row r="59" spans="2:11" s="8" customFormat="1" ht="19.9" customHeight="1">
      <c r="B59" s="156"/>
      <c r="C59" s="157"/>
      <c r="D59" s="158" t="s">
        <v>112</v>
      </c>
      <c r="E59" s="159"/>
      <c r="F59" s="159"/>
      <c r="G59" s="159"/>
      <c r="H59" s="159"/>
      <c r="I59" s="160"/>
      <c r="J59" s="161">
        <f>J118</f>
        <v>0</v>
      </c>
      <c r="K59" s="162"/>
    </row>
    <row r="60" spans="2:11" s="8" customFormat="1" ht="19.9" customHeight="1">
      <c r="B60" s="156"/>
      <c r="C60" s="157"/>
      <c r="D60" s="158" t="s">
        <v>113</v>
      </c>
      <c r="E60" s="159"/>
      <c r="F60" s="159"/>
      <c r="G60" s="159"/>
      <c r="H60" s="159"/>
      <c r="I60" s="160"/>
      <c r="J60" s="161">
        <f>J195</f>
        <v>0</v>
      </c>
      <c r="K60" s="162"/>
    </row>
    <row r="61" spans="2:11" s="8" customFormat="1" ht="19.9" customHeight="1">
      <c r="B61" s="156"/>
      <c r="C61" s="157"/>
      <c r="D61" s="158" t="s">
        <v>114</v>
      </c>
      <c r="E61" s="159"/>
      <c r="F61" s="159"/>
      <c r="G61" s="159"/>
      <c r="H61" s="159"/>
      <c r="I61" s="160"/>
      <c r="J61" s="161">
        <f>J252</f>
        <v>0</v>
      </c>
      <c r="K61" s="162"/>
    </row>
    <row r="62" spans="2:11" s="8" customFormat="1" ht="19.9" customHeight="1">
      <c r="B62" s="156"/>
      <c r="C62" s="157"/>
      <c r="D62" s="158" t="s">
        <v>115</v>
      </c>
      <c r="E62" s="159"/>
      <c r="F62" s="159"/>
      <c r="G62" s="159"/>
      <c r="H62" s="159"/>
      <c r="I62" s="160"/>
      <c r="J62" s="161">
        <f>J261</f>
        <v>0</v>
      </c>
      <c r="K62" s="162"/>
    </row>
    <row r="63" spans="2:11" s="7" customFormat="1" ht="24.95" customHeight="1">
      <c r="B63" s="149"/>
      <c r="C63" s="150"/>
      <c r="D63" s="151" t="s">
        <v>116</v>
      </c>
      <c r="E63" s="152"/>
      <c r="F63" s="152"/>
      <c r="G63" s="152"/>
      <c r="H63" s="152"/>
      <c r="I63" s="153"/>
      <c r="J63" s="154">
        <f>J263</f>
        <v>0</v>
      </c>
      <c r="K63" s="155"/>
    </row>
    <row r="64" spans="2:11" s="8" customFormat="1" ht="19.9" customHeight="1">
      <c r="B64" s="156"/>
      <c r="C64" s="157"/>
      <c r="D64" s="158" t="s">
        <v>117</v>
      </c>
      <c r="E64" s="159"/>
      <c r="F64" s="159"/>
      <c r="G64" s="159"/>
      <c r="H64" s="159"/>
      <c r="I64" s="160"/>
      <c r="J64" s="161">
        <f>J264</f>
        <v>0</v>
      </c>
      <c r="K64" s="162"/>
    </row>
    <row r="65" spans="2:11" s="8" customFormat="1" ht="19.9" customHeight="1">
      <c r="B65" s="156"/>
      <c r="C65" s="157"/>
      <c r="D65" s="158" t="s">
        <v>118</v>
      </c>
      <c r="E65" s="159"/>
      <c r="F65" s="159"/>
      <c r="G65" s="159"/>
      <c r="H65" s="159"/>
      <c r="I65" s="160"/>
      <c r="J65" s="161">
        <f>J296</f>
        <v>0</v>
      </c>
      <c r="K65" s="162"/>
    </row>
    <row r="66" spans="2:11" s="8" customFormat="1" ht="19.9" customHeight="1">
      <c r="B66" s="156"/>
      <c r="C66" s="157"/>
      <c r="D66" s="158" t="s">
        <v>119</v>
      </c>
      <c r="E66" s="159"/>
      <c r="F66" s="159"/>
      <c r="G66" s="159"/>
      <c r="H66" s="159"/>
      <c r="I66" s="160"/>
      <c r="J66" s="161">
        <f>J311</f>
        <v>0</v>
      </c>
      <c r="K66" s="162"/>
    </row>
    <row r="67" spans="2:11" s="8" customFormat="1" ht="19.9" customHeight="1">
      <c r="B67" s="156"/>
      <c r="C67" s="157"/>
      <c r="D67" s="158" t="s">
        <v>120</v>
      </c>
      <c r="E67" s="159"/>
      <c r="F67" s="159"/>
      <c r="G67" s="159"/>
      <c r="H67" s="159"/>
      <c r="I67" s="160"/>
      <c r="J67" s="161">
        <f>J331</f>
        <v>0</v>
      </c>
      <c r="K67" s="162"/>
    </row>
    <row r="68" spans="2:11" s="8" customFormat="1" ht="19.9" customHeight="1">
      <c r="B68" s="156"/>
      <c r="C68" s="157"/>
      <c r="D68" s="158" t="s">
        <v>121</v>
      </c>
      <c r="E68" s="159"/>
      <c r="F68" s="159"/>
      <c r="G68" s="159"/>
      <c r="H68" s="159"/>
      <c r="I68" s="160"/>
      <c r="J68" s="161">
        <f>J339</f>
        <v>0</v>
      </c>
      <c r="K68" s="162"/>
    </row>
    <row r="69" spans="2:11" s="8" customFormat="1" ht="19.9" customHeight="1">
      <c r="B69" s="156"/>
      <c r="C69" s="157"/>
      <c r="D69" s="158" t="s">
        <v>122</v>
      </c>
      <c r="E69" s="159"/>
      <c r="F69" s="159"/>
      <c r="G69" s="159"/>
      <c r="H69" s="159"/>
      <c r="I69" s="160"/>
      <c r="J69" s="161">
        <f>J349</f>
        <v>0</v>
      </c>
      <c r="K69" s="162"/>
    </row>
    <row r="70" spans="2:11" s="8" customFormat="1" ht="19.9" customHeight="1">
      <c r="B70" s="156"/>
      <c r="C70" s="157"/>
      <c r="D70" s="158" t="s">
        <v>123</v>
      </c>
      <c r="E70" s="159"/>
      <c r="F70" s="159"/>
      <c r="G70" s="159"/>
      <c r="H70" s="159"/>
      <c r="I70" s="160"/>
      <c r="J70" s="161">
        <f>J369</f>
        <v>0</v>
      </c>
      <c r="K70" s="162"/>
    </row>
    <row r="71" spans="2:11" s="8" customFormat="1" ht="19.9" customHeight="1">
      <c r="B71" s="156"/>
      <c r="C71" s="157"/>
      <c r="D71" s="158" t="s">
        <v>124</v>
      </c>
      <c r="E71" s="159"/>
      <c r="F71" s="159"/>
      <c r="G71" s="159"/>
      <c r="H71" s="159"/>
      <c r="I71" s="160"/>
      <c r="J71" s="161">
        <f>J391</f>
        <v>0</v>
      </c>
      <c r="K71" s="162"/>
    </row>
    <row r="72" spans="2:11" s="1" customFormat="1" ht="21.75" customHeight="1">
      <c r="B72" s="41"/>
      <c r="C72" s="42"/>
      <c r="D72" s="42"/>
      <c r="E72" s="42"/>
      <c r="F72" s="42"/>
      <c r="G72" s="42"/>
      <c r="H72" s="42"/>
      <c r="I72" s="118"/>
      <c r="J72" s="42"/>
      <c r="K72" s="45"/>
    </row>
    <row r="73" spans="2:11" s="1" customFormat="1" ht="6.95" customHeight="1">
      <c r="B73" s="56"/>
      <c r="C73" s="57"/>
      <c r="D73" s="57"/>
      <c r="E73" s="57"/>
      <c r="F73" s="57"/>
      <c r="G73" s="57"/>
      <c r="H73" s="57"/>
      <c r="I73" s="139"/>
      <c r="J73" s="57"/>
      <c r="K73" s="58"/>
    </row>
    <row r="77" spans="2:12" s="1" customFormat="1" ht="6.95" customHeight="1">
      <c r="B77" s="59"/>
      <c r="C77" s="60"/>
      <c r="D77" s="60"/>
      <c r="E77" s="60"/>
      <c r="F77" s="60"/>
      <c r="G77" s="60"/>
      <c r="H77" s="60"/>
      <c r="I77" s="142"/>
      <c r="J77" s="60"/>
      <c r="K77" s="60"/>
      <c r="L77" s="61"/>
    </row>
    <row r="78" spans="2:12" s="1" customFormat="1" ht="36.95" customHeight="1">
      <c r="B78" s="41"/>
      <c r="C78" s="62" t="s">
        <v>125</v>
      </c>
      <c r="D78" s="63"/>
      <c r="E78" s="63"/>
      <c r="F78" s="63"/>
      <c r="G78" s="63"/>
      <c r="H78" s="63"/>
      <c r="I78" s="163"/>
      <c r="J78" s="63"/>
      <c r="K78" s="63"/>
      <c r="L78" s="61"/>
    </row>
    <row r="79" spans="2:12" s="1" customFormat="1" ht="6.95" customHeight="1">
      <c r="B79" s="41"/>
      <c r="C79" s="63"/>
      <c r="D79" s="63"/>
      <c r="E79" s="63"/>
      <c r="F79" s="63"/>
      <c r="G79" s="63"/>
      <c r="H79" s="63"/>
      <c r="I79" s="163"/>
      <c r="J79" s="63"/>
      <c r="K79" s="63"/>
      <c r="L79" s="61"/>
    </row>
    <row r="80" spans="2:12" s="1" customFormat="1" ht="14.45" customHeight="1">
      <c r="B80" s="41"/>
      <c r="C80" s="65" t="s">
        <v>18</v>
      </c>
      <c r="D80" s="63"/>
      <c r="E80" s="63"/>
      <c r="F80" s="63"/>
      <c r="G80" s="63"/>
      <c r="H80" s="63"/>
      <c r="I80" s="163"/>
      <c r="J80" s="63"/>
      <c r="K80" s="63"/>
      <c r="L80" s="61"/>
    </row>
    <row r="81" spans="2:12" s="1" customFormat="1" ht="16.5" customHeight="1">
      <c r="B81" s="41"/>
      <c r="C81" s="63"/>
      <c r="D81" s="63"/>
      <c r="E81" s="397" t="str">
        <f>E7</f>
        <v>Modernizace skladu odpadků v ZŠ genpor. Fr. Peřiny, Socháňova 1139 Praha 6 - Řepy</v>
      </c>
      <c r="F81" s="398"/>
      <c r="G81" s="398"/>
      <c r="H81" s="398"/>
      <c r="I81" s="163"/>
      <c r="J81" s="63"/>
      <c r="K81" s="63"/>
      <c r="L81" s="61"/>
    </row>
    <row r="82" spans="2:12" s="1" customFormat="1" ht="14.45" customHeight="1">
      <c r="B82" s="41"/>
      <c r="C82" s="65" t="s">
        <v>103</v>
      </c>
      <c r="D82" s="63"/>
      <c r="E82" s="63"/>
      <c r="F82" s="63"/>
      <c r="G82" s="63"/>
      <c r="H82" s="63"/>
      <c r="I82" s="163"/>
      <c r="J82" s="63"/>
      <c r="K82" s="63"/>
      <c r="L82" s="61"/>
    </row>
    <row r="83" spans="2:12" s="1" customFormat="1" ht="17.25" customHeight="1">
      <c r="B83" s="41"/>
      <c r="C83" s="63"/>
      <c r="D83" s="63"/>
      <c r="E83" s="364" t="str">
        <f>E9</f>
        <v>D.1.1 - Architektonické a stavebně technické řešení</v>
      </c>
      <c r="F83" s="399"/>
      <c r="G83" s="399"/>
      <c r="H83" s="399"/>
      <c r="I83" s="163"/>
      <c r="J83" s="63"/>
      <c r="K83" s="63"/>
      <c r="L83" s="61"/>
    </row>
    <row r="84" spans="2:12" s="1" customFormat="1" ht="6.95" customHeight="1">
      <c r="B84" s="41"/>
      <c r="C84" s="63"/>
      <c r="D84" s="63"/>
      <c r="E84" s="63"/>
      <c r="F84" s="63"/>
      <c r="G84" s="63"/>
      <c r="H84" s="63"/>
      <c r="I84" s="163"/>
      <c r="J84" s="63"/>
      <c r="K84" s="63"/>
      <c r="L84" s="61"/>
    </row>
    <row r="85" spans="2:12" s="1" customFormat="1" ht="18" customHeight="1">
      <c r="B85" s="41"/>
      <c r="C85" s="65" t="s">
        <v>23</v>
      </c>
      <c r="D85" s="63"/>
      <c r="E85" s="63"/>
      <c r="F85" s="164" t="str">
        <f>F12</f>
        <v>Socháňova 19/1139, 163 02 Praha 6 - Řepy</v>
      </c>
      <c r="G85" s="63"/>
      <c r="H85" s="63"/>
      <c r="I85" s="165" t="s">
        <v>25</v>
      </c>
      <c r="J85" s="73" t="str">
        <f>IF(J12="","",J12)</f>
        <v>14. 5. 2018</v>
      </c>
      <c r="K85" s="63"/>
      <c r="L85" s="61"/>
    </row>
    <row r="86" spans="2:12" s="1" customFormat="1" ht="6.95" customHeight="1">
      <c r="B86" s="41"/>
      <c r="C86" s="63"/>
      <c r="D86" s="63"/>
      <c r="E86" s="63"/>
      <c r="F86" s="63"/>
      <c r="G86" s="63"/>
      <c r="H86" s="63"/>
      <c r="I86" s="163"/>
      <c r="J86" s="63"/>
      <c r="K86" s="63"/>
      <c r="L86" s="61"/>
    </row>
    <row r="87" spans="2:12" s="1" customFormat="1" ht="15">
      <c r="B87" s="41"/>
      <c r="C87" s="65" t="s">
        <v>27</v>
      </c>
      <c r="D87" s="63"/>
      <c r="E87" s="63"/>
      <c r="F87" s="164" t="str">
        <f>E15</f>
        <v>Městská část Praha 17, Žalanského č.p. 291/12b</v>
      </c>
      <c r="G87" s="63"/>
      <c r="H87" s="63"/>
      <c r="I87" s="165" t="s">
        <v>33</v>
      </c>
      <c r="J87" s="164" t="str">
        <f>E21</f>
        <v>Ing. Tomáš Řičař</v>
      </c>
      <c r="K87" s="63"/>
      <c r="L87" s="61"/>
    </row>
    <row r="88" spans="2:12" s="1" customFormat="1" ht="14.45" customHeight="1">
      <c r="B88" s="41"/>
      <c r="C88" s="65" t="s">
        <v>31</v>
      </c>
      <c r="D88" s="63"/>
      <c r="E88" s="63"/>
      <c r="F88" s="164" t="str">
        <f>IF(E18="","",E18)</f>
        <v/>
      </c>
      <c r="G88" s="63"/>
      <c r="H88" s="63"/>
      <c r="I88" s="163"/>
      <c r="J88" s="63"/>
      <c r="K88" s="63"/>
      <c r="L88" s="61"/>
    </row>
    <row r="89" spans="2:12" s="1" customFormat="1" ht="10.35" customHeight="1">
      <c r="B89" s="41"/>
      <c r="C89" s="63"/>
      <c r="D89" s="63"/>
      <c r="E89" s="63"/>
      <c r="F89" s="63"/>
      <c r="G89" s="63"/>
      <c r="H89" s="63"/>
      <c r="I89" s="163"/>
      <c r="J89" s="63"/>
      <c r="K89" s="63"/>
      <c r="L89" s="61"/>
    </row>
    <row r="90" spans="2:20" s="9" customFormat="1" ht="29.25" customHeight="1">
      <c r="B90" s="166"/>
      <c r="C90" s="167" t="s">
        <v>126</v>
      </c>
      <c r="D90" s="168" t="s">
        <v>56</v>
      </c>
      <c r="E90" s="168" t="s">
        <v>52</v>
      </c>
      <c r="F90" s="168" t="s">
        <v>127</v>
      </c>
      <c r="G90" s="168" t="s">
        <v>128</v>
      </c>
      <c r="H90" s="168" t="s">
        <v>129</v>
      </c>
      <c r="I90" s="169" t="s">
        <v>130</v>
      </c>
      <c r="J90" s="168" t="s">
        <v>107</v>
      </c>
      <c r="K90" s="170" t="s">
        <v>131</v>
      </c>
      <c r="L90" s="171"/>
      <c r="M90" s="81" t="s">
        <v>132</v>
      </c>
      <c r="N90" s="82" t="s">
        <v>41</v>
      </c>
      <c r="O90" s="82" t="s">
        <v>133</v>
      </c>
      <c r="P90" s="82" t="s">
        <v>134</v>
      </c>
      <c r="Q90" s="82" t="s">
        <v>135</v>
      </c>
      <c r="R90" s="82" t="s">
        <v>136</v>
      </c>
      <c r="S90" s="82" t="s">
        <v>137</v>
      </c>
      <c r="T90" s="83" t="s">
        <v>138</v>
      </c>
    </row>
    <row r="91" spans="2:63" s="1" customFormat="1" ht="29.25" customHeight="1">
      <c r="B91" s="41"/>
      <c r="C91" s="87" t="s">
        <v>108</v>
      </c>
      <c r="D91" s="63"/>
      <c r="E91" s="63"/>
      <c r="F91" s="63"/>
      <c r="G91" s="63"/>
      <c r="H91" s="63"/>
      <c r="I91" s="163"/>
      <c r="J91" s="172">
        <f>BK91</f>
        <v>0</v>
      </c>
      <c r="K91" s="63"/>
      <c r="L91" s="61"/>
      <c r="M91" s="84"/>
      <c r="N91" s="85"/>
      <c r="O91" s="85"/>
      <c r="P91" s="173">
        <f>P92+P263</f>
        <v>0</v>
      </c>
      <c r="Q91" s="85"/>
      <c r="R91" s="173">
        <f>R92+R263</f>
        <v>10.55339734</v>
      </c>
      <c r="S91" s="85"/>
      <c r="T91" s="174">
        <f>T92+T263</f>
        <v>11.61156439</v>
      </c>
      <c r="AT91" s="24" t="s">
        <v>70</v>
      </c>
      <c r="AU91" s="24" t="s">
        <v>109</v>
      </c>
      <c r="BK91" s="175">
        <f>BK92+BK263</f>
        <v>0</v>
      </c>
    </row>
    <row r="92" spans="2:63" s="10" customFormat="1" ht="37.35" customHeight="1">
      <c r="B92" s="176"/>
      <c r="C92" s="177"/>
      <c r="D92" s="178" t="s">
        <v>70</v>
      </c>
      <c r="E92" s="179" t="s">
        <v>139</v>
      </c>
      <c r="F92" s="179" t="s">
        <v>140</v>
      </c>
      <c r="G92" s="177"/>
      <c r="H92" s="177"/>
      <c r="I92" s="180"/>
      <c r="J92" s="181">
        <f>BK92</f>
        <v>0</v>
      </c>
      <c r="K92" s="177"/>
      <c r="L92" s="182"/>
      <c r="M92" s="183"/>
      <c r="N92" s="184"/>
      <c r="O92" s="184"/>
      <c r="P92" s="185">
        <f>P93+P118+P195+P252+P261</f>
        <v>0</v>
      </c>
      <c r="Q92" s="184"/>
      <c r="R92" s="185">
        <f>R93+R118+R195+R252+R261</f>
        <v>8.48023251</v>
      </c>
      <c r="S92" s="184"/>
      <c r="T92" s="186">
        <f>T93+T118+T195+T252+T261</f>
        <v>11.071431</v>
      </c>
      <c r="AR92" s="187" t="s">
        <v>79</v>
      </c>
      <c r="AT92" s="188" t="s">
        <v>70</v>
      </c>
      <c r="AU92" s="188" t="s">
        <v>71</v>
      </c>
      <c r="AY92" s="187" t="s">
        <v>141</v>
      </c>
      <c r="BK92" s="189">
        <f>BK93+BK118+BK195+BK252+BK261</f>
        <v>0</v>
      </c>
    </row>
    <row r="93" spans="2:63" s="10" customFormat="1" ht="19.9" customHeight="1">
      <c r="B93" s="176"/>
      <c r="C93" s="177"/>
      <c r="D93" s="190" t="s">
        <v>70</v>
      </c>
      <c r="E93" s="191" t="s">
        <v>142</v>
      </c>
      <c r="F93" s="191" t="s">
        <v>143</v>
      </c>
      <c r="G93" s="177"/>
      <c r="H93" s="177"/>
      <c r="I93" s="180"/>
      <c r="J93" s="192">
        <f>BK93</f>
        <v>0</v>
      </c>
      <c r="K93" s="177"/>
      <c r="L93" s="182"/>
      <c r="M93" s="183"/>
      <c r="N93" s="184"/>
      <c r="O93" s="184"/>
      <c r="P93" s="185">
        <f>SUM(P94:P117)</f>
        <v>0</v>
      </c>
      <c r="Q93" s="184"/>
      <c r="R93" s="185">
        <f>SUM(R94:R117)</f>
        <v>4.344502759999999</v>
      </c>
      <c r="S93" s="184"/>
      <c r="T93" s="186">
        <f>SUM(T94:T117)</f>
        <v>0</v>
      </c>
      <c r="AR93" s="187" t="s">
        <v>79</v>
      </c>
      <c r="AT93" s="188" t="s">
        <v>70</v>
      </c>
      <c r="AU93" s="188" t="s">
        <v>79</v>
      </c>
      <c r="AY93" s="187" t="s">
        <v>141</v>
      </c>
      <c r="BK93" s="189">
        <f>SUM(BK94:BK117)</f>
        <v>0</v>
      </c>
    </row>
    <row r="94" spans="2:65" s="1" customFormat="1" ht="16.5" customHeight="1">
      <c r="B94" s="41"/>
      <c r="C94" s="193" t="s">
        <v>79</v>
      </c>
      <c r="D94" s="193" t="s">
        <v>144</v>
      </c>
      <c r="E94" s="194" t="s">
        <v>145</v>
      </c>
      <c r="F94" s="195" t="s">
        <v>146</v>
      </c>
      <c r="G94" s="196" t="s">
        <v>147</v>
      </c>
      <c r="H94" s="197">
        <v>2.009</v>
      </c>
      <c r="I94" s="198"/>
      <c r="J94" s="199">
        <f>ROUND(I94*H94,2)</f>
        <v>0</v>
      </c>
      <c r="K94" s="195" t="s">
        <v>148</v>
      </c>
      <c r="L94" s="61"/>
      <c r="M94" s="200" t="s">
        <v>21</v>
      </c>
      <c r="N94" s="201" t="s">
        <v>42</v>
      </c>
      <c r="O94" s="42"/>
      <c r="P94" s="202">
        <f>O94*H94</f>
        <v>0</v>
      </c>
      <c r="Q94" s="202">
        <v>1.05857</v>
      </c>
      <c r="R94" s="202">
        <f>Q94*H94</f>
        <v>2.12666713</v>
      </c>
      <c r="S94" s="202">
        <v>0</v>
      </c>
      <c r="T94" s="203">
        <f>S94*H94</f>
        <v>0</v>
      </c>
      <c r="AR94" s="24" t="s">
        <v>149</v>
      </c>
      <c r="AT94" s="24" t="s">
        <v>144</v>
      </c>
      <c r="AU94" s="24" t="s">
        <v>81</v>
      </c>
      <c r="AY94" s="24" t="s">
        <v>141</v>
      </c>
      <c r="BE94" s="204">
        <f>IF(N94="základní",J94,0)</f>
        <v>0</v>
      </c>
      <c r="BF94" s="204">
        <f>IF(N94="snížená",J94,0)</f>
        <v>0</v>
      </c>
      <c r="BG94" s="204">
        <f>IF(N94="zákl. přenesená",J94,0)</f>
        <v>0</v>
      </c>
      <c r="BH94" s="204">
        <f>IF(N94="sníž. přenesená",J94,0)</f>
        <v>0</v>
      </c>
      <c r="BI94" s="204">
        <f>IF(N94="nulová",J94,0)</f>
        <v>0</v>
      </c>
      <c r="BJ94" s="24" t="s">
        <v>79</v>
      </c>
      <c r="BK94" s="204">
        <f>ROUND(I94*H94,2)</f>
        <v>0</v>
      </c>
      <c r="BL94" s="24" t="s">
        <v>149</v>
      </c>
      <c r="BM94" s="24" t="s">
        <v>150</v>
      </c>
    </row>
    <row r="95" spans="2:51" s="11" customFormat="1" ht="13.5">
      <c r="B95" s="205"/>
      <c r="C95" s="206"/>
      <c r="D95" s="207" t="s">
        <v>151</v>
      </c>
      <c r="E95" s="208" t="s">
        <v>21</v>
      </c>
      <c r="F95" s="209" t="s">
        <v>152</v>
      </c>
      <c r="G95" s="206"/>
      <c r="H95" s="210" t="s">
        <v>21</v>
      </c>
      <c r="I95" s="211"/>
      <c r="J95" s="206"/>
      <c r="K95" s="206"/>
      <c r="L95" s="212"/>
      <c r="M95" s="213"/>
      <c r="N95" s="214"/>
      <c r="O95" s="214"/>
      <c r="P95" s="214"/>
      <c r="Q95" s="214"/>
      <c r="R95" s="214"/>
      <c r="S95" s="214"/>
      <c r="T95" s="215"/>
      <c r="AT95" s="216" t="s">
        <v>151</v>
      </c>
      <c r="AU95" s="216" t="s">
        <v>81</v>
      </c>
      <c r="AV95" s="11" t="s">
        <v>79</v>
      </c>
      <c r="AW95" s="11" t="s">
        <v>35</v>
      </c>
      <c r="AX95" s="11" t="s">
        <v>71</v>
      </c>
      <c r="AY95" s="216" t="s">
        <v>141</v>
      </c>
    </row>
    <row r="96" spans="2:51" s="12" customFormat="1" ht="13.5">
      <c r="B96" s="217"/>
      <c r="C96" s="218"/>
      <c r="D96" s="219" t="s">
        <v>151</v>
      </c>
      <c r="E96" s="220" t="s">
        <v>21</v>
      </c>
      <c r="F96" s="221" t="s">
        <v>153</v>
      </c>
      <c r="G96" s="218"/>
      <c r="H96" s="222">
        <v>2.009</v>
      </c>
      <c r="I96" s="223"/>
      <c r="J96" s="218"/>
      <c r="K96" s="218"/>
      <c r="L96" s="224"/>
      <c r="M96" s="225"/>
      <c r="N96" s="226"/>
      <c r="O96" s="226"/>
      <c r="P96" s="226"/>
      <c r="Q96" s="226"/>
      <c r="R96" s="226"/>
      <c r="S96" s="226"/>
      <c r="T96" s="227"/>
      <c r="AT96" s="228" t="s">
        <v>151</v>
      </c>
      <c r="AU96" s="228" t="s">
        <v>81</v>
      </c>
      <c r="AV96" s="12" t="s">
        <v>81</v>
      </c>
      <c r="AW96" s="12" t="s">
        <v>35</v>
      </c>
      <c r="AX96" s="12" t="s">
        <v>79</v>
      </c>
      <c r="AY96" s="228" t="s">
        <v>141</v>
      </c>
    </row>
    <row r="97" spans="2:65" s="1" customFormat="1" ht="16.5" customHeight="1">
      <c r="B97" s="41"/>
      <c r="C97" s="193" t="s">
        <v>81</v>
      </c>
      <c r="D97" s="193" t="s">
        <v>144</v>
      </c>
      <c r="E97" s="194" t="s">
        <v>154</v>
      </c>
      <c r="F97" s="195" t="s">
        <v>155</v>
      </c>
      <c r="G97" s="196" t="s">
        <v>147</v>
      </c>
      <c r="H97" s="197">
        <v>0.007</v>
      </c>
      <c r="I97" s="198"/>
      <c r="J97" s="199">
        <f>ROUND(I97*H97,2)</f>
        <v>0</v>
      </c>
      <c r="K97" s="195" t="s">
        <v>156</v>
      </c>
      <c r="L97" s="61"/>
      <c r="M97" s="200" t="s">
        <v>21</v>
      </c>
      <c r="N97" s="201" t="s">
        <v>42</v>
      </c>
      <c r="O97" s="42"/>
      <c r="P97" s="202">
        <f>O97*H97</f>
        <v>0</v>
      </c>
      <c r="Q97" s="202">
        <v>1.94302</v>
      </c>
      <c r="R97" s="202">
        <f>Q97*H97</f>
        <v>0.01360114</v>
      </c>
      <c r="S97" s="202">
        <v>0</v>
      </c>
      <c r="T97" s="203">
        <f>S97*H97</f>
        <v>0</v>
      </c>
      <c r="AR97" s="24" t="s">
        <v>149</v>
      </c>
      <c r="AT97" s="24" t="s">
        <v>144</v>
      </c>
      <c r="AU97" s="24" t="s">
        <v>81</v>
      </c>
      <c r="AY97" s="24" t="s">
        <v>141</v>
      </c>
      <c r="BE97" s="204">
        <f>IF(N97="základní",J97,0)</f>
        <v>0</v>
      </c>
      <c r="BF97" s="204">
        <f>IF(N97="snížená",J97,0)</f>
        <v>0</v>
      </c>
      <c r="BG97" s="204">
        <f>IF(N97="zákl. přenesená",J97,0)</f>
        <v>0</v>
      </c>
      <c r="BH97" s="204">
        <f>IF(N97="sníž. přenesená",J97,0)</f>
        <v>0</v>
      </c>
      <c r="BI97" s="204">
        <f>IF(N97="nulová",J97,0)</f>
        <v>0</v>
      </c>
      <c r="BJ97" s="24" t="s">
        <v>79</v>
      </c>
      <c r="BK97" s="204">
        <f>ROUND(I97*H97,2)</f>
        <v>0</v>
      </c>
      <c r="BL97" s="24" t="s">
        <v>149</v>
      </c>
      <c r="BM97" s="24" t="s">
        <v>157</v>
      </c>
    </row>
    <row r="98" spans="2:51" s="11" customFormat="1" ht="13.5">
      <c r="B98" s="205"/>
      <c r="C98" s="206"/>
      <c r="D98" s="207" t="s">
        <v>151</v>
      </c>
      <c r="E98" s="208" t="s">
        <v>21</v>
      </c>
      <c r="F98" s="209" t="s">
        <v>158</v>
      </c>
      <c r="G98" s="206"/>
      <c r="H98" s="210" t="s">
        <v>21</v>
      </c>
      <c r="I98" s="211"/>
      <c r="J98" s="206"/>
      <c r="K98" s="206"/>
      <c r="L98" s="212"/>
      <c r="M98" s="213"/>
      <c r="N98" s="214"/>
      <c r="O98" s="214"/>
      <c r="P98" s="214"/>
      <c r="Q98" s="214"/>
      <c r="R98" s="214"/>
      <c r="S98" s="214"/>
      <c r="T98" s="215"/>
      <c r="AT98" s="216" t="s">
        <v>151</v>
      </c>
      <c r="AU98" s="216" t="s">
        <v>81</v>
      </c>
      <c r="AV98" s="11" t="s">
        <v>79</v>
      </c>
      <c r="AW98" s="11" t="s">
        <v>35</v>
      </c>
      <c r="AX98" s="11" t="s">
        <v>71</v>
      </c>
      <c r="AY98" s="216" t="s">
        <v>141</v>
      </c>
    </row>
    <row r="99" spans="2:51" s="12" customFormat="1" ht="13.5">
      <c r="B99" s="217"/>
      <c r="C99" s="218"/>
      <c r="D99" s="219" t="s">
        <v>151</v>
      </c>
      <c r="E99" s="220" t="s">
        <v>21</v>
      </c>
      <c r="F99" s="221" t="s">
        <v>159</v>
      </c>
      <c r="G99" s="218"/>
      <c r="H99" s="222">
        <v>0.007</v>
      </c>
      <c r="I99" s="223"/>
      <c r="J99" s="218"/>
      <c r="K99" s="218"/>
      <c r="L99" s="224"/>
      <c r="M99" s="225"/>
      <c r="N99" s="226"/>
      <c r="O99" s="226"/>
      <c r="P99" s="226"/>
      <c r="Q99" s="226"/>
      <c r="R99" s="226"/>
      <c r="S99" s="226"/>
      <c r="T99" s="227"/>
      <c r="AT99" s="228" t="s">
        <v>151</v>
      </c>
      <c r="AU99" s="228" t="s">
        <v>81</v>
      </c>
      <c r="AV99" s="12" t="s">
        <v>81</v>
      </c>
      <c r="AW99" s="12" t="s">
        <v>35</v>
      </c>
      <c r="AX99" s="12" t="s">
        <v>79</v>
      </c>
      <c r="AY99" s="228" t="s">
        <v>141</v>
      </c>
    </row>
    <row r="100" spans="2:65" s="1" customFormat="1" ht="51" customHeight="1">
      <c r="B100" s="41"/>
      <c r="C100" s="193" t="s">
        <v>142</v>
      </c>
      <c r="D100" s="193" t="s">
        <v>144</v>
      </c>
      <c r="E100" s="194" t="s">
        <v>160</v>
      </c>
      <c r="F100" s="195" t="s">
        <v>161</v>
      </c>
      <c r="G100" s="196" t="s">
        <v>162</v>
      </c>
      <c r="H100" s="197">
        <v>1</v>
      </c>
      <c r="I100" s="198"/>
      <c r="J100" s="199">
        <f>ROUND(I100*H100,2)</f>
        <v>0</v>
      </c>
      <c r="K100" s="195" t="s">
        <v>156</v>
      </c>
      <c r="L100" s="61"/>
      <c r="M100" s="200" t="s">
        <v>21</v>
      </c>
      <c r="N100" s="201" t="s">
        <v>42</v>
      </c>
      <c r="O100" s="42"/>
      <c r="P100" s="202">
        <f>O100*H100</f>
        <v>0</v>
      </c>
      <c r="Q100" s="202">
        <v>0.14472</v>
      </c>
      <c r="R100" s="202">
        <f>Q100*H100</f>
        <v>0.14472</v>
      </c>
      <c r="S100" s="202">
        <v>0</v>
      </c>
      <c r="T100" s="203">
        <f>S100*H100</f>
        <v>0</v>
      </c>
      <c r="AR100" s="24" t="s">
        <v>149</v>
      </c>
      <c r="AT100" s="24" t="s">
        <v>144</v>
      </c>
      <c r="AU100" s="24" t="s">
        <v>81</v>
      </c>
      <c r="AY100" s="24" t="s">
        <v>141</v>
      </c>
      <c r="BE100" s="204">
        <f>IF(N100="základní",J100,0)</f>
        <v>0</v>
      </c>
      <c r="BF100" s="204">
        <f>IF(N100="snížená",J100,0)</f>
        <v>0</v>
      </c>
      <c r="BG100" s="204">
        <f>IF(N100="zákl. přenesená",J100,0)</f>
        <v>0</v>
      </c>
      <c r="BH100" s="204">
        <f>IF(N100="sníž. přenesená",J100,0)</f>
        <v>0</v>
      </c>
      <c r="BI100" s="204">
        <f>IF(N100="nulová",J100,0)</f>
        <v>0</v>
      </c>
      <c r="BJ100" s="24" t="s">
        <v>79</v>
      </c>
      <c r="BK100" s="204">
        <f>ROUND(I100*H100,2)</f>
        <v>0</v>
      </c>
      <c r="BL100" s="24" t="s">
        <v>149</v>
      </c>
      <c r="BM100" s="24" t="s">
        <v>163</v>
      </c>
    </row>
    <row r="101" spans="2:47" s="1" customFormat="1" ht="27">
      <c r="B101" s="41"/>
      <c r="C101" s="63"/>
      <c r="D101" s="219" t="s">
        <v>164</v>
      </c>
      <c r="E101" s="63"/>
      <c r="F101" s="229" t="s">
        <v>165</v>
      </c>
      <c r="G101" s="63"/>
      <c r="H101" s="63"/>
      <c r="I101" s="163"/>
      <c r="J101" s="63"/>
      <c r="K101" s="63"/>
      <c r="L101" s="61"/>
      <c r="M101" s="230"/>
      <c r="N101" s="42"/>
      <c r="O101" s="42"/>
      <c r="P101" s="42"/>
      <c r="Q101" s="42"/>
      <c r="R101" s="42"/>
      <c r="S101" s="42"/>
      <c r="T101" s="78"/>
      <c r="AT101" s="24" t="s">
        <v>164</v>
      </c>
      <c r="AU101" s="24" t="s">
        <v>81</v>
      </c>
    </row>
    <row r="102" spans="2:65" s="1" customFormat="1" ht="25.5" customHeight="1">
      <c r="B102" s="41"/>
      <c r="C102" s="193" t="s">
        <v>149</v>
      </c>
      <c r="D102" s="193" t="s">
        <v>144</v>
      </c>
      <c r="E102" s="194" t="s">
        <v>166</v>
      </c>
      <c r="F102" s="195" t="s">
        <v>167</v>
      </c>
      <c r="G102" s="196" t="s">
        <v>168</v>
      </c>
      <c r="H102" s="197">
        <v>0.006</v>
      </c>
      <c r="I102" s="198"/>
      <c r="J102" s="199">
        <f>ROUND(I102*H102,2)</f>
        <v>0</v>
      </c>
      <c r="K102" s="195" t="s">
        <v>156</v>
      </c>
      <c r="L102" s="61"/>
      <c r="M102" s="200" t="s">
        <v>21</v>
      </c>
      <c r="N102" s="201" t="s">
        <v>42</v>
      </c>
      <c r="O102" s="42"/>
      <c r="P102" s="202">
        <f>O102*H102</f>
        <v>0</v>
      </c>
      <c r="Q102" s="202">
        <v>0.01954</v>
      </c>
      <c r="R102" s="202">
        <f>Q102*H102</f>
        <v>0.00011724</v>
      </c>
      <c r="S102" s="202">
        <v>0</v>
      </c>
      <c r="T102" s="203">
        <f>S102*H102</f>
        <v>0</v>
      </c>
      <c r="AR102" s="24" t="s">
        <v>149</v>
      </c>
      <c r="AT102" s="24" t="s">
        <v>144</v>
      </c>
      <c r="AU102" s="24" t="s">
        <v>81</v>
      </c>
      <c r="AY102" s="24" t="s">
        <v>141</v>
      </c>
      <c r="BE102" s="204">
        <f>IF(N102="základní",J102,0)</f>
        <v>0</v>
      </c>
      <c r="BF102" s="204">
        <f>IF(N102="snížená",J102,0)</f>
        <v>0</v>
      </c>
      <c r="BG102" s="204">
        <f>IF(N102="zákl. přenesená",J102,0)</f>
        <v>0</v>
      </c>
      <c r="BH102" s="204">
        <f>IF(N102="sníž. přenesená",J102,0)</f>
        <v>0</v>
      </c>
      <c r="BI102" s="204">
        <f>IF(N102="nulová",J102,0)</f>
        <v>0</v>
      </c>
      <c r="BJ102" s="24" t="s">
        <v>79</v>
      </c>
      <c r="BK102" s="204">
        <f>ROUND(I102*H102,2)</f>
        <v>0</v>
      </c>
      <c r="BL102" s="24" t="s">
        <v>149</v>
      </c>
      <c r="BM102" s="24" t="s">
        <v>169</v>
      </c>
    </row>
    <row r="103" spans="2:51" s="11" customFormat="1" ht="13.5">
      <c r="B103" s="205"/>
      <c r="C103" s="206"/>
      <c r="D103" s="207" t="s">
        <v>151</v>
      </c>
      <c r="E103" s="208" t="s">
        <v>21</v>
      </c>
      <c r="F103" s="209" t="s">
        <v>158</v>
      </c>
      <c r="G103" s="206"/>
      <c r="H103" s="210" t="s">
        <v>21</v>
      </c>
      <c r="I103" s="211"/>
      <c r="J103" s="206"/>
      <c r="K103" s="206"/>
      <c r="L103" s="212"/>
      <c r="M103" s="213"/>
      <c r="N103" s="214"/>
      <c r="O103" s="214"/>
      <c r="P103" s="214"/>
      <c r="Q103" s="214"/>
      <c r="R103" s="214"/>
      <c r="S103" s="214"/>
      <c r="T103" s="215"/>
      <c r="AT103" s="216" t="s">
        <v>151</v>
      </c>
      <c r="AU103" s="216" t="s">
        <v>81</v>
      </c>
      <c r="AV103" s="11" t="s">
        <v>79</v>
      </c>
      <c r="AW103" s="11" t="s">
        <v>35</v>
      </c>
      <c r="AX103" s="11" t="s">
        <v>71</v>
      </c>
      <c r="AY103" s="216" t="s">
        <v>141</v>
      </c>
    </row>
    <row r="104" spans="2:51" s="12" customFormat="1" ht="13.5">
      <c r="B104" s="217"/>
      <c r="C104" s="218"/>
      <c r="D104" s="219" t="s">
        <v>151</v>
      </c>
      <c r="E104" s="220" t="s">
        <v>21</v>
      </c>
      <c r="F104" s="221" t="s">
        <v>170</v>
      </c>
      <c r="G104" s="218"/>
      <c r="H104" s="222">
        <v>0.006</v>
      </c>
      <c r="I104" s="223"/>
      <c r="J104" s="218"/>
      <c r="K104" s="218"/>
      <c r="L104" s="224"/>
      <c r="M104" s="225"/>
      <c r="N104" s="226"/>
      <c r="O104" s="226"/>
      <c r="P104" s="226"/>
      <c r="Q104" s="226"/>
      <c r="R104" s="226"/>
      <c r="S104" s="226"/>
      <c r="T104" s="227"/>
      <c r="AT104" s="228" t="s">
        <v>151</v>
      </c>
      <c r="AU104" s="228" t="s">
        <v>81</v>
      </c>
      <c r="AV104" s="12" t="s">
        <v>81</v>
      </c>
      <c r="AW104" s="12" t="s">
        <v>35</v>
      </c>
      <c r="AX104" s="12" t="s">
        <v>79</v>
      </c>
      <c r="AY104" s="228" t="s">
        <v>141</v>
      </c>
    </row>
    <row r="105" spans="2:65" s="1" customFormat="1" ht="16.5" customHeight="1">
      <c r="B105" s="41"/>
      <c r="C105" s="231" t="s">
        <v>171</v>
      </c>
      <c r="D105" s="231" t="s">
        <v>172</v>
      </c>
      <c r="E105" s="232" t="s">
        <v>173</v>
      </c>
      <c r="F105" s="233" t="s">
        <v>174</v>
      </c>
      <c r="G105" s="234" t="s">
        <v>168</v>
      </c>
      <c r="H105" s="235">
        <v>0.006</v>
      </c>
      <c r="I105" s="236"/>
      <c r="J105" s="237">
        <f>ROUND(I105*H105,2)</f>
        <v>0</v>
      </c>
      <c r="K105" s="233" t="s">
        <v>156</v>
      </c>
      <c r="L105" s="238"/>
      <c r="M105" s="239" t="s">
        <v>21</v>
      </c>
      <c r="N105" s="240" t="s">
        <v>42</v>
      </c>
      <c r="O105" s="42"/>
      <c r="P105" s="202">
        <f>O105*H105</f>
        <v>0</v>
      </c>
      <c r="Q105" s="202">
        <v>1</v>
      </c>
      <c r="R105" s="202">
        <f>Q105*H105</f>
        <v>0.006</v>
      </c>
      <c r="S105" s="202">
        <v>0</v>
      </c>
      <c r="T105" s="203">
        <f>S105*H105</f>
        <v>0</v>
      </c>
      <c r="AR105" s="24" t="s">
        <v>175</v>
      </c>
      <c r="AT105" s="24" t="s">
        <v>172</v>
      </c>
      <c r="AU105" s="24" t="s">
        <v>81</v>
      </c>
      <c r="AY105" s="24" t="s">
        <v>141</v>
      </c>
      <c r="BE105" s="204">
        <f>IF(N105="základní",J105,0)</f>
        <v>0</v>
      </c>
      <c r="BF105" s="204">
        <f>IF(N105="snížená",J105,0)</f>
        <v>0</v>
      </c>
      <c r="BG105" s="204">
        <f>IF(N105="zákl. přenesená",J105,0)</f>
        <v>0</v>
      </c>
      <c r="BH105" s="204">
        <f>IF(N105="sníž. přenesená",J105,0)</f>
        <v>0</v>
      </c>
      <c r="BI105" s="204">
        <f>IF(N105="nulová",J105,0)</f>
        <v>0</v>
      </c>
      <c r="BJ105" s="24" t="s">
        <v>79</v>
      </c>
      <c r="BK105" s="204">
        <f>ROUND(I105*H105,2)</f>
        <v>0</v>
      </c>
      <c r="BL105" s="24" t="s">
        <v>149</v>
      </c>
      <c r="BM105" s="24" t="s">
        <v>176</v>
      </c>
    </row>
    <row r="106" spans="2:47" s="1" customFormat="1" ht="27">
      <c r="B106" s="41"/>
      <c r="C106" s="63"/>
      <c r="D106" s="219" t="s">
        <v>164</v>
      </c>
      <c r="E106" s="63"/>
      <c r="F106" s="229" t="s">
        <v>177</v>
      </c>
      <c r="G106" s="63"/>
      <c r="H106" s="63"/>
      <c r="I106" s="163"/>
      <c r="J106" s="63"/>
      <c r="K106" s="63"/>
      <c r="L106" s="61"/>
      <c r="M106" s="230"/>
      <c r="N106" s="42"/>
      <c r="O106" s="42"/>
      <c r="P106" s="42"/>
      <c r="Q106" s="42"/>
      <c r="R106" s="42"/>
      <c r="S106" s="42"/>
      <c r="T106" s="78"/>
      <c r="AT106" s="24" t="s">
        <v>164</v>
      </c>
      <c r="AU106" s="24" t="s">
        <v>81</v>
      </c>
    </row>
    <row r="107" spans="2:65" s="1" customFormat="1" ht="25.5" customHeight="1">
      <c r="B107" s="41"/>
      <c r="C107" s="193" t="s">
        <v>178</v>
      </c>
      <c r="D107" s="193" t="s">
        <v>144</v>
      </c>
      <c r="E107" s="194" t="s">
        <v>179</v>
      </c>
      <c r="F107" s="195" t="s">
        <v>180</v>
      </c>
      <c r="G107" s="196" t="s">
        <v>181</v>
      </c>
      <c r="H107" s="197">
        <v>5</v>
      </c>
      <c r="I107" s="198"/>
      <c r="J107" s="199">
        <f>ROUND(I107*H107,2)</f>
        <v>0</v>
      </c>
      <c r="K107" s="195" t="s">
        <v>156</v>
      </c>
      <c r="L107" s="61"/>
      <c r="M107" s="200" t="s">
        <v>21</v>
      </c>
      <c r="N107" s="201" t="s">
        <v>42</v>
      </c>
      <c r="O107" s="42"/>
      <c r="P107" s="202">
        <f>O107*H107</f>
        <v>0</v>
      </c>
      <c r="Q107" s="202">
        <v>0.25365</v>
      </c>
      <c r="R107" s="202">
        <f>Q107*H107</f>
        <v>1.2682499999999999</v>
      </c>
      <c r="S107" s="202">
        <v>0</v>
      </c>
      <c r="T107" s="203">
        <f>S107*H107</f>
        <v>0</v>
      </c>
      <c r="AR107" s="24" t="s">
        <v>149</v>
      </c>
      <c r="AT107" s="24" t="s">
        <v>144</v>
      </c>
      <c r="AU107" s="24" t="s">
        <v>81</v>
      </c>
      <c r="AY107" s="24" t="s">
        <v>141</v>
      </c>
      <c r="BE107" s="204">
        <f>IF(N107="základní",J107,0)</f>
        <v>0</v>
      </c>
      <c r="BF107" s="204">
        <f>IF(N107="snížená",J107,0)</f>
        <v>0</v>
      </c>
      <c r="BG107" s="204">
        <f>IF(N107="zákl. přenesená",J107,0)</f>
        <v>0</v>
      </c>
      <c r="BH107" s="204">
        <f>IF(N107="sníž. přenesená",J107,0)</f>
        <v>0</v>
      </c>
      <c r="BI107" s="204">
        <f>IF(N107="nulová",J107,0)</f>
        <v>0</v>
      </c>
      <c r="BJ107" s="24" t="s">
        <v>79</v>
      </c>
      <c r="BK107" s="204">
        <f>ROUND(I107*H107,2)</f>
        <v>0</v>
      </c>
      <c r="BL107" s="24" t="s">
        <v>149</v>
      </c>
      <c r="BM107" s="24" t="s">
        <v>182</v>
      </c>
    </row>
    <row r="108" spans="2:65" s="1" customFormat="1" ht="25.5" customHeight="1">
      <c r="B108" s="41"/>
      <c r="C108" s="193" t="s">
        <v>183</v>
      </c>
      <c r="D108" s="193" t="s">
        <v>144</v>
      </c>
      <c r="E108" s="194" t="s">
        <v>184</v>
      </c>
      <c r="F108" s="195" t="s">
        <v>185</v>
      </c>
      <c r="G108" s="196" t="s">
        <v>181</v>
      </c>
      <c r="H108" s="197">
        <v>12.149</v>
      </c>
      <c r="I108" s="198"/>
      <c r="J108" s="199">
        <f>ROUND(I108*H108,2)</f>
        <v>0</v>
      </c>
      <c r="K108" s="195" t="s">
        <v>156</v>
      </c>
      <c r="L108" s="61"/>
      <c r="M108" s="200" t="s">
        <v>21</v>
      </c>
      <c r="N108" s="201" t="s">
        <v>42</v>
      </c>
      <c r="O108" s="42"/>
      <c r="P108" s="202">
        <f>O108*H108</f>
        <v>0</v>
      </c>
      <c r="Q108" s="202">
        <v>0.05217</v>
      </c>
      <c r="R108" s="202">
        <f>Q108*H108</f>
        <v>0.63381333</v>
      </c>
      <c r="S108" s="202">
        <v>0</v>
      </c>
      <c r="T108" s="203">
        <f>S108*H108</f>
        <v>0</v>
      </c>
      <c r="AR108" s="24" t="s">
        <v>149</v>
      </c>
      <c r="AT108" s="24" t="s">
        <v>144</v>
      </c>
      <c r="AU108" s="24" t="s">
        <v>81</v>
      </c>
      <c r="AY108" s="24" t="s">
        <v>141</v>
      </c>
      <c r="BE108" s="204">
        <f>IF(N108="základní",J108,0)</f>
        <v>0</v>
      </c>
      <c r="BF108" s="204">
        <f>IF(N108="snížená",J108,0)</f>
        <v>0</v>
      </c>
      <c r="BG108" s="204">
        <f>IF(N108="zákl. přenesená",J108,0)</f>
        <v>0</v>
      </c>
      <c r="BH108" s="204">
        <f>IF(N108="sníž. přenesená",J108,0)</f>
        <v>0</v>
      </c>
      <c r="BI108" s="204">
        <f>IF(N108="nulová",J108,0)</f>
        <v>0</v>
      </c>
      <c r="BJ108" s="24" t="s">
        <v>79</v>
      </c>
      <c r="BK108" s="204">
        <f>ROUND(I108*H108,2)</f>
        <v>0</v>
      </c>
      <c r="BL108" s="24" t="s">
        <v>149</v>
      </c>
      <c r="BM108" s="24" t="s">
        <v>186</v>
      </c>
    </row>
    <row r="109" spans="2:47" s="1" customFormat="1" ht="40.5">
      <c r="B109" s="41"/>
      <c r="C109" s="63"/>
      <c r="D109" s="207" t="s">
        <v>164</v>
      </c>
      <c r="E109" s="63"/>
      <c r="F109" s="241" t="s">
        <v>187</v>
      </c>
      <c r="G109" s="63"/>
      <c r="H109" s="63"/>
      <c r="I109" s="163"/>
      <c r="J109" s="63"/>
      <c r="K109" s="63"/>
      <c r="L109" s="61"/>
      <c r="M109" s="230"/>
      <c r="N109" s="42"/>
      <c r="O109" s="42"/>
      <c r="P109" s="42"/>
      <c r="Q109" s="42"/>
      <c r="R109" s="42"/>
      <c r="S109" s="42"/>
      <c r="T109" s="78"/>
      <c r="AT109" s="24" t="s">
        <v>164</v>
      </c>
      <c r="AU109" s="24" t="s">
        <v>81</v>
      </c>
    </row>
    <row r="110" spans="2:51" s="11" customFormat="1" ht="13.5">
      <c r="B110" s="205"/>
      <c r="C110" s="206"/>
      <c r="D110" s="207" t="s">
        <v>151</v>
      </c>
      <c r="E110" s="208" t="s">
        <v>21</v>
      </c>
      <c r="F110" s="209" t="s">
        <v>152</v>
      </c>
      <c r="G110" s="206"/>
      <c r="H110" s="210" t="s">
        <v>21</v>
      </c>
      <c r="I110" s="211"/>
      <c r="J110" s="206"/>
      <c r="K110" s="206"/>
      <c r="L110" s="212"/>
      <c r="M110" s="213"/>
      <c r="N110" s="214"/>
      <c r="O110" s="214"/>
      <c r="P110" s="214"/>
      <c r="Q110" s="214"/>
      <c r="R110" s="214"/>
      <c r="S110" s="214"/>
      <c r="T110" s="215"/>
      <c r="AT110" s="216" t="s">
        <v>151</v>
      </c>
      <c r="AU110" s="216" t="s">
        <v>81</v>
      </c>
      <c r="AV110" s="11" t="s">
        <v>79</v>
      </c>
      <c r="AW110" s="11" t="s">
        <v>35</v>
      </c>
      <c r="AX110" s="11" t="s">
        <v>71</v>
      </c>
      <c r="AY110" s="216" t="s">
        <v>141</v>
      </c>
    </row>
    <row r="111" spans="2:51" s="12" customFormat="1" ht="13.5">
      <c r="B111" s="217"/>
      <c r="C111" s="218"/>
      <c r="D111" s="207" t="s">
        <v>151</v>
      </c>
      <c r="E111" s="242" t="s">
        <v>21</v>
      </c>
      <c r="F111" s="243" t="s">
        <v>188</v>
      </c>
      <c r="G111" s="218"/>
      <c r="H111" s="244">
        <v>12.149</v>
      </c>
      <c r="I111" s="223"/>
      <c r="J111" s="218"/>
      <c r="K111" s="218"/>
      <c r="L111" s="224"/>
      <c r="M111" s="225"/>
      <c r="N111" s="226"/>
      <c r="O111" s="226"/>
      <c r="P111" s="226"/>
      <c r="Q111" s="226"/>
      <c r="R111" s="226"/>
      <c r="S111" s="226"/>
      <c r="T111" s="227"/>
      <c r="AT111" s="228" t="s">
        <v>151</v>
      </c>
      <c r="AU111" s="228" t="s">
        <v>81</v>
      </c>
      <c r="AV111" s="12" t="s">
        <v>81</v>
      </c>
      <c r="AW111" s="12" t="s">
        <v>35</v>
      </c>
      <c r="AX111" s="12" t="s">
        <v>71</v>
      </c>
      <c r="AY111" s="228" t="s">
        <v>141</v>
      </c>
    </row>
    <row r="112" spans="2:51" s="13" customFormat="1" ht="13.5">
      <c r="B112" s="245"/>
      <c r="C112" s="246"/>
      <c r="D112" s="219" t="s">
        <v>151</v>
      </c>
      <c r="E112" s="247" t="s">
        <v>21</v>
      </c>
      <c r="F112" s="248" t="s">
        <v>189</v>
      </c>
      <c r="G112" s="246"/>
      <c r="H112" s="249">
        <v>12.149</v>
      </c>
      <c r="I112" s="250"/>
      <c r="J112" s="246"/>
      <c r="K112" s="246"/>
      <c r="L112" s="251"/>
      <c r="M112" s="252"/>
      <c r="N112" s="253"/>
      <c r="O112" s="253"/>
      <c r="P112" s="253"/>
      <c r="Q112" s="253"/>
      <c r="R112" s="253"/>
      <c r="S112" s="253"/>
      <c r="T112" s="254"/>
      <c r="AT112" s="255" t="s">
        <v>151</v>
      </c>
      <c r="AU112" s="255" t="s">
        <v>81</v>
      </c>
      <c r="AV112" s="13" t="s">
        <v>149</v>
      </c>
      <c r="AW112" s="13" t="s">
        <v>35</v>
      </c>
      <c r="AX112" s="13" t="s">
        <v>79</v>
      </c>
      <c r="AY112" s="255" t="s">
        <v>141</v>
      </c>
    </row>
    <row r="113" spans="2:65" s="1" customFormat="1" ht="25.5" customHeight="1">
      <c r="B113" s="41"/>
      <c r="C113" s="193" t="s">
        <v>175</v>
      </c>
      <c r="D113" s="193" t="s">
        <v>144</v>
      </c>
      <c r="E113" s="194" t="s">
        <v>190</v>
      </c>
      <c r="F113" s="195" t="s">
        <v>191</v>
      </c>
      <c r="G113" s="196" t="s">
        <v>181</v>
      </c>
      <c r="H113" s="197">
        <v>1.8</v>
      </c>
      <c r="I113" s="198"/>
      <c r="J113" s="199">
        <f>ROUND(I113*H113,2)</f>
        <v>0</v>
      </c>
      <c r="K113" s="195" t="s">
        <v>156</v>
      </c>
      <c r="L113" s="61"/>
      <c r="M113" s="200" t="s">
        <v>21</v>
      </c>
      <c r="N113" s="201" t="s">
        <v>42</v>
      </c>
      <c r="O113" s="42"/>
      <c r="P113" s="202">
        <f>O113*H113</f>
        <v>0</v>
      </c>
      <c r="Q113" s="202">
        <v>0.06982</v>
      </c>
      <c r="R113" s="202">
        <f>Q113*H113</f>
        <v>0.12567599999999998</v>
      </c>
      <c r="S113" s="202">
        <v>0</v>
      </c>
      <c r="T113" s="203">
        <f>S113*H113</f>
        <v>0</v>
      </c>
      <c r="AR113" s="24" t="s">
        <v>149</v>
      </c>
      <c r="AT113" s="24" t="s">
        <v>144</v>
      </c>
      <c r="AU113" s="24" t="s">
        <v>81</v>
      </c>
      <c r="AY113" s="24" t="s">
        <v>141</v>
      </c>
      <c r="BE113" s="204">
        <f>IF(N113="základní",J113,0)</f>
        <v>0</v>
      </c>
      <c r="BF113" s="204">
        <f>IF(N113="snížená",J113,0)</f>
        <v>0</v>
      </c>
      <c r="BG113" s="204">
        <f>IF(N113="zákl. přenesená",J113,0)</f>
        <v>0</v>
      </c>
      <c r="BH113" s="204">
        <f>IF(N113="sníž. přenesená",J113,0)</f>
        <v>0</v>
      </c>
      <c r="BI113" s="204">
        <f>IF(N113="nulová",J113,0)</f>
        <v>0</v>
      </c>
      <c r="BJ113" s="24" t="s">
        <v>79</v>
      </c>
      <c r="BK113" s="204">
        <f>ROUND(I113*H113,2)</f>
        <v>0</v>
      </c>
      <c r="BL113" s="24" t="s">
        <v>149</v>
      </c>
      <c r="BM113" s="24" t="s">
        <v>192</v>
      </c>
    </row>
    <row r="114" spans="2:51" s="12" customFormat="1" ht="13.5">
      <c r="B114" s="217"/>
      <c r="C114" s="218"/>
      <c r="D114" s="219" t="s">
        <v>151</v>
      </c>
      <c r="E114" s="220" t="s">
        <v>21</v>
      </c>
      <c r="F114" s="221" t="s">
        <v>193</v>
      </c>
      <c r="G114" s="218"/>
      <c r="H114" s="222">
        <v>1.8</v>
      </c>
      <c r="I114" s="223"/>
      <c r="J114" s="218"/>
      <c r="K114" s="218"/>
      <c r="L114" s="224"/>
      <c r="M114" s="225"/>
      <c r="N114" s="226"/>
      <c r="O114" s="226"/>
      <c r="P114" s="226"/>
      <c r="Q114" s="226"/>
      <c r="R114" s="226"/>
      <c r="S114" s="226"/>
      <c r="T114" s="227"/>
      <c r="AT114" s="228" t="s">
        <v>151</v>
      </c>
      <c r="AU114" s="228" t="s">
        <v>81</v>
      </c>
      <c r="AV114" s="12" t="s">
        <v>81</v>
      </c>
      <c r="AW114" s="12" t="s">
        <v>35</v>
      </c>
      <c r="AX114" s="12" t="s">
        <v>79</v>
      </c>
      <c r="AY114" s="228" t="s">
        <v>141</v>
      </c>
    </row>
    <row r="115" spans="2:65" s="1" customFormat="1" ht="25.5" customHeight="1">
      <c r="B115" s="41"/>
      <c r="C115" s="193" t="s">
        <v>194</v>
      </c>
      <c r="D115" s="193" t="s">
        <v>144</v>
      </c>
      <c r="E115" s="194" t="s">
        <v>195</v>
      </c>
      <c r="F115" s="195" t="s">
        <v>196</v>
      </c>
      <c r="G115" s="196" t="s">
        <v>181</v>
      </c>
      <c r="H115" s="197">
        <v>0.144</v>
      </c>
      <c r="I115" s="198"/>
      <c r="J115" s="199">
        <f>ROUND(I115*H115,2)</f>
        <v>0</v>
      </c>
      <c r="K115" s="195" t="s">
        <v>156</v>
      </c>
      <c r="L115" s="61"/>
      <c r="M115" s="200" t="s">
        <v>21</v>
      </c>
      <c r="N115" s="201" t="s">
        <v>42</v>
      </c>
      <c r="O115" s="42"/>
      <c r="P115" s="202">
        <f>O115*H115</f>
        <v>0</v>
      </c>
      <c r="Q115" s="202">
        <v>0.17818</v>
      </c>
      <c r="R115" s="202">
        <f>Q115*H115</f>
        <v>0.025657919999999997</v>
      </c>
      <c r="S115" s="202">
        <v>0</v>
      </c>
      <c r="T115" s="203">
        <f>S115*H115</f>
        <v>0</v>
      </c>
      <c r="AR115" s="24" t="s">
        <v>149</v>
      </c>
      <c r="AT115" s="24" t="s">
        <v>144</v>
      </c>
      <c r="AU115" s="24" t="s">
        <v>81</v>
      </c>
      <c r="AY115" s="24" t="s">
        <v>141</v>
      </c>
      <c r="BE115" s="204">
        <f>IF(N115="základní",J115,0)</f>
        <v>0</v>
      </c>
      <c r="BF115" s="204">
        <f>IF(N115="snížená",J115,0)</f>
        <v>0</v>
      </c>
      <c r="BG115" s="204">
        <f>IF(N115="zákl. přenesená",J115,0)</f>
        <v>0</v>
      </c>
      <c r="BH115" s="204">
        <f>IF(N115="sníž. přenesená",J115,0)</f>
        <v>0</v>
      </c>
      <c r="BI115" s="204">
        <f>IF(N115="nulová",J115,0)</f>
        <v>0</v>
      </c>
      <c r="BJ115" s="24" t="s">
        <v>79</v>
      </c>
      <c r="BK115" s="204">
        <f>ROUND(I115*H115,2)</f>
        <v>0</v>
      </c>
      <c r="BL115" s="24" t="s">
        <v>149</v>
      </c>
      <c r="BM115" s="24" t="s">
        <v>197</v>
      </c>
    </row>
    <row r="116" spans="2:51" s="11" customFormat="1" ht="13.5">
      <c r="B116" s="205"/>
      <c r="C116" s="206"/>
      <c r="D116" s="207" t="s">
        <v>151</v>
      </c>
      <c r="E116" s="208" t="s">
        <v>21</v>
      </c>
      <c r="F116" s="209" t="s">
        <v>158</v>
      </c>
      <c r="G116" s="206"/>
      <c r="H116" s="210" t="s">
        <v>21</v>
      </c>
      <c r="I116" s="211"/>
      <c r="J116" s="206"/>
      <c r="K116" s="206"/>
      <c r="L116" s="212"/>
      <c r="M116" s="213"/>
      <c r="N116" s="214"/>
      <c r="O116" s="214"/>
      <c r="P116" s="214"/>
      <c r="Q116" s="214"/>
      <c r="R116" s="214"/>
      <c r="S116" s="214"/>
      <c r="T116" s="215"/>
      <c r="AT116" s="216" t="s">
        <v>151</v>
      </c>
      <c r="AU116" s="216" t="s">
        <v>81</v>
      </c>
      <c r="AV116" s="11" t="s">
        <v>79</v>
      </c>
      <c r="AW116" s="11" t="s">
        <v>35</v>
      </c>
      <c r="AX116" s="11" t="s">
        <v>71</v>
      </c>
      <c r="AY116" s="216" t="s">
        <v>141</v>
      </c>
    </row>
    <row r="117" spans="2:51" s="12" customFormat="1" ht="13.5">
      <c r="B117" s="217"/>
      <c r="C117" s="218"/>
      <c r="D117" s="207" t="s">
        <v>151</v>
      </c>
      <c r="E117" s="242" t="s">
        <v>21</v>
      </c>
      <c r="F117" s="243" t="s">
        <v>198</v>
      </c>
      <c r="G117" s="218"/>
      <c r="H117" s="244">
        <v>0.144</v>
      </c>
      <c r="I117" s="223"/>
      <c r="J117" s="218"/>
      <c r="K117" s="218"/>
      <c r="L117" s="224"/>
      <c r="M117" s="225"/>
      <c r="N117" s="226"/>
      <c r="O117" s="226"/>
      <c r="P117" s="226"/>
      <c r="Q117" s="226"/>
      <c r="R117" s="226"/>
      <c r="S117" s="226"/>
      <c r="T117" s="227"/>
      <c r="AT117" s="228" t="s">
        <v>151</v>
      </c>
      <c r="AU117" s="228" t="s">
        <v>81</v>
      </c>
      <c r="AV117" s="12" t="s">
        <v>81</v>
      </c>
      <c r="AW117" s="12" t="s">
        <v>35</v>
      </c>
      <c r="AX117" s="12" t="s">
        <v>79</v>
      </c>
      <c r="AY117" s="228" t="s">
        <v>141</v>
      </c>
    </row>
    <row r="118" spans="2:63" s="10" customFormat="1" ht="29.85" customHeight="1">
      <c r="B118" s="176"/>
      <c r="C118" s="177"/>
      <c r="D118" s="190" t="s">
        <v>70</v>
      </c>
      <c r="E118" s="191" t="s">
        <v>178</v>
      </c>
      <c r="F118" s="191" t="s">
        <v>199</v>
      </c>
      <c r="G118" s="177"/>
      <c r="H118" s="177"/>
      <c r="I118" s="180"/>
      <c r="J118" s="192">
        <f>BK118</f>
        <v>0</v>
      </c>
      <c r="K118" s="177"/>
      <c r="L118" s="182"/>
      <c r="M118" s="183"/>
      <c r="N118" s="184"/>
      <c r="O118" s="184"/>
      <c r="P118" s="185">
        <f>SUM(P119:P194)</f>
        <v>0</v>
      </c>
      <c r="Q118" s="184"/>
      <c r="R118" s="185">
        <f>SUM(R119:R194)</f>
        <v>3.9344830500000003</v>
      </c>
      <c r="S118" s="184"/>
      <c r="T118" s="186">
        <f>SUM(T119:T194)</f>
        <v>0</v>
      </c>
      <c r="AR118" s="187" t="s">
        <v>79</v>
      </c>
      <c r="AT118" s="188" t="s">
        <v>70</v>
      </c>
      <c r="AU118" s="188" t="s">
        <v>79</v>
      </c>
      <c r="AY118" s="187" t="s">
        <v>141</v>
      </c>
      <c r="BK118" s="189">
        <f>SUM(BK119:BK194)</f>
        <v>0</v>
      </c>
    </row>
    <row r="119" spans="2:65" s="1" customFormat="1" ht="25.5" customHeight="1">
      <c r="B119" s="41"/>
      <c r="C119" s="193" t="s">
        <v>200</v>
      </c>
      <c r="D119" s="193" t="s">
        <v>144</v>
      </c>
      <c r="E119" s="194" t="s">
        <v>201</v>
      </c>
      <c r="F119" s="195" t="s">
        <v>202</v>
      </c>
      <c r="G119" s="196" t="s">
        <v>181</v>
      </c>
      <c r="H119" s="197">
        <v>14.64</v>
      </c>
      <c r="I119" s="198"/>
      <c r="J119" s="199">
        <f>ROUND(I119*H119,2)</f>
        <v>0</v>
      </c>
      <c r="K119" s="195" t="s">
        <v>156</v>
      </c>
      <c r="L119" s="61"/>
      <c r="M119" s="200" t="s">
        <v>21</v>
      </c>
      <c r="N119" s="201" t="s">
        <v>42</v>
      </c>
      <c r="O119" s="42"/>
      <c r="P119" s="202">
        <f>O119*H119</f>
        <v>0</v>
      </c>
      <c r="Q119" s="202">
        <v>0.00026</v>
      </c>
      <c r="R119" s="202">
        <f>Q119*H119</f>
        <v>0.0038063999999999997</v>
      </c>
      <c r="S119" s="202">
        <v>0</v>
      </c>
      <c r="T119" s="203">
        <f>S119*H119</f>
        <v>0</v>
      </c>
      <c r="AR119" s="24" t="s">
        <v>149</v>
      </c>
      <c r="AT119" s="24" t="s">
        <v>144</v>
      </c>
      <c r="AU119" s="24" t="s">
        <v>81</v>
      </c>
      <c r="AY119" s="24" t="s">
        <v>141</v>
      </c>
      <c r="BE119" s="204">
        <f>IF(N119="základní",J119,0)</f>
        <v>0</v>
      </c>
      <c r="BF119" s="204">
        <f>IF(N119="snížená",J119,0)</f>
        <v>0</v>
      </c>
      <c r="BG119" s="204">
        <f>IF(N119="zákl. přenesená",J119,0)</f>
        <v>0</v>
      </c>
      <c r="BH119" s="204">
        <f>IF(N119="sníž. přenesená",J119,0)</f>
        <v>0</v>
      </c>
      <c r="BI119" s="204">
        <f>IF(N119="nulová",J119,0)</f>
        <v>0</v>
      </c>
      <c r="BJ119" s="24" t="s">
        <v>79</v>
      </c>
      <c r="BK119" s="204">
        <f>ROUND(I119*H119,2)</f>
        <v>0</v>
      </c>
      <c r="BL119" s="24" t="s">
        <v>149</v>
      </c>
      <c r="BM119" s="24" t="s">
        <v>203</v>
      </c>
    </row>
    <row r="120" spans="2:51" s="11" customFormat="1" ht="13.5">
      <c r="B120" s="205"/>
      <c r="C120" s="206"/>
      <c r="D120" s="207" t="s">
        <v>151</v>
      </c>
      <c r="E120" s="208" t="s">
        <v>21</v>
      </c>
      <c r="F120" s="209" t="s">
        <v>204</v>
      </c>
      <c r="G120" s="206"/>
      <c r="H120" s="210" t="s">
        <v>21</v>
      </c>
      <c r="I120" s="211"/>
      <c r="J120" s="206"/>
      <c r="K120" s="206"/>
      <c r="L120" s="212"/>
      <c r="M120" s="213"/>
      <c r="N120" s="214"/>
      <c r="O120" s="214"/>
      <c r="P120" s="214"/>
      <c r="Q120" s="214"/>
      <c r="R120" s="214"/>
      <c r="S120" s="214"/>
      <c r="T120" s="215"/>
      <c r="AT120" s="216" t="s">
        <v>151</v>
      </c>
      <c r="AU120" s="216" t="s">
        <v>81</v>
      </c>
      <c r="AV120" s="11" t="s">
        <v>79</v>
      </c>
      <c r="AW120" s="11" t="s">
        <v>35</v>
      </c>
      <c r="AX120" s="11" t="s">
        <v>71</v>
      </c>
      <c r="AY120" s="216" t="s">
        <v>141</v>
      </c>
    </row>
    <row r="121" spans="2:51" s="11" customFormat="1" ht="13.5">
      <c r="B121" s="205"/>
      <c r="C121" s="206"/>
      <c r="D121" s="207" t="s">
        <v>151</v>
      </c>
      <c r="E121" s="208" t="s">
        <v>21</v>
      </c>
      <c r="F121" s="209" t="s">
        <v>205</v>
      </c>
      <c r="G121" s="206"/>
      <c r="H121" s="210" t="s">
        <v>21</v>
      </c>
      <c r="I121" s="211"/>
      <c r="J121" s="206"/>
      <c r="K121" s="206"/>
      <c r="L121" s="212"/>
      <c r="M121" s="213"/>
      <c r="N121" s="214"/>
      <c r="O121" s="214"/>
      <c r="P121" s="214"/>
      <c r="Q121" s="214"/>
      <c r="R121" s="214"/>
      <c r="S121" s="214"/>
      <c r="T121" s="215"/>
      <c r="AT121" s="216" t="s">
        <v>151</v>
      </c>
      <c r="AU121" s="216" t="s">
        <v>81</v>
      </c>
      <c r="AV121" s="11" t="s">
        <v>79</v>
      </c>
      <c r="AW121" s="11" t="s">
        <v>35</v>
      </c>
      <c r="AX121" s="11" t="s">
        <v>71</v>
      </c>
      <c r="AY121" s="216" t="s">
        <v>141</v>
      </c>
    </row>
    <row r="122" spans="2:51" s="12" customFormat="1" ht="13.5">
      <c r="B122" s="217"/>
      <c r="C122" s="218"/>
      <c r="D122" s="219" t="s">
        <v>151</v>
      </c>
      <c r="E122" s="220" t="s">
        <v>21</v>
      </c>
      <c r="F122" s="221" t="s">
        <v>206</v>
      </c>
      <c r="G122" s="218"/>
      <c r="H122" s="222">
        <v>14.64</v>
      </c>
      <c r="I122" s="223"/>
      <c r="J122" s="218"/>
      <c r="K122" s="218"/>
      <c r="L122" s="224"/>
      <c r="M122" s="225"/>
      <c r="N122" s="226"/>
      <c r="O122" s="226"/>
      <c r="P122" s="226"/>
      <c r="Q122" s="226"/>
      <c r="R122" s="226"/>
      <c r="S122" s="226"/>
      <c r="T122" s="227"/>
      <c r="AT122" s="228" t="s">
        <v>151</v>
      </c>
      <c r="AU122" s="228" t="s">
        <v>81</v>
      </c>
      <c r="AV122" s="12" t="s">
        <v>81</v>
      </c>
      <c r="AW122" s="12" t="s">
        <v>35</v>
      </c>
      <c r="AX122" s="12" t="s">
        <v>79</v>
      </c>
      <c r="AY122" s="228" t="s">
        <v>141</v>
      </c>
    </row>
    <row r="123" spans="2:65" s="1" customFormat="1" ht="25.5" customHeight="1">
      <c r="B123" s="41"/>
      <c r="C123" s="193" t="s">
        <v>207</v>
      </c>
      <c r="D123" s="193" t="s">
        <v>144</v>
      </c>
      <c r="E123" s="194" t="s">
        <v>208</v>
      </c>
      <c r="F123" s="195" t="s">
        <v>209</v>
      </c>
      <c r="G123" s="196" t="s">
        <v>181</v>
      </c>
      <c r="H123" s="197">
        <v>14.64</v>
      </c>
      <c r="I123" s="198"/>
      <c r="J123" s="199">
        <f>ROUND(I123*H123,2)</f>
        <v>0</v>
      </c>
      <c r="K123" s="195" t="s">
        <v>156</v>
      </c>
      <c r="L123" s="61"/>
      <c r="M123" s="200" t="s">
        <v>21</v>
      </c>
      <c r="N123" s="201" t="s">
        <v>42</v>
      </c>
      <c r="O123" s="42"/>
      <c r="P123" s="202">
        <f>O123*H123</f>
        <v>0</v>
      </c>
      <c r="Q123" s="202">
        <v>0.00109</v>
      </c>
      <c r="R123" s="202">
        <f>Q123*H123</f>
        <v>0.015957600000000002</v>
      </c>
      <c r="S123" s="202">
        <v>0</v>
      </c>
      <c r="T123" s="203">
        <f>S123*H123</f>
        <v>0</v>
      </c>
      <c r="AR123" s="24" t="s">
        <v>149</v>
      </c>
      <c r="AT123" s="24" t="s">
        <v>144</v>
      </c>
      <c r="AU123" s="24" t="s">
        <v>81</v>
      </c>
      <c r="AY123" s="24" t="s">
        <v>141</v>
      </c>
      <c r="BE123" s="204">
        <f>IF(N123="základní",J123,0)</f>
        <v>0</v>
      </c>
      <c r="BF123" s="204">
        <f>IF(N123="snížená",J123,0)</f>
        <v>0</v>
      </c>
      <c r="BG123" s="204">
        <f>IF(N123="zákl. přenesená",J123,0)</f>
        <v>0</v>
      </c>
      <c r="BH123" s="204">
        <f>IF(N123="sníž. přenesená",J123,0)</f>
        <v>0</v>
      </c>
      <c r="BI123" s="204">
        <f>IF(N123="nulová",J123,0)</f>
        <v>0</v>
      </c>
      <c r="BJ123" s="24" t="s">
        <v>79</v>
      </c>
      <c r="BK123" s="204">
        <f>ROUND(I123*H123,2)</f>
        <v>0</v>
      </c>
      <c r="BL123" s="24" t="s">
        <v>149</v>
      </c>
      <c r="BM123" s="24" t="s">
        <v>210</v>
      </c>
    </row>
    <row r="124" spans="2:51" s="11" customFormat="1" ht="13.5">
      <c r="B124" s="205"/>
      <c r="C124" s="206"/>
      <c r="D124" s="207" t="s">
        <v>151</v>
      </c>
      <c r="E124" s="208" t="s">
        <v>21</v>
      </c>
      <c r="F124" s="209" t="s">
        <v>204</v>
      </c>
      <c r="G124" s="206"/>
      <c r="H124" s="210" t="s">
        <v>21</v>
      </c>
      <c r="I124" s="211"/>
      <c r="J124" s="206"/>
      <c r="K124" s="206"/>
      <c r="L124" s="212"/>
      <c r="M124" s="213"/>
      <c r="N124" s="214"/>
      <c r="O124" s="214"/>
      <c r="P124" s="214"/>
      <c r="Q124" s="214"/>
      <c r="R124" s="214"/>
      <c r="S124" s="214"/>
      <c r="T124" s="215"/>
      <c r="AT124" s="216" t="s">
        <v>151</v>
      </c>
      <c r="AU124" s="216" t="s">
        <v>81</v>
      </c>
      <c r="AV124" s="11" t="s">
        <v>79</v>
      </c>
      <c r="AW124" s="11" t="s">
        <v>35</v>
      </c>
      <c r="AX124" s="11" t="s">
        <v>71</v>
      </c>
      <c r="AY124" s="216" t="s">
        <v>141</v>
      </c>
    </row>
    <row r="125" spans="2:51" s="11" customFormat="1" ht="13.5">
      <c r="B125" s="205"/>
      <c r="C125" s="206"/>
      <c r="D125" s="207" t="s">
        <v>151</v>
      </c>
      <c r="E125" s="208" t="s">
        <v>21</v>
      </c>
      <c r="F125" s="209" t="s">
        <v>205</v>
      </c>
      <c r="G125" s="206"/>
      <c r="H125" s="210" t="s">
        <v>21</v>
      </c>
      <c r="I125" s="211"/>
      <c r="J125" s="206"/>
      <c r="K125" s="206"/>
      <c r="L125" s="212"/>
      <c r="M125" s="213"/>
      <c r="N125" s="214"/>
      <c r="O125" s="214"/>
      <c r="P125" s="214"/>
      <c r="Q125" s="214"/>
      <c r="R125" s="214"/>
      <c r="S125" s="214"/>
      <c r="T125" s="215"/>
      <c r="AT125" s="216" t="s">
        <v>151</v>
      </c>
      <c r="AU125" s="216" t="s">
        <v>81</v>
      </c>
      <c r="AV125" s="11" t="s">
        <v>79</v>
      </c>
      <c r="AW125" s="11" t="s">
        <v>35</v>
      </c>
      <c r="AX125" s="11" t="s">
        <v>71</v>
      </c>
      <c r="AY125" s="216" t="s">
        <v>141</v>
      </c>
    </row>
    <row r="126" spans="2:51" s="12" customFormat="1" ht="13.5">
      <c r="B126" s="217"/>
      <c r="C126" s="218"/>
      <c r="D126" s="219" t="s">
        <v>151</v>
      </c>
      <c r="E126" s="220" t="s">
        <v>21</v>
      </c>
      <c r="F126" s="221" t="s">
        <v>206</v>
      </c>
      <c r="G126" s="218"/>
      <c r="H126" s="222">
        <v>14.64</v>
      </c>
      <c r="I126" s="223"/>
      <c r="J126" s="218"/>
      <c r="K126" s="218"/>
      <c r="L126" s="224"/>
      <c r="M126" s="225"/>
      <c r="N126" s="226"/>
      <c r="O126" s="226"/>
      <c r="P126" s="226"/>
      <c r="Q126" s="226"/>
      <c r="R126" s="226"/>
      <c r="S126" s="226"/>
      <c r="T126" s="227"/>
      <c r="AT126" s="228" t="s">
        <v>151</v>
      </c>
      <c r="AU126" s="228" t="s">
        <v>81</v>
      </c>
      <c r="AV126" s="12" t="s">
        <v>81</v>
      </c>
      <c r="AW126" s="12" t="s">
        <v>35</v>
      </c>
      <c r="AX126" s="12" t="s">
        <v>79</v>
      </c>
      <c r="AY126" s="228" t="s">
        <v>141</v>
      </c>
    </row>
    <row r="127" spans="2:65" s="1" customFormat="1" ht="25.5" customHeight="1">
      <c r="B127" s="41"/>
      <c r="C127" s="193" t="s">
        <v>211</v>
      </c>
      <c r="D127" s="193" t="s">
        <v>144</v>
      </c>
      <c r="E127" s="194" t="s">
        <v>212</v>
      </c>
      <c r="F127" s="195" t="s">
        <v>213</v>
      </c>
      <c r="G127" s="196" t="s">
        <v>181</v>
      </c>
      <c r="H127" s="197">
        <v>14.64</v>
      </c>
      <c r="I127" s="198"/>
      <c r="J127" s="199">
        <f>ROUND(I127*H127,2)</f>
        <v>0</v>
      </c>
      <c r="K127" s="195" t="s">
        <v>156</v>
      </c>
      <c r="L127" s="61"/>
      <c r="M127" s="200" t="s">
        <v>21</v>
      </c>
      <c r="N127" s="201" t="s">
        <v>42</v>
      </c>
      <c r="O127" s="42"/>
      <c r="P127" s="202">
        <f>O127*H127</f>
        <v>0</v>
      </c>
      <c r="Q127" s="202">
        <v>0.003</v>
      </c>
      <c r="R127" s="202">
        <f>Q127*H127</f>
        <v>0.04392</v>
      </c>
      <c r="S127" s="202">
        <v>0</v>
      </c>
      <c r="T127" s="203">
        <f>S127*H127</f>
        <v>0</v>
      </c>
      <c r="AR127" s="24" t="s">
        <v>149</v>
      </c>
      <c r="AT127" s="24" t="s">
        <v>144</v>
      </c>
      <c r="AU127" s="24" t="s">
        <v>81</v>
      </c>
      <c r="AY127" s="24" t="s">
        <v>141</v>
      </c>
      <c r="BE127" s="204">
        <f>IF(N127="základní",J127,0)</f>
        <v>0</v>
      </c>
      <c r="BF127" s="204">
        <f>IF(N127="snížená",J127,0)</f>
        <v>0</v>
      </c>
      <c r="BG127" s="204">
        <f>IF(N127="zákl. přenesená",J127,0)</f>
        <v>0</v>
      </c>
      <c r="BH127" s="204">
        <f>IF(N127="sníž. přenesená",J127,0)</f>
        <v>0</v>
      </c>
      <c r="BI127" s="204">
        <f>IF(N127="nulová",J127,0)</f>
        <v>0</v>
      </c>
      <c r="BJ127" s="24" t="s">
        <v>79</v>
      </c>
      <c r="BK127" s="204">
        <f>ROUND(I127*H127,2)</f>
        <v>0</v>
      </c>
      <c r="BL127" s="24" t="s">
        <v>149</v>
      </c>
      <c r="BM127" s="24" t="s">
        <v>214</v>
      </c>
    </row>
    <row r="128" spans="2:51" s="11" customFormat="1" ht="13.5">
      <c r="B128" s="205"/>
      <c r="C128" s="206"/>
      <c r="D128" s="207" t="s">
        <v>151</v>
      </c>
      <c r="E128" s="208" t="s">
        <v>21</v>
      </c>
      <c r="F128" s="209" t="s">
        <v>204</v>
      </c>
      <c r="G128" s="206"/>
      <c r="H128" s="210" t="s">
        <v>21</v>
      </c>
      <c r="I128" s="211"/>
      <c r="J128" s="206"/>
      <c r="K128" s="206"/>
      <c r="L128" s="212"/>
      <c r="M128" s="213"/>
      <c r="N128" s="214"/>
      <c r="O128" s="214"/>
      <c r="P128" s="214"/>
      <c r="Q128" s="214"/>
      <c r="R128" s="214"/>
      <c r="S128" s="214"/>
      <c r="T128" s="215"/>
      <c r="AT128" s="216" t="s">
        <v>151</v>
      </c>
      <c r="AU128" s="216" t="s">
        <v>81</v>
      </c>
      <c r="AV128" s="11" t="s">
        <v>79</v>
      </c>
      <c r="AW128" s="11" t="s">
        <v>35</v>
      </c>
      <c r="AX128" s="11" t="s">
        <v>71</v>
      </c>
      <c r="AY128" s="216" t="s">
        <v>141</v>
      </c>
    </row>
    <row r="129" spans="2:51" s="11" customFormat="1" ht="13.5">
      <c r="B129" s="205"/>
      <c r="C129" s="206"/>
      <c r="D129" s="207" t="s">
        <v>151</v>
      </c>
      <c r="E129" s="208" t="s">
        <v>21</v>
      </c>
      <c r="F129" s="209" t="s">
        <v>205</v>
      </c>
      <c r="G129" s="206"/>
      <c r="H129" s="210" t="s">
        <v>21</v>
      </c>
      <c r="I129" s="211"/>
      <c r="J129" s="206"/>
      <c r="K129" s="206"/>
      <c r="L129" s="212"/>
      <c r="M129" s="213"/>
      <c r="N129" s="214"/>
      <c r="O129" s="214"/>
      <c r="P129" s="214"/>
      <c r="Q129" s="214"/>
      <c r="R129" s="214"/>
      <c r="S129" s="214"/>
      <c r="T129" s="215"/>
      <c r="AT129" s="216" t="s">
        <v>151</v>
      </c>
      <c r="AU129" s="216" t="s">
        <v>81</v>
      </c>
      <c r="AV129" s="11" t="s">
        <v>79</v>
      </c>
      <c r="AW129" s="11" t="s">
        <v>35</v>
      </c>
      <c r="AX129" s="11" t="s">
        <v>71</v>
      </c>
      <c r="AY129" s="216" t="s">
        <v>141</v>
      </c>
    </row>
    <row r="130" spans="2:51" s="12" customFormat="1" ht="13.5">
      <c r="B130" s="217"/>
      <c r="C130" s="218"/>
      <c r="D130" s="219" t="s">
        <v>151</v>
      </c>
      <c r="E130" s="220" t="s">
        <v>21</v>
      </c>
      <c r="F130" s="221" t="s">
        <v>206</v>
      </c>
      <c r="G130" s="218"/>
      <c r="H130" s="222">
        <v>14.64</v>
      </c>
      <c r="I130" s="223"/>
      <c r="J130" s="218"/>
      <c r="K130" s="218"/>
      <c r="L130" s="224"/>
      <c r="M130" s="225"/>
      <c r="N130" s="226"/>
      <c r="O130" s="226"/>
      <c r="P130" s="226"/>
      <c r="Q130" s="226"/>
      <c r="R130" s="226"/>
      <c r="S130" s="226"/>
      <c r="T130" s="227"/>
      <c r="AT130" s="228" t="s">
        <v>151</v>
      </c>
      <c r="AU130" s="228" t="s">
        <v>81</v>
      </c>
      <c r="AV130" s="12" t="s">
        <v>81</v>
      </c>
      <c r="AW130" s="12" t="s">
        <v>35</v>
      </c>
      <c r="AX130" s="12" t="s">
        <v>79</v>
      </c>
      <c r="AY130" s="228" t="s">
        <v>141</v>
      </c>
    </row>
    <row r="131" spans="2:65" s="1" customFormat="1" ht="25.5" customHeight="1">
      <c r="B131" s="41"/>
      <c r="C131" s="193" t="s">
        <v>215</v>
      </c>
      <c r="D131" s="193" t="s">
        <v>144</v>
      </c>
      <c r="E131" s="194" t="s">
        <v>216</v>
      </c>
      <c r="F131" s="195" t="s">
        <v>217</v>
      </c>
      <c r="G131" s="196" t="s">
        <v>181</v>
      </c>
      <c r="H131" s="197">
        <v>32.61</v>
      </c>
      <c r="I131" s="198"/>
      <c r="J131" s="199">
        <f>ROUND(I131*H131,2)</f>
        <v>0</v>
      </c>
      <c r="K131" s="195" t="s">
        <v>156</v>
      </c>
      <c r="L131" s="61"/>
      <c r="M131" s="200" t="s">
        <v>21</v>
      </c>
      <c r="N131" s="201" t="s">
        <v>42</v>
      </c>
      <c r="O131" s="42"/>
      <c r="P131" s="202">
        <f>O131*H131</f>
        <v>0</v>
      </c>
      <c r="Q131" s="202">
        <v>0.0057</v>
      </c>
      <c r="R131" s="202">
        <f>Q131*H131</f>
        <v>0.18587700000000001</v>
      </c>
      <c r="S131" s="202">
        <v>0</v>
      </c>
      <c r="T131" s="203">
        <f>S131*H131</f>
        <v>0</v>
      </c>
      <c r="AR131" s="24" t="s">
        <v>149</v>
      </c>
      <c r="AT131" s="24" t="s">
        <v>144</v>
      </c>
      <c r="AU131" s="24" t="s">
        <v>81</v>
      </c>
      <c r="AY131" s="24" t="s">
        <v>141</v>
      </c>
      <c r="BE131" s="204">
        <f>IF(N131="základní",J131,0)</f>
        <v>0</v>
      </c>
      <c r="BF131" s="204">
        <f>IF(N131="snížená",J131,0)</f>
        <v>0</v>
      </c>
      <c r="BG131" s="204">
        <f>IF(N131="zákl. přenesená",J131,0)</f>
        <v>0</v>
      </c>
      <c r="BH131" s="204">
        <f>IF(N131="sníž. přenesená",J131,0)</f>
        <v>0</v>
      </c>
      <c r="BI131" s="204">
        <f>IF(N131="nulová",J131,0)</f>
        <v>0</v>
      </c>
      <c r="BJ131" s="24" t="s">
        <v>79</v>
      </c>
      <c r="BK131" s="204">
        <f>ROUND(I131*H131,2)</f>
        <v>0</v>
      </c>
      <c r="BL131" s="24" t="s">
        <v>149</v>
      </c>
      <c r="BM131" s="24" t="s">
        <v>218</v>
      </c>
    </row>
    <row r="132" spans="2:51" s="11" customFormat="1" ht="13.5">
      <c r="B132" s="205"/>
      <c r="C132" s="206"/>
      <c r="D132" s="207" t="s">
        <v>151</v>
      </c>
      <c r="E132" s="208" t="s">
        <v>21</v>
      </c>
      <c r="F132" s="209" t="s">
        <v>204</v>
      </c>
      <c r="G132" s="206"/>
      <c r="H132" s="210" t="s">
        <v>21</v>
      </c>
      <c r="I132" s="211"/>
      <c r="J132" s="206"/>
      <c r="K132" s="206"/>
      <c r="L132" s="212"/>
      <c r="M132" s="213"/>
      <c r="N132" s="214"/>
      <c r="O132" s="214"/>
      <c r="P132" s="214"/>
      <c r="Q132" s="214"/>
      <c r="R132" s="214"/>
      <c r="S132" s="214"/>
      <c r="T132" s="215"/>
      <c r="AT132" s="216" t="s">
        <v>151</v>
      </c>
      <c r="AU132" s="216" t="s">
        <v>81</v>
      </c>
      <c r="AV132" s="11" t="s">
        <v>79</v>
      </c>
      <c r="AW132" s="11" t="s">
        <v>35</v>
      </c>
      <c r="AX132" s="11" t="s">
        <v>71</v>
      </c>
      <c r="AY132" s="216" t="s">
        <v>141</v>
      </c>
    </row>
    <row r="133" spans="2:51" s="11" customFormat="1" ht="13.5">
      <c r="B133" s="205"/>
      <c r="C133" s="206"/>
      <c r="D133" s="207" t="s">
        <v>151</v>
      </c>
      <c r="E133" s="208" t="s">
        <v>21</v>
      </c>
      <c r="F133" s="209" t="s">
        <v>219</v>
      </c>
      <c r="G133" s="206"/>
      <c r="H133" s="210" t="s">
        <v>21</v>
      </c>
      <c r="I133" s="211"/>
      <c r="J133" s="206"/>
      <c r="K133" s="206"/>
      <c r="L133" s="212"/>
      <c r="M133" s="213"/>
      <c r="N133" s="214"/>
      <c r="O133" s="214"/>
      <c r="P133" s="214"/>
      <c r="Q133" s="214"/>
      <c r="R133" s="214"/>
      <c r="S133" s="214"/>
      <c r="T133" s="215"/>
      <c r="AT133" s="216" t="s">
        <v>151</v>
      </c>
      <c r="AU133" s="216" t="s">
        <v>81</v>
      </c>
      <c r="AV133" s="11" t="s">
        <v>79</v>
      </c>
      <c r="AW133" s="11" t="s">
        <v>35</v>
      </c>
      <c r="AX133" s="11" t="s">
        <v>71</v>
      </c>
      <c r="AY133" s="216" t="s">
        <v>141</v>
      </c>
    </row>
    <row r="134" spans="2:51" s="12" customFormat="1" ht="13.5">
      <c r="B134" s="217"/>
      <c r="C134" s="218"/>
      <c r="D134" s="207" t="s">
        <v>151</v>
      </c>
      <c r="E134" s="242" t="s">
        <v>21</v>
      </c>
      <c r="F134" s="243" t="s">
        <v>220</v>
      </c>
      <c r="G134" s="218"/>
      <c r="H134" s="244">
        <v>8.2</v>
      </c>
      <c r="I134" s="223"/>
      <c r="J134" s="218"/>
      <c r="K134" s="218"/>
      <c r="L134" s="224"/>
      <c r="M134" s="225"/>
      <c r="N134" s="226"/>
      <c r="O134" s="226"/>
      <c r="P134" s="226"/>
      <c r="Q134" s="226"/>
      <c r="R134" s="226"/>
      <c r="S134" s="226"/>
      <c r="T134" s="227"/>
      <c r="AT134" s="228" t="s">
        <v>151</v>
      </c>
      <c r="AU134" s="228" t="s">
        <v>81</v>
      </c>
      <c r="AV134" s="12" t="s">
        <v>81</v>
      </c>
      <c r="AW134" s="12" t="s">
        <v>35</v>
      </c>
      <c r="AX134" s="12" t="s">
        <v>71</v>
      </c>
      <c r="AY134" s="228" t="s">
        <v>141</v>
      </c>
    </row>
    <row r="135" spans="2:51" s="12" customFormat="1" ht="13.5">
      <c r="B135" s="217"/>
      <c r="C135" s="218"/>
      <c r="D135" s="207" t="s">
        <v>151</v>
      </c>
      <c r="E135" s="242" t="s">
        <v>21</v>
      </c>
      <c r="F135" s="243" t="s">
        <v>221</v>
      </c>
      <c r="G135" s="218"/>
      <c r="H135" s="244">
        <v>24.41</v>
      </c>
      <c r="I135" s="223"/>
      <c r="J135" s="218"/>
      <c r="K135" s="218"/>
      <c r="L135" s="224"/>
      <c r="M135" s="225"/>
      <c r="N135" s="226"/>
      <c r="O135" s="226"/>
      <c r="P135" s="226"/>
      <c r="Q135" s="226"/>
      <c r="R135" s="226"/>
      <c r="S135" s="226"/>
      <c r="T135" s="227"/>
      <c r="AT135" s="228" t="s">
        <v>151</v>
      </c>
      <c r="AU135" s="228" t="s">
        <v>81</v>
      </c>
      <c r="AV135" s="12" t="s">
        <v>81</v>
      </c>
      <c r="AW135" s="12" t="s">
        <v>35</v>
      </c>
      <c r="AX135" s="12" t="s">
        <v>71</v>
      </c>
      <c r="AY135" s="228" t="s">
        <v>141</v>
      </c>
    </row>
    <row r="136" spans="2:51" s="13" customFormat="1" ht="13.5">
      <c r="B136" s="245"/>
      <c r="C136" s="246"/>
      <c r="D136" s="219" t="s">
        <v>151</v>
      </c>
      <c r="E136" s="247" t="s">
        <v>21</v>
      </c>
      <c r="F136" s="248" t="s">
        <v>189</v>
      </c>
      <c r="G136" s="246"/>
      <c r="H136" s="249">
        <v>32.61</v>
      </c>
      <c r="I136" s="250"/>
      <c r="J136" s="246"/>
      <c r="K136" s="246"/>
      <c r="L136" s="251"/>
      <c r="M136" s="252"/>
      <c r="N136" s="253"/>
      <c r="O136" s="253"/>
      <c r="P136" s="253"/>
      <c r="Q136" s="253"/>
      <c r="R136" s="253"/>
      <c r="S136" s="253"/>
      <c r="T136" s="254"/>
      <c r="AT136" s="255" t="s">
        <v>151</v>
      </c>
      <c r="AU136" s="255" t="s">
        <v>81</v>
      </c>
      <c r="AV136" s="13" t="s">
        <v>149</v>
      </c>
      <c r="AW136" s="13" t="s">
        <v>35</v>
      </c>
      <c r="AX136" s="13" t="s">
        <v>79</v>
      </c>
      <c r="AY136" s="255" t="s">
        <v>141</v>
      </c>
    </row>
    <row r="137" spans="2:65" s="1" customFormat="1" ht="25.5" customHeight="1">
      <c r="B137" s="41"/>
      <c r="C137" s="193" t="s">
        <v>222</v>
      </c>
      <c r="D137" s="193" t="s">
        <v>144</v>
      </c>
      <c r="E137" s="194" t="s">
        <v>223</v>
      </c>
      <c r="F137" s="195" t="s">
        <v>224</v>
      </c>
      <c r="G137" s="196" t="s">
        <v>181</v>
      </c>
      <c r="H137" s="197">
        <v>14.64</v>
      </c>
      <c r="I137" s="198"/>
      <c r="J137" s="199">
        <f>ROUND(I137*H137,2)</f>
        <v>0</v>
      </c>
      <c r="K137" s="195" t="s">
        <v>156</v>
      </c>
      <c r="L137" s="61"/>
      <c r="M137" s="200" t="s">
        <v>21</v>
      </c>
      <c r="N137" s="201" t="s">
        <v>42</v>
      </c>
      <c r="O137" s="42"/>
      <c r="P137" s="202">
        <f>O137*H137</f>
        <v>0</v>
      </c>
      <c r="Q137" s="202">
        <v>0.017</v>
      </c>
      <c r="R137" s="202">
        <f>Q137*H137</f>
        <v>0.24888000000000002</v>
      </c>
      <c r="S137" s="202">
        <v>0</v>
      </c>
      <c r="T137" s="203">
        <f>S137*H137</f>
        <v>0</v>
      </c>
      <c r="AR137" s="24" t="s">
        <v>149</v>
      </c>
      <c r="AT137" s="24" t="s">
        <v>144</v>
      </c>
      <c r="AU137" s="24" t="s">
        <v>81</v>
      </c>
      <c r="AY137" s="24" t="s">
        <v>141</v>
      </c>
      <c r="BE137" s="204">
        <f>IF(N137="základní",J137,0)</f>
        <v>0</v>
      </c>
      <c r="BF137" s="204">
        <f>IF(N137="snížená",J137,0)</f>
        <v>0</v>
      </c>
      <c r="BG137" s="204">
        <f>IF(N137="zákl. přenesená",J137,0)</f>
        <v>0</v>
      </c>
      <c r="BH137" s="204">
        <f>IF(N137="sníž. přenesená",J137,0)</f>
        <v>0</v>
      </c>
      <c r="BI137" s="204">
        <f>IF(N137="nulová",J137,0)</f>
        <v>0</v>
      </c>
      <c r="BJ137" s="24" t="s">
        <v>79</v>
      </c>
      <c r="BK137" s="204">
        <f>ROUND(I137*H137,2)</f>
        <v>0</v>
      </c>
      <c r="BL137" s="24" t="s">
        <v>149</v>
      </c>
      <c r="BM137" s="24" t="s">
        <v>225</v>
      </c>
    </row>
    <row r="138" spans="2:51" s="11" customFormat="1" ht="13.5">
      <c r="B138" s="205"/>
      <c r="C138" s="206"/>
      <c r="D138" s="207" t="s">
        <v>151</v>
      </c>
      <c r="E138" s="208" t="s">
        <v>21</v>
      </c>
      <c r="F138" s="209" t="s">
        <v>204</v>
      </c>
      <c r="G138" s="206"/>
      <c r="H138" s="210" t="s">
        <v>21</v>
      </c>
      <c r="I138" s="211"/>
      <c r="J138" s="206"/>
      <c r="K138" s="206"/>
      <c r="L138" s="212"/>
      <c r="M138" s="213"/>
      <c r="N138" s="214"/>
      <c r="O138" s="214"/>
      <c r="P138" s="214"/>
      <c r="Q138" s="214"/>
      <c r="R138" s="214"/>
      <c r="S138" s="214"/>
      <c r="T138" s="215"/>
      <c r="AT138" s="216" t="s">
        <v>151</v>
      </c>
      <c r="AU138" s="216" t="s">
        <v>81</v>
      </c>
      <c r="AV138" s="11" t="s">
        <v>79</v>
      </c>
      <c r="AW138" s="11" t="s">
        <v>35</v>
      </c>
      <c r="AX138" s="11" t="s">
        <v>71</v>
      </c>
      <c r="AY138" s="216" t="s">
        <v>141</v>
      </c>
    </row>
    <row r="139" spans="2:51" s="11" customFormat="1" ht="13.5">
      <c r="B139" s="205"/>
      <c r="C139" s="206"/>
      <c r="D139" s="207" t="s">
        <v>151</v>
      </c>
      <c r="E139" s="208" t="s">
        <v>21</v>
      </c>
      <c r="F139" s="209" t="s">
        <v>205</v>
      </c>
      <c r="G139" s="206"/>
      <c r="H139" s="210" t="s">
        <v>21</v>
      </c>
      <c r="I139" s="211"/>
      <c r="J139" s="206"/>
      <c r="K139" s="206"/>
      <c r="L139" s="212"/>
      <c r="M139" s="213"/>
      <c r="N139" s="214"/>
      <c r="O139" s="214"/>
      <c r="P139" s="214"/>
      <c r="Q139" s="214"/>
      <c r="R139" s="214"/>
      <c r="S139" s="214"/>
      <c r="T139" s="215"/>
      <c r="AT139" s="216" t="s">
        <v>151</v>
      </c>
      <c r="AU139" s="216" t="s">
        <v>81</v>
      </c>
      <c r="AV139" s="11" t="s">
        <v>79</v>
      </c>
      <c r="AW139" s="11" t="s">
        <v>35</v>
      </c>
      <c r="AX139" s="11" t="s">
        <v>71</v>
      </c>
      <c r="AY139" s="216" t="s">
        <v>141</v>
      </c>
    </row>
    <row r="140" spans="2:51" s="12" customFormat="1" ht="13.5">
      <c r="B140" s="217"/>
      <c r="C140" s="218"/>
      <c r="D140" s="219" t="s">
        <v>151</v>
      </c>
      <c r="E140" s="220" t="s">
        <v>21</v>
      </c>
      <c r="F140" s="221" t="s">
        <v>206</v>
      </c>
      <c r="G140" s="218"/>
      <c r="H140" s="222">
        <v>14.64</v>
      </c>
      <c r="I140" s="223"/>
      <c r="J140" s="218"/>
      <c r="K140" s="218"/>
      <c r="L140" s="224"/>
      <c r="M140" s="225"/>
      <c r="N140" s="226"/>
      <c r="O140" s="226"/>
      <c r="P140" s="226"/>
      <c r="Q140" s="226"/>
      <c r="R140" s="226"/>
      <c r="S140" s="226"/>
      <c r="T140" s="227"/>
      <c r="AT140" s="228" t="s">
        <v>151</v>
      </c>
      <c r="AU140" s="228" t="s">
        <v>81</v>
      </c>
      <c r="AV140" s="12" t="s">
        <v>81</v>
      </c>
      <c r="AW140" s="12" t="s">
        <v>35</v>
      </c>
      <c r="AX140" s="12" t="s">
        <v>79</v>
      </c>
      <c r="AY140" s="228" t="s">
        <v>141</v>
      </c>
    </row>
    <row r="141" spans="2:65" s="1" customFormat="1" ht="25.5" customHeight="1">
      <c r="B141" s="41"/>
      <c r="C141" s="193" t="s">
        <v>10</v>
      </c>
      <c r="D141" s="193" t="s">
        <v>144</v>
      </c>
      <c r="E141" s="194" t="s">
        <v>226</v>
      </c>
      <c r="F141" s="195" t="s">
        <v>227</v>
      </c>
      <c r="G141" s="196" t="s">
        <v>181</v>
      </c>
      <c r="H141" s="197">
        <v>14.76</v>
      </c>
      <c r="I141" s="198"/>
      <c r="J141" s="199">
        <f>ROUND(I141*H141,2)</f>
        <v>0</v>
      </c>
      <c r="K141" s="195" t="s">
        <v>156</v>
      </c>
      <c r="L141" s="61"/>
      <c r="M141" s="200" t="s">
        <v>21</v>
      </c>
      <c r="N141" s="201" t="s">
        <v>42</v>
      </c>
      <c r="O141" s="42"/>
      <c r="P141" s="202">
        <f>O141*H141</f>
        <v>0</v>
      </c>
      <c r="Q141" s="202">
        <v>0.00735</v>
      </c>
      <c r="R141" s="202">
        <f>Q141*H141</f>
        <v>0.108486</v>
      </c>
      <c r="S141" s="202">
        <v>0</v>
      </c>
      <c r="T141" s="203">
        <f>S141*H141</f>
        <v>0</v>
      </c>
      <c r="AR141" s="24" t="s">
        <v>149</v>
      </c>
      <c r="AT141" s="24" t="s">
        <v>144</v>
      </c>
      <c r="AU141" s="24" t="s">
        <v>81</v>
      </c>
      <c r="AY141" s="24" t="s">
        <v>141</v>
      </c>
      <c r="BE141" s="204">
        <f>IF(N141="základní",J141,0)</f>
        <v>0</v>
      </c>
      <c r="BF141" s="204">
        <f>IF(N141="snížená",J141,0)</f>
        <v>0</v>
      </c>
      <c r="BG141" s="204">
        <f>IF(N141="zákl. přenesená",J141,0)</f>
        <v>0</v>
      </c>
      <c r="BH141" s="204">
        <f>IF(N141="sníž. přenesená",J141,0)</f>
        <v>0</v>
      </c>
      <c r="BI141" s="204">
        <f>IF(N141="nulová",J141,0)</f>
        <v>0</v>
      </c>
      <c r="BJ141" s="24" t="s">
        <v>79</v>
      </c>
      <c r="BK141" s="204">
        <f>ROUND(I141*H141,2)</f>
        <v>0</v>
      </c>
      <c r="BL141" s="24" t="s">
        <v>149</v>
      </c>
      <c r="BM141" s="24" t="s">
        <v>228</v>
      </c>
    </row>
    <row r="142" spans="2:47" s="1" customFormat="1" ht="27">
      <c r="B142" s="41"/>
      <c r="C142" s="63"/>
      <c r="D142" s="207" t="s">
        <v>164</v>
      </c>
      <c r="E142" s="63"/>
      <c r="F142" s="241" t="s">
        <v>229</v>
      </c>
      <c r="G142" s="63"/>
      <c r="H142" s="63"/>
      <c r="I142" s="163"/>
      <c r="J142" s="63"/>
      <c r="K142" s="63"/>
      <c r="L142" s="61"/>
      <c r="M142" s="230"/>
      <c r="N142" s="42"/>
      <c r="O142" s="42"/>
      <c r="P142" s="42"/>
      <c r="Q142" s="42"/>
      <c r="R142" s="42"/>
      <c r="S142" s="42"/>
      <c r="T142" s="78"/>
      <c r="AT142" s="24" t="s">
        <v>164</v>
      </c>
      <c r="AU142" s="24" t="s">
        <v>81</v>
      </c>
    </row>
    <row r="143" spans="2:51" s="11" customFormat="1" ht="13.5">
      <c r="B143" s="205"/>
      <c r="C143" s="206"/>
      <c r="D143" s="207" t="s">
        <v>151</v>
      </c>
      <c r="E143" s="208" t="s">
        <v>21</v>
      </c>
      <c r="F143" s="209" t="s">
        <v>230</v>
      </c>
      <c r="G143" s="206"/>
      <c r="H143" s="210" t="s">
        <v>21</v>
      </c>
      <c r="I143" s="211"/>
      <c r="J143" s="206"/>
      <c r="K143" s="206"/>
      <c r="L143" s="212"/>
      <c r="M143" s="213"/>
      <c r="N143" s="214"/>
      <c r="O143" s="214"/>
      <c r="P143" s="214"/>
      <c r="Q143" s="214"/>
      <c r="R143" s="214"/>
      <c r="S143" s="214"/>
      <c r="T143" s="215"/>
      <c r="AT143" s="216" t="s">
        <v>151</v>
      </c>
      <c r="AU143" s="216" t="s">
        <v>81</v>
      </c>
      <c r="AV143" s="11" t="s">
        <v>79</v>
      </c>
      <c r="AW143" s="11" t="s">
        <v>35</v>
      </c>
      <c r="AX143" s="11" t="s">
        <v>71</v>
      </c>
      <c r="AY143" s="216" t="s">
        <v>141</v>
      </c>
    </row>
    <row r="144" spans="2:51" s="11" customFormat="1" ht="13.5">
      <c r="B144" s="205"/>
      <c r="C144" s="206"/>
      <c r="D144" s="207" t="s">
        <v>151</v>
      </c>
      <c r="E144" s="208" t="s">
        <v>21</v>
      </c>
      <c r="F144" s="209" t="s">
        <v>231</v>
      </c>
      <c r="G144" s="206"/>
      <c r="H144" s="210" t="s">
        <v>21</v>
      </c>
      <c r="I144" s="211"/>
      <c r="J144" s="206"/>
      <c r="K144" s="206"/>
      <c r="L144" s="212"/>
      <c r="M144" s="213"/>
      <c r="N144" s="214"/>
      <c r="O144" s="214"/>
      <c r="P144" s="214"/>
      <c r="Q144" s="214"/>
      <c r="R144" s="214"/>
      <c r="S144" s="214"/>
      <c r="T144" s="215"/>
      <c r="AT144" s="216" t="s">
        <v>151</v>
      </c>
      <c r="AU144" s="216" t="s">
        <v>81</v>
      </c>
      <c r="AV144" s="11" t="s">
        <v>79</v>
      </c>
      <c r="AW144" s="11" t="s">
        <v>35</v>
      </c>
      <c r="AX144" s="11" t="s">
        <v>71</v>
      </c>
      <c r="AY144" s="216" t="s">
        <v>141</v>
      </c>
    </row>
    <row r="145" spans="2:51" s="11" customFormat="1" ht="13.5">
      <c r="B145" s="205"/>
      <c r="C145" s="206"/>
      <c r="D145" s="207" t="s">
        <v>151</v>
      </c>
      <c r="E145" s="208" t="s">
        <v>21</v>
      </c>
      <c r="F145" s="209" t="s">
        <v>232</v>
      </c>
      <c r="G145" s="206"/>
      <c r="H145" s="210" t="s">
        <v>21</v>
      </c>
      <c r="I145" s="211"/>
      <c r="J145" s="206"/>
      <c r="K145" s="206"/>
      <c r="L145" s="212"/>
      <c r="M145" s="213"/>
      <c r="N145" s="214"/>
      <c r="O145" s="214"/>
      <c r="P145" s="214"/>
      <c r="Q145" s="214"/>
      <c r="R145" s="214"/>
      <c r="S145" s="214"/>
      <c r="T145" s="215"/>
      <c r="AT145" s="216" t="s">
        <v>151</v>
      </c>
      <c r="AU145" s="216" t="s">
        <v>81</v>
      </c>
      <c r="AV145" s="11" t="s">
        <v>79</v>
      </c>
      <c r="AW145" s="11" t="s">
        <v>35</v>
      </c>
      <c r="AX145" s="11" t="s">
        <v>71</v>
      </c>
      <c r="AY145" s="216" t="s">
        <v>141</v>
      </c>
    </row>
    <row r="146" spans="2:51" s="12" customFormat="1" ht="13.5">
      <c r="B146" s="217"/>
      <c r="C146" s="218"/>
      <c r="D146" s="207" t="s">
        <v>151</v>
      </c>
      <c r="E146" s="242" t="s">
        <v>21</v>
      </c>
      <c r="F146" s="243" t="s">
        <v>233</v>
      </c>
      <c r="G146" s="218"/>
      <c r="H146" s="244">
        <v>5.196</v>
      </c>
      <c r="I146" s="223"/>
      <c r="J146" s="218"/>
      <c r="K146" s="218"/>
      <c r="L146" s="224"/>
      <c r="M146" s="225"/>
      <c r="N146" s="226"/>
      <c r="O146" s="226"/>
      <c r="P146" s="226"/>
      <c r="Q146" s="226"/>
      <c r="R146" s="226"/>
      <c r="S146" s="226"/>
      <c r="T146" s="227"/>
      <c r="AT146" s="228" t="s">
        <v>151</v>
      </c>
      <c r="AU146" s="228" t="s">
        <v>81</v>
      </c>
      <c r="AV146" s="12" t="s">
        <v>81</v>
      </c>
      <c r="AW146" s="12" t="s">
        <v>35</v>
      </c>
      <c r="AX146" s="12" t="s">
        <v>71</v>
      </c>
      <c r="AY146" s="228" t="s">
        <v>141</v>
      </c>
    </row>
    <row r="147" spans="2:51" s="12" customFormat="1" ht="13.5">
      <c r="B147" s="217"/>
      <c r="C147" s="218"/>
      <c r="D147" s="207" t="s">
        <v>151</v>
      </c>
      <c r="E147" s="242" t="s">
        <v>21</v>
      </c>
      <c r="F147" s="243" t="s">
        <v>234</v>
      </c>
      <c r="G147" s="218"/>
      <c r="H147" s="244">
        <v>5.036</v>
      </c>
      <c r="I147" s="223"/>
      <c r="J147" s="218"/>
      <c r="K147" s="218"/>
      <c r="L147" s="224"/>
      <c r="M147" s="225"/>
      <c r="N147" s="226"/>
      <c r="O147" s="226"/>
      <c r="P147" s="226"/>
      <c r="Q147" s="226"/>
      <c r="R147" s="226"/>
      <c r="S147" s="226"/>
      <c r="T147" s="227"/>
      <c r="AT147" s="228" t="s">
        <v>151</v>
      </c>
      <c r="AU147" s="228" t="s">
        <v>81</v>
      </c>
      <c r="AV147" s="12" t="s">
        <v>81</v>
      </c>
      <c r="AW147" s="12" t="s">
        <v>35</v>
      </c>
      <c r="AX147" s="12" t="s">
        <v>71</v>
      </c>
      <c r="AY147" s="228" t="s">
        <v>141</v>
      </c>
    </row>
    <row r="148" spans="2:51" s="12" customFormat="1" ht="13.5">
      <c r="B148" s="217"/>
      <c r="C148" s="218"/>
      <c r="D148" s="207" t="s">
        <v>151</v>
      </c>
      <c r="E148" s="242" t="s">
        <v>21</v>
      </c>
      <c r="F148" s="243" t="s">
        <v>235</v>
      </c>
      <c r="G148" s="218"/>
      <c r="H148" s="244">
        <v>4.528</v>
      </c>
      <c r="I148" s="223"/>
      <c r="J148" s="218"/>
      <c r="K148" s="218"/>
      <c r="L148" s="224"/>
      <c r="M148" s="225"/>
      <c r="N148" s="226"/>
      <c r="O148" s="226"/>
      <c r="P148" s="226"/>
      <c r="Q148" s="226"/>
      <c r="R148" s="226"/>
      <c r="S148" s="226"/>
      <c r="T148" s="227"/>
      <c r="AT148" s="228" t="s">
        <v>151</v>
      </c>
      <c r="AU148" s="228" t="s">
        <v>81</v>
      </c>
      <c r="AV148" s="12" t="s">
        <v>81</v>
      </c>
      <c r="AW148" s="12" t="s">
        <v>35</v>
      </c>
      <c r="AX148" s="12" t="s">
        <v>71</v>
      </c>
      <c r="AY148" s="228" t="s">
        <v>141</v>
      </c>
    </row>
    <row r="149" spans="2:51" s="13" customFormat="1" ht="13.5">
      <c r="B149" s="245"/>
      <c r="C149" s="246"/>
      <c r="D149" s="219" t="s">
        <v>151</v>
      </c>
      <c r="E149" s="247" t="s">
        <v>21</v>
      </c>
      <c r="F149" s="248" t="s">
        <v>189</v>
      </c>
      <c r="G149" s="246"/>
      <c r="H149" s="249">
        <v>14.76</v>
      </c>
      <c r="I149" s="250"/>
      <c r="J149" s="246"/>
      <c r="K149" s="246"/>
      <c r="L149" s="251"/>
      <c r="M149" s="252"/>
      <c r="N149" s="253"/>
      <c r="O149" s="253"/>
      <c r="P149" s="253"/>
      <c r="Q149" s="253"/>
      <c r="R149" s="253"/>
      <c r="S149" s="253"/>
      <c r="T149" s="254"/>
      <c r="AT149" s="255" t="s">
        <v>151</v>
      </c>
      <c r="AU149" s="255" t="s">
        <v>81</v>
      </c>
      <c r="AV149" s="13" t="s">
        <v>149</v>
      </c>
      <c r="AW149" s="13" t="s">
        <v>35</v>
      </c>
      <c r="AX149" s="13" t="s">
        <v>79</v>
      </c>
      <c r="AY149" s="255" t="s">
        <v>141</v>
      </c>
    </row>
    <row r="150" spans="2:65" s="1" customFormat="1" ht="25.5" customHeight="1">
      <c r="B150" s="41"/>
      <c r="C150" s="193" t="s">
        <v>236</v>
      </c>
      <c r="D150" s="193" t="s">
        <v>144</v>
      </c>
      <c r="E150" s="194" t="s">
        <v>237</v>
      </c>
      <c r="F150" s="195" t="s">
        <v>238</v>
      </c>
      <c r="G150" s="196" t="s">
        <v>181</v>
      </c>
      <c r="H150" s="197">
        <v>39.201</v>
      </c>
      <c r="I150" s="198"/>
      <c r="J150" s="199">
        <f>ROUND(I150*H150,2)</f>
        <v>0</v>
      </c>
      <c r="K150" s="195" t="s">
        <v>156</v>
      </c>
      <c r="L150" s="61"/>
      <c r="M150" s="200" t="s">
        <v>21</v>
      </c>
      <c r="N150" s="201" t="s">
        <v>42</v>
      </c>
      <c r="O150" s="42"/>
      <c r="P150" s="202">
        <f>O150*H150</f>
        <v>0</v>
      </c>
      <c r="Q150" s="202">
        <v>0.00026</v>
      </c>
      <c r="R150" s="202">
        <f>Q150*H150</f>
        <v>0.01019226</v>
      </c>
      <c r="S150" s="202">
        <v>0</v>
      </c>
      <c r="T150" s="203">
        <f>S150*H150</f>
        <v>0</v>
      </c>
      <c r="AR150" s="24" t="s">
        <v>149</v>
      </c>
      <c r="AT150" s="24" t="s">
        <v>144</v>
      </c>
      <c r="AU150" s="24" t="s">
        <v>81</v>
      </c>
      <c r="AY150" s="24" t="s">
        <v>141</v>
      </c>
      <c r="BE150" s="204">
        <f>IF(N150="základní",J150,0)</f>
        <v>0</v>
      </c>
      <c r="BF150" s="204">
        <f>IF(N150="snížená",J150,0)</f>
        <v>0</v>
      </c>
      <c r="BG150" s="204">
        <f>IF(N150="zákl. přenesená",J150,0)</f>
        <v>0</v>
      </c>
      <c r="BH150" s="204">
        <f>IF(N150="sníž. přenesená",J150,0)</f>
        <v>0</v>
      </c>
      <c r="BI150" s="204">
        <f>IF(N150="nulová",J150,0)</f>
        <v>0</v>
      </c>
      <c r="BJ150" s="24" t="s">
        <v>79</v>
      </c>
      <c r="BK150" s="204">
        <f>ROUND(I150*H150,2)</f>
        <v>0</v>
      </c>
      <c r="BL150" s="24" t="s">
        <v>149</v>
      </c>
      <c r="BM150" s="24" t="s">
        <v>239</v>
      </c>
    </row>
    <row r="151" spans="2:51" s="12" customFormat="1" ht="13.5">
      <c r="B151" s="217"/>
      <c r="C151" s="218"/>
      <c r="D151" s="207" t="s">
        <v>151</v>
      </c>
      <c r="E151" s="242" t="s">
        <v>21</v>
      </c>
      <c r="F151" s="243" t="s">
        <v>240</v>
      </c>
      <c r="G151" s="218"/>
      <c r="H151" s="244">
        <v>24.441</v>
      </c>
      <c r="I151" s="223"/>
      <c r="J151" s="218"/>
      <c r="K151" s="218"/>
      <c r="L151" s="224"/>
      <c r="M151" s="225"/>
      <c r="N151" s="226"/>
      <c r="O151" s="226"/>
      <c r="P151" s="226"/>
      <c r="Q151" s="226"/>
      <c r="R151" s="226"/>
      <c r="S151" s="226"/>
      <c r="T151" s="227"/>
      <c r="AT151" s="228" t="s">
        <v>151</v>
      </c>
      <c r="AU151" s="228" t="s">
        <v>81</v>
      </c>
      <c r="AV151" s="12" t="s">
        <v>81</v>
      </c>
      <c r="AW151" s="12" t="s">
        <v>35</v>
      </c>
      <c r="AX151" s="12" t="s">
        <v>71</v>
      </c>
      <c r="AY151" s="228" t="s">
        <v>141</v>
      </c>
    </row>
    <row r="152" spans="2:51" s="12" customFormat="1" ht="13.5">
      <c r="B152" s="217"/>
      <c r="C152" s="218"/>
      <c r="D152" s="207" t="s">
        <v>151</v>
      </c>
      <c r="E152" s="242" t="s">
        <v>21</v>
      </c>
      <c r="F152" s="243" t="s">
        <v>241</v>
      </c>
      <c r="G152" s="218"/>
      <c r="H152" s="244">
        <v>14.76</v>
      </c>
      <c r="I152" s="223"/>
      <c r="J152" s="218"/>
      <c r="K152" s="218"/>
      <c r="L152" s="224"/>
      <c r="M152" s="225"/>
      <c r="N152" s="226"/>
      <c r="O152" s="226"/>
      <c r="P152" s="226"/>
      <c r="Q152" s="226"/>
      <c r="R152" s="226"/>
      <c r="S152" s="226"/>
      <c r="T152" s="227"/>
      <c r="AT152" s="228" t="s">
        <v>151</v>
      </c>
      <c r="AU152" s="228" t="s">
        <v>81</v>
      </c>
      <c r="AV152" s="12" t="s">
        <v>81</v>
      </c>
      <c r="AW152" s="12" t="s">
        <v>35</v>
      </c>
      <c r="AX152" s="12" t="s">
        <v>71</v>
      </c>
      <c r="AY152" s="228" t="s">
        <v>141</v>
      </c>
    </row>
    <row r="153" spans="2:51" s="13" customFormat="1" ht="13.5">
      <c r="B153" s="245"/>
      <c r="C153" s="246"/>
      <c r="D153" s="219" t="s">
        <v>151</v>
      </c>
      <c r="E153" s="247" t="s">
        <v>21</v>
      </c>
      <c r="F153" s="248" t="s">
        <v>189</v>
      </c>
      <c r="G153" s="246"/>
      <c r="H153" s="249">
        <v>39.201</v>
      </c>
      <c r="I153" s="250"/>
      <c r="J153" s="246"/>
      <c r="K153" s="246"/>
      <c r="L153" s="251"/>
      <c r="M153" s="252"/>
      <c r="N153" s="253"/>
      <c r="O153" s="253"/>
      <c r="P153" s="253"/>
      <c r="Q153" s="253"/>
      <c r="R153" s="253"/>
      <c r="S153" s="253"/>
      <c r="T153" s="254"/>
      <c r="AT153" s="255" t="s">
        <v>151</v>
      </c>
      <c r="AU153" s="255" t="s">
        <v>81</v>
      </c>
      <c r="AV153" s="13" t="s">
        <v>149</v>
      </c>
      <c r="AW153" s="13" t="s">
        <v>35</v>
      </c>
      <c r="AX153" s="13" t="s">
        <v>79</v>
      </c>
      <c r="AY153" s="255" t="s">
        <v>141</v>
      </c>
    </row>
    <row r="154" spans="2:65" s="1" customFormat="1" ht="25.5" customHeight="1">
      <c r="B154" s="41"/>
      <c r="C154" s="193" t="s">
        <v>242</v>
      </c>
      <c r="D154" s="193" t="s">
        <v>144</v>
      </c>
      <c r="E154" s="194" t="s">
        <v>243</v>
      </c>
      <c r="F154" s="195" t="s">
        <v>244</v>
      </c>
      <c r="G154" s="196" t="s">
        <v>181</v>
      </c>
      <c r="H154" s="197">
        <v>24.441</v>
      </c>
      <c r="I154" s="198"/>
      <c r="J154" s="199">
        <f>ROUND(I154*H154,2)</f>
        <v>0</v>
      </c>
      <c r="K154" s="195" t="s">
        <v>156</v>
      </c>
      <c r="L154" s="61"/>
      <c r="M154" s="200" t="s">
        <v>21</v>
      </c>
      <c r="N154" s="201" t="s">
        <v>42</v>
      </c>
      <c r="O154" s="42"/>
      <c r="P154" s="202">
        <f>O154*H154</f>
        <v>0</v>
      </c>
      <c r="Q154" s="202">
        <v>0.00079</v>
      </c>
      <c r="R154" s="202">
        <f>Q154*H154</f>
        <v>0.019308389999999998</v>
      </c>
      <c r="S154" s="202">
        <v>0</v>
      </c>
      <c r="T154" s="203">
        <f>S154*H154</f>
        <v>0</v>
      </c>
      <c r="AR154" s="24" t="s">
        <v>149</v>
      </c>
      <c r="AT154" s="24" t="s">
        <v>144</v>
      </c>
      <c r="AU154" s="24" t="s">
        <v>81</v>
      </c>
      <c r="AY154" s="24" t="s">
        <v>141</v>
      </c>
      <c r="BE154" s="204">
        <f>IF(N154="základní",J154,0)</f>
        <v>0</v>
      </c>
      <c r="BF154" s="204">
        <f>IF(N154="snížená",J154,0)</f>
        <v>0</v>
      </c>
      <c r="BG154" s="204">
        <f>IF(N154="zákl. přenesená",J154,0)</f>
        <v>0</v>
      </c>
      <c r="BH154" s="204">
        <f>IF(N154="sníž. přenesená",J154,0)</f>
        <v>0</v>
      </c>
      <c r="BI154" s="204">
        <f>IF(N154="nulová",J154,0)</f>
        <v>0</v>
      </c>
      <c r="BJ154" s="24" t="s">
        <v>79</v>
      </c>
      <c r="BK154" s="204">
        <f>ROUND(I154*H154,2)</f>
        <v>0</v>
      </c>
      <c r="BL154" s="24" t="s">
        <v>149</v>
      </c>
      <c r="BM154" s="24" t="s">
        <v>245</v>
      </c>
    </row>
    <row r="155" spans="2:51" s="11" customFormat="1" ht="13.5">
      <c r="B155" s="205"/>
      <c r="C155" s="206"/>
      <c r="D155" s="207" t="s">
        <v>151</v>
      </c>
      <c r="E155" s="208" t="s">
        <v>21</v>
      </c>
      <c r="F155" s="209" t="s">
        <v>246</v>
      </c>
      <c r="G155" s="206"/>
      <c r="H155" s="210" t="s">
        <v>21</v>
      </c>
      <c r="I155" s="211"/>
      <c r="J155" s="206"/>
      <c r="K155" s="206"/>
      <c r="L155" s="212"/>
      <c r="M155" s="213"/>
      <c r="N155" s="214"/>
      <c r="O155" s="214"/>
      <c r="P155" s="214"/>
      <c r="Q155" s="214"/>
      <c r="R155" s="214"/>
      <c r="S155" s="214"/>
      <c r="T155" s="215"/>
      <c r="AT155" s="216" t="s">
        <v>151</v>
      </c>
      <c r="AU155" s="216" t="s">
        <v>81</v>
      </c>
      <c r="AV155" s="11" t="s">
        <v>79</v>
      </c>
      <c r="AW155" s="11" t="s">
        <v>35</v>
      </c>
      <c r="AX155" s="11" t="s">
        <v>71</v>
      </c>
      <c r="AY155" s="216" t="s">
        <v>141</v>
      </c>
    </row>
    <row r="156" spans="2:51" s="11" customFormat="1" ht="13.5">
      <c r="B156" s="205"/>
      <c r="C156" s="206"/>
      <c r="D156" s="207" t="s">
        <v>151</v>
      </c>
      <c r="E156" s="208" t="s">
        <v>21</v>
      </c>
      <c r="F156" s="209" t="s">
        <v>232</v>
      </c>
      <c r="G156" s="206"/>
      <c r="H156" s="210" t="s">
        <v>21</v>
      </c>
      <c r="I156" s="211"/>
      <c r="J156" s="206"/>
      <c r="K156" s="206"/>
      <c r="L156" s="212"/>
      <c r="M156" s="213"/>
      <c r="N156" s="214"/>
      <c r="O156" s="214"/>
      <c r="P156" s="214"/>
      <c r="Q156" s="214"/>
      <c r="R156" s="214"/>
      <c r="S156" s="214"/>
      <c r="T156" s="215"/>
      <c r="AT156" s="216" t="s">
        <v>151</v>
      </c>
      <c r="AU156" s="216" t="s">
        <v>81</v>
      </c>
      <c r="AV156" s="11" t="s">
        <v>79</v>
      </c>
      <c r="AW156" s="11" t="s">
        <v>35</v>
      </c>
      <c r="AX156" s="11" t="s">
        <v>71</v>
      </c>
      <c r="AY156" s="216" t="s">
        <v>141</v>
      </c>
    </row>
    <row r="157" spans="2:51" s="12" customFormat="1" ht="13.5">
      <c r="B157" s="217"/>
      <c r="C157" s="218"/>
      <c r="D157" s="207" t="s">
        <v>151</v>
      </c>
      <c r="E157" s="242" t="s">
        <v>21</v>
      </c>
      <c r="F157" s="243" t="s">
        <v>247</v>
      </c>
      <c r="G157" s="218"/>
      <c r="H157" s="244">
        <v>22.641</v>
      </c>
      <c r="I157" s="223"/>
      <c r="J157" s="218"/>
      <c r="K157" s="218"/>
      <c r="L157" s="224"/>
      <c r="M157" s="225"/>
      <c r="N157" s="226"/>
      <c r="O157" s="226"/>
      <c r="P157" s="226"/>
      <c r="Q157" s="226"/>
      <c r="R157" s="226"/>
      <c r="S157" s="226"/>
      <c r="T157" s="227"/>
      <c r="AT157" s="228" t="s">
        <v>151</v>
      </c>
      <c r="AU157" s="228" t="s">
        <v>81</v>
      </c>
      <c r="AV157" s="12" t="s">
        <v>81</v>
      </c>
      <c r="AW157" s="12" t="s">
        <v>35</v>
      </c>
      <c r="AX157" s="12" t="s">
        <v>71</v>
      </c>
      <c r="AY157" s="228" t="s">
        <v>141</v>
      </c>
    </row>
    <row r="158" spans="2:51" s="12" customFormat="1" ht="13.5">
      <c r="B158" s="217"/>
      <c r="C158" s="218"/>
      <c r="D158" s="207" t="s">
        <v>151</v>
      </c>
      <c r="E158" s="242" t="s">
        <v>21</v>
      </c>
      <c r="F158" s="243" t="s">
        <v>193</v>
      </c>
      <c r="G158" s="218"/>
      <c r="H158" s="244">
        <v>1.8</v>
      </c>
      <c r="I158" s="223"/>
      <c r="J158" s="218"/>
      <c r="K158" s="218"/>
      <c r="L158" s="224"/>
      <c r="M158" s="225"/>
      <c r="N158" s="226"/>
      <c r="O158" s="226"/>
      <c r="P158" s="226"/>
      <c r="Q158" s="226"/>
      <c r="R158" s="226"/>
      <c r="S158" s="226"/>
      <c r="T158" s="227"/>
      <c r="AT158" s="228" t="s">
        <v>151</v>
      </c>
      <c r="AU158" s="228" t="s">
        <v>81</v>
      </c>
      <c r="AV158" s="12" t="s">
        <v>81</v>
      </c>
      <c r="AW158" s="12" t="s">
        <v>35</v>
      </c>
      <c r="AX158" s="12" t="s">
        <v>71</v>
      </c>
      <c r="AY158" s="228" t="s">
        <v>141</v>
      </c>
    </row>
    <row r="159" spans="2:51" s="13" customFormat="1" ht="13.5">
      <c r="B159" s="245"/>
      <c r="C159" s="246"/>
      <c r="D159" s="219" t="s">
        <v>151</v>
      </c>
      <c r="E159" s="247" t="s">
        <v>21</v>
      </c>
      <c r="F159" s="248" t="s">
        <v>189</v>
      </c>
      <c r="G159" s="246"/>
      <c r="H159" s="249">
        <v>24.441</v>
      </c>
      <c r="I159" s="250"/>
      <c r="J159" s="246"/>
      <c r="K159" s="246"/>
      <c r="L159" s="251"/>
      <c r="M159" s="252"/>
      <c r="N159" s="253"/>
      <c r="O159" s="253"/>
      <c r="P159" s="253"/>
      <c r="Q159" s="253"/>
      <c r="R159" s="253"/>
      <c r="S159" s="253"/>
      <c r="T159" s="254"/>
      <c r="AT159" s="255" t="s">
        <v>151</v>
      </c>
      <c r="AU159" s="255" t="s">
        <v>81</v>
      </c>
      <c r="AV159" s="13" t="s">
        <v>149</v>
      </c>
      <c r="AW159" s="13" t="s">
        <v>35</v>
      </c>
      <c r="AX159" s="13" t="s">
        <v>79</v>
      </c>
      <c r="AY159" s="255" t="s">
        <v>141</v>
      </c>
    </row>
    <row r="160" spans="2:65" s="1" customFormat="1" ht="16.5" customHeight="1">
      <c r="B160" s="41"/>
      <c r="C160" s="193" t="s">
        <v>248</v>
      </c>
      <c r="D160" s="193" t="s">
        <v>144</v>
      </c>
      <c r="E160" s="194" t="s">
        <v>249</v>
      </c>
      <c r="F160" s="195" t="s">
        <v>250</v>
      </c>
      <c r="G160" s="196" t="s">
        <v>181</v>
      </c>
      <c r="H160" s="197">
        <v>42.318</v>
      </c>
      <c r="I160" s="198"/>
      <c r="J160" s="199">
        <f>ROUND(I160*H160,2)</f>
        <v>0</v>
      </c>
      <c r="K160" s="195" t="s">
        <v>156</v>
      </c>
      <c r="L160" s="61"/>
      <c r="M160" s="200" t="s">
        <v>21</v>
      </c>
      <c r="N160" s="201" t="s">
        <v>42</v>
      </c>
      <c r="O160" s="42"/>
      <c r="P160" s="202">
        <f>O160*H160</f>
        <v>0</v>
      </c>
      <c r="Q160" s="202">
        <v>0.003</v>
      </c>
      <c r="R160" s="202">
        <f>Q160*H160</f>
        <v>0.12695399999999998</v>
      </c>
      <c r="S160" s="202">
        <v>0</v>
      </c>
      <c r="T160" s="203">
        <f>S160*H160</f>
        <v>0</v>
      </c>
      <c r="AR160" s="24" t="s">
        <v>149</v>
      </c>
      <c r="AT160" s="24" t="s">
        <v>144</v>
      </c>
      <c r="AU160" s="24" t="s">
        <v>81</v>
      </c>
      <c r="AY160" s="24" t="s">
        <v>141</v>
      </c>
      <c r="BE160" s="204">
        <f>IF(N160="základní",J160,0)</f>
        <v>0</v>
      </c>
      <c r="BF160" s="204">
        <f>IF(N160="snížená",J160,0)</f>
        <v>0</v>
      </c>
      <c r="BG160" s="204">
        <f>IF(N160="zákl. přenesená",J160,0)</f>
        <v>0</v>
      </c>
      <c r="BH160" s="204">
        <f>IF(N160="sníž. přenesená",J160,0)</f>
        <v>0</v>
      </c>
      <c r="BI160" s="204">
        <f>IF(N160="nulová",J160,0)</f>
        <v>0</v>
      </c>
      <c r="BJ160" s="24" t="s">
        <v>79</v>
      </c>
      <c r="BK160" s="204">
        <f>ROUND(I160*H160,2)</f>
        <v>0</v>
      </c>
      <c r="BL160" s="24" t="s">
        <v>149</v>
      </c>
      <c r="BM160" s="24" t="s">
        <v>251</v>
      </c>
    </row>
    <row r="161" spans="2:51" s="11" customFormat="1" ht="13.5">
      <c r="B161" s="205"/>
      <c r="C161" s="206"/>
      <c r="D161" s="207" t="s">
        <v>151</v>
      </c>
      <c r="E161" s="208" t="s">
        <v>21</v>
      </c>
      <c r="F161" s="209" t="s">
        <v>230</v>
      </c>
      <c r="G161" s="206"/>
      <c r="H161" s="210" t="s">
        <v>21</v>
      </c>
      <c r="I161" s="211"/>
      <c r="J161" s="206"/>
      <c r="K161" s="206"/>
      <c r="L161" s="212"/>
      <c r="M161" s="213"/>
      <c r="N161" s="214"/>
      <c r="O161" s="214"/>
      <c r="P161" s="214"/>
      <c r="Q161" s="214"/>
      <c r="R161" s="214"/>
      <c r="S161" s="214"/>
      <c r="T161" s="215"/>
      <c r="AT161" s="216" t="s">
        <v>151</v>
      </c>
      <c r="AU161" s="216" t="s">
        <v>81</v>
      </c>
      <c r="AV161" s="11" t="s">
        <v>79</v>
      </c>
      <c r="AW161" s="11" t="s">
        <v>35</v>
      </c>
      <c r="AX161" s="11" t="s">
        <v>71</v>
      </c>
      <c r="AY161" s="216" t="s">
        <v>141</v>
      </c>
    </row>
    <row r="162" spans="2:51" s="11" customFormat="1" ht="13.5">
      <c r="B162" s="205"/>
      <c r="C162" s="206"/>
      <c r="D162" s="207" t="s">
        <v>151</v>
      </c>
      <c r="E162" s="208" t="s">
        <v>21</v>
      </c>
      <c r="F162" s="209" t="s">
        <v>231</v>
      </c>
      <c r="G162" s="206"/>
      <c r="H162" s="210" t="s">
        <v>21</v>
      </c>
      <c r="I162" s="211"/>
      <c r="J162" s="206"/>
      <c r="K162" s="206"/>
      <c r="L162" s="212"/>
      <c r="M162" s="213"/>
      <c r="N162" s="214"/>
      <c r="O162" s="214"/>
      <c r="P162" s="214"/>
      <c r="Q162" s="214"/>
      <c r="R162" s="214"/>
      <c r="S162" s="214"/>
      <c r="T162" s="215"/>
      <c r="AT162" s="216" t="s">
        <v>151</v>
      </c>
      <c r="AU162" s="216" t="s">
        <v>81</v>
      </c>
      <c r="AV162" s="11" t="s">
        <v>79</v>
      </c>
      <c r="AW162" s="11" t="s">
        <v>35</v>
      </c>
      <c r="AX162" s="11" t="s">
        <v>71</v>
      </c>
      <c r="AY162" s="216" t="s">
        <v>141</v>
      </c>
    </row>
    <row r="163" spans="2:51" s="11" customFormat="1" ht="13.5">
      <c r="B163" s="205"/>
      <c r="C163" s="206"/>
      <c r="D163" s="207" t="s">
        <v>151</v>
      </c>
      <c r="E163" s="208" t="s">
        <v>21</v>
      </c>
      <c r="F163" s="209" t="s">
        <v>232</v>
      </c>
      <c r="G163" s="206"/>
      <c r="H163" s="210" t="s">
        <v>21</v>
      </c>
      <c r="I163" s="211"/>
      <c r="J163" s="206"/>
      <c r="K163" s="206"/>
      <c r="L163" s="212"/>
      <c r="M163" s="213"/>
      <c r="N163" s="214"/>
      <c r="O163" s="214"/>
      <c r="P163" s="214"/>
      <c r="Q163" s="214"/>
      <c r="R163" s="214"/>
      <c r="S163" s="214"/>
      <c r="T163" s="215"/>
      <c r="AT163" s="216" t="s">
        <v>151</v>
      </c>
      <c r="AU163" s="216" t="s">
        <v>81</v>
      </c>
      <c r="AV163" s="11" t="s">
        <v>79</v>
      </c>
      <c r="AW163" s="11" t="s">
        <v>35</v>
      </c>
      <c r="AX163" s="11" t="s">
        <v>71</v>
      </c>
      <c r="AY163" s="216" t="s">
        <v>141</v>
      </c>
    </row>
    <row r="164" spans="2:51" s="12" customFormat="1" ht="13.5">
      <c r="B164" s="217"/>
      <c r="C164" s="218"/>
      <c r="D164" s="207" t="s">
        <v>151</v>
      </c>
      <c r="E164" s="242" t="s">
        <v>21</v>
      </c>
      <c r="F164" s="243" t="s">
        <v>252</v>
      </c>
      <c r="G164" s="218"/>
      <c r="H164" s="244">
        <v>10.458</v>
      </c>
      <c r="I164" s="223"/>
      <c r="J164" s="218"/>
      <c r="K164" s="218"/>
      <c r="L164" s="224"/>
      <c r="M164" s="225"/>
      <c r="N164" s="226"/>
      <c r="O164" s="226"/>
      <c r="P164" s="226"/>
      <c r="Q164" s="226"/>
      <c r="R164" s="226"/>
      <c r="S164" s="226"/>
      <c r="T164" s="227"/>
      <c r="AT164" s="228" t="s">
        <v>151</v>
      </c>
      <c r="AU164" s="228" t="s">
        <v>81</v>
      </c>
      <c r="AV164" s="12" t="s">
        <v>81</v>
      </c>
      <c r="AW164" s="12" t="s">
        <v>35</v>
      </c>
      <c r="AX164" s="12" t="s">
        <v>71</v>
      </c>
      <c r="AY164" s="228" t="s">
        <v>141</v>
      </c>
    </row>
    <row r="165" spans="2:51" s="12" customFormat="1" ht="13.5">
      <c r="B165" s="217"/>
      <c r="C165" s="218"/>
      <c r="D165" s="207" t="s">
        <v>151</v>
      </c>
      <c r="E165" s="242" t="s">
        <v>21</v>
      </c>
      <c r="F165" s="243" t="s">
        <v>253</v>
      </c>
      <c r="G165" s="218"/>
      <c r="H165" s="244">
        <v>9.219</v>
      </c>
      <c r="I165" s="223"/>
      <c r="J165" s="218"/>
      <c r="K165" s="218"/>
      <c r="L165" s="224"/>
      <c r="M165" s="225"/>
      <c r="N165" s="226"/>
      <c r="O165" s="226"/>
      <c r="P165" s="226"/>
      <c r="Q165" s="226"/>
      <c r="R165" s="226"/>
      <c r="S165" s="226"/>
      <c r="T165" s="227"/>
      <c r="AT165" s="228" t="s">
        <v>151</v>
      </c>
      <c r="AU165" s="228" t="s">
        <v>81</v>
      </c>
      <c r="AV165" s="12" t="s">
        <v>81</v>
      </c>
      <c r="AW165" s="12" t="s">
        <v>35</v>
      </c>
      <c r="AX165" s="12" t="s">
        <v>71</v>
      </c>
      <c r="AY165" s="228" t="s">
        <v>141</v>
      </c>
    </row>
    <row r="166" spans="2:51" s="12" customFormat="1" ht="13.5">
      <c r="B166" s="217"/>
      <c r="C166" s="218"/>
      <c r="D166" s="207" t="s">
        <v>151</v>
      </c>
      <c r="E166" s="242" t="s">
        <v>21</v>
      </c>
      <c r="F166" s="243" t="s">
        <v>247</v>
      </c>
      <c r="G166" s="218"/>
      <c r="H166" s="244">
        <v>22.641</v>
      </c>
      <c r="I166" s="223"/>
      <c r="J166" s="218"/>
      <c r="K166" s="218"/>
      <c r="L166" s="224"/>
      <c r="M166" s="225"/>
      <c r="N166" s="226"/>
      <c r="O166" s="226"/>
      <c r="P166" s="226"/>
      <c r="Q166" s="226"/>
      <c r="R166" s="226"/>
      <c r="S166" s="226"/>
      <c r="T166" s="227"/>
      <c r="AT166" s="228" t="s">
        <v>151</v>
      </c>
      <c r="AU166" s="228" t="s">
        <v>81</v>
      </c>
      <c r="AV166" s="12" t="s">
        <v>81</v>
      </c>
      <c r="AW166" s="12" t="s">
        <v>35</v>
      </c>
      <c r="AX166" s="12" t="s">
        <v>71</v>
      </c>
      <c r="AY166" s="228" t="s">
        <v>141</v>
      </c>
    </row>
    <row r="167" spans="2:51" s="13" customFormat="1" ht="13.5">
      <c r="B167" s="245"/>
      <c r="C167" s="246"/>
      <c r="D167" s="219" t="s">
        <v>151</v>
      </c>
      <c r="E167" s="247" t="s">
        <v>21</v>
      </c>
      <c r="F167" s="248" t="s">
        <v>189</v>
      </c>
      <c r="G167" s="246"/>
      <c r="H167" s="249">
        <v>42.318</v>
      </c>
      <c r="I167" s="250"/>
      <c r="J167" s="246"/>
      <c r="K167" s="246"/>
      <c r="L167" s="251"/>
      <c r="M167" s="252"/>
      <c r="N167" s="253"/>
      <c r="O167" s="253"/>
      <c r="P167" s="253"/>
      <c r="Q167" s="253"/>
      <c r="R167" s="253"/>
      <c r="S167" s="253"/>
      <c r="T167" s="254"/>
      <c r="AT167" s="255" t="s">
        <v>151</v>
      </c>
      <c r="AU167" s="255" t="s">
        <v>81</v>
      </c>
      <c r="AV167" s="13" t="s">
        <v>149</v>
      </c>
      <c r="AW167" s="13" t="s">
        <v>35</v>
      </c>
      <c r="AX167" s="13" t="s">
        <v>79</v>
      </c>
      <c r="AY167" s="255" t="s">
        <v>141</v>
      </c>
    </row>
    <row r="168" spans="2:65" s="1" customFormat="1" ht="25.5" customHeight="1">
      <c r="B168" s="41"/>
      <c r="C168" s="193" t="s">
        <v>254</v>
      </c>
      <c r="D168" s="193" t="s">
        <v>144</v>
      </c>
      <c r="E168" s="194" t="s">
        <v>255</v>
      </c>
      <c r="F168" s="195" t="s">
        <v>256</v>
      </c>
      <c r="G168" s="196" t="s">
        <v>181</v>
      </c>
      <c r="H168" s="197">
        <v>20.36</v>
      </c>
      <c r="I168" s="198"/>
      <c r="J168" s="199">
        <f>ROUND(I168*H168,2)</f>
        <v>0</v>
      </c>
      <c r="K168" s="195" t="s">
        <v>156</v>
      </c>
      <c r="L168" s="61"/>
      <c r="M168" s="200" t="s">
        <v>21</v>
      </c>
      <c r="N168" s="201" t="s">
        <v>42</v>
      </c>
      <c r="O168" s="42"/>
      <c r="P168" s="202">
        <f>O168*H168</f>
        <v>0</v>
      </c>
      <c r="Q168" s="202">
        <v>0.023</v>
      </c>
      <c r="R168" s="202">
        <f>Q168*H168</f>
        <v>0.46828</v>
      </c>
      <c r="S168" s="202">
        <v>0</v>
      </c>
      <c r="T168" s="203">
        <f>S168*H168</f>
        <v>0</v>
      </c>
      <c r="AR168" s="24" t="s">
        <v>149</v>
      </c>
      <c r="AT168" s="24" t="s">
        <v>144</v>
      </c>
      <c r="AU168" s="24" t="s">
        <v>81</v>
      </c>
      <c r="AY168" s="24" t="s">
        <v>141</v>
      </c>
      <c r="BE168" s="204">
        <f>IF(N168="základní",J168,0)</f>
        <v>0</v>
      </c>
      <c r="BF168" s="204">
        <f>IF(N168="snížená",J168,0)</f>
        <v>0</v>
      </c>
      <c r="BG168" s="204">
        <f>IF(N168="zákl. přenesená",J168,0)</f>
        <v>0</v>
      </c>
      <c r="BH168" s="204">
        <f>IF(N168="sníž. přenesená",J168,0)</f>
        <v>0</v>
      </c>
      <c r="BI168" s="204">
        <f>IF(N168="nulová",J168,0)</f>
        <v>0</v>
      </c>
      <c r="BJ168" s="24" t="s">
        <v>79</v>
      </c>
      <c r="BK168" s="204">
        <f>ROUND(I168*H168,2)</f>
        <v>0</v>
      </c>
      <c r="BL168" s="24" t="s">
        <v>149</v>
      </c>
      <c r="BM168" s="24" t="s">
        <v>257</v>
      </c>
    </row>
    <row r="169" spans="2:51" s="11" customFormat="1" ht="13.5">
      <c r="B169" s="205"/>
      <c r="C169" s="206"/>
      <c r="D169" s="207" t="s">
        <v>151</v>
      </c>
      <c r="E169" s="208" t="s">
        <v>21</v>
      </c>
      <c r="F169" s="209" t="s">
        <v>230</v>
      </c>
      <c r="G169" s="206"/>
      <c r="H169" s="210" t="s">
        <v>21</v>
      </c>
      <c r="I169" s="211"/>
      <c r="J169" s="206"/>
      <c r="K169" s="206"/>
      <c r="L169" s="212"/>
      <c r="M169" s="213"/>
      <c r="N169" s="214"/>
      <c r="O169" s="214"/>
      <c r="P169" s="214"/>
      <c r="Q169" s="214"/>
      <c r="R169" s="214"/>
      <c r="S169" s="214"/>
      <c r="T169" s="215"/>
      <c r="AT169" s="216" t="s">
        <v>151</v>
      </c>
      <c r="AU169" s="216" t="s">
        <v>81</v>
      </c>
      <c r="AV169" s="11" t="s">
        <v>79</v>
      </c>
      <c r="AW169" s="11" t="s">
        <v>35</v>
      </c>
      <c r="AX169" s="11" t="s">
        <v>71</v>
      </c>
      <c r="AY169" s="216" t="s">
        <v>141</v>
      </c>
    </row>
    <row r="170" spans="2:51" s="11" customFormat="1" ht="13.5">
      <c r="B170" s="205"/>
      <c r="C170" s="206"/>
      <c r="D170" s="207" t="s">
        <v>151</v>
      </c>
      <c r="E170" s="208" t="s">
        <v>21</v>
      </c>
      <c r="F170" s="209" t="s">
        <v>231</v>
      </c>
      <c r="G170" s="206"/>
      <c r="H170" s="210" t="s">
        <v>21</v>
      </c>
      <c r="I170" s="211"/>
      <c r="J170" s="206"/>
      <c r="K170" s="206"/>
      <c r="L170" s="212"/>
      <c r="M170" s="213"/>
      <c r="N170" s="214"/>
      <c r="O170" s="214"/>
      <c r="P170" s="214"/>
      <c r="Q170" s="214"/>
      <c r="R170" s="214"/>
      <c r="S170" s="214"/>
      <c r="T170" s="215"/>
      <c r="AT170" s="216" t="s">
        <v>151</v>
      </c>
      <c r="AU170" s="216" t="s">
        <v>81</v>
      </c>
      <c r="AV170" s="11" t="s">
        <v>79</v>
      </c>
      <c r="AW170" s="11" t="s">
        <v>35</v>
      </c>
      <c r="AX170" s="11" t="s">
        <v>71</v>
      </c>
      <c r="AY170" s="216" t="s">
        <v>141</v>
      </c>
    </row>
    <row r="171" spans="2:51" s="11" customFormat="1" ht="13.5">
      <c r="B171" s="205"/>
      <c r="C171" s="206"/>
      <c r="D171" s="207" t="s">
        <v>151</v>
      </c>
      <c r="E171" s="208" t="s">
        <v>21</v>
      </c>
      <c r="F171" s="209" t="s">
        <v>232</v>
      </c>
      <c r="G171" s="206"/>
      <c r="H171" s="210" t="s">
        <v>21</v>
      </c>
      <c r="I171" s="211"/>
      <c r="J171" s="206"/>
      <c r="K171" s="206"/>
      <c r="L171" s="212"/>
      <c r="M171" s="213"/>
      <c r="N171" s="214"/>
      <c r="O171" s="214"/>
      <c r="P171" s="214"/>
      <c r="Q171" s="214"/>
      <c r="R171" s="214"/>
      <c r="S171" s="214"/>
      <c r="T171" s="215"/>
      <c r="AT171" s="216" t="s">
        <v>151</v>
      </c>
      <c r="AU171" s="216" t="s">
        <v>81</v>
      </c>
      <c r="AV171" s="11" t="s">
        <v>79</v>
      </c>
      <c r="AW171" s="11" t="s">
        <v>35</v>
      </c>
      <c r="AX171" s="11" t="s">
        <v>71</v>
      </c>
      <c r="AY171" s="216" t="s">
        <v>141</v>
      </c>
    </row>
    <row r="172" spans="2:51" s="12" customFormat="1" ht="13.5">
      <c r="B172" s="217"/>
      <c r="C172" s="218"/>
      <c r="D172" s="207" t="s">
        <v>151</v>
      </c>
      <c r="E172" s="242" t="s">
        <v>21</v>
      </c>
      <c r="F172" s="243" t="s">
        <v>233</v>
      </c>
      <c r="G172" s="218"/>
      <c r="H172" s="244">
        <v>5.196</v>
      </c>
      <c r="I172" s="223"/>
      <c r="J172" s="218"/>
      <c r="K172" s="218"/>
      <c r="L172" s="224"/>
      <c r="M172" s="225"/>
      <c r="N172" s="226"/>
      <c r="O172" s="226"/>
      <c r="P172" s="226"/>
      <c r="Q172" s="226"/>
      <c r="R172" s="226"/>
      <c r="S172" s="226"/>
      <c r="T172" s="227"/>
      <c r="AT172" s="228" t="s">
        <v>151</v>
      </c>
      <c r="AU172" s="228" t="s">
        <v>81</v>
      </c>
      <c r="AV172" s="12" t="s">
        <v>81</v>
      </c>
      <c r="AW172" s="12" t="s">
        <v>35</v>
      </c>
      <c r="AX172" s="12" t="s">
        <v>71</v>
      </c>
      <c r="AY172" s="228" t="s">
        <v>141</v>
      </c>
    </row>
    <row r="173" spans="2:51" s="12" customFormat="1" ht="13.5">
      <c r="B173" s="217"/>
      <c r="C173" s="218"/>
      <c r="D173" s="207" t="s">
        <v>151</v>
      </c>
      <c r="E173" s="242" t="s">
        <v>21</v>
      </c>
      <c r="F173" s="243" t="s">
        <v>234</v>
      </c>
      <c r="G173" s="218"/>
      <c r="H173" s="244">
        <v>5.036</v>
      </c>
      <c r="I173" s="223"/>
      <c r="J173" s="218"/>
      <c r="K173" s="218"/>
      <c r="L173" s="224"/>
      <c r="M173" s="225"/>
      <c r="N173" s="226"/>
      <c r="O173" s="226"/>
      <c r="P173" s="226"/>
      <c r="Q173" s="226"/>
      <c r="R173" s="226"/>
      <c r="S173" s="226"/>
      <c r="T173" s="227"/>
      <c r="AT173" s="228" t="s">
        <v>151</v>
      </c>
      <c r="AU173" s="228" t="s">
        <v>81</v>
      </c>
      <c r="AV173" s="12" t="s">
        <v>81</v>
      </c>
      <c r="AW173" s="12" t="s">
        <v>35</v>
      </c>
      <c r="AX173" s="12" t="s">
        <v>71</v>
      </c>
      <c r="AY173" s="228" t="s">
        <v>141</v>
      </c>
    </row>
    <row r="174" spans="2:51" s="12" customFormat="1" ht="13.5">
      <c r="B174" s="217"/>
      <c r="C174" s="218"/>
      <c r="D174" s="207" t="s">
        <v>151</v>
      </c>
      <c r="E174" s="242" t="s">
        <v>21</v>
      </c>
      <c r="F174" s="243" t="s">
        <v>235</v>
      </c>
      <c r="G174" s="218"/>
      <c r="H174" s="244">
        <v>4.528</v>
      </c>
      <c r="I174" s="223"/>
      <c r="J174" s="218"/>
      <c r="K174" s="218"/>
      <c r="L174" s="224"/>
      <c r="M174" s="225"/>
      <c r="N174" s="226"/>
      <c r="O174" s="226"/>
      <c r="P174" s="226"/>
      <c r="Q174" s="226"/>
      <c r="R174" s="226"/>
      <c r="S174" s="226"/>
      <c r="T174" s="227"/>
      <c r="AT174" s="228" t="s">
        <v>151</v>
      </c>
      <c r="AU174" s="228" t="s">
        <v>81</v>
      </c>
      <c r="AV174" s="12" t="s">
        <v>81</v>
      </c>
      <c r="AW174" s="12" t="s">
        <v>35</v>
      </c>
      <c r="AX174" s="12" t="s">
        <v>71</v>
      </c>
      <c r="AY174" s="228" t="s">
        <v>141</v>
      </c>
    </row>
    <row r="175" spans="2:51" s="12" customFormat="1" ht="13.5">
      <c r="B175" s="217"/>
      <c r="C175" s="218"/>
      <c r="D175" s="207" t="s">
        <v>151</v>
      </c>
      <c r="E175" s="242" t="s">
        <v>21</v>
      </c>
      <c r="F175" s="243" t="s">
        <v>258</v>
      </c>
      <c r="G175" s="218"/>
      <c r="H175" s="244">
        <v>5.6</v>
      </c>
      <c r="I175" s="223"/>
      <c r="J175" s="218"/>
      <c r="K175" s="218"/>
      <c r="L175" s="224"/>
      <c r="M175" s="225"/>
      <c r="N175" s="226"/>
      <c r="O175" s="226"/>
      <c r="P175" s="226"/>
      <c r="Q175" s="226"/>
      <c r="R175" s="226"/>
      <c r="S175" s="226"/>
      <c r="T175" s="227"/>
      <c r="AT175" s="228" t="s">
        <v>151</v>
      </c>
      <c r="AU175" s="228" t="s">
        <v>81</v>
      </c>
      <c r="AV175" s="12" t="s">
        <v>81</v>
      </c>
      <c r="AW175" s="12" t="s">
        <v>35</v>
      </c>
      <c r="AX175" s="12" t="s">
        <v>71</v>
      </c>
      <c r="AY175" s="228" t="s">
        <v>141</v>
      </c>
    </row>
    <row r="176" spans="2:51" s="13" customFormat="1" ht="13.5">
      <c r="B176" s="245"/>
      <c r="C176" s="246"/>
      <c r="D176" s="219" t="s">
        <v>151</v>
      </c>
      <c r="E176" s="247" t="s">
        <v>21</v>
      </c>
      <c r="F176" s="248" t="s">
        <v>189</v>
      </c>
      <c r="G176" s="246"/>
      <c r="H176" s="249">
        <v>20.36</v>
      </c>
      <c r="I176" s="250"/>
      <c r="J176" s="246"/>
      <c r="K176" s="246"/>
      <c r="L176" s="251"/>
      <c r="M176" s="252"/>
      <c r="N176" s="253"/>
      <c r="O176" s="253"/>
      <c r="P176" s="253"/>
      <c r="Q176" s="253"/>
      <c r="R176" s="253"/>
      <c r="S176" s="253"/>
      <c r="T176" s="254"/>
      <c r="AT176" s="255" t="s">
        <v>151</v>
      </c>
      <c r="AU176" s="255" t="s">
        <v>81</v>
      </c>
      <c r="AV176" s="13" t="s">
        <v>149</v>
      </c>
      <c r="AW176" s="13" t="s">
        <v>35</v>
      </c>
      <c r="AX176" s="13" t="s">
        <v>79</v>
      </c>
      <c r="AY176" s="255" t="s">
        <v>141</v>
      </c>
    </row>
    <row r="177" spans="2:65" s="1" customFormat="1" ht="38.25" customHeight="1">
      <c r="B177" s="41"/>
      <c r="C177" s="193" t="s">
        <v>259</v>
      </c>
      <c r="D177" s="193" t="s">
        <v>144</v>
      </c>
      <c r="E177" s="194" t="s">
        <v>260</v>
      </c>
      <c r="F177" s="195" t="s">
        <v>261</v>
      </c>
      <c r="G177" s="196" t="s">
        <v>181</v>
      </c>
      <c r="H177" s="197">
        <v>25.22</v>
      </c>
      <c r="I177" s="198"/>
      <c r="J177" s="199">
        <f>ROUND(I177*H177,2)</f>
        <v>0</v>
      </c>
      <c r="K177" s="195" t="s">
        <v>148</v>
      </c>
      <c r="L177" s="61"/>
      <c r="M177" s="200" t="s">
        <v>21</v>
      </c>
      <c r="N177" s="201" t="s">
        <v>42</v>
      </c>
      <c r="O177" s="42"/>
      <c r="P177" s="202">
        <f>O177*H177</f>
        <v>0</v>
      </c>
      <c r="Q177" s="202">
        <v>0.026</v>
      </c>
      <c r="R177" s="202">
        <f>Q177*H177</f>
        <v>0.65572</v>
      </c>
      <c r="S177" s="202">
        <v>0</v>
      </c>
      <c r="T177" s="203">
        <f>S177*H177</f>
        <v>0</v>
      </c>
      <c r="AR177" s="24" t="s">
        <v>149</v>
      </c>
      <c r="AT177" s="24" t="s">
        <v>144</v>
      </c>
      <c r="AU177" s="24" t="s">
        <v>81</v>
      </c>
      <c r="AY177" s="24" t="s">
        <v>141</v>
      </c>
      <c r="BE177" s="204">
        <f>IF(N177="základní",J177,0)</f>
        <v>0</v>
      </c>
      <c r="BF177" s="204">
        <f>IF(N177="snížená",J177,0)</f>
        <v>0</v>
      </c>
      <c r="BG177" s="204">
        <f>IF(N177="zákl. přenesená",J177,0)</f>
        <v>0</v>
      </c>
      <c r="BH177" s="204">
        <f>IF(N177="sníž. přenesená",J177,0)</f>
        <v>0</v>
      </c>
      <c r="BI177" s="204">
        <f>IF(N177="nulová",J177,0)</f>
        <v>0</v>
      </c>
      <c r="BJ177" s="24" t="s">
        <v>79</v>
      </c>
      <c r="BK177" s="204">
        <f>ROUND(I177*H177,2)</f>
        <v>0</v>
      </c>
      <c r="BL177" s="24" t="s">
        <v>149</v>
      </c>
      <c r="BM177" s="24" t="s">
        <v>262</v>
      </c>
    </row>
    <row r="178" spans="2:51" s="11" customFormat="1" ht="13.5">
      <c r="B178" s="205"/>
      <c r="C178" s="206"/>
      <c r="D178" s="207" t="s">
        <v>151</v>
      </c>
      <c r="E178" s="208" t="s">
        <v>21</v>
      </c>
      <c r="F178" s="209" t="s">
        <v>152</v>
      </c>
      <c r="G178" s="206"/>
      <c r="H178" s="210" t="s">
        <v>21</v>
      </c>
      <c r="I178" s="211"/>
      <c r="J178" s="206"/>
      <c r="K178" s="206"/>
      <c r="L178" s="212"/>
      <c r="M178" s="213"/>
      <c r="N178" s="214"/>
      <c r="O178" s="214"/>
      <c r="P178" s="214"/>
      <c r="Q178" s="214"/>
      <c r="R178" s="214"/>
      <c r="S178" s="214"/>
      <c r="T178" s="215"/>
      <c r="AT178" s="216" t="s">
        <v>151</v>
      </c>
      <c r="AU178" s="216" t="s">
        <v>81</v>
      </c>
      <c r="AV178" s="11" t="s">
        <v>79</v>
      </c>
      <c r="AW178" s="11" t="s">
        <v>35</v>
      </c>
      <c r="AX178" s="11" t="s">
        <v>71</v>
      </c>
      <c r="AY178" s="216" t="s">
        <v>141</v>
      </c>
    </row>
    <row r="179" spans="2:51" s="12" customFormat="1" ht="13.5">
      <c r="B179" s="217"/>
      <c r="C179" s="218"/>
      <c r="D179" s="207" t="s">
        <v>151</v>
      </c>
      <c r="E179" s="242" t="s">
        <v>21</v>
      </c>
      <c r="F179" s="243" t="s">
        <v>263</v>
      </c>
      <c r="G179" s="218"/>
      <c r="H179" s="244">
        <v>23.42</v>
      </c>
      <c r="I179" s="223"/>
      <c r="J179" s="218"/>
      <c r="K179" s="218"/>
      <c r="L179" s="224"/>
      <c r="M179" s="225"/>
      <c r="N179" s="226"/>
      <c r="O179" s="226"/>
      <c r="P179" s="226"/>
      <c r="Q179" s="226"/>
      <c r="R179" s="226"/>
      <c r="S179" s="226"/>
      <c r="T179" s="227"/>
      <c r="AT179" s="228" t="s">
        <v>151</v>
      </c>
      <c r="AU179" s="228" t="s">
        <v>81</v>
      </c>
      <c r="AV179" s="12" t="s">
        <v>81</v>
      </c>
      <c r="AW179" s="12" t="s">
        <v>35</v>
      </c>
      <c r="AX179" s="12" t="s">
        <v>71</v>
      </c>
      <c r="AY179" s="228" t="s">
        <v>141</v>
      </c>
    </row>
    <row r="180" spans="2:51" s="12" customFormat="1" ht="13.5">
      <c r="B180" s="217"/>
      <c r="C180" s="218"/>
      <c r="D180" s="207" t="s">
        <v>151</v>
      </c>
      <c r="E180" s="242" t="s">
        <v>21</v>
      </c>
      <c r="F180" s="243" t="s">
        <v>193</v>
      </c>
      <c r="G180" s="218"/>
      <c r="H180" s="244">
        <v>1.8</v>
      </c>
      <c r="I180" s="223"/>
      <c r="J180" s="218"/>
      <c r="K180" s="218"/>
      <c r="L180" s="224"/>
      <c r="M180" s="225"/>
      <c r="N180" s="226"/>
      <c r="O180" s="226"/>
      <c r="P180" s="226"/>
      <c r="Q180" s="226"/>
      <c r="R180" s="226"/>
      <c r="S180" s="226"/>
      <c r="T180" s="227"/>
      <c r="AT180" s="228" t="s">
        <v>151</v>
      </c>
      <c r="AU180" s="228" t="s">
        <v>81</v>
      </c>
      <c r="AV180" s="12" t="s">
        <v>81</v>
      </c>
      <c r="AW180" s="12" t="s">
        <v>35</v>
      </c>
      <c r="AX180" s="12" t="s">
        <v>71</v>
      </c>
      <c r="AY180" s="228" t="s">
        <v>141</v>
      </c>
    </row>
    <row r="181" spans="2:51" s="13" customFormat="1" ht="13.5">
      <c r="B181" s="245"/>
      <c r="C181" s="246"/>
      <c r="D181" s="219" t="s">
        <v>151</v>
      </c>
      <c r="E181" s="247" t="s">
        <v>21</v>
      </c>
      <c r="F181" s="248" t="s">
        <v>189</v>
      </c>
      <c r="G181" s="246"/>
      <c r="H181" s="249">
        <v>25.22</v>
      </c>
      <c r="I181" s="250"/>
      <c r="J181" s="246"/>
      <c r="K181" s="246"/>
      <c r="L181" s="251"/>
      <c r="M181" s="252"/>
      <c r="N181" s="253"/>
      <c r="O181" s="253"/>
      <c r="P181" s="253"/>
      <c r="Q181" s="253"/>
      <c r="R181" s="253"/>
      <c r="S181" s="253"/>
      <c r="T181" s="254"/>
      <c r="AT181" s="255" t="s">
        <v>151</v>
      </c>
      <c r="AU181" s="255" t="s">
        <v>81</v>
      </c>
      <c r="AV181" s="13" t="s">
        <v>149</v>
      </c>
      <c r="AW181" s="13" t="s">
        <v>35</v>
      </c>
      <c r="AX181" s="13" t="s">
        <v>79</v>
      </c>
      <c r="AY181" s="255" t="s">
        <v>141</v>
      </c>
    </row>
    <row r="182" spans="2:65" s="1" customFormat="1" ht="38.25" customHeight="1">
      <c r="B182" s="41"/>
      <c r="C182" s="193" t="s">
        <v>9</v>
      </c>
      <c r="D182" s="193" t="s">
        <v>144</v>
      </c>
      <c r="E182" s="194" t="s">
        <v>264</v>
      </c>
      <c r="F182" s="195" t="s">
        <v>265</v>
      </c>
      <c r="G182" s="196" t="s">
        <v>181</v>
      </c>
      <c r="H182" s="197">
        <v>10</v>
      </c>
      <c r="I182" s="198"/>
      <c r="J182" s="199">
        <f>ROUND(I182*H182,2)</f>
        <v>0</v>
      </c>
      <c r="K182" s="195" t="s">
        <v>156</v>
      </c>
      <c r="L182" s="61"/>
      <c r="M182" s="200" t="s">
        <v>21</v>
      </c>
      <c r="N182" s="201" t="s">
        <v>42</v>
      </c>
      <c r="O182" s="42"/>
      <c r="P182" s="202">
        <f>O182*H182</f>
        <v>0</v>
      </c>
      <c r="Q182" s="202">
        <v>0.00012</v>
      </c>
      <c r="R182" s="202">
        <f>Q182*H182</f>
        <v>0.0012000000000000001</v>
      </c>
      <c r="S182" s="202">
        <v>0</v>
      </c>
      <c r="T182" s="203">
        <f>S182*H182</f>
        <v>0</v>
      </c>
      <c r="AR182" s="24" t="s">
        <v>149</v>
      </c>
      <c r="AT182" s="24" t="s">
        <v>144</v>
      </c>
      <c r="AU182" s="24" t="s">
        <v>81</v>
      </c>
      <c r="AY182" s="24" t="s">
        <v>141</v>
      </c>
      <c r="BE182" s="204">
        <f>IF(N182="základní",J182,0)</f>
        <v>0</v>
      </c>
      <c r="BF182" s="204">
        <f>IF(N182="snížená",J182,0)</f>
        <v>0</v>
      </c>
      <c r="BG182" s="204">
        <f>IF(N182="zákl. přenesená",J182,0)</f>
        <v>0</v>
      </c>
      <c r="BH182" s="204">
        <f>IF(N182="sníž. přenesená",J182,0)</f>
        <v>0</v>
      </c>
      <c r="BI182" s="204">
        <f>IF(N182="nulová",J182,0)</f>
        <v>0</v>
      </c>
      <c r="BJ182" s="24" t="s">
        <v>79</v>
      </c>
      <c r="BK182" s="204">
        <f>ROUND(I182*H182,2)</f>
        <v>0</v>
      </c>
      <c r="BL182" s="24" t="s">
        <v>149</v>
      </c>
      <c r="BM182" s="24" t="s">
        <v>266</v>
      </c>
    </row>
    <row r="183" spans="2:51" s="12" customFormat="1" ht="13.5">
      <c r="B183" s="217"/>
      <c r="C183" s="218"/>
      <c r="D183" s="219" t="s">
        <v>151</v>
      </c>
      <c r="E183" s="220" t="s">
        <v>21</v>
      </c>
      <c r="F183" s="221" t="s">
        <v>200</v>
      </c>
      <c r="G183" s="218"/>
      <c r="H183" s="222">
        <v>10</v>
      </c>
      <c r="I183" s="223"/>
      <c r="J183" s="218"/>
      <c r="K183" s="218"/>
      <c r="L183" s="224"/>
      <c r="M183" s="225"/>
      <c r="N183" s="226"/>
      <c r="O183" s="226"/>
      <c r="P183" s="226"/>
      <c r="Q183" s="226"/>
      <c r="R183" s="226"/>
      <c r="S183" s="226"/>
      <c r="T183" s="227"/>
      <c r="AT183" s="228" t="s">
        <v>151</v>
      </c>
      <c r="AU183" s="228" t="s">
        <v>81</v>
      </c>
      <c r="AV183" s="12" t="s">
        <v>81</v>
      </c>
      <c r="AW183" s="12" t="s">
        <v>35</v>
      </c>
      <c r="AX183" s="12" t="s">
        <v>79</v>
      </c>
      <c r="AY183" s="228" t="s">
        <v>141</v>
      </c>
    </row>
    <row r="184" spans="2:65" s="1" customFormat="1" ht="25.5" customHeight="1">
      <c r="B184" s="41"/>
      <c r="C184" s="193" t="s">
        <v>267</v>
      </c>
      <c r="D184" s="193" t="s">
        <v>144</v>
      </c>
      <c r="E184" s="194" t="s">
        <v>268</v>
      </c>
      <c r="F184" s="195" t="s">
        <v>269</v>
      </c>
      <c r="G184" s="196" t="s">
        <v>181</v>
      </c>
      <c r="H184" s="197">
        <v>8.15</v>
      </c>
      <c r="I184" s="198"/>
      <c r="J184" s="199">
        <f>ROUND(I184*H184,2)</f>
        <v>0</v>
      </c>
      <c r="K184" s="195" t="s">
        <v>148</v>
      </c>
      <c r="L184" s="61"/>
      <c r="M184" s="200" t="s">
        <v>21</v>
      </c>
      <c r="N184" s="201" t="s">
        <v>42</v>
      </c>
      <c r="O184" s="42"/>
      <c r="P184" s="202">
        <f>O184*H184</f>
        <v>0</v>
      </c>
      <c r="Q184" s="202">
        <v>0.1231</v>
      </c>
      <c r="R184" s="202">
        <f>Q184*H184</f>
        <v>1.003265</v>
      </c>
      <c r="S184" s="202">
        <v>0</v>
      </c>
      <c r="T184" s="203">
        <f>S184*H184</f>
        <v>0</v>
      </c>
      <c r="AR184" s="24" t="s">
        <v>149</v>
      </c>
      <c r="AT184" s="24" t="s">
        <v>144</v>
      </c>
      <c r="AU184" s="24" t="s">
        <v>81</v>
      </c>
      <c r="AY184" s="24" t="s">
        <v>141</v>
      </c>
      <c r="BE184" s="204">
        <f>IF(N184="základní",J184,0)</f>
        <v>0</v>
      </c>
      <c r="BF184" s="204">
        <f>IF(N184="snížená",J184,0)</f>
        <v>0</v>
      </c>
      <c r="BG184" s="204">
        <f>IF(N184="zákl. přenesená",J184,0)</f>
        <v>0</v>
      </c>
      <c r="BH184" s="204">
        <f>IF(N184="sníž. přenesená",J184,0)</f>
        <v>0</v>
      </c>
      <c r="BI184" s="204">
        <f>IF(N184="nulová",J184,0)</f>
        <v>0</v>
      </c>
      <c r="BJ184" s="24" t="s">
        <v>79</v>
      </c>
      <c r="BK184" s="204">
        <f>ROUND(I184*H184,2)</f>
        <v>0</v>
      </c>
      <c r="BL184" s="24" t="s">
        <v>149</v>
      </c>
      <c r="BM184" s="24" t="s">
        <v>270</v>
      </c>
    </row>
    <row r="185" spans="2:51" s="11" customFormat="1" ht="13.5">
      <c r="B185" s="205"/>
      <c r="C185" s="206"/>
      <c r="D185" s="207" t="s">
        <v>151</v>
      </c>
      <c r="E185" s="208" t="s">
        <v>21</v>
      </c>
      <c r="F185" s="209" t="s">
        <v>271</v>
      </c>
      <c r="G185" s="206"/>
      <c r="H185" s="210" t="s">
        <v>21</v>
      </c>
      <c r="I185" s="211"/>
      <c r="J185" s="206"/>
      <c r="K185" s="206"/>
      <c r="L185" s="212"/>
      <c r="M185" s="213"/>
      <c r="N185" s="214"/>
      <c r="O185" s="214"/>
      <c r="P185" s="214"/>
      <c r="Q185" s="214"/>
      <c r="R185" s="214"/>
      <c r="S185" s="214"/>
      <c r="T185" s="215"/>
      <c r="AT185" s="216" t="s">
        <v>151</v>
      </c>
      <c r="AU185" s="216" t="s">
        <v>81</v>
      </c>
      <c r="AV185" s="11" t="s">
        <v>79</v>
      </c>
      <c r="AW185" s="11" t="s">
        <v>35</v>
      </c>
      <c r="AX185" s="11" t="s">
        <v>71</v>
      </c>
      <c r="AY185" s="216" t="s">
        <v>141</v>
      </c>
    </row>
    <row r="186" spans="2:51" s="12" customFormat="1" ht="13.5">
      <c r="B186" s="217"/>
      <c r="C186" s="218"/>
      <c r="D186" s="219" t="s">
        <v>151</v>
      </c>
      <c r="E186" s="220" t="s">
        <v>21</v>
      </c>
      <c r="F186" s="221" t="s">
        <v>272</v>
      </c>
      <c r="G186" s="218"/>
      <c r="H186" s="222">
        <v>8.15</v>
      </c>
      <c r="I186" s="223"/>
      <c r="J186" s="218"/>
      <c r="K186" s="218"/>
      <c r="L186" s="224"/>
      <c r="M186" s="225"/>
      <c r="N186" s="226"/>
      <c r="O186" s="226"/>
      <c r="P186" s="226"/>
      <c r="Q186" s="226"/>
      <c r="R186" s="226"/>
      <c r="S186" s="226"/>
      <c r="T186" s="227"/>
      <c r="AT186" s="228" t="s">
        <v>151</v>
      </c>
      <c r="AU186" s="228" t="s">
        <v>81</v>
      </c>
      <c r="AV186" s="12" t="s">
        <v>81</v>
      </c>
      <c r="AW186" s="12" t="s">
        <v>35</v>
      </c>
      <c r="AX186" s="12" t="s">
        <v>79</v>
      </c>
      <c r="AY186" s="228" t="s">
        <v>141</v>
      </c>
    </row>
    <row r="187" spans="2:65" s="1" customFormat="1" ht="25.5" customHeight="1">
      <c r="B187" s="41"/>
      <c r="C187" s="193" t="s">
        <v>273</v>
      </c>
      <c r="D187" s="193" t="s">
        <v>144</v>
      </c>
      <c r="E187" s="194" t="s">
        <v>274</v>
      </c>
      <c r="F187" s="195" t="s">
        <v>275</v>
      </c>
      <c r="G187" s="196" t="s">
        <v>181</v>
      </c>
      <c r="H187" s="197">
        <v>6.04</v>
      </c>
      <c r="I187" s="198"/>
      <c r="J187" s="199">
        <f>ROUND(I187*H187,2)</f>
        <v>0</v>
      </c>
      <c r="K187" s="195" t="s">
        <v>148</v>
      </c>
      <c r="L187" s="61"/>
      <c r="M187" s="200" t="s">
        <v>21</v>
      </c>
      <c r="N187" s="201" t="s">
        <v>42</v>
      </c>
      <c r="O187" s="42"/>
      <c r="P187" s="202">
        <f>O187*H187</f>
        <v>0</v>
      </c>
      <c r="Q187" s="202">
        <v>0.17234</v>
      </c>
      <c r="R187" s="202">
        <f>Q187*H187</f>
        <v>1.0409336</v>
      </c>
      <c r="S187" s="202">
        <v>0</v>
      </c>
      <c r="T187" s="203">
        <f>S187*H187</f>
        <v>0</v>
      </c>
      <c r="AR187" s="24" t="s">
        <v>149</v>
      </c>
      <c r="AT187" s="24" t="s">
        <v>144</v>
      </c>
      <c r="AU187" s="24" t="s">
        <v>81</v>
      </c>
      <c r="AY187" s="24" t="s">
        <v>141</v>
      </c>
      <c r="BE187" s="204">
        <f>IF(N187="základní",J187,0)</f>
        <v>0</v>
      </c>
      <c r="BF187" s="204">
        <f>IF(N187="snížená",J187,0)</f>
        <v>0</v>
      </c>
      <c r="BG187" s="204">
        <f>IF(N187="zákl. přenesená",J187,0)</f>
        <v>0</v>
      </c>
      <c r="BH187" s="204">
        <f>IF(N187="sníž. přenesená",J187,0)</f>
        <v>0</v>
      </c>
      <c r="BI187" s="204">
        <f>IF(N187="nulová",J187,0)</f>
        <v>0</v>
      </c>
      <c r="BJ187" s="24" t="s">
        <v>79</v>
      </c>
      <c r="BK187" s="204">
        <f>ROUND(I187*H187,2)</f>
        <v>0</v>
      </c>
      <c r="BL187" s="24" t="s">
        <v>149</v>
      </c>
      <c r="BM187" s="24" t="s">
        <v>276</v>
      </c>
    </row>
    <row r="188" spans="2:51" s="11" customFormat="1" ht="13.5">
      <c r="B188" s="205"/>
      <c r="C188" s="206"/>
      <c r="D188" s="207" t="s">
        <v>151</v>
      </c>
      <c r="E188" s="208" t="s">
        <v>21</v>
      </c>
      <c r="F188" s="209" t="s">
        <v>271</v>
      </c>
      <c r="G188" s="206"/>
      <c r="H188" s="210" t="s">
        <v>21</v>
      </c>
      <c r="I188" s="211"/>
      <c r="J188" s="206"/>
      <c r="K188" s="206"/>
      <c r="L188" s="212"/>
      <c r="M188" s="213"/>
      <c r="N188" s="214"/>
      <c r="O188" s="214"/>
      <c r="P188" s="214"/>
      <c r="Q188" s="214"/>
      <c r="R188" s="214"/>
      <c r="S188" s="214"/>
      <c r="T188" s="215"/>
      <c r="AT188" s="216" t="s">
        <v>151</v>
      </c>
      <c r="AU188" s="216" t="s">
        <v>81</v>
      </c>
      <c r="AV188" s="11" t="s">
        <v>79</v>
      </c>
      <c r="AW188" s="11" t="s">
        <v>35</v>
      </c>
      <c r="AX188" s="11" t="s">
        <v>71</v>
      </c>
      <c r="AY188" s="216" t="s">
        <v>141</v>
      </c>
    </row>
    <row r="189" spans="2:51" s="12" customFormat="1" ht="13.5">
      <c r="B189" s="217"/>
      <c r="C189" s="218"/>
      <c r="D189" s="219" t="s">
        <v>151</v>
      </c>
      <c r="E189" s="220" t="s">
        <v>21</v>
      </c>
      <c r="F189" s="221" t="s">
        <v>277</v>
      </c>
      <c r="G189" s="218"/>
      <c r="H189" s="222">
        <v>6.04</v>
      </c>
      <c r="I189" s="223"/>
      <c r="J189" s="218"/>
      <c r="K189" s="218"/>
      <c r="L189" s="224"/>
      <c r="M189" s="225"/>
      <c r="N189" s="226"/>
      <c r="O189" s="226"/>
      <c r="P189" s="226"/>
      <c r="Q189" s="226"/>
      <c r="R189" s="226"/>
      <c r="S189" s="226"/>
      <c r="T189" s="227"/>
      <c r="AT189" s="228" t="s">
        <v>151</v>
      </c>
      <c r="AU189" s="228" t="s">
        <v>81</v>
      </c>
      <c r="AV189" s="12" t="s">
        <v>81</v>
      </c>
      <c r="AW189" s="12" t="s">
        <v>35</v>
      </c>
      <c r="AX189" s="12" t="s">
        <v>79</v>
      </c>
      <c r="AY189" s="228" t="s">
        <v>141</v>
      </c>
    </row>
    <row r="190" spans="2:65" s="1" customFormat="1" ht="25.5" customHeight="1">
      <c r="B190" s="41"/>
      <c r="C190" s="193" t="s">
        <v>278</v>
      </c>
      <c r="D190" s="193" t="s">
        <v>144</v>
      </c>
      <c r="E190" s="194" t="s">
        <v>279</v>
      </c>
      <c r="F190" s="195" t="s">
        <v>280</v>
      </c>
      <c r="G190" s="196" t="s">
        <v>181</v>
      </c>
      <c r="H190" s="197">
        <v>14.19</v>
      </c>
      <c r="I190" s="198"/>
      <c r="J190" s="199">
        <f>ROUND(I190*H190,2)</f>
        <v>0</v>
      </c>
      <c r="K190" s="195" t="s">
        <v>148</v>
      </c>
      <c r="L190" s="61"/>
      <c r="M190" s="200" t="s">
        <v>21</v>
      </c>
      <c r="N190" s="201" t="s">
        <v>42</v>
      </c>
      <c r="O190" s="42"/>
      <c r="P190" s="202">
        <f>O190*H190</f>
        <v>0</v>
      </c>
      <c r="Q190" s="202">
        <v>0.00012</v>
      </c>
      <c r="R190" s="202">
        <f>Q190*H190</f>
        <v>0.0017028</v>
      </c>
      <c r="S190" s="202">
        <v>0</v>
      </c>
      <c r="T190" s="203">
        <f>S190*H190</f>
        <v>0</v>
      </c>
      <c r="AR190" s="24" t="s">
        <v>149</v>
      </c>
      <c r="AT190" s="24" t="s">
        <v>144</v>
      </c>
      <c r="AU190" s="24" t="s">
        <v>81</v>
      </c>
      <c r="AY190" s="24" t="s">
        <v>141</v>
      </c>
      <c r="BE190" s="204">
        <f>IF(N190="základní",J190,0)</f>
        <v>0</v>
      </c>
      <c r="BF190" s="204">
        <f>IF(N190="snížená",J190,0)</f>
        <v>0</v>
      </c>
      <c r="BG190" s="204">
        <f>IF(N190="zákl. přenesená",J190,0)</f>
        <v>0</v>
      </c>
      <c r="BH190" s="204">
        <f>IF(N190="sníž. přenesená",J190,0)</f>
        <v>0</v>
      </c>
      <c r="BI190" s="204">
        <f>IF(N190="nulová",J190,0)</f>
        <v>0</v>
      </c>
      <c r="BJ190" s="24" t="s">
        <v>79</v>
      </c>
      <c r="BK190" s="204">
        <f>ROUND(I190*H190,2)</f>
        <v>0</v>
      </c>
      <c r="BL190" s="24" t="s">
        <v>149</v>
      </c>
      <c r="BM190" s="24" t="s">
        <v>281</v>
      </c>
    </row>
    <row r="191" spans="2:51" s="11" customFormat="1" ht="13.5">
      <c r="B191" s="205"/>
      <c r="C191" s="206"/>
      <c r="D191" s="207" t="s">
        <v>151</v>
      </c>
      <c r="E191" s="208" t="s">
        <v>21</v>
      </c>
      <c r="F191" s="209" t="s">
        <v>271</v>
      </c>
      <c r="G191" s="206"/>
      <c r="H191" s="210" t="s">
        <v>21</v>
      </c>
      <c r="I191" s="211"/>
      <c r="J191" s="206"/>
      <c r="K191" s="206"/>
      <c r="L191" s="212"/>
      <c r="M191" s="213"/>
      <c r="N191" s="214"/>
      <c r="O191" s="214"/>
      <c r="P191" s="214"/>
      <c r="Q191" s="214"/>
      <c r="R191" s="214"/>
      <c r="S191" s="214"/>
      <c r="T191" s="215"/>
      <c r="AT191" s="216" t="s">
        <v>151</v>
      </c>
      <c r="AU191" s="216" t="s">
        <v>81</v>
      </c>
      <c r="AV191" s="11" t="s">
        <v>79</v>
      </c>
      <c r="AW191" s="11" t="s">
        <v>35</v>
      </c>
      <c r="AX191" s="11" t="s">
        <v>71</v>
      </c>
      <c r="AY191" s="216" t="s">
        <v>141</v>
      </c>
    </row>
    <row r="192" spans="2:51" s="12" customFormat="1" ht="13.5">
      <c r="B192" s="217"/>
      <c r="C192" s="218"/>
      <c r="D192" s="207" t="s">
        <v>151</v>
      </c>
      <c r="E192" s="242" t="s">
        <v>21</v>
      </c>
      <c r="F192" s="243" t="s">
        <v>277</v>
      </c>
      <c r="G192" s="218"/>
      <c r="H192" s="244">
        <v>6.04</v>
      </c>
      <c r="I192" s="223"/>
      <c r="J192" s="218"/>
      <c r="K192" s="218"/>
      <c r="L192" s="224"/>
      <c r="M192" s="225"/>
      <c r="N192" s="226"/>
      <c r="O192" s="226"/>
      <c r="P192" s="226"/>
      <c r="Q192" s="226"/>
      <c r="R192" s="226"/>
      <c r="S192" s="226"/>
      <c r="T192" s="227"/>
      <c r="AT192" s="228" t="s">
        <v>151</v>
      </c>
      <c r="AU192" s="228" t="s">
        <v>81</v>
      </c>
      <c r="AV192" s="12" t="s">
        <v>81</v>
      </c>
      <c r="AW192" s="12" t="s">
        <v>35</v>
      </c>
      <c r="AX192" s="12" t="s">
        <v>71</v>
      </c>
      <c r="AY192" s="228" t="s">
        <v>141</v>
      </c>
    </row>
    <row r="193" spans="2:51" s="12" customFormat="1" ht="13.5">
      <c r="B193" s="217"/>
      <c r="C193" s="218"/>
      <c r="D193" s="207" t="s">
        <v>151</v>
      </c>
      <c r="E193" s="242" t="s">
        <v>21</v>
      </c>
      <c r="F193" s="243" t="s">
        <v>272</v>
      </c>
      <c r="G193" s="218"/>
      <c r="H193" s="244">
        <v>8.15</v>
      </c>
      <c r="I193" s="223"/>
      <c r="J193" s="218"/>
      <c r="K193" s="218"/>
      <c r="L193" s="224"/>
      <c r="M193" s="225"/>
      <c r="N193" s="226"/>
      <c r="O193" s="226"/>
      <c r="P193" s="226"/>
      <c r="Q193" s="226"/>
      <c r="R193" s="226"/>
      <c r="S193" s="226"/>
      <c r="T193" s="227"/>
      <c r="AT193" s="228" t="s">
        <v>151</v>
      </c>
      <c r="AU193" s="228" t="s">
        <v>81</v>
      </c>
      <c r="AV193" s="12" t="s">
        <v>81</v>
      </c>
      <c r="AW193" s="12" t="s">
        <v>35</v>
      </c>
      <c r="AX193" s="12" t="s">
        <v>71</v>
      </c>
      <c r="AY193" s="228" t="s">
        <v>141</v>
      </c>
    </row>
    <row r="194" spans="2:51" s="13" customFormat="1" ht="13.5">
      <c r="B194" s="245"/>
      <c r="C194" s="246"/>
      <c r="D194" s="207" t="s">
        <v>151</v>
      </c>
      <c r="E194" s="256" t="s">
        <v>21</v>
      </c>
      <c r="F194" s="257" t="s">
        <v>189</v>
      </c>
      <c r="G194" s="246"/>
      <c r="H194" s="258">
        <v>14.19</v>
      </c>
      <c r="I194" s="250"/>
      <c r="J194" s="246"/>
      <c r="K194" s="246"/>
      <c r="L194" s="251"/>
      <c r="M194" s="252"/>
      <c r="N194" s="253"/>
      <c r="O194" s="253"/>
      <c r="P194" s="253"/>
      <c r="Q194" s="253"/>
      <c r="R194" s="253"/>
      <c r="S194" s="253"/>
      <c r="T194" s="254"/>
      <c r="AT194" s="255" t="s">
        <v>151</v>
      </c>
      <c r="AU194" s="255" t="s">
        <v>81</v>
      </c>
      <c r="AV194" s="13" t="s">
        <v>149</v>
      </c>
      <c r="AW194" s="13" t="s">
        <v>35</v>
      </c>
      <c r="AX194" s="13" t="s">
        <v>79</v>
      </c>
      <c r="AY194" s="255" t="s">
        <v>141</v>
      </c>
    </row>
    <row r="195" spans="2:63" s="10" customFormat="1" ht="29.85" customHeight="1">
      <c r="B195" s="176"/>
      <c r="C195" s="177"/>
      <c r="D195" s="190" t="s">
        <v>70</v>
      </c>
      <c r="E195" s="191" t="s">
        <v>194</v>
      </c>
      <c r="F195" s="191" t="s">
        <v>282</v>
      </c>
      <c r="G195" s="177"/>
      <c r="H195" s="177"/>
      <c r="I195" s="180"/>
      <c r="J195" s="192">
        <f>BK195</f>
        <v>0</v>
      </c>
      <c r="K195" s="177"/>
      <c r="L195" s="182"/>
      <c r="M195" s="183"/>
      <c r="N195" s="184"/>
      <c r="O195" s="184"/>
      <c r="P195" s="185">
        <f>SUM(P196:P251)</f>
        <v>0</v>
      </c>
      <c r="Q195" s="184"/>
      <c r="R195" s="185">
        <f>SUM(R196:R251)</f>
        <v>0.2012467</v>
      </c>
      <c r="S195" s="184"/>
      <c r="T195" s="186">
        <f>SUM(T196:T251)</f>
        <v>11.071431</v>
      </c>
      <c r="AR195" s="187" t="s">
        <v>79</v>
      </c>
      <c r="AT195" s="188" t="s">
        <v>70</v>
      </c>
      <c r="AU195" s="188" t="s">
        <v>79</v>
      </c>
      <c r="AY195" s="187" t="s">
        <v>141</v>
      </c>
      <c r="BK195" s="189">
        <f>SUM(BK196:BK251)</f>
        <v>0</v>
      </c>
    </row>
    <row r="196" spans="2:65" s="1" customFormat="1" ht="25.5" customHeight="1">
      <c r="B196" s="41"/>
      <c r="C196" s="193" t="s">
        <v>283</v>
      </c>
      <c r="D196" s="193" t="s">
        <v>144</v>
      </c>
      <c r="E196" s="194" t="s">
        <v>284</v>
      </c>
      <c r="F196" s="195" t="s">
        <v>285</v>
      </c>
      <c r="G196" s="196" t="s">
        <v>181</v>
      </c>
      <c r="H196" s="197">
        <v>14.19</v>
      </c>
      <c r="I196" s="198"/>
      <c r="J196" s="199">
        <f>ROUND(I196*H196,2)</f>
        <v>0</v>
      </c>
      <c r="K196" s="195" t="s">
        <v>156</v>
      </c>
      <c r="L196" s="61"/>
      <c r="M196" s="200" t="s">
        <v>21</v>
      </c>
      <c r="N196" s="201" t="s">
        <v>42</v>
      </c>
      <c r="O196" s="42"/>
      <c r="P196" s="202">
        <f>O196*H196</f>
        <v>0</v>
      </c>
      <c r="Q196" s="202">
        <v>0.00013</v>
      </c>
      <c r="R196" s="202">
        <f>Q196*H196</f>
        <v>0.0018446999999999997</v>
      </c>
      <c r="S196" s="202">
        <v>0</v>
      </c>
      <c r="T196" s="203">
        <f>S196*H196</f>
        <v>0</v>
      </c>
      <c r="AR196" s="24" t="s">
        <v>149</v>
      </c>
      <c r="AT196" s="24" t="s">
        <v>144</v>
      </c>
      <c r="AU196" s="24" t="s">
        <v>81</v>
      </c>
      <c r="AY196" s="24" t="s">
        <v>141</v>
      </c>
      <c r="BE196" s="204">
        <f>IF(N196="základní",J196,0)</f>
        <v>0</v>
      </c>
      <c r="BF196" s="204">
        <f>IF(N196="snížená",J196,0)</f>
        <v>0</v>
      </c>
      <c r="BG196" s="204">
        <f>IF(N196="zákl. přenesená",J196,0)</f>
        <v>0</v>
      </c>
      <c r="BH196" s="204">
        <f>IF(N196="sníž. přenesená",J196,0)</f>
        <v>0</v>
      </c>
      <c r="BI196" s="204">
        <f>IF(N196="nulová",J196,0)</f>
        <v>0</v>
      </c>
      <c r="BJ196" s="24" t="s">
        <v>79</v>
      </c>
      <c r="BK196" s="204">
        <f>ROUND(I196*H196,2)</f>
        <v>0</v>
      </c>
      <c r="BL196" s="24" t="s">
        <v>149</v>
      </c>
      <c r="BM196" s="24" t="s">
        <v>286</v>
      </c>
    </row>
    <row r="197" spans="2:51" s="11" customFormat="1" ht="13.5">
      <c r="B197" s="205"/>
      <c r="C197" s="206"/>
      <c r="D197" s="207" t="s">
        <v>151</v>
      </c>
      <c r="E197" s="208" t="s">
        <v>21</v>
      </c>
      <c r="F197" s="209" t="s">
        <v>287</v>
      </c>
      <c r="G197" s="206"/>
      <c r="H197" s="210" t="s">
        <v>21</v>
      </c>
      <c r="I197" s="211"/>
      <c r="J197" s="206"/>
      <c r="K197" s="206"/>
      <c r="L197" s="212"/>
      <c r="M197" s="213"/>
      <c r="N197" s="214"/>
      <c r="O197" s="214"/>
      <c r="P197" s="214"/>
      <c r="Q197" s="214"/>
      <c r="R197" s="214"/>
      <c r="S197" s="214"/>
      <c r="T197" s="215"/>
      <c r="AT197" s="216" t="s">
        <v>151</v>
      </c>
      <c r="AU197" s="216" t="s">
        <v>81</v>
      </c>
      <c r="AV197" s="11" t="s">
        <v>79</v>
      </c>
      <c r="AW197" s="11" t="s">
        <v>35</v>
      </c>
      <c r="AX197" s="11" t="s">
        <v>71</v>
      </c>
      <c r="AY197" s="216" t="s">
        <v>141</v>
      </c>
    </row>
    <row r="198" spans="2:51" s="12" customFormat="1" ht="13.5">
      <c r="B198" s="217"/>
      <c r="C198" s="218"/>
      <c r="D198" s="219" t="s">
        <v>151</v>
      </c>
      <c r="E198" s="220" t="s">
        <v>21</v>
      </c>
      <c r="F198" s="221" t="s">
        <v>288</v>
      </c>
      <c r="G198" s="218"/>
      <c r="H198" s="222">
        <v>14.19</v>
      </c>
      <c r="I198" s="223"/>
      <c r="J198" s="218"/>
      <c r="K198" s="218"/>
      <c r="L198" s="224"/>
      <c r="M198" s="225"/>
      <c r="N198" s="226"/>
      <c r="O198" s="226"/>
      <c r="P198" s="226"/>
      <c r="Q198" s="226"/>
      <c r="R198" s="226"/>
      <c r="S198" s="226"/>
      <c r="T198" s="227"/>
      <c r="AT198" s="228" t="s">
        <v>151</v>
      </c>
      <c r="AU198" s="228" t="s">
        <v>81</v>
      </c>
      <c r="AV198" s="12" t="s">
        <v>81</v>
      </c>
      <c r="AW198" s="12" t="s">
        <v>35</v>
      </c>
      <c r="AX198" s="12" t="s">
        <v>79</v>
      </c>
      <c r="AY198" s="228" t="s">
        <v>141</v>
      </c>
    </row>
    <row r="199" spans="2:65" s="1" customFormat="1" ht="63.75" customHeight="1">
      <c r="B199" s="41"/>
      <c r="C199" s="193" t="s">
        <v>289</v>
      </c>
      <c r="D199" s="193" t="s">
        <v>144</v>
      </c>
      <c r="E199" s="194" t="s">
        <v>290</v>
      </c>
      <c r="F199" s="195" t="s">
        <v>291</v>
      </c>
      <c r="G199" s="196" t="s">
        <v>181</v>
      </c>
      <c r="H199" s="197">
        <v>19.3</v>
      </c>
      <c r="I199" s="198"/>
      <c r="J199" s="199">
        <f>ROUND(I199*H199,2)</f>
        <v>0</v>
      </c>
      <c r="K199" s="195" t="s">
        <v>156</v>
      </c>
      <c r="L199" s="61"/>
      <c r="M199" s="200" t="s">
        <v>21</v>
      </c>
      <c r="N199" s="201" t="s">
        <v>42</v>
      </c>
      <c r="O199" s="42"/>
      <c r="P199" s="202">
        <f>O199*H199</f>
        <v>0</v>
      </c>
      <c r="Q199" s="202">
        <v>4E-05</v>
      </c>
      <c r="R199" s="202">
        <f>Q199*H199</f>
        <v>0.0007720000000000001</v>
      </c>
      <c r="S199" s="202">
        <v>0</v>
      </c>
      <c r="T199" s="203">
        <f>S199*H199</f>
        <v>0</v>
      </c>
      <c r="AR199" s="24" t="s">
        <v>149</v>
      </c>
      <c r="AT199" s="24" t="s">
        <v>144</v>
      </c>
      <c r="AU199" s="24" t="s">
        <v>81</v>
      </c>
      <c r="AY199" s="24" t="s">
        <v>141</v>
      </c>
      <c r="BE199" s="204">
        <f>IF(N199="základní",J199,0)</f>
        <v>0</v>
      </c>
      <c r="BF199" s="204">
        <f>IF(N199="snížená",J199,0)</f>
        <v>0</v>
      </c>
      <c r="BG199" s="204">
        <f>IF(N199="zákl. přenesená",J199,0)</f>
        <v>0</v>
      </c>
      <c r="BH199" s="204">
        <f>IF(N199="sníž. přenesená",J199,0)</f>
        <v>0</v>
      </c>
      <c r="BI199" s="204">
        <f>IF(N199="nulová",J199,0)</f>
        <v>0</v>
      </c>
      <c r="BJ199" s="24" t="s">
        <v>79</v>
      </c>
      <c r="BK199" s="204">
        <f>ROUND(I199*H199,2)</f>
        <v>0</v>
      </c>
      <c r="BL199" s="24" t="s">
        <v>149</v>
      </c>
      <c r="BM199" s="24" t="s">
        <v>292</v>
      </c>
    </row>
    <row r="200" spans="2:51" s="12" customFormat="1" ht="13.5">
      <c r="B200" s="217"/>
      <c r="C200" s="218"/>
      <c r="D200" s="219" t="s">
        <v>151</v>
      </c>
      <c r="E200" s="220" t="s">
        <v>21</v>
      </c>
      <c r="F200" s="221" t="s">
        <v>293</v>
      </c>
      <c r="G200" s="218"/>
      <c r="H200" s="222">
        <v>19.3</v>
      </c>
      <c r="I200" s="223"/>
      <c r="J200" s="218"/>
      <c r="K200" s="218"/>
      <c r="L200" s="224"/>
      <c r="M200" s="225"/>
      <c r="N200" s="226"/>
      <c r="O200" s="226"/>
      <c r="P200" s="226"/>
      <c r="Q200" s="226"/>
      <c r="R200" s="226"/>
      <c r="S200" s="226"/>
      <c r="T200" s="227"/>
      <c r="AT200" s="228" t="s">
        <v>151</v>
      </c>
      <c r="AU200" s="228" t="s">
        <v>81</v>
      </c>
      <c r="AV200" s="12" t="s">
        <v>81</v>
      </c>
      <c r="AW200" s="12" t="s">
        <v>35</v>
      </c>
      <c r="AX200" s="12" t="s">
        <v>79</v>
      </c>
      <c r="AY200" s="228" t="s">
        <v>141</v>
      </c>
    </row>
    <row r="201" spans="2:65" s="1" customFormat="1" ht="38.25" customHeight="1">
      <c r="B201" s="41"/>
      <c r="C201" s="193" t="s">
        <v>294</v>
      </c>
      <c r="D201" s="193" t="s">
        <v>144</v>
      </c>
      <c r="E201" s="194" t="s">
        <v>295</v>
      </c>
      <c r="F201" s="195" t="s">
        <v>296</v>
      </c>
      <c r="G201" s="196" t="s">
        <v>162</v>
      </c>
      <c r="H201" s="197">
        <v>6</v>
      </c>
      <c r="I201" s="198"/>
      <c r="J201" s="199">
        <f>ROUND(I201*H201,2)</f>
        <v>0</v>
      </c>
      <c r="K201" s="195" t="s">
        <v>156</v>
      </c>
      <c r="L201" s="61"/>
      <c r="M201" s="200" t="s">
        <v>21</v>
      </c>
      <c r="N201" s="201" t="s">
        <v>42</v>
      </c>
      <c r="O201" s="42"/>
      <c r="P201" s="202">
        <f>O201*H201</f>
        <v>0</v>
      </c>
      <c r="Q201" s="202">
        <v>0.033</v>
      </c>
      <c r="R201" s="202">
        <f>Q201*H201</f>
        <v>0.198</v>
      </c>
      <c r="S201" s="202">
        <v>0</v>
      </c>
      <c r="T201" s="203">
        <f>S201*H201</f>
        <v>0</v>
      </c>
      <c r="AR201" s="24" t="s">
        <v>149</v>
      </c>
      <c r="AT201" s="24" t="s">
        <v>144</v>
      </c>
      <c r="AU201" s="24" t="s">
        <v>81</v>
      </c>
      <c r="AY201" s="24" t="s">
        <v>141</v>
      </c>
      <c r="BE201" s="204">
        <f>IF(N201="základní",J201,0)</f>
        <v>0</v>
      </c>
      <c r="BF201" s="204">
        <f>IF(N201="snížená",J201,0)</f>
        <v>0</v>
      </c>
      <c r="BG201" s="204">
        <f>IF(N201="zákl. přenesená",J201,0)</f>
        <v>0</v>
      </c>
      <c r="BH201" s="204">
        <f>IF(N201="sníž. přenesená",J201,0)</f>
        <v>0</v>
      </c>
      <c r="BI201" s="204">
        <f>IF(N201="nulová",J201,0)</f>
        <v>0</v>
      </c>
      <c r="BJ201" s="24" t="s">
        <v>79</v>
      </c>
      <c r="BK201" s="204">
        <f>ROUND(I201*H201,2)</f>
        <v>0</v>
      </c>
      <c r="BL201" s="24" t="s">
        <v>149</v>
      </c>
      <c r="BM201" s="24" t="s">
        <v>297</v>
      </c>
    </row>
    <row r="202" spans="2:51" s="12" customFormat="1" ht="13.5">
      <c r="B202" s="217"/>
      <c r="C202" s="218"/>
      <c r="D202" s="219" t="s">
        <v>151</v>
      </c>
      <c r="E202" s="220" t="s">
        <v>21</v>
      </c>
      <c r="F202" s="221" t="s">
        <v>298</v>
      </c>
      <c r="G202" s="218"/>
      <c r="H202" s="222">
        <v>6</v>
      </c>
      <c r="I202" s="223"/>
      <c r="J202" s="218"/>
      <c r="K202" s="218"/>
      <c r="L202" s="224"/>
      <c r="M202" s="225"/>
      <c r="N202" s="226"/>
      <c r="O202" s="226"/>
      <c r="P202" s="226"/>
      <c r="Q202" s="226"/>
      <c r="R202" s="226"/>
      <c r="S202" s="226"/>
      <c r="T202" s="227"/>
      <c r="AT202" s="228" t="s">
        <v>151</v>
      </c>
      <c r="AU202" s="228" t="s">
        <v>81</v>
      </c>
      <c r="AV202" s="12" t="s">
        <v>81</v>
      </c>
      <c r="AW202" s="12" t="s">
        <v>35</v>
      </c>
      <c r="AX202" s="12" t="s">
        <v>79</v>
      </c>
      <c r="AY202" s="228" t="s">
        <v>141</v>
      </c>
    </row>
    <row r="203" spans="2:65" s="1" customFormat="1" ht="38.25" customHeight="1">
      <c r="B203" s="41"/>
      <c r="C203" s="193" t="s">
        <v>299</v>
      </c>
      <c r="D203" s="193" t="s">
        <v>144</v>
      </c>
      <c r="E203" s="194" t="s">
        <v>300</v>
      </c>
      <c r="F203" s="195" t="s">
        <v>301</v>
      </c>
      <c r="G203" s="196" t="s">
        <v>181</v>
      </c>
      <c r="H203" s="197">
        <v>1.5</v>
      </c>
      <c r="I203" s="198"/>
      <c r="J203" s="199">
        <f>ROUND(I203*H203,2)</f>
        <v>0</v>
      </c>
      <c r="K203" s="195" t="s">
        <v>156</v>
      </c>
      <c r="L203" s="61"/>
      <c r="M203" s="200" t="s">
        <v>21</v>
      </c>
      <c r="N203" s="201" t="s">
        <v>42</v>
      </c>
      <c r="O203" s="42"/>
      <c r="P203" s="202">
        <f>O203*H203</f>
        <v>0</v>
      </c>
      <c r="Q203" s="202">
        <v>0.00042</v>
      </c>
      <c r="R203" s="202">
        <f>Q203*H203</f>
        <v>0.00063</v>
      </c>
      <c r="S203" s="202">
        <v>0</v>
      </c>
      <c r="T203" s="203">
        <f>S203*H203</f>
        <v>0</v>
      </c>
      <c r="AR203" s="24" t="s">
        <v>149</v>
      </c>
      <c r="AT203" s="24" t="s">
        <v>144</v>
      </c>
      <c r="AU203" s="24" t="s">
        <v>81</v>
      </c>
      <c r="AY203" s="24" t="s">
        <v>141</v>
      </c>
      <c r="BE203" s="204">
        <f>IF(N203="základní",J203,0)</f>
        <v>0</v>
      </c>
      <c r="BF203" s="204">
        <f>IF(N203="snížená",J203,0)</f>
        <v>0</v>
      </c>
      <c r="BG203" s="204">
        <f>IF(N203="zákl. přenesená",J203,0)</f>
        <v>0</v>
      </c>
      <c r="BH203" s="204">
        <f>IF(N203="sníž. přenesená",J203,0)</f>
        <v>0</v>
      </c>
      <c r="BI203" s="204">
        <f>IF(N203="nulová",J203,0)</f>
        <v>0</v>
      </c>
      <c r="BJ203" s="24" t="s">
        <v>79</v>
      </c>
      <c r="BK203" s="204">
        <f>ROUND(I203*H203,2)</f>
        <v>0</v>
      </c>
      <c r="BL203" s="24" t="s">
        <v>149</v>
      </c>
      <c r="BM203" s="24" t="s">
        <v>302</v>
      </c>
    </row>
    <row r="204" spans="2:51" s="12" customFormat="1" ht="13.5">
      <c r="B204" s="217"/>
      <c r="C204" s="218"/>
      <c r="D204" s="219" t="s">
        <v>151</v>
      </c>
      <c r="E204" s="220" t="s">
        <v>21</v>
      </c>
      <c r="F204" s="221" t="s">
        <v>303</v>
      </c>
      <c r="G204" s="218"/>
      <c r="H204" s="222">
        <v>1.5</v>
      </c>
      <c r="I204" s="223"/>
      <c r="J204" s="218"/>
      <c r="K204" s="218"/>
      <c r="L204" s="224"/>
      <c r="M204" s="225"/>
      <c r="N204" s="226"/>
      <c r="O204" s="226"/>
      <c r="P204" s="226"/>
      <c r="Q204" s="226"/>
      <c r="R204" s="226"/>
      <c r="S204" s="226"/>
      <c r="T204" s="227"/>
      <c r="AT204" s="228" t="s">
        <v>151</v>
      </c>
      <c r="AU204" s="228" t="s">
        <v>81</v>
      </c>
      <c r="AV204" s="12" t="s">
        <v>81</v>
      </c>
      <c r="AW204" s="12" t="s">
        <v>35</v>
      </c>
      <c r="AX204" s="12" t="s">
        <v>79</v>
      </c>
      <c r="AY204" s="228" t="s">
        <v>141</v>
      </c>
    </row>
    <row r="205" spans="2:65" s="1" customFormat="1" ht="16.5" customHeight="1">
      <c r="B205" s="41"/>
      <c r="C205" s="193" t="s">
        <v>304</v>
      </c>
      <c r="D205" s="193" t="s">
        <v>144</v>
      </c>
      <c r="E205" s="194" t="s">
        <v>305</v>
      </c>
      <c r="F205" s="195" t="s">
        <v>306</v>
      </c>
      <c r="G205" s="196" t="s">
        <v>147</v>
      </c>
      <c r="H205" s="197">
        <v>0.36</v>
      </c>
      <c r="I205" s="198"/>
      <c r="J205" s="199">
        <f>ROUND(I205*H205,2)</f>
        <v>0</v>
      </c>
      <c r="K205" s="195" t="s">
        <v>156</v>
      </c>
      <c r="L205" s="61"/>
      <c r="M205" s="200" t="s">
        <v>21</v>
      </c>
      <c r="N205" s="201" t="s">
        <v>42</v>
      </c>
      <c r="O205" s="42"/>
      <c r="P205" s="202">
        <f>O205*H205</f>
        <v>0</v>
      </c>
      <c r="Q205" s="202">
        <v>0</v>
      </c>
      <c r="R205" s="202">
        <f>Q205*H205</f>
        <v>0</v>
      </c>
      <c r="S205" s="202">
        <v>2</v>
      </c>
      <c r="T205" s="203">
        <f>S205*H205</f>
        <v>0.72</v>
      </c>
      <c r="AR205" s="24" t="s">
        <v>149</v>
      </c>
      <c r="AT205" s="24" t="s">
        <v>144</v>
      </c>
      <c r="AU205" s="24" t="s">
        <v>81</v>
      </c>
      <c r="AY205" s="24" t="s">
        <v>141</v>
      </c>
      <c r="BE205" s="204">
        <f>IF(N205="základní",J205,0)</f>
        <v>0</v>
      </c>
      <c r="BF205" s="204">
        <f>IF(N205="snížená",J205,0)</f>
        <v>0</v>
      </c>
      <c r="BG205" s="204">
        <f>IF(N205="zákl. přenesená",J205,0)</f>
        <v>0</v>
      </c>
      <c r="BH205" s="204">
        <f>IF(N205="sníž. přenesená",J205,0)</f>
        <v>0</v>
      </c>
      <c r="BI205" s="204">
        <f>IF(N205="nulová",J205,0)</f>
        <v>0</v>
      </c>
      <c r="BJ205" s="24" t="s">
        <v>79</v>
      </c>
      <c r="BK205" s="204">
        <f>ROUND(I205*H205,2)</f>
        <v>0</v>
      </c>
      <c r="BL205" s="24" t="s">
        <v>149</v>
      </c>
      <c r="BM205" s="24" t="s">
        <v>307</v>
      </c>
    </row>
    <row r="206" spans="2:51" s="12" customFormat="1" ht="13.5">
      <c r="B206" s="217"/>
      <c r="C206" s="218"/>
      <c r="D206" s="219" t="s">
        <v>151</v>
      </c>
      <c r="E206" s="220" t="s">
        <v>21</v>
      </c>
      <c r="F206" s="221" t="s">
        <v>308</v>
      </c>
      <c r="G206" s="218"/>
      <c r="H206" s="222">
        <v>0.36</v>
      </c>
      <c r="I206" s="223"/>
      <c r="J206" s="218"/>
      <c r="K206" s="218"/>
      <c r="L206" s="224"/>
      <c r="M206" s="225"/>
      <c r="N206" s="226"/>
      <c r="O206" s="226"/>
      <c r="P206" s="226"/>
      <c r="Q206" s="226"/>
      <c r="R206" s="226"/>
      <c r="S206" s="226"/>
      <c r="T206" s="227"/>
      <c r="AT206" s="228" t="s">
        <v>151</v>
      </c>
      <c r="AU206" s="228" t="s">
        <v>81</v>
      </c>
      <c r="AV206" s="12" t="s">
        <v>81</v>
      </c>
      <c r="AW206" s="12" t="s">
        <v>35</v>
      </c>
      <c r="AX206" s="12" t="s">
        <v>79</v>
      </c>
      <c r="AY206" s="228" t="s">
        <v>141</v>
      </c>
    </row>
    <row r="207" spans="2:65" s="1" customFormat="1" ht="25.5" customHeight="1">
      <c r="B207" s="41"/>
      <c r="C207" s="193" t="s">
        <v>309</v>
      </c>
      <c r="D207" s="193" t="s">
        <v>144</v>
      </c>
      <c r="E207" s="194" t="s">
        <v>310</v>
      </c>
      <c r="F207" s="195" t="s">
        <v>311</v>
      </c>
      <c r="G207" s="196" t="s">
        <v>181</v>
      </c>
      <c r="H207" s="197">
        <v>9.374</v>
      </c>
      <c r="I207" s="198"/>
      <c r="J207" s="199">
        <f>ROUND(I207*H207,2)</f>
        <v>0</v>
      </c>
      <c r="K207" s="195" t="s">
        <v>156</v>
      </c>
      <c r="L207" s="61"/>
      <c r="M207" s="200" t="s">
        <v>21</v>
      </c>
      <c r="N207" s="201" t="s">
        <v>42</v>
      </c>
      <c r="O207" s="42"/>
      <c r="P207" s="202">
        <f>O207*H207</f>
        <v>0</v>
      </c>
      <c r="Q207" s="202">
        <v>0</v>
      </c>
      <c r="R207" s="202">
        <f>Q207*H207</f>
        <v>0</v>
      </c>
      <c r="S207" s="202">
        <v>0.131</v>
      </c>
      <c r="T207" s="203">
        <f>S207*H207</f>
        <v>1.227994</v>
      </c>
      <c r="AR207" s="24" t="s">
        <v>149</v>
      </c>
      <c r="AT207" s="24" t="s">
        <v>144</v>
      </c>
      <c r="AU207" s="24" t="s">
        <v>81</v>
      </c>
      <c r="AY207" s="24" t="s">
        <v>141</v>
      </c>
      <c r="BE207" s="204">
        <f>IF(N207="základní",J207,0)</f>
        <v>0</v>
      </c>
      <c r="BF207" s="204">
        <f>IF(N207="snížená",J207,0)</f>
        <v>0</v>
      </c>
      <c r="BG207" s="204">
        <f>IF(N207="zákl. přenesená",J207,0)</f>
        <v>0</v>
      </c>
      <c r="BH207" s="204">
        <f>IF(N207="sníž. přenesená",J207,0)</f>
        <v>0</v>
      </c>
      <c r="BI207" s="204">
        <f>IF(N207="nulová",J207,0)</f>
        <v>0</v>
      </c>
      <c r="BJ207" s="24" t="s">
        <v>79</v>
      </c>
      <c r="BK207" s="204">
        <f>ROUND(I207*H207,2)</f>
        <v>0</v>
      </c>
      <c r="BL207" s="24" t="s">
        <v>149</v>
      </c>
      <c r="BM207" s="24" t="s">
        <v>312</v>
      </c>
    </row>
    <row r="208" spans="2:51" s="11" customFormat="1" ht="13.5">
      <c r="B208" s="205"/>
      <c r="C208" s="206"/>
      <c r="D208" s="207" t="s">
        <v>151</v>
      </c>
      <c r="E208" s="208" t="s">
        <v>21</v>
      </c>
      <c r="F208" s="209" t="s">
        <v>313</v>
      </c>
      <c r="G208" s="206"/>
      <c r="H208" s="210" t="s">
        <v>21</v>
      </c>
      <c r="I208" s="211"/>
      <c r="J208" s="206"/>
      <c r="K208" s="206"/>
      <c r="L208" s="212"/>
      <c r="M208" s="213"/>
      <c r="N208" s="214"/>
      <c r="O208" s="214"/>
      <c r="P208" s="214"/>
      <c r="Q208" s="214"/>
      <c r="R208" s="214"/>
      <c r="S208" s="214"/>
      <c r="T208" s="215"/>
      <c r="AT208" s="216" t="s">
        <v>151</v>
      </c>
      <c r="AU208" s="216" t="s">
        <v>81</v>
      </c>
      <c r="AV208" s="11" t="s">
        <v>79</v>
      </c>
      <c r="AW208" s="11" t="s">
        <v>35</v>
      </c>
      <c r="AX208" s="11" t="s">
        <v>71</v>
      </c>
      <c r="AY208" s="216" t="s">
        <v>141</v>
      </c>
    </row>
    <row r="209" spans="2:51" s="12" customFormat="1" ht="13.5">
      <c r="B209" s="217"/>
      <c r="C209" s="218"/>
      <c r="D209" s="207" t="s">
        <v>151</v>
      </c>
      <c r="E209" s="242" t="s">
        <v>21</v>
      </c>
      <c r="F209" s="243" t="s">
        <v>314</v>
      </c>
      <c r="G209" s="218"/>
      <c r="H209" s="244">
        <v>7.574</v>
      </c>
      <c r="I209" s="223"/>
      <c r="J209" s="218"/>
      <c r="K209" s="218"/>
      <c r="L209" s="224"/>
      <c r="M209" s="225"/>
      <c r="N209" s="226"/>
      <c r="O209" s="226"/>
      <c r="P209" s="226"/>
      <c r="Q209" s="226"/>
      <c r="R209" s="226"/>
      <c r="S209" s="226"/>
      <c r="T209" s="227"/>
      <c r="AT209" s="228" t="s">
        <v>151</v>
      </c>
      <c r="AU209" s="228" t="s">
        <v>81</v>
      </c>
      <c r="AV209" s="12" t="s">
        <v>81</v>
      </c>
      <c r="AW209" s="12" t="s">
        <v>35</v>
      </c>
      <c r="AX209" s="12" t="s">
        <v>71</v>
      </c>
      <c r="AY209" s="228" t="s">
        <v>141</v>
      </c>
    </row>
    <row r="210" spans="2:51" s="12" customFormat="1" ht="13.5">
      <c r="B210" s="217"/>
      <c r="C210" s="218"/>
      <c r="D210" s="207" t="s">
        <v>151</v>
      </c>
      <c r="E210" s="242" t="s">
        <v>21</v>
      </c>
      <c r="F210" s="243" t="s">
        <v>193</v>
      </c>
      <c r="G210" s="218"/>
      <c r="H210" s="244">
        <v>1.8</v>
      </c>
      <c r="I210" s="223"/>
      <c r="J210" s="218"/>
      <c r="K210" s="218"/>
      <c r="L210" s="224"/>
      <c r="M210" s="225"/>
      <c r="N210" s="226"/>
      <c r="O210" s="226"/>
      <c r="P210" s="226"/>
      <c r="Q210" s="226"/>
      <c r="R210" s="226"/>
      <c r="S210" s="226"/>
      <c r="T210" s="227"/>
      <c r="AT210" s="228" t="s">
        <v>151</v>
      </c>
      <c r="AU210" s="228" t="s">
        <v>81</v>
      </c>
      <c r="AV210" s="12" t="s">
        <v>81</v>
      </c>
      <c r="AW210" s="12" t="s">
        <v>35</v>
      </c>
      <c r="AX210" s="12" t="s">
        <v>71</v>
      </c>
      <c r="AY210" s="228" t="s">
        <v>141</v>
      </c>
    </row>
    <row r="211" spans="2:51" s="13" customFormat="1" ht="13.5">
      <c r="B211" s="245"/>
      <c r="C211" s="246"/>
      <c r="D211" s="219" t="s">
        <v>151</v>
      </c>
      <c r="E211" s="247" t="s">
        <v>21</v>
      </c>
      <c r="F211" s="248" t="s">
        <v>189</v>
      </c>
      <c r="G211" s="246"/>
      <c r="H211" s="249">
        <v>9.374</v>
      </c>
      <c r="I211" s="250"/>
      <c r="J211" s="246"/>
      <c r="K211" s="246"/>
      <c r="L211" s="251"/>
      <c r="M211" s="252"/>
      <c r="N211" s="253"/>
      <c r="O211" s="253"/>
      <c r="P211" s="253"/>
      <c r="Q211" s="253"/>
      <c r="R211" s="253"/>
      <c r="S211" s="253"/>
      <c r="T211" s="254"/>
      <c r="AT211" s="255" t="s">
        <v>151</v>
      </c>
      <c r="AU211" s="255" t="s">
        <v>81</v>
      </c>
      <c r="AV211" s="13" t="s">
        <v>149</v>
      </c>
      <c r="AW211" s="13" t="s">
        <v>35</v>
      </c>
      <c r="AX211" s="13" t="s">
        <v>79</v>
      </c>
      <c r="AY211" s="255" t="s">
        <v>141</v>
      </c>
    </row>
    <row r="212" spans="2:65" s="1" customFormat="1" ht="25.5" customHeight="1">
      <c r="B212" s="41"/>
      <c r="C212" s="193" t="s">
        <v>315</v>
      </c>
      <c r="D212" s="193" t="s">
        <v>144</v>
      </c>
      <c r="E212" s="194" t="s">
        <v>316</v>
      </c>
      <c r="F212" s="195" t="s">
        <v>317</v>
      </c>
      <c r="G212" s="196" t="s">
        <v>181</v>
      </c>
      <c r="H212" s="197">
        <v>6.705</v>
      </c>
      <c r="I212" s="198"/>
      <c r="J212" s="199">
        <f>ROUND(I212*H212,2)</f>
        <v>0</v>
      </c>
      <c r="K212" s="195" t="s">
        <v>156</v>
      </c>
      <c r="L212" s="61"/>
      <c r="M212" s="200" t="s">
        <v>21</v>
      </c>
      <c r="N212" s="201" t="s">
        <v>42</v>
      </c>
      <c r="O212" s="42"/>
      <c r="P212" s="202">
        <f>O212*H212</f>
        <v>0</v>
      </c>
      <c r="Q212" s="202">
        <v>0</v>
      </c>
      <c r="R212" s="202">
        <f>Q212*H212</f>
        <v>0</v>
      </c>
      <c r="S212" s="202">
        <v>0.261</v>
      </c>
      <c r="T212" s="203">
        <f>S212*H212</f>
        <v>1.750005</v>
      </c>
      <c r="AR212" s="24" t="s">
        <v>149</v>
      </c>
      <c r="AT212" s="24" t="s">
        <v>144</v>
      </c>
      <c r="AU212" s="24" t="s">
        <v>81</v>
      </c>
      <c r="AY212" s="24" t="s">
        <v>141</v>
      </c>
      <c r="BE212" s="204">
        <f>IF(N212="základní",J212,0)</f>
        <v>0</v>
      </c>
      <c r="BF212" s="204">
        <f>IF(N212="snížená",J212,0)</f>
        <v>0</v>
      </c>
      <c r="BG212" s="204">
        <f>IF(N212="zákl. přenesená",J212,0)</f>
        <v>0</v>
      </c>
      <c r="BH212" s="204">
        <f>IF(N212="sníž. přenesená",J212,0)</f>
        <v>0</v>
      </c>
      <c r="BI212" s="204">
        <f>IF(N212="nulová",J212,0)</f>
        <v>0</v>
      </c>
      <c r="BJ212" s="24" t="s">
        <v>79</v>
      </c>
      <c r="BK212" s="204">
        <f>ROUND(I212*H212,2)</f>
        <v>0</v>
      </c>
      <c r="BL212" s="24" t="s">
        <v>149</v>
      </c>
      <c r="BM212" s="24" t="s">
        <v>318</v>
      </c>
    </row>
    <row r="213" spans="2:51" s="12" customFormat="1" ht="13.5">
      <c r="B213" s="217"/>
      <c r="C213" s="218"/>
      <c r="D213" s="219" t="s">
        <v>151</v>
      </c>
      <c r="E213" s="220" t="s">
        <v>21</v>
      </c>
      <c r="F213" s="221" t="s">
        <v>319</v>
      </c>
      <c r="G213" s="218"/>
      <c r="H213" s="222">
        <v>6.705</v>
      </c>
      <c r="I213" s="223"/>
      <c r="J213" s="218"/>
      <c r="K213" s="218"/>
      <c r="L213" s="224"/>
      <c r="M213" s="225"/>
      <c r="N213" s="226"/>
      <c r="O213" s="226"/>
      <c r="P213" s="226"/>
      <c r="Q213" s="226"/>
      <c r="R213" s="226"/>
      <c r="S213" s="226"/>
      <c r="T213" s="227"/>
      <c r="AT213" s="228" t="s">
        <v>151</v>
      </c>
      <c r="AU213" s="228" t="s">
        <v>81</v>
      </c>
      <c r="AV213" s="12" t="s">
        <v>81</v>
      </c>
      <c r="AW213" s="12" t="s">
        <v>35</v>
      </c>
      <c r="AX213" s="12" t="s">
        <v>79</v>
      </c>
      <c r="AY213" s="228" t="s">
        <v>141</v>
      </c>
    </row>
    <row r="214" spans="2:65" s="1" customFormat="1" ht="16.5" customHeight="1">
      <c r="B214" s="41"/>
      <c r="C214" s="193" t="s">
        <v>320</v>
      </c>
      <c r="D214" s="193" t="s">
        <v>144</v>
      </c>
      <c r="E214" s="194" t="s">
        <v>321</v>
      </c>
      <c r="F214" s="195" t="s">
        <v>322</v>
      </c>
      <c r="G214" s="196" t="s">
        <v>147</v>
      </c>
      <c r="H214" s="197">
        <v>1.006</v>
      </c>
      <c r="I214" s="198"/>
      <c r="J214" s="199">
        <f>ROUND(I214*H214,2)</f>
        <v>0</v>
      </c>
      <c r="K214" s="195" t="s">
        <v>148</v>
      </c>
      <c r="L214" s="61"/>
      <c r="M214" s="200" t="s">
        <v>21</v>
      </c>
      <c r="N214" s="201" t="s">
        <v>42</v>
      </c>
      <c r="O214" s="42"/>
      <c r="P214" s="202">
        <f>O214*H214</f>
        <v>0</v>
      </c>
      <c r="Q214" s="202">
        <v>0</v>
      </c>
      <c r="R214" s="202">
        <f>Q214*H214</f>
        <v>0</v>
      </c>
      <c r="S214" s="202">
        <v>2.2</v>
      </c>
      <c r="T214" s="203">
        <f>S214*H214</f>
        <v>2.2132</v>
      </c>
      <c r="AR214" s="24" t="s">
        <v>149</v>
      </c>
      <c r="AT214" s="24" t="s">
        <v>144</v>
      </c>
      <c r="AU214" s="24" t="s">
        <v>81</v>
      </c>
      <c r="AY214" s="24" t="s">
        <v>141</v>
      </c>
      <c r="BE214" s="204">
        <f>IF(N214="základní",J214,0)</f>
        <v>0</v>
      </c>
      <c r="BF214" s="204">
        <f>IF(N214="snížená",J214,0)</f>
        <v>0</v>
      </c>
      <c r="BG214" s="204">
        <f>IF(N214="zákl. přenesená",J214,0)</f>
        <v>0</v>
      </c>
      <c r="BH214" s="204">
        <f>IF(N214="sníž. přenesená",J214,0)</f>
        <v>0</v>
      </c>
      <c r="BI214" s="204">
        <f>IF(N214="nulová",J214,0)</f>
        <v>0</v>
      </c>
      <c r="BJ214" s="24" t="s">
        <v>79</v>
      </c>
      <c r="BK214" s="204">
        <f>ROUND(I214*H214,2)</f>
        <v>0</v>
      </c>
      <c r="BL214" s="24" t="s">
        <v>149</v>
      </c>
      <c r="BM214" s="24" t="s">
        <v>323</v>
      </c>
    </row>
    <row r="215" spans="2:51" s="12" customFormat="1" ht="13.5">
      <c r="B215" s="217"/>
      <c r="C215" s="218"/>
      <c r="D215" s="219" t="s">
        <v>151</v>
      </c>
      <c r="E215" s="220" t="s">
        <v>21</v>
      </c>
      <c r="F215" s="221" t="s">
        <v>324</v>
      </c>
      <c r="G215" s="218"/>
      <c r="H215" s="222">
        <v>1.006</v>
      </c>
      <c r="I215" s="223"/>
      <c r="J215" s="218"/>
      <c r="K215" s="218"/>
      <c r="L215" s="224"/>
      <c r="M215" s="225"/>
      <c r="N215" s="226"/>
      <c r="O215" s="226"/>
      <c r="P215" s="226"/>
      <c r="Q215" s="226"/>
      <c r="R215" s="226"/>
      <c r="S215" s="226"/>
      <c r="T215" s="227"/>
      <c r="AT215" s="228" t="s">
        <v>151</v>
      </c>
      <c r="AU215" s="228" t="s">
        <v>81</v>
      </c>
      <c r="AV215" s="12" t="s">
        <v>81</v>
      </c>
      <c r="AW215" s="12" t="s">
        <v>35</v>
      </c>
      <c r="AX215" s="12" t="s">
        <v>79</v>
      </c>
      <c r="AY215" s="228" t="s">
        <v>141</v>
      </c>
    </row>
    <row r="216" spans="2:65" s="1" customFormat="1" ht="25.5" customHeight="1">
      <c r="B216" s="41"/>
      <c r="C216" s="193" t="s">
        <v>325</v>
      </c>
      <c r="D216" s="193" t="s">
        <v>144</v>
      </c>
      <c r="E216" s="194" t="s">
        <v>326</v>
      </c>
      <c r="F216" s="195" t="s">
        <v>327</v>
      </c>
      <c r="G216" s="196" t="s">
        <v>147</v>
      </c>
      <c r="H216" s="197">
        <v>1.025</v>
      </c>
      <c r="I216" s="198"/>
      <c r="J216" s="199">
        <f>ROUND(I216*H216,2)</f>
        <v>0</v>
      </c>
      <c r="K216" s="195" t="s">
        <v>156</v>
      </c>
      <c r="L216" s="61"/>
      <c r="M216" s="200" t="s">
        <v>21</v>
      </c>
      <c r="N216" s="201" t="s">
        <v>42</v>
      </c>
      <c r="O216" s="42"/>
      <c r="P216" s="202">
        <f>O216*H216</f>
        <v>0</v>
      </c>
      <c r="Q216" s="202">
        <v>0</v>
      </c>
      <c r="R216" s="202">
        <f>Q216*H216</f>
        <v>0</v>
      </c>
      <c r="S216" s="202">
        <v>2.2</v>
      </c>
      <c r="T216" s="203">
        <f>S216*H216</f>
        <v>2.255</v>
      </c>
      <c r="AR216" s="24" t="s">
        <v>149</v>
      </c>
      <c r="AT216" s="24" t="s">
        <v>144</v>
      </c>
      <c r="AU216" s="24" t="s">
        <v>81</v>
      </c>
      <c r="AY216" s="24" t="s">
        <v>141</v>
      </c>
      <c r="BE216" s="204">
        <f>IF(N216="základní",J216,0)</f>
        <v>0</v>
      </c>
      <c r="BF216" s="204">
        <f>IF(N216="snížená",J216,0)</f>
        <v>0</v>
      </c>
      <c r="BG216" s="204">
        <f>IF(N216="zákl. přenesená",J216,0)</f>
        <v>0</v>
      </c>
      <c r="BH216" s="204">
        <f>IF(N216="sníž. přenesená",J216,0)</f>
        <v>0</v>
      </c>
      <c r="BI216" s="204">
        <f>IF(N216="nulová",J216,0)</f>
        <v>0</v>
      </c>
      <c r="BJ216" s="24" t="s">
        <v>79</v>
      </c>
      <c r="BK216" s="204">
        <f>ROUND(I216*H216,2)</f>
        <v>0</v>
      </c>
      <c r="BL216" s="24" t="s">
        <v>149</v>
      </c>
      <c r="BM216" s="24" t="s">
        <v>328</v>
      </c>
    </row>
    <row r="217" spans="2:51" s="11" customFormat="1" ht="13.5">
      <c r="B217" s="205"/>
      <c r="C217" s="206"/>
      <c r="D217" s="207" t="s">
        <v>151</v>
      </c>
      <c r="E217" s="208" t="s">
        <v>21</v>
      </c>
      <c r="F217" s="209" t="s">
        <v>329</v>
      </c>
      <c r="G217" s="206"/>
      <c r="H217" s="210" t="s">
        <v>21</v>
      </c>
      <c r="I217" s="211"/>
      <c r="J217" s="206"/>
      <c r="K217" s="206"/>
      <c r="L217" s="212"/>
      <c r="M217" s="213"/>
      <c r="N217" s="214"/>
      <c r="O217" s="214"/>
      <c r="P217" s="214"/>
      <c r="Q217" s="214"/>
      <c r="R217" s="214"/>
      <c r="S217" s="214"/>
      <c r="T217" s="215"/>
      <c r="AT217" s="216" t="s">
        <v>151</v>
      </c>
      <c r="AU217" s="216" t="s">
        <v>81</v>
      </c>
      <c r="AV217" s="11" t="s">
        <v>79</v>
      </c>
      <c r="AW217" s="11" t="s">
        <v>35</v>
      </c>
      <c r="AX217" s="11" t="s">
        <v>71</v>
      </c>
      <c r="AY217" s="216" t="s">
        <v>141</v>
      </c>
    </row>
    <row r="218" spans="2:51" s="11" customFormat="1" ht="13.5">
      <c r="B218" s="205"/>
      <c r="C218" s="206"/>
      <c r="D218" s="207" t="s">
        <v>151</v>
      </c>
      <c r="E218" s="208" t="s">
        <v>21</v>
      </c>
      <c r="F218" s="209" t="s">
        <v>330</v>
      </c>
      <c r="G218" s="206"/>
      <c r="H218" s="210" t="s">
        <v>21</v>
      </c>
      <c r="I218" s="211"/>
      <c r="J218" s="206"/>
      <c r="K218" s="206"/>
      <c r="L218" s="212"/>
      <c r="M218" s="213"/>
      <c r="N218" s="214"/>
      <c r="O218" s="214"/>
      <c r="P218" s="214"/>
      <c r="Q218" s="214"/>
      <c r="R218" s="214"/>
      <c r="S218" s="214"/>
      <c r="T218" s="215"/>
      <c r="AT218" s="216" t="s">
        <v>151</v>
      </c>
      <c r="AU218" s="216" t="s">
        <v>81</v>
      </c>
      <c r="AV218" s="11" t="s">
        <v>79</v>
      </c>
      <c r="AW218" s="11" t="s">
        <v>35</v>
      </c>
      <c r="AX218" s="11" t="s">
        <v>71</v>
      </c>
      <c r="AY218" s="216" t="s">
        <v>141</v>
      </c>
    </row>
    <row r="219" spans="2:51" s="11" customFormat="1" ht="13.5">
      <c r="B219" s="205"/>
      <c r="C219" s="206"/>
      <c r="D219" s="207" t="s">
        <v>151</v>
      </c>
      <c r="E219" s="208" t="s">
        <v>21</v>
      </c>
      <c r="F219" s="209" t="s">
        <v>331</v>
      </c>
      <c r="G219" s="206"/>
      <c r="H219" s="210" t="s">
        <v>21</v>
      </c>
      <c r="I219" s="211"/>
      <c r="J219" s="206"/>
      <c r="K219" s="206"/>
      <c r="L219" s="212"/>
      <c r="M219" s="213"/>
      <c r="N219" s="214"/>
      <c r="O219" s="214"/>
      <c r="P219" s="214"/>
      <c r="Q219" s="214"/>
      <c r="R219" s="214"/>
      <c r="S219" s="214"/>
      <c r="T219" s="215"/>
      <c r="AT219" s="216" t="s">
        <v>151</v>
      </c>
      <c r="AU219" s="216" t="s">
        <v>81</v>
      </c>
      <c r="AV219" s="11" t="s">
        <v>79</v>
      </c>
      <c r="AW219" s="11" t="s">
        <v>35</v>
      </c>
      <c r="AX219" s="11" t="s">
        <v>71</v>
      </c>
      <c r="AY219" s="216" t="s">
        <v>141</v>
      </c>
    </row>
    <row r="220" spans="2:51" s="12" customFormat="1" ht="13.5">
      <c r="B220" s="217"/>
      <c r="C220" s="218"/>
      <c r="D220" s="207" t="s">
        <v>151</v>
      </c>
      <c r="E220" s="242" t="s">
        <v>21</v>
      </c>
      <c r="F220" s="243" t="s">
        <v>332</v>
      </c>
      <c r="G220" s="218"/>
      <c r="H220" s="244">
        <v>1.025</v>
      </c>
      <c r="I220" s="223"/>
      <c r="J220" s="218"/>
      <c r="K220" s="218"/>
      <c r="L220" s="224"/>
      <c r="M220" s="225"/>
      <c r="N220" s="226"/>
      <c r="O220" s="226"/>
      <c r="P220" s="226"/>
      <c r="Q220" s="226"/>
      <c r="R220" s="226"/>
      <c r="S220" s="226"/>
      <c r="T220" s="227"/>
      <c r="AT220" s="228" t="s">
        <v>151</v>
      </c>
      <c r="AU220" s="228" t="s">
        <v>81</v>
      </c>
      <c r="AV220" s="12" t="s">
        <v>81</v>
      </c>
      <c r="AW220" s="12" t="s">
        <v>35</v>
      </c>
      <c r="AX220" s="12" t="s">
        <v>71</v>
      </c>
      <c r="AY220" s="228" t="s">
        <v>141</v>
      </c>
    </row>
    <row r="221" spans="2:51" s="13" customFormat="1" ht="13.5">
      <c r="B221" s="245"/>
      <c r="C221" s="246"/>
      <c r="D221" s="219" t="s">
        <v>151</v>
      </c>
      <c r="E221" s="247" t="s">
        <v>21</v>
      </c>
      <c r="F221" s="248" t="s">
        <v>189</v>
      </c>
      <c r="G221" s="246"/>
      <c r="H221" s="249">
        <v>1.025</v>
      </c>
      <c r="I221" s="250"/>
      <c r="J221" s="246"/>
      <c r="K221" s="246"/>
      <c r="L221" s="251"/>
      <c r="M221" s="252"/>
      <c r="N221" s="253"/>
      <c r="O221" s="253"/>
      <c r="P221" s="253"/>
      <c r="Q221" s="253"/>
      <c r="R221" s="253"/>
      <c r="S221" s="253"/>
      <c r="T221" s="254"/>
      <c r="AT221" s="255" t="s">
        <v>151</v>
      </c>
      <c r="AU221" s="255" t="s">
        <v>81</v>
      </c>
      <c r="AV221" s="13" t="s">
        <v>149</v>
      </c>
      <c r="AW221" s="13" t="s">
        <v>35</v>
      </c>
      <c r="AX221" s="13" t="s">
        <v>79</v>
      </c>
      <c r="AY221" s="255" t="s">
        <v>141</v>
      </c>
    </row>
    <row r="222" spans="2:65" s="1" customFormat="1" ht="25.5" customHeight="1">
      <c r="B222" s="41"/>
      <c r="C222" s="193" t="s">
        <v>333</v>
      </c>
      <c r="D222" s="193" t="s">
        <v>144</v>
      </c>
      <c r="E222" s="194" t="s">
        <v>334</v>
      </c>
      <c r="F222" s="195" t="s">
        <v>335</v>
      </c>
      <c r="G222" s="196" t="s">
        <v>181</v>
      </c>
      <c r="H222" s="197">
        <v>14.64</v>
      </c>
      <c r="I222" s="198"/>
      <c r="J222" s="199">
        <f>ROUND(I222*H222,2)</f>
        <v>0</v>
      </c>
      <c r="K222" s="195" t="s">
        <v>156</v>
      </c>
      <c r="L222" s="61"/>
      <c r="M222" s="200" t="s">
        <v>21</v>
      </c>
      <c r="N222" s="201" t="s">
        <v>42</v>
      </c>
      <c r="O222" s="42"/>
      <c r="P222" s="202">
        <f>O222*H222</f>
        <v>0</v>
      </c>
      <c r="Q222" s="202">
        <v>0</v>
      </c>
      <c r="R222" s="202">
        <f>Q222*H222</f>
        <v>0</v>
      </c>
      <c r="S222" s="202">
        <v>0.09</v>
      </c>
      <c r="T222" s="203">
        <f>S222*H222</f>
        <v>1.3176</v>
      </c>
      <c r="AR222" s="24" t="s">
        <v>149</v>
      </c>
      <c r="AT222" s="24" t="s">
        <v>144</v>
      </c>
      <c r="AU222" s="24" t="s">
        <v>81</v>
      </c>
      <c r="AY222" s="24" t="s">
        <v>141</v>
      </c>
      <c r="BE222" s="204">
        <f>IF(N222="základní",J222,0)</f>
        <v>0</v>
      </c>
      <c r="BF222" s="204">
        <f>IF(N222="snížená",J222,0)</f>
        <v>0</v>
      </c>
      <c r="BG222" s="204">
        <f>IF(N222="zákl. přenesená",J222,0)</f>
        <v>0</v>
      </c>
      <c r="BH222" s="204">
        <f>IF(N222="sníž. přenesená",J222,0)</f>
        <v>0</v>
      </c>
      <c r="BI222" s="204">
        <f>IF(N222="nulová",J222,0)</f>
        <v>0</v>
      </c>
      <c r="BJ222" s="24" t="s">
        <v>79</v>
      </c>
      <c r="BK222" s="204">
        <f>ROUND(I222*H222,2)</f>
        <v>0</v>
      </c>
      <c r="BL222" s="24" t="s">
        <v>149</v>
      </c>
      <c r="BM222" s="24" t="s">
        <v>336</v>
      </c>
    </row>
    <row r="223" spans="2:51" s="11" customFormat="1" ht="13.5">
      <c r="B223" s="205"/>
      <c r="C223" s="206"/>
      <c r="D223" s="207" t="s">
        <v>151</v>
      </c>
      <c r="E223" s="208" t="s">
        <v>21</v>
      </c>
      <c r="F223" s="209" t="s">
        <v>329</v>
      </c>
      <c r="G223" s="206"/>
      <c r="H223" s="210" t="s">
        <v>21</v>
      </c>
      <c r="I223" s="211"/>
      <c r="J223" s="206"/>
      <c r="K223" s="206"/>
      <c r="L223" s="212"/>
      <c r="M223" s="213"/>
      <c r="N223" s="214"/>
      <c r="O223" s="214"/>
      <c r="P223" s="214"/>
      <c r="Q223" s="214"/>
      <c r="R223" s="214"/>
      <c r="S223" s="214"/>
      <c r="T223" s="215"/>
      <c r="AT223" s="216" t="s">
        <v>151</v>
      </c>
      <c r="AU223" s="216" t="s">
        <v>81</v>
      </c>
      <c r="AV223" s="11" t="s">
        <v>79</v>
      </c>
      <c r="AW223" s="11" t="s">
        <v>35</v>
      </c>
      <c r="AX223" s="11" t="s">
        <v>71</v>
      </c>
      <c r="AY223" s="216" t="s">
        <v>141</v>
      </c>
    </row>
    <row r="224" spans="2:51" s="11" customFormat="1" ht="13.5">
      <c r="B224" s="205"/>
      <c r="C224" s="206"/>
      <c r="D224" s="207" t="s">
        <v>151</v>
      </c>
      <c r="E224" s="208" t="s">
        <v>21</v>
      </c>
      <c r="F224" s="209" t="s">
        <v>330</v>
      </c>
      <c r="G224" s="206"/>
      <c r="H224" s="210" t="s">
        <v>21</v>
      </c>
      <c r="I224" s="211"/>
      <c r="J224" s="206"/>
      <c r="K224" s="206"/>
      <c r="L224" s="212"/>
      <c r="M224" s="213"/>
      <c r="N224" s="214"/>
      <c r="O224" s="214"/>
      <c r="P224" s="214"/>
      <c r="Q224" s="214"/>
      <c r="R224" s="214"/>
      <c r="S224" s="214"/>
      <c r="T224" s="215"/>
      <c r="AT224" s="216" t="s">
        <v>151</v>
      </c>
      <c r="AU224" s="216" t="s">
        <v>81</v>
      </c>
      <c r="AV224" s="11" t="s">
        <v>79</v>
      </c>
      <c r="AW224" s="11" t="s">
        <v>35</v>
      </c>
      <c r="AX224" s="11" t="s">
        <v>71</v>
      </c>
      <c r="AY224" s="216" t="s">
        <v>141</v>
      </c>
    </row>
    <row r="225" spans="2:51" s="11" customFormat="1" ht="13.5">
      <c r="B225" s="205"/>
      <c r="C225" s="206"/>
      <c r="D225" s="207" t="s">
        <v>151</v>
      </c>
      <c r="E225" s="208" t="s">
        <v>21</v>
      </c>
      <c r="F225" s="209" t="s">
        <v>331</v>
      </c>
      <c r="G225" s="206"/>
      <c r="H225" s="210" t="s">
        <v>21</v>
      </c>
      <c r="I225" s="211"/>
      <c r="J225" s="206"/>
      <c r="K225" s="206"/>
      <c r="L225" s="212"/>
      <c r="M225" s="213"/>
      <c r="N225" s="214"/>
      <c r="O225" s="214"/>
      <c r="P225" s="214"/>
      <c r="Q225" s="214"/>
      <c r="R225" s="214"/>
      <c r="S225" s="214"/>
      <c r="T225" s="215"/>
      <c r="AT225" s="216" t="s">
        <v>151</v>
      </c>
      <c r="AU225" s="216" t="s">
        <v>81</v>
      </c>
      <c r="AV225" s="11" t="s">
        <v>79</v>
      </c>
      <c r="AW225" s="11" t="s">
        <v>35</v>
      </c>
      <c r="AX225" s="11" t="s">
        <v>71</v>
      </c>
      <c r="AY225" s="216" t="s">
        <v>141</v>
      </c>
    </row>
    <row r="226" spans="2:51" s="12" customFormat="1" ht="13.5">
      <c r="B226" s="217"/>
      <c r="C226" s="218"/>
      <c r="D226" s="207" t="s">
        <v>151</v>
      </c>
      <c r="E226" s="242" t="s">
        <v>21</v>
      </c>
      <c r="F226" s="243" t="s">
        <v>206</v>
      </c>
      <c r="G226" s="218"/>
      <c r="H226" s="244">
        <v>14.64</v>
      </c>
      <c r="I226" s="223"/>
      <c r="J226" s="218"/>
      <c r="K226" s="218"/>
      <c r="L226" s="224"/>
      <c r="M226" s="225"/>
      <c r="N226" s="226"/>
      <c r="O226" s="226"/>
      <c r="P226" s="226"/>
      <c r="Q226" s="226"/>
      <c r="R226" s="226"/>
      <c r="S226" s="226"/>
      <c r="T226" s="227"/>
      <c r="AT226" s="228" t="s">
        <v>151</v>
      </c>
      <c r="AU226" s="228" t="s">
        <v>81</v>
      </c>
      <c r="AV226" s="12" t="s">
        <v>81</v>
      </c>
      <c r="AW226" s="12" t="s">
        <v>35</v>
      </c>
      <c r="AX226" s="12" t="s">
        <v>71</v>
      </c>
      <c r="AY226" s="228" t="s">
        <v>141</v>
      </c>
    </row>
    <row r="227" spans="2:51" s="13" customFormat="1" ht="13.5">
      <c r="B227" s="245"/>
      <c r="C227" s="246"/>
      <c r="D227" s="219" t="s">
        <v>151</v>
      </c>
      <c r="E227" s="247" t="s">
        <v>21</v>
      </c>
      <c r="F227" s="248" t="s">
        <v>189</v>
      </c>
      <c r="G227" s="246"/>
      <c r="H227" s="249">
        <v>14.64</v>
      </c>
      <c r="I227" s="250"/>
      <c r="J227" s="246"/>
      <c r="K227" s="246"/>
      <c r="L227" s="251"/>
      <c r="M227" s="252"/>
      <c r="N227" s="253"/>
      <c r="O227" s="253"/>
      <c r="P227" s="253"/>
      <c r="Q227" s="253"/>
      <c r="R227" s="253"/>
      <c r="S227" s="253"/>
      <c r="T227" s="254"/>
      <c r="AT227" s="255" t="s">
        <v>151</v>
      </c>
      <c r="AU227" s="255" t="s">
        <v>81</v>
      </c>
      <c r="AV227" s="13" t="s">
        <v>149</v>
      </c>
      <c r="AW227" s="13" t="s">
        <v>35</v>
      </c>
      <c r="AX227" s="13" t="s">
        <v>79</v>
      </c>
      <c r="AY227" s="255" t="s">
        <v>141</v>
      </c>
    </row>
    <row r="228" spans="2:65" s="1" customFormat="1" ht="25.5" customHeight="1">
      <c r="B228" s="41"/>
      <c r="C228" s="193" t="s">
        <v>337</v>
      </c>
      <c r="D228" s="193" t="s">
        <v>144</v>
      </c>
      <c r="E228" s="194" t="s">
        <v>338</v>
      </c>
      <c r="F228" s="195" t="s">
        <v>339</v>
      </c>
      <c r="G228" s="196" t="s">
        <v>181</v>
      </c>
      <c r="H228" s="197">
        <v>3.167</v>
      </c>
      <c r="I228" s="198"/>
      <c r="J228" s="199">
        <f>ROUND(I228*H228,2)</f>
        <v>0</v>
      </c>
      <c r="K228" s="195" t="s">
        <v>156</v>
      </c>
      <c r="L228" s="61"/>
      <c r="M228" s="200" t="s">
        <v>21</v>
      </c>
      <c r="N228" s="201" t="s">
        <v>42</v>
      </c>
      <c r="O228" s="42"/>
      <c r="P228" s="202">
        <f>O228*H228</f>
        <v>0</v>
      </c>
      <c r="Q228" s="202">
        <v>0</v>
      </c>
      <c r="R228" s="202">
        <f>Q228*H228</f>
        <v>0</v>
      </c>
      <c r="S228" s="202">
        <v>0.076</v>
      </c>
      <c r="T228" s="203">
        <f>S228*H228</f>
        <v>0.240692</v>
      </c>
      <c r="AR228" s="24" t="s">
        <v>149</v>
      </c>
      <c r="AT228" s="24" t="s">
        <v>144</v>
      </c>
      <c r="AU228" s="24" t="s">
        <v>81</v>
      </c>
      <c r="AY228" s="24" t="s">
        <v>141</v>
      </c>
      <c r="BE228" s="204">
        <f>IF(N228="základní",J228,0)</f>
        <v>0</v>
      </c>
      <c r="BF228" s="204">
        <f>IF(N228="snížená",J228,0)</f>
        <v>0</v>
      </c>
      <c r="BG228" s="204">
        <f>IF(N228="zákl. přenesená",J228,0)</f>
        <v>0</v>
      </c>
      <c r="BH228" s="204">
        <f>IF(N228="sníž. přenesená",J228,0)</f>
        <v>0</v>
      </c>
      <c r="BI228" s="204">
        <f>IF(N228="nulová",J228,0)</f>
        <v>0</v>
      </c>
      <c r="BJ228" s="24" t="s">
        <v>79</v>
      </c>
      <c r="BK228" s="204">
        <f>ROUND(I228*H228,2)</f>
        <v>0</v>
      </c>
      <c r="BL228" s="24" t="s">
        <v>149</v>
      </c>
      <c r="BM228" s="24" t="s">
        <v>340</v>
      </c>
    </row>
    <row r="229" spans="2:51" s="11" customFormat="1" ht="13.5">
      <c r="B229" s="205"/>
      <c r="C229" s="206"/>
      <c r="D229" s="207" t="s">
        <v>151</v>
      </c>
      <c r="E229" s="208" t="s">
        <v>21</v>
      </c>
      <c r="F229" s="209" t="s">
        <v>313</v>
      </c>
      <c r="G229" s="206"/>
      <c r="H229" s="210" t="s">
        <v>21</v>
      </c>
      <c r="I229" s="211"/>
      <c r="J229" s="206"/>
      <c r="K229" s="206"/>
      <c r="L229" s="212"/>
      <c r="M229" s="213"/>
      <c r="N229" s="214"/>
      <c r="O229" s="214"/>
      <c r="P229" s="214"/>
      <c r="Q229" s="214"/>
      <c r="R229" s="214"/>
      <c r="S229" s="214"/>
      <c r="T229" s="215"/>
      <c r="AT229" s="216" t="s">
        <v>151</v>
      </c>
      <c r="AU229" s="216" t="s">
        <v>81</v>
      </c>
      <c r="AV229" s="11" t="s">
        <v>79</v>
      </c>
      <c r="AW229" s="11" t="s">
        <v>35</v>
      </c>
      <c r="AX229" s="11" t="s">
        <v>71</v>
      </c>
      <c r="AY229" s="216" t="s">
        <v>141</v>
      </c>
    </row>
    <row r="230" spans="2:51" s="12" customFormat="1" ht="13.5">
      <c r="B230" s="217"/>
      <c r="C230" s="218"/>
      <c r="D230" s="207" t="s">
        <v>151</v>
      </c>
      <c r="E230" s="242" t="s">
        <v>21</v>
      </c>
      <c r="F230" s="243" t="s">
        <v>341</v>
      </c>
      <c r="G230" s="218"/>
      <c r="H230" s="244">
        <v>1.576</v>
      </c>
      <c r="I230" s="223"/>
      <c r="J230" s="218"/>
      <c r="K230" s="218"/>
      <c r="L230" s="224"/>
      <c r="M230" s="225"/>
      <c r="N230" s="226"/>
      <c r="O230" s="226"/>
      <c r="P230" s="226"/>
      <c r="Q230" s="226"/>
      <c r="R230" s="226"/>
      <c r="S230" s="226"/>
      <c r="T230" s="227"/>
      <c r="AT230" s="228" t="s">
        <v>151</v>
      </c>
      <c r="AU230" s="228" t="s">
        <v>81</v>
      </c>
      <c r="AV230" s="12" t="s">
        <v>81</v>
      </c>
      <c r="AW230" s="12" t="s">
        <v>35</v>
      </c>
      <c r="AX230" s="12" t="s">
        <v>71</v>
      </c>
      <c r="AY230" s="228" t="s">
        <v>141</v>
      </c>
    </row>
    <row r="231" spans="2:51" s="12" customFormat="1" ht="13.5">
      <c r="B231" s="217"/>
      <c r="C231" s="218"/>
      <c r="D231" s="207" t="s">
        <v>151</v>
      </c>
      <c r="E231" s="242" t="s">
        <v>21</v>
      </c>
      <c r="F231" s="243" t="s">
        <v>342</v>
      </c>
      <c r="G231" s="218"/>
      <c r="H231" s="244">
        <v>1.591</v>
      </c>
      <c r="I231" s="223"/>
      <c r="J231" s="218"/>
      <c r="K231" s="218"/>
      <c r="L231" s="224"/>
      <c r="M231" s="225"/>
      <c r="N231" s="226"/>
      <c r="O231" s="226"/>
      <c r="P231" s="226"/>
      <c r="Q231" s="226"/>
      <c r="R231" s="226"/>
      <c r="S231" s="226"/>
      <c r="T231" s="227"/>
      <c r="AT231" s="228" t="s">
        <v>151</v>
      </c>
      <c r="AU231" s="228" t="s">
        <v>81</v>
      </c>
      <c r="AV231" s="12" t="s">
        <v>81</v>
      </c>
      <c r="AW231" s="12" t="s">
        <v>35</v>
      </c>
      <c r="AX231" s="12" t="s">
        <v>71</v>
      </c>
      <c r="AY231" s="228" t="s">
        <v>141</v>
      </c>
    </row>
    <row r="232" spans="2:51" s="13" customFormat="1" ht="13.5">
      <c r="B232" s="245"/>
      <c r="C232" s="246"/>
      <c r="D232" s="219" t="s">
        <v>151</v>
      </c>
      <c r="E232" s="247" t="s">
        <v>21</v>
      </c>
      <c r="F232" s="248" t="s">
        <v>189</v>
      </c>
      <c r="G232" s="246"/>
      <c r="H232" s="249">
        <v>3.167</v>
      </c>
      <c r="I232" s="250"/>
      <c r="J232" s="246"/>
      <c r="K232" s="246"/>
      <c r="L232" s="251"/>
      <c r="M232" s="252"/>
      <c r="N232" s="253"/>
      <c r="O232" s="253"/>
      <c r="P232" s="253"/>
      <c r="Q232" s="253"/>
      <c r="R232" s="253"/>
      <c r="S232" s="253"/>
      <c r="T232" s="254"/>
      <c r="AT232" s="255" t="s">
        <v>151</v>
      </c>
      <c r="AU232" s="255" t="s">
        <v>81</v>
      </c>
      <c r="AV232" s="13" t="s">
        <v>149</v>
      </c>
      <c r="AW232" s="13" t="s">
        <v>35</v>
      </c>
      <c r="AX232" s="13" t="s">
        <v>79</v>
      </c>
      <c r="AY232" s="255" t="s">
        <v>141</v>
      </c>
    </row>
    <row r="233" spans="2:65" s="1" customFormat="1" ht="38.25" customHeight="1">
      <c r="B233" s="41"/>
      <c r="C233" s="193" t="s">
        <v>343</v>
      </c>
      <c r="D233" s="193" t="s">
        <v>144</v>
      </c>
      <c r="E233" s="194" t="s">
        <v>344</v>
      </c>
      <c r="F233" s="195" t="s">
        <v>345</v>
      </c>
      <c r="G233" s="196" t="s">
        <v>162</v>
      </c>
      <c r="H233" s="197">
        <v>1</v>
      </c>
      <c r="I233" s="198"/>
      <c r="J233" s="199">
        <f>ROUND(I233*H233,2)</f>
        <v>0</v>
      </c>
      <c r="K233" s="195" t="s">
        <v>156</v>
      </c>
      <c r="L233" s="61"/>
      <c r="M233" s="200" t="s">
        <v>21</v>
      </c>
      <c r="N233" s="201" t="s">
        <v>42</v>
      </c>
      <c r="O233" s="42"/>
      <c r="P233" s="202">
        <f>O233*H233</f>
        <v>0</v>
      </c>
      <c r="Q233" s="202">
        <v>0</v>
      </c>
      <c r="R233" s="202">
        <f>Q233*H233</f>
        <v>0</v>
      </c>
      <c r="S233" s="202">
        <v>0.031</v>
      </c>
      <c r="T233" s="203">
        <f>S233*H233</f>
        <v>0.031</v>
      </c>
      <c r="AR233" s="24" t="s">
        <v>149</v>
      </c>
      <c r="AT233" s="24" t="s">
        <v>144</v>
      </c>
      <c r="AU233" s="24" t="s">
        <v>81</v>
      </c>
      <c r="AY233" s="24" t="s">
        <v>141</v>
      </c>
      <c r="BE233" s="204">
        <f>IF(N233="základní",J233,0)</f>
        <v>0</v>
      </c>
      <c r="BF233" s="204">
        <f>IF(N233="snížená",J233,0)</f>
        <v>0</v>
      </c>
      <c r="BG233" s="204">
        <f>IF(N233="zákl. přenesená",J233,0)</f>
        <v>0</v>
      </c>
      <c r="BH233" s="204">
        <f>IF(N233="sníž. přenesená",J233,0)</f>
        <v>0</v>
      </c>
      <c r="BI233" s="204">
        <f>IF(N233="nulová",J233,0)</f>
        <v>0</v>
      </c>
      <c r="BJ233" s="24" t="s">
        <v>79</v>
      </c>
      <c r="BK233" s="204">
        <f>ROUND(I233*H233,2)</f>
        <v>0</v>
      </c>
      <c r="BL233" s="24" t="s">
        <v>149</v>
      </c>
      <c r="BM233" s="24" t="s">
        <v>346</v>
      </c>
    </row>
    <row r="234" spans="2:51" s="12" customFormat="1" ht="13.5">
      <c r="B234" s="217"/>
      <c r="C234" s="218"/>
      <c r="D234" s="219" t="s">
        <v>151</v>
      </c>
      <c r="E234" s="220" t="s">
        <v>21</v>
      </c>
      <c r="F234" s="221" t="s">
        <v>347</v>
      </c>
      <c r="G234" s="218"/>
      <c r="H234" s="222">
        <v>1</v>
      </c>
      <c r="I234" s="223"/>
      <c r="J234" s="218"/>
      <c r="K234" s="218"/>
      <c r="L234" s="224"/>
      <c r="M234" s="225"/>
      <c r="N234" s="226"/>
      <c r="O234" s="226"/>
      <c r="P234" s="226"/>
      <c r="Q234" s="226"/>
      <c r="R234" s="226"/>
      <c r="S234" s="226"/>
      <c r="T234" s="227"/>
      <c r="AT234" s="228" t="s">
        <v>151</v>
      </c>
      <c r="AU234" s="228" t="s">
        <v>81</v>
      </c>
      <c r="AV234" s="12" t="s">
        <v>81</v>
      </c>
      <c r="AW234" s="12" t="s">
        <v>35</v>
      </c>
      <c r="AX234" s="12" t="s">
        <v>79</v>
      </c>
      <c r="AY234" s="228" t="s">
        <v>141</v>
      </c>
    </row>
    <row r="235" spans="2:65" s="1" customFormat="1" ht="38.25" customHeight="1">
      <c r="B235" s="41"/>
      <c r="C235" s="193" t="s">
        <v>348</v>
      </c>
      <c r="D235" s="193" t="s">
        <v>144</v>
      </c>
      <c r="E235" s="194" t="s">
        <v>349</v>
      </c>
      <c r="F235" s="195" t="s">
        <v>350</v>
      </c>
      <c r="G235" s="196" t="s">
        <v>162</v>
      </c>
      <c r="H235" s="197">
        <v>1</v>
      </c>
      <c r="I235" s="198"/>
      <c r="J235" s="199">
        <f>ROUND(I235*H235,2)</f>
        <v>0</v>
      </c>
      <c r="K235" s="195" t="s">
        <v>156</v>
      </c>
      <c r="L235" s="61"/>
      <c r="M235" s="200" t="s">
        <v>21</v>
      </c>
      <c r="N235" s="201" t="s">
        <v>42</v>
      </c>
      <c r="O235" s="42"/>
      <c r="P235" s="202">
        <f>O235*H235</f>
        <v>0</v>
      </c>
      <c r="Q235" s="202">
        <v>0</v>
      </c>
      <c r="R235" s="202">
        <f>Q235*H235</f>
        <v>0</v>
      </c>
      <c r="S235" s="202">
        <v>0.086</v>
      </c>
      <c r="T235" s="203">
        <f>S235*H235</f>
        <v>0.086</v>
      </c>
      <c r="AR235" s="24" t="s">
        <v>149</v>
      </c>
      <c r="AT235" s="24" t="s">
        <v>144</v>
      </c>
      <c r="AU235" s="24" t="s">
        <v>81</v>
      </c>
      <c r="AY235" s="24" t="s">
        <v>141</v>
      </c>
      <c r="BE235" s="204">
        <f>IF(N235="základní",J235,0)</f>
        <v>0</v>
      </c>
      <c r="BF235" s="204">
        <f>IF(N235="snížená",J235,0)</f>
        <v>0</v>
      </c>
      <c r="BG235" s="204">
        <f>IF(N235="zákl. přenesená",J235,0)</f>
        <v>0</v>
      </c>
      <c r="BH235" s="204">
        <f>IF(N235="sníž. přenesená",J235,0)</f>
        <v>0</v>
      </c>
      <c r="BI235" s="204">
        <f>IF(N235="nulová",J235,0)</f>
        <v>0</v>
      </c>
      <c r="BJ235" s="24" t="s">
        <v>79</v>
      </c>
      <c r="BK235" s="204">
        <f>ROUND(I235*H235,2)</f>
        <v>0</v>
      </c>
      <c r="BL235" s="24" t="s">
        <v>149</v>
      </c>
      <c r="BM235" s="24" t="s">
        <v>351</v>
      </c>
    </row>
    <row r="236" spans="2:51" s="12" customFormat="1" ht="13.5">
      <c r="B236" s="217"/>
      <c r="C236" s="218"/>
      <c r="D236" s="219" t="s">
        <v>151</v>
      </c>
      <c r="E236" s="220" t="s">
        <v>21</v>
      </c>
      <c r="F236" s="221" t="s">
        <v>347</v>
      </c>
      <c r="G236" s="218"/>
      <c r="H236" s="222">
        <v>1</v>
      </c>
      <c r="I236" s="223"/>
      <c r="J236" s="218"/>
      <c r="K236" s="218"/>
      <c r="L236" s="224"/>
      <c r="M236" s="225"/>
      <c r="N236" s="226"/>
      <c r="O236" s="226"/>
      <c r="P236" s="226"/>
      <c r="Q236" s="226"/>
      <c r="R236" s="226"/>
      <c r="S236" s="226"/>
      <c r="T236" s="227"/>
      <c r="AT236" s="228" t="s">
        <v>151</v>
      </c>
      <c r="AU236" s="228" t="s">
        <v>81</v>
      </c>
      <c r="AV236" s="12" t="s">
        <v>81</v>
      </c>
      <c r="AW236" s="12" t="s">
        <v>35</v>
      </c>
      <c r="AX236" s="12" t="s">
        <v>79</v>
      </c>
      <c r="AY236" s="228" t="s">
        <v>141</v>
      </c>
    </row>
    <row r="237" spans="2:65" s="1" customFormat="1" ht="25.5" customHeight="1">
      <c r="B237" s="41"/>
      <c r="C237" s="193" t="s">
        <v>352</v>
      </c>
      <c r="D237" s="193" t="s">
        <v>144</v>
      </c>
      <c r="E237" s="194" t="s">
        <v>353</v>
      </c>
      <c r="F237" s="195" t="s">
        <v>354</v>
      </c>
      <c r="G237" s="196" t="s">
        <v>181</v>
      </c>
      <c r="H237" s="197">
        <v>14.64</v>
      </c>
      <c r="I237" s="198"/>
      <c r="J237" s="199">
        <f>ROUND(I237*H237,2)</f>
        <v>0</v>
      </c>
      <c r="K237" s="195" t="s">
        <v>156</v>
      </c>
      <c r="L237" s="61"/>
      <c r="M237" s="200" t="s">
        <v>21</v>
      </c>
      <c r="N237" s="201" t="s">
        <v>42</v>
      </c>
      <c r="O237" s="42"/>
      <c r="P237" s="202">
        <f>O237*H237</f>
        <v>0</v>
      </c>
      <c r="Q237" s="202">
        <v>0</v>
      </c>
      <c r="R237" s="202">
        <f>Q237*H237</f>
        <v>0</v>
      </c>
      <c r="S237" s="202">
        <v>0.01</v>
      </c>
      <c r="T237" s="203">
        <f>S237*H237</f>
        <v>0.1464</v>
      </c>
      <c r="AR237" s="24" t="s">
        <v>149</v>
      </c>
      <c r="AT237" s="24" t="s">
        <v>144</v>
      </c>
      <c r="AU237" s="24" t="s">
        <v>81</v>
      </c>
      <c r="AY237" s="24" t="s">
        <v>141</v>
      </c>
      <c r="BE237" s="204">
        <f>IF(N237="základní",J237,0)</f>
        <v>0</v>
      </c>
      <c r="BF237" s="204">
        <f>IF(N237="snížená",J237,0)</f>
        <v>0</v>
      </c>
      <c r="BG237" s="204">
        <f>IF(N237="zákl. přenesená",J237,0)</f>
        <v>0</v>
      </c>
      <c r="BH237" s="204">
        <f>IF(N237="sníž. přenesená",J237,0)</f>
        <v>0</v>
      </c>
      <c r="BI237" s="204">
        <f>IF(N237="nulová",J237,0)</f>
        <v>0</v>
      </c>
      <c r="BJ237" s="24" t="s">
        <v>79</v>
      </c>
      <c r="BK237" s="204">
        <f>ROUND(I237*H237,2)</f>
        <v>0</v>
      </c>
      <c r="BL237" s="24" t="s">
        <v>149</v>
      </c>
      <c r="BM237" s="24" t="s">
        <v>355</v>
      </c>
    </row>
    <row r="238" spans="2:51" s="11" customFormat="1" ht="13.5">
      <c r="B238" s="205"/>
      <c r="C238" s="206"/>
      <c r="D238" s="207" t="s">
        <v>151</v>
      </c>
      <c r="E238" s="208" t="s">
        <v>21</v>
      </c>
      <c r="F238" s="209" t="s">
        <v>204</v>
      </c>
      <c r="G238" s="206"/>
      <c r="H238" s="210" t="s">
        <v>21</v>
      </c>
      <c r="I238" s="211"/>
      <c r="J238" s="206"/>
      <c r="K238" s="206"/>
      <c r="L238" s="212"/>
      <c r="M238" s="213"/>
      <c r="N238" s="214"/>
      <c r="O238" s="214"/>
      <c r="P238" s="214"/>
      <c r="Q238" s="214"/>
      <c r="R238" s="214"/>
      <c r="S238" s="214"/>
      <c r="T238" s="215"/>
      <c r="AT238" s="216" t="s">
        <v>151</v>
      </c>
      <c r="AU238" s="216" t="s">
        <v>81</v>
      </c>
      <c r="AV238" s="11" t="s">
        <v>79</v>
      </c>
      <c r="AW238" s="11" t="s">
        <v>35</v>
      </c>
      <c r="AX238" s="11" t="s">
        <v>71</v>
      </c>
      <c r="AY238" s="216" t="s">
        <v>141</v>
      </c>
    </row>
    <row r="239" spans="2:51" s="11" customFormat="1" ht="13.5">
      <c r="B239" s="205"/>
      <c r="C239" s="206"/>
      <c r="D239" s="207" t="s">
        <v>151</v>
      </c>
      <c r="E239" s="208" t="s">
        <v>21</v>
      </c>
      <c r="F239" s="209" t="s">
        <v>205</v>
      </c>
      <c r="G239" s="206"/>
      <c r="H239" s="210" t="s">
        <v>21</v>
      </c>
      <c r="I239" s="211"/>
      <c r="J239" s="206"/>
      <c r="K239" s="206"/>
      <c r="L239" s="212"/>
      <c r="M239" s="213"/>
      <c r="N239" s="214"/>
      <c r="O239" s="214"/>
      <c r="P239" s="214"/>
      <c r="Q239" s="214"/>
      <c r="R239" s="214"/>
      <c r="S239" s="214"/>
      <c r="T239" s="215"/>
      <c r="AT239" s="216" t="s">
        <v>151</v>
      </c>
      <c r="AU239" s="216" t="s">
        <v>81</v>
      </c>
      <c r="AV239" s="11" t="s">
        <v>79</v>
      </c>
      <c r="AW239" s="11" t="s">
        <v>35</v>
      </c>
      <c r="AX239" s="11" t="s">
        <v>71</v>
      </c>
      <c r="AY239" s="216" t="s">
        <v>141</v>
      </c>
    </row>
    <row r="240" spans="2:51" s="12" customFormat="1" ht="13.5">
      <c r="B240" s="217"/>
      <c r="C240" s="218"/>
      <c r="D240" s="219" t="s">
        <v>151</v>
      </c>
      <c r="E240" s="220" t="s">
        <v>21</v>
      </c>
      <c r="F240" s="221" t="s">
        <v>206</v>
      </c>
      <c r="G240" s="218"/>
      <c r="H240" s="222">
        <v>14.64</v>
      </c>
      <c r="I240" s="223"/>
      <c r="J240" s="218"/>
      <c r="K240" s="218"/>
      <c r="L240" s="224"/>
      <c r="M240" s="225"/>
      <c r="N240" s="226"/>
      <c r="O240" s="226"/>
      <c r="P240" s="226"/>
      <c r="Q240" s="226"/>
      <c r="R240" s="226"/>
      <c r="S240" s="226"/>
      <c r="T240" s="227"/>
      <c r="AT240" s="228" t="s">
        <v>151</v>
      </c>
      <c r="AU240" s="228" t="s">
        <v>81</v>
      </c>
      <c r="AV240" s="12" t="s">
        <v>81</v>
      </c>
      <c r="AW240" s="12" t="s">
        <v>35</v>
      </c>
      <c r="AX240" s="12" t="s">
        <v>79</v>
      </c>
      <c r="AY240" s="228" t="s">
        <v>141</v>
      </c>
    </row>
    <row r="241" spans="2:65" s="1" customFormat="1" ht="25.5" customHeight="1">
      <c r="B241" s="41"/>
      <c r="C241" s="193" t="s">
        <v>356</v>
      </c>
      <c r="D241" s="193" t="s">
        <v>144</v>
      </c>
      <c r="E241" s="194" t="s">
        <v>357</v>
      </c>
      <c r="F241" s="195" t="s">
        <v>358</v>
      </c>
      <c r="G241" s="196" t="s">
        <v>181</v>
      </c>
      <c r="H241" s="197">
        <v>49.874</v>
      </c>
      <c r="I241" s="198"/>
      <c r="J241" s="199">
        <f>ROUND(I241*H241,2)</f>
        <v>0</v>
      </c>
      <c r="K241" s="195" t="s">
        <v>156</v>
      </c>
      <c r="L241" s="61"/>
      <c r="M241" s="200" t="s">
        <v>21</v>
      </c>
      <c r="N241" s="201" t="s">
        <v>42</v>
      </c>
      <c r="O241" s="42"/>
      <c r="P241" s="202">
        <f>O241*H241</f>
        <v>0</v>
      </c>
      <c r="Q241" s="202">
        <v>0</v>
      </c>
      <c r="R241" s="202">
        <f>Q241*H241</f>
        <v>0</v>
      </c>
      <c r="S241" s="202">
        <v>0.01</v>
      </c>
      <c r="T241" s="203">
        <f>S241*H241</f>
        <v>0.49874</v>
      </c>
      <c r="AR241" s="24" t="s">
        <v>149</v>
      </c>
      <c r="AT241" s="24" t="s">
        <v>144</v>
      </c>
      <c r="AU241" s="24" t="s">
        <v>81</v>
      </c>
      <c r="AY241" s="24" t="s">
        <v>141</v>
      </c>
      <c r="BE241" s="204">
        <f>IF(N241="základní",J241,0)</f>
        <v>0</v>
      </c>
      <c r="BF241" s="204">
        <f>IF(N241="snížená",J241,0)</f>
        <v>0</v>
      </c>
      <c r="BG241" s="204">
        <f>IF(N241="zákl. přenesená",J241,0)</f>
        <v>0</v>
      </c>
      <c r="BH241" s="204">
        <f>IF(N241="sníž. přenesená",J241,0)</f>
        <v>0</v>
      </c>
      <c r="BI241" s="204">
        <f>IF(N241="nulová",J241,0)</f>
        <v>0</v>
      </c>
      <c r="BJ241" s="24" t="s">
        <v>79</v>
      </c>
      <c r="BK241" s="204">
        <f>ROUND(I241*H241,2)</f>
        <v>0</v>
      </c>
      <c r="BL241" s="24" t="s">
        <v>149</v>
      </c>
      <c r="BM241" s="24" t="s">
        <v>359</v>
      </c>
    </row>
    <row r="242" spans="2:51" s="11" customFormat="1" ht="13.5">
      <c r="B242" s="205"/>
      <c r="C242" s="206"/>
      <c r="D242" s="207" t="s">
        <v>151</v>
      </c>
      <c r="E242" s="208" t="s">
        <v>21</v>
      </c>
      <c r="F242" s="209" t="s">
        <v>230</v>
      </c>
      <c r="G242" s="206"/>
      <c r="H242" s="210" t="s">
        <v>21</v>
      </c>
      <c r="I242" s="211"/>
      <c r="J242" s="206"/>
      <c r="K242" s="206"/>
      <c r="L242" s="212"/>
      <c r="M242" s="213"/>
      <c r="N242" s="214"/>
      <c r="O242" s="214"/>
      <c r="P242" s="214"/>
      <c r="Q242" s="214"/>
      <c r="R242" s="214"/>
      <c r="S242" s="214"/>
      <c r="T242" s="215"/>
      <c r="AT242" s="216" t="s">
        <v>151</v>
      </c>
      <c r="AU242" s="216" t="s">
        <v>81</v>
      </c>
      <c r="AV242" s="11" t="s">
        <v>79</v>
      </c>
      <c r="AW242" s="11" t="s">
        <v>35</v>
      </c>
      <c r="AX242" s="11" t="s">
        <v>71</v>
      </c>
      <c r="AY242" s="216" t="s">
        <v>141</v>
      </c>
    </row>
    <row r="243" spans="2:51" s="11" customFormat="1" ht="13.5">
      <c r="B243" s="205"/>
      <c r="C243" s="206"/>
      <c r="D243" s="207" t="s">
        <v>151</v>
      </c>
      <c r="E243" s="208" t="s">
        <v>21</v>
      </c>
      <c r="F243" s="209" t="s">
        <v>232</v>
      </c>
      <c r="G243" s="206"/>
      <c r="H243" s="210" t="s">
        <v>21</v>
      </c>
      <c r="I243" s="211"/>
      <c r="J243" s="206"/>
      <c r="K243" s="206"/>
      <c r="L243" s="212"/>
      <c r="M243" s="213"/>
      <c r="N243" s="214"/>
      <c r="O243" s="214"/>
      <c r="P243" s="214"/>
      <c r="Q243" s="214"/>
      <c r="R243" s="214"/>
      <c r="S243" s="214"/>
      <c r="T243" s="215"/>
      <c r="AT243" s="216" t="s">
        <v>151</v>
      </c>
      <c r="AU243" s="216" t="s">
        <v>81</v>
      </c>
      <c r="AV243" s="11" t="s">
        <v>79</v>
      </c>
      <c r="AW243" s="11" t="s">
        <v>35</v>
      </c>
      <c r="AX243" s="11" t="s">
        <v>71</v>
      </c>
      <c r="AY243" s="216" t="s">
        <v>141</v>
      </c>
    </row>
    <row r="244" spans="2:51" s="12" customFormat="1" ht="13.5">
      <c r="B244" s="217"/>
      <c r="C244" s="218"/>
      <c r="D244" s="207" t="s">
        <v>151</v>
      </c>
      <c r="E244" s="242" t="s">
        <v>21</v>
      </c>
      <c r="F244" s="243" t="s">
        <v>360</v>
      </c>
      <c r="G244" s="218"/>
      <c r="H244" s="244">
        <v>19.282</v>
      </c>
      <c r="I244" s="223"/>
      <c r="J244" s="218"/>
      <c r="K244" s="218"/>
      <c r="L244" s="224"/>
      <c r="M244" s="225"/>
      <c r="N244" s="226"/>
      <c r="O244" s="226"/>
      <c r="P244" s="226"/>
      <c r="Q244" s="226"/>
      <c r="R244" s="226"/>
      <c r="S244" s="226"/>
      <c r="T244" s="227"/>
      <c r="AT244" s="228" t="s">
        <v>151</v>
      </c>
      <c r="AU244" s="228" t="s">
        <v>81</v>
      </c>
      <c r="AV244" s="12" t="s">
        <v>81</v>
      </c>
      <c r="AW244" s="12" t="s">
        <v>35</v>
      </c>
      <c r="AX244" s="12" t="s">
        <v>71</v>
      </c>
      <c r="AY244" s="228" t="s">
        <v>141</v>
      </c>
    </row>
    <row r="245" spans="2:51" s="12" customFormat="1" ht="13.5">
      <c r="B245" s="217"/>
      <c r="C245" s="218"/>
      <c r="D245" s="207" t="s">
        <v>151</v>
      </c>
      <c r="E245" s="242" t="s">
        <v>21</v>
      </c>
      <c r="F245" s="243" t="s">
        <v>361</v>
      </c>
      <c r="G245" s="218"/>
      <c r="H245" s="244">
        <v>19.337</v>
      </c>
      <c r="I245" s="223"/>
      <c r="J245" s="218"/>
      <c r="K245" s="218"/>
      <c r="L245" s="224"/>
      <c r="M245" s="225"/>
      <c r="N245" s="226"/>
      <c r="O245" s="226"/>
      <c r="P245" s="226"/>
      <c r="Q245" s="226"/>
      <c r="R245" s="226"/>
      <c r="S245" s="226"/>
      <c r="T245" s="227"/>
      <c r="AT245" s="228" t="s">
        <v>151</v>
      </c>
      <c r="AU245" s="228" t="s">
        <v>81</v>
      </c>
      <c r="AV245" s="12" t="s">
        <v>81</v>
      </c>
      <c r="AW245" s="12" t="s">
        <v>35</v>
      </c>
      <c r="AX245" s="12" t="s">
        <v>71</v>
      </c>
      <c r="AY245" s="228" t="s">
        <v>141</v>
      </c>
    </row>
    <row r="246" spans="2:51" s="12" customFormat="1" ht="13.5">
      <c r="B246" s="217"/>
      <c r="C246" s="218"/>
      <c r="D246" s="207" t="s">
        <v>151</v>
      </c>
      <c r="E246" s="242" t="s">
        <v>21</v>
      </c>
      <c r="F246" s="243" t="s">
        <v>362</v>
      </c>
      <c r="G246" s="218"/>
      <c r="H246" s="244">
        <v>11.255</v>
      </c>
      <c r="I246" s="223"/>
      <c r="J246" s="218"/>
      <c r="K246" s="218"/>
      <c r="L246" s="224"/>
      <c r="M246" s="225"/>
      <c r="N246" s="226"/>
      <c r="O246" s="226"/>
      <c r="P246" s="226"/>
      <c r="Q246" s="226"/>
      <c r="R246" s="226"/>
      <c r="S246" s="226"/>
      <c r="T246" s="227"/>
      <c r="AT246" s="228" t="s">
        <v>151</v>
      </c>
      <c r="AU246" s="228" t="s">
        <v>81</v>
      </c>
      <c r="AV246" s="12" t="s">
        <v>81</v>
      </c>
      <c r="AW246" s="12" t="s">
        <v>35</v>
      </c>
      <c r="AX246" s="12" t="s">
        <v>71</v>
      </c>
      <c r="AY246" s="228" t="s">
        <v>141</v>
      </c>
    </row>
    <row r="247" spans="2:51" s="13" customFormat="1" ht="13.5">
      <c r="B247" s="245"/>
      <c r="C247" s="246"/>
      <c r="D247" s="219" t="s">
        <v>151</v>
      </c>
      <c r="E247" s="247" t="s">
        <v>21</v>
      </c>
      <c r="F247" s="248" t="s">
        <v>189</v>
      </c>
      <c r="G247" s="246"/>
      <c r="H247" s="249">
        <v>49.874</v>
      </c>
      <c r="I247" s="250"/>
      <c r="J247" s="246"/>
      <c r="K247" s="246"/>
      <c r="L247" s="251"/>
      <c r="M247" s="252"/>
      <c r="N247" s="253"/>
      <c r="O247" s="253"/>
      <c r="P247" s="253"/>
      <c r="Q247" s="253"/>
      <c r="R247" s="253"/>
      <c r="S247" s="253"/>
      <c r="T247" s="254"/>
      <c r="AT247" s="255" t="s">
        <v>151</v>
      </c>
      <c r="AU247" s="255" t="s">
        <v>81</v>
      </c>
      <c r="AV247" s="13" t="s">
        <v>149</v>
      </c>
      <c r="AW247" s="13" t="s">
        <v>35</v>
      </c>
      <c r="AX247" s="13" t="s">
        <v>79</v>
      </c>
      <c r="AY247" s="255" t="s">
        <v>141</v>
      </c>
    </row>
    <row r="248" spans="2:65" s="1" customFormat="1" ht="25.5" customHeight="1">
      <c r="B248" s="41"/>
      <c r="C248" s="193" t="s">
        <v>363</v>
      </c>
      <c r="D248" s="193" t="s">
        <v>144</v>
      </c>
      <c r="E248" s="194" t="s">
        <v>364</v>
      </c>
      <c r="F248" s="195" t="s">
        <v>365</v>
      </c>
      <c r="G248" s="196" t="s">
        <v>181</v>
      </c>
      <c r="H248" s="197">
        <v>5.6</v>
      </c>
      <c r="I248" s="198"/>
      <c r="J248" s="199">
        <f>ROUND(I248*H248,2)</f>
        <v>0</v>
      </c>
      <c r="K248" s="195" t="s">
        <v>156</v>
      </c>
      <c r="L248" s="61"/>
      <c r="M248" s="200" t="s">
        <v>21</v>
      </c>
      <c r="N248" s="201" t="s">
        <v>42</v>
      </c>
      <c r="O248" s="42"/>
      <c r="P248" s="202">
        <f>O248*H248</f>
        <v>0</v>
      </c>
      <c r="Q248" s="202">
        <v>0</v>
      </c>
      <c r="R248" s="202">
        <f>Q248*H248</f>
        <v>0</v>
      </c>
      <c r="S248" s="202">
        <v>0.068</v>
      </c>
      <c r="T248" s="203">
        <f>S248*H248</f>
        <v>0.3808</v>
      </c>
      <c r="AR248" s="24" t="s">
        <v>149</v>
      </c>
      <c r="AT248" s="24" t="s">
        <v>144</v>
      </c>
      <c r="AU248" s="24" t="s">
        <v>81</v>
      </c>
      <c r="AY248" s="24" t="s">
        <v>141</v>
      </c>
      <c r="BE248" s="204">
        <f>IF(N248="základní",J248,0)</f>
        <v>0</v>
      </c>
      <c r="BF248" s="204">
        <f>IF(N248="snížená",J248,0)</f>
        <v>0</v>
      </c>
      <c r="BG248" s="204">
        <f>IF(N248="zákl. přenesená",J248,0)</f>
        <v>0</v>
      </c>
      <c r="BH248" s="204">
        <f>IF(N248="sníž. přenesená",J248,0)</f>
        <v>0</v>
      </c>
      <c r="BI248" s="204">
        <f>IF(N248="nulová",J248,0)</f>
        <v>0</v>
      </c>
      <c r="BJ248" s="24" t="s">
        <v>79</v>
      </c>
      <c r="BK248" s="204">
        <f>ROUND(I248*H248,2)</f>
        <v>0</v>
      </c>
      <c r="BL248" s="24" t="s">
        <v>149</v>
      </c>
      <c r="BM248" s="24" t="s">
        <v>366</v>
      </c>
    </row>
    <row r="249" spans="2:51" s="11" customFormat="1" ht="13.5">
      <c r="B249" s="205"/>
      <c r="C249" s="206"/>
      <c r="D249" s="207" t="s">
        <v>151</v>
      </c>
      <c r="E249" s="208" t="s">
        <v>21</v>
      </c>
      <c r="F249" s="209" t="s">
        <v>313</v>
      </c>
      <c r="G249" s="206"/>
      <c r="H249" s="210" t="s">
        <v>21</v>
      </c>
      <c r="I249" s="211"/>
      <c r="J249" s="206"/>
      <c r="K249" s="206"/>
      <c r="L249" s="212"/>
      <c r="M249" s="213"/>
      <c r="N249" s="214"/>
      <c r="O249" s="214"/>
      <c r="P249" s="214"/>
      <c r="Q249" s="214"/>
      <c r="R249" s="214"/>
      <c r="S249" s="214"/>
      <c r="T249" s="215"/>
      <c r="AT249" s="216" t="s">
        <v>151</v>
      </c>
      <c r="AU249" s="216" t="s">
        <v>81</v>
      </c>
      <c r="AV249" s="11" t="s">
        <v>79</v>
      </c>
      <c r="AW249" s="11" t="s">
        <v>35</v>
      </c>
      <c r="AX249" s="11" t="s">
        <v>71</v>
      </c>
      <c r="AY249" s="216" t="s">
        <v>141</v>
      </c>
    </row>
    <row r="250" spans="2:51" s="12" customFormat="1" ht="13.5">
      <c r="B250" s="217"/>
      <c r="C250" s="218"/>
      <c r="D250" s="219" t="s">
        <v>151</v>
      </c>
      <c r="E250" s="220" t="s">
        <v>21</v>
      </c>
      <c r="F250" s="221" t="s">
        <v>367</v>
      </c>
      <c r="G250" s="218"/>
      <c r="H250" s="222">
        <v>5.6</v>
      </c>
      <c r="I250" s="223"/>
      <c r="J250" s="218"/>
      <c r="K250" s="218"/>
      <c r="L250" s="224"/>
      <c r="M250" s="225"/>
      <c r="N250" s="226"/>
      <c r="O250" s="226"/>
      <c r="P250" s="226"/>
      <c r="Q250" s="226"/>
      <c r="R250" s="226"/>
      <c r="S250" s="226"/>
      <c r="T250" s="227"/>
      <c r="AT250" s="228" t="s">
        <v>151</v>
      </c>
      <c r="AU250" s="228" t="s">
        <v>81</v>
      </c>
      <c r="AV250" s="12" t="s">
        <v>81</v>
      </c>
      <c r="AW250" s="12" t="s">
        <v>35</v>
      </c>
      <c r="AX250" s="12" t="s">
        <v>79</v>
      </c>
      <c r="AY250" s="228" t="s">
        <v>141</v>
      </c>
    </row>
    <row r="251" spans="2:65" s="1" customFormat="1" ht="16.5" customHeight="1">
      <c r="B251" s="41"/>
      <c r="C251" s="193" t="s">
        <v>368</v>
      </c>
      <c r="D251" s="193" t="s">
        <v>144</v>
      </c>
      <c r="E251" s="194" t="s">
        <v>369</v>
      </c>
      <c r="F251" s="195" t="s">
        <v>370</v>
      </c>
      <c r="G251" s="196" t="s">
        <v>162</v>
      </c>
      <c r="H251" s="197">
        <v>3</v>
      </c>
      <c r="I251" s="198"/>
      <c r="J251" s="199">
        <f>ROUND(I251*H251,2)</f>
        <v>0</v>
      </c>
      <c r="K251" s="195" t="s">
        <v>148</v>
      </c>
      <c r="L251" s="61"/>
      <c r="M251" s="200" t="s">
        <v>21</v>
      </c>
      <c r="N251" s="201" t="s">
        <v>42</v>
      </c>
      <c r="O251" s="42"/>
      <c r="P251" s="202">
        <f>O251*H251</f>
        <v>0</v>
      </c>
      <c r="Q251" s="202">
        <v>0</v>
      </c>
      <c r="R251" s="202">
        <f>Q251*H251</f>
        <v>0</v>
      </c>
      <c r="S251" s="202">
        <v>0.068</v>
      </c>
      <c r="T251" s="203">
        <f>S251*H251</f>
        <v>0.20400000000000001</v>
      </c>
      <c r="AR251" s="24" t="s">
        <v>149</v>
      </c>
      <c r="AT251" s="24" t="s">
        <v>144</v>
      </c>
      <c r="AU251" s="24" t="s">
        <v>81</v>
      </c>
      <c r="AY251" s="24" t="s">
        <v>141</v>
      </c>
      <c r="BE251" s="204">
        <f>IF(N251="základní",J251,0)</f>
        <v>0</v>
      </c>
      <c r="BF251" s="204">
        <f>IF(N251="snížená",J251,0)</f>
        <v>0</v>
      </c>
      <c r="BG251" s="204">
        <f>IF(N251="zákl. přenesená",J251,0)</f>
        <v>0</v>
      </c>
      <c r="BH251" s="204">
        <f>IF(N251="sníž. přenesená",J251,0)</f>
        <v>0</v>
      </c>
      <c r="BI251" s="204">
        <f>IF(N251="nulová",J251,0)</f>
        <v>0</v>
      </c>
      <c r="BJ251" s="24" t="s">
        <v>79</v>
      </c>
      <c r="BK251" s="204">
        <f>ROUND(I251*H251,2)</f>
        <v>0</v>
      </c>
      <c r="BL251" s="24" t="s">
        <v>149</v>
      </c>
      <c r="BM251" s="24" t="s">
        <v>371</v>
      </c>
    </row>
    <row r="252" spans="2:63" s="10" customFormat="1" ht="29.85" customHeight="1">
      <c r="B252" s="176"/>
      <c r="C252" s="177"/>
      <c r="D252" s="190" t="s">
        <v>70</v>
      </c>
      <c r="E252" s="191" t="s">
        <v>372</v>
      </c>
      <c r="F252" s="191" t="s">
        <v>373</v>
      </c>
      <c r="G252" s="177"/>
      <c r="H252" s="177"/>
      <c r="I252" s="180"/>
      <c r="J252" s="192">
        <f>BK252</f>
        <v>0</v>
      </c>
      <c r="K252" s="177"/>
      <c r="L252" s="182"/>
      <c r="M252" s="183"/>
      <c r="N252" s="184"/>
      <c r="O252" s="184"/>
      <c r="P252" s="185">
        <f>SUM(P253:P260)</f>
        <v>0</v>
      </c>
      <c r="Q252" s="184"/>
      <c r="R252" s="185">
        <f>SUM(R253:R260)</f>
        <v>0</v>
      </c>
      <c r="S252" s="184"/>
      <c r="T252" s="186">
        <f>SUM(T253:T260)</f>
        <v>0</v>
      </c>
      <c r="AR252" s="187" t="s">
        <v>79</v>
      </c>
      <c r="AT252" s="188" t="s">
        <v>70</v>
      </c>
      <c r="AU252" s="188" t="s">
        <v>79</v>
      </c>
      <c r="AY252" s="187" t="s">
        <v>141</v>
      </c>
      <c r="BK252" s="189">
        <f>SUM(BK253:BK260)</f>
        <v>0</v>
      </c>
    </row>
    <row r="253" spans="2:65" s="1" customFormat="1" ht="38.25" customHeight="1">
      <c r="B253" s="41"/>
      <c r="C253" s="193" t="s">
        <v>374</v>
      </c>
      <c r="D253" s="193" t="s">
        <v>144</v>
      </c>
      <c r="E253" s="194" t="s">
        <v>375</v>
      </c>
      <c r="F253" s="195" t="s">
        <v>376</v>
      </c>
      <c r="G253" s="196" t="s">
        <v>168</v>
      </c>
      <c r="H253" s="197">
        <v>11.612</v>
      </c>
      <c r="I253" s="198"/>
      <c r="J253" s="199">
        <f>ROUND(I253*H253,2)</f>
        <v>0</v>
      </c>
      <c r="K253" s="195" t="s">
        <v>156</v>
      </c>
      <c r="L253" s="61"/>
      <c r="M253" s="200" t="s">
        <v>21</v>
      </c>
      <c r="N253" s="201" t="s">
        <v>42</v>
      </c>
      <c r="O253" s="42"/>
      <c r="P253" s="202">
        <f>O253*H253</f>
        <v>0</v>
      </c>
      <c r="Q253" s="202">
        <v>0</v>
      </c>
      <c r="R253" s="202">
        <f>Q253*H253</f>
        <v>0</v>
      </c>
      <c r="S253" s="202">
        <v>0</v>
      </c>
      <c r="T253" s="203">
        <f>S253*H253</f>
        <v>0</v>
      </c>
      <c r="AR253" s="24" t="s">
        <v>149</v>
      </c>
      <c r="AT253" s="24" t="s">
        <v>144</v>
      </c>
      <c r="AU253" s="24" t="s">
        <v>81</v>
      </c>
      <c r="AY253" s="24" t="s">
        <v>141</v>
      </c>
      <c r="BE253" s="204">
        <f>IF(N253="základní",J253,0)</f>
        <v>0</v>
      </c>
      <c r="BF253" s="204">
        <f>IF(N253="snížená",J253,0)</f>
        <v>0</v>
      </c>
      <c r="BG253" s="204">
        <f>IF(N253="zákl. přenesená",J253,0)</f>
        <v>0</v>
      </c>
      <c r="BH253" s="204">
        <f>IF(N253="sníž. přenesená",J253,0)</f>
        <v>0</v>
      </c>
      <c r="BI253" s="204">
        <f>IF(N253="nulová",J253,0)</f>
        <v>0</v>
      </c>
      <c r="BJ253" s="24" t="s">
        <v>79</v>
      </c>
      <c r="BK253" s="204">
        <f>ROUND(I253*H253,2)</f>
        <v>0</v>
      </c>
      <c r="BL253" s="24" t="s">
        <v>149</v>
      </c>
      <c r="BM253" s="24" t="s">
        <v>377</v>
      </c>
    </row>
    <row r="254" spans="2:65" s="1" customFormat="1" ht="25.5" customHeight="1">
      <c r="B254" s="41"/>
      <c r="C254" s="193" t="s">
        <v>378</v>
      </c>
      <c r="D254" s="193" t="s">
        <v>144</v>
      </c>
      <c r="E254" s="194" t="s">
        <v>379</v>
      </c>
      <c r="F254" s="195" t="s">
        <v>380</v>
      </c>
      <c r="G254" s="196" t="s">
        <v>168</v>
      </c>
      <c r="H254" s="197">
        <v>11.612</v>
      </c>
      <c r="I254" s="198"/>
      <c r="J254" s="199">
        <f>ROUND(I254*H254,2)</f>
        <v>0</v>
      </c>
      <c r="K254" s="195" t="s">
        <v>156</v>
      </c>
      <c r="L254" s="61"/>
      <c r="M254" s="200" t="s">
        <v>21</v>
      </c>
      <c r="N254" s="201" t="s">
        <v>42</v>
      </c>
      <c r="O254" s="42"/>
      <c r="P254" s="202">
        <f>O254*H254</f>
        <v>0</v>
      </c>
      <c r="Q254" s="202">
        <v>0</v>
      </c>
      <c r="R254" s="202">
        <f>Q254*H254</f>
        <v>0</v>
      </c>
      <c r="S254" s="202">
        <v>0</v>
      </c>
      <c r="T254" s="203">
        <f>S254*H254</f>
        <v>0</v>
      </c>
      <c r="AR254" s="24" t="s">
        <v>149</v>
      </c>
      <c r="AT254" s="24" t="s">
        <v>144</v>
      </c>
      <c r="AU254" s="24" t="s">
        <v>81</v>
      </c>
      <c r="AY254" s="24" t="s">
        <v>141</v>
      </c>
      <c r="BE254" s="204">
        <f>IF(N254="základní",J254,0)</f>
        <v>0</v>
      </c>
      <c r="BF254" s="204">
        <f>IF(N254="snížená",J254,0)</f>
        <v>0</v>
      </c>
      <c r="BG254" s="204">
        <f>IF(N254="zákl. přenesená",J254,0)</f>
        <v>0</v>
      </c>
      <c r="BH254" s="204">
        <f>IF(N254="sníž. přenesená",J254,0)</f>
        <v>0</v>
      </c>
      <c r="BI254" s="204">
        <f>IF(N254="nulová",J254,0)</f>
        <v>0</v>
      </c>
      <c r="BJ254" s="24" t="s">
        <v>79</v>
      </c>
      <c r="BK254" s="204">
        <f>ROUND(I254*H254,2)</f>
        <v>0</v>
      </c>
      <c r="BL254" s="24" t="s">
        <v>149</v>
      </c>
      <c r="BM254" s="24" t="s">
        <v>381</v>
      </c>
    </row>
    <row r="255" spans="2:65" s="1" customFormat="1" ht="25.5" customHeight="1">
      <c r="B255" s="41"/>
      <c r="C255" s="193" t="s">
        <v>382</v>
      </c>
      <c r="D255" s="193" t="s">
        <v>144</v>
      </c>
      <c r="E255" s="194" t="s">
        <v>383</v>
      </c>
      <c r="F255" s="195" t="s">
        <v>384</v>
      </c>
      <c r="G255" s="196" t="s">
        <v>168</v>
      </c>
      <c r="H255" s="197">
        <v>220.628</v>
      </c>
      <c r="I255" s="198"/>
      <c r="J255" s="199">
        <f>ROUND(I255*H255,2)</f>
        <v>0</v>
      </c>
      <c r="K255" s="195" t="s">
        <v>156</v>
      </c>
      <c r="L255" s="61"/>
      <c r="M255" s="200" t="s">
        <v>21</v>
      </c>
      <c r="N255" s="201" t="s">
        <v>42</v>
      </c>
      <c r="O255" s="42"/>
      <c r="P255" s="202">
        <f>O255*H255</f>
        <v>0</v>
      </c>
      <c r="Q255" s="202">
        <v>0</v>
      </c>
      <c r="R255" s="202">
        <f>Q255*H255</f>
        <v>0</v>
      </c>
      <c r="S255" s="202">
        <v>0</v>
      </c>
      <c r="T255" s="203">
        <f>S255*H255</f>
        <v>0</v>
      </c>
      <c r="AR255" s="24" t="s">
        <v>149</v>
      </c>
      <c r="AT255" s="24" t="s">
        <v>144</v>
      </c>
      <c r="AU255" s="24" t="s">
        <v>81</v>
      </c>
      <c r="AY255" s="24" t="s">
        <v>141</v>
      </c>
      <c r="BE255" s="204">
        <f>IF(N255="základní",J255,0)</f>
        <v>0</v>
      </c>
      <c r="BF255" s="204">
        <f>IF(N255="snížená",J255,0)</f>
        <v>0</v>
      </c>
      <c r="BG255" s="204">
        <f>IF(N255="zákl. přenesená",J255,0)</f>
        <v>0</v>
      </c>
      <c r="BH255" s="204">
        <f>IF(N255="sníž. přenesená",J255,0)</f>
        <v>0</v>
      </c>
      <c r="BI255" s="204">
        <f>IF(N255="nulová",J255,0)</f>
        <v>0</v>
      </c>
      <c r="BJ255" s="24" t="s">
        <v>79</v>
      </c>
      <c r="BK255" s="204">
        <f>ROUND(I255*H255,2)</f>
        <v>0</v>
      </c>
      <c r="BL255" s="24" t="s">
        <v>149</v>
      </c>
      <c r="BM255" s="24" t="s">
        <v>385</v>
      </c>
    </row>
    <row r="256" spans="2:51" s="12" customFormat="1" ht="13.5">
      <c r="B256" s="217"/>
      <c r="C256" s="218"/>
      <c r="D256" s="219" t="s">
        <v>151</v>
      </c>
      <c r="E256" s="218"/>
      <c r="F256" s="221" t="s">
        <v>386</v>
      </c>
      <c r="G256" s="218"/>
      <c r="H256" s="222">
        <v>220.628</v>
      </c>
      <c r="I256" s="223"/>
      <c r="J256" s="218"/>
      <c r="K256" s="218"/>
      <c r="L256" s="224"/>
      <c r="M256" s="225"/>
      <c r="N256" s="226"/>
      <c r="O256" s="226"/>
      <c r="P256" s="226"/>
      <c r="Q256" s="226"/>
      <c r="R256" s="226"/>
      <c r="S256" s="226"/>
      <c r="T256" s="227"/>
      <c r="AT256" s="228" t="s">
        <v>151</v>
      </c>
      <c r="AU256" s="228" t="s">
        <v>81</v>
      </c>
      <c r="AV256" s="12" t="s">
        <v>81</v>
      </c>
      <c r="AW256" s="12" t="s">
        <v>6</v>
      </c>
      <c r="AX256" s="12" t="s">
        <v>79</v>
      </c>
      <c r="AY256" s="228" t="s">
        <v>141</v>
      </c>
    </row>
    <row r="257" spans="2:65" s="1" customFormat="1" ht="25.5" customHeight="1">
      <c r="B257" s="41"/>
      <c r="C257" s="193" t="s">
        <v>387</v>
      </c>
      <c r="D257" s="193" t="s">
        <v>144</v>
      </c>
      <c r="E257" s="194" t="s">
        <v>388</v>
      </c>
      <c r="F257" s="195" t="s">
        <v>389</v>
      </c>
      <c r="G257" s="196" t="s">
        <v>168</v>
      </c>
      <c r="H257" s="197">
        <v>0.5</v>
      </c>
      <c r="I257" s="198"/>
      <c r="J257" s="199">
        <f>ROUND(I257*H257,2)</f>
        <v>0</v>
      </c>
      <c r="K257" s="195" t="s">
        <v>156</v>
      </c>
      <c r="L257" s="61"/>
      <c r="M257" s="200" t="s">
        <v>21</v>
      </c>
      <c r="N257" s="201" t="s">
        <v>42</v>
      </c>
      <c r="O257" s="42"/>
      <c r="P257" s="202">
        <f>O257*H257</f>
        <v>0</v>
      </c>
      <c r="Q257" s="202">
        <v>0</v>
      </c>
      <c r="R257" s="202">
        <f>Q257*H257</f>
        <v>0</v>
      </c>
      <c r="S257" s="202">
        <v>0</v>
      </c>
      <c r="T257" s="203">
        <f>S257*H257</f>
        <v>0</v>
      </c>
      <c r="AR257" s="24" t="s">
        <v>149</v>
      </c>
      <c r="AT257" s="24" t="s">
        <v>144</v>
      </c>
      <c r="AU257" s="24" t="s">
        <v>81</v>
      </c>
      <c r="AY257" s="24" t="s">
        <v>141</v>
      </c>
      <c r="BE257" s="204">
        <f>IF(N257="základní",J257,0)</f>
        <v>0</v>
      </c>
      <c r="BF257" s="204">
        <f>IF(N257="snížená",J257,0)</f>
        <v>0</v>
      </c>
      <c r="BG257" s="204">
        <f>IF(N257="zákl. přenesená",J257,0)</f>
        <v>0</v>
      </c>
      <c r="BH257" s="204">
        <f>IF(N257="sníž. přenesená",J257,0)</f>
        <v>0</v>
      </c>
      <c r="BI257" s="204">
        <f>IF(N257="nulová",J257,0)</f>
        <v>0</v>
      </c>
      <c r="BJ257" s="24" t="s">
        <v>79</v>
      </c>
      <c r="BK257" s="204">
        <f>ROUND(I257*H257,2)</f>
        <v>0</v>
      </c>
      <c r="BL257" s="24" t="s">
        <v>149</v>
      </c>
      <c r="BM257" s="24" t="s">
        <v>390</v>
      </c>
    </row>
    <row r="258" spans="2:51" s="12" customFormat="1" ht="13.5">
      <c r="B258" s="217"/>
      <c r="C258" s="218"/>
      <c r="D258" s="219" t="s">
        <v>151</v>
      </c>
      <c r="E258" s="220" t="s">
        <v>21</v>
      </c>
      <c r="F258" s="221" t="s">
        <v>391</v>
      </c>
      <c r="G258" s="218"/>
      <c r="H258" s="222">
        <v>0.5</v>
      </c>
      <c r="I258" s="223"/>
      <c r="J258" s="218"/>
      <c r="K258" s="218"/>
      <c r="L258" s="224"/>
      <c r="M258" s="225"/>
      <c r="N258" s="226"/>
      <c r="O258" s="226"/>
      <c r="P258" s="226"/>
      <c r="Q258" s="226"/>
      <c r="R258" s="226"/>
      <c r="S258" s="226"/>
      <c r="T258" s="227"/>
      <c r="AT258" s="228" t="s">
        <v>151</v>
      </c>
      <c r="AU258" s="228" t="s">
        <v>81</v>
      </c>
      <c r="AV258" s="12" t="s">
        <v>81</v>
      </c>
      <c r="AW258" s="12" t="s">
        <v>35</v>
      </c>
      <c r="AX258" s="12" t="s">
        <v>79</v>
      </c>
      <c r="AY258" s="228" t="s">
        <v>141</v>
      </c>
    </row>
    <row r="259" spans="2:65" s="1" customFormat="1" ht="16.5" customHeight="1">
      <c r="B259" s="41"/>
      <c r="C259" s="193" t="s">
        <v>392</v>
      </c>
      <c r="D259" s="193" t="s">
        <v>144</v>
      </c>
      <c r="E259" s="194" t="s">
        <v>393</v>
      </c>
      <c r="F259" s="195" t="s">
        <v>394</v>
      </c>
      <c r="G259" s="196" t="s">
        <v>168</v>
      </c>
      <c r="H259" s="197">
        <v>11.18</v>
      </c>
      <c r="I259" s="198"/>
      <c r="J259" s="199">
        <f>ROUND(I259*H259,2)</f>
        <v>0</v>
      </c>
      <c r="K259" s="195" t="s">
        <v>148</v>
      </c>
      <c r="L259" s="61"/>
      <c r="M259" s="200" t="s">
        <v>21</v>
      </c>
      <c r="N259" s="201" t="s">
        <v>42</v>
      </c>
      <c r="O259" s="42"/>
      <c r="P259" s="202">
        <f>O259*H259</f>
        <v>0</v>
      </c>
      <c r="Q259" s="202">
        <v>0</v>
      </c>
      <c r="R259" s="202">
        <f>Q259*H259</f>
        <v>0</v>
      </c>
      <c r="S259" s="202">
        <v>0</v>
      </c>
      <c r="T259" s="203">
        <f>S259*H259</f>
        <v>0</v>
      </c>
      <c r="AR259" s="24" t="s">
        <v>149</v>
      </c>
      <c r="AT259" s="24" t="s">
        <v>144</v>
      </c>
      <c r="AU259" s="24" t="s">
        <v>81</v>
      </c>
      <c r="AY259" s="24" t="s">
        <v>141</v>
      </c>
      <c r="BE259" s="204">
        <f>IF(N259="základní",J259,0)</f>
        <v>0</v>
      </c>
      <c r="BF259" s="204">
        <f>IF(N259="snížená",J259,0)</f>
        <v>0</v>
      </c>
      <c r="BG259" s="204">
        <f>IF(N259="zákl. přenesená",J259,0)</f>
        <v>0</v>
      </c>
      <c r="BH259" s="204">
        <f>IF(N259="sníž. přenesená",J259,0)</f>
        <v>0</v>
      </c>
      <c r="BI259" s="204">
        <f>IF(N259="nulová",J259,0)</f>
        <v>0</v>
      </c>
      <c r="BJ259" s="24" t="s">
        <v>79</v>
      </c>
      <c r="BK259" s="204">
        <f>ROUND(I259*H259,2)</f>
        <v>0</v>
      </c>
      <c r="BL259" s="24" t="s">
        <v>149</v>
      </c>
      <c r="BM259" s="24" t="s">
        <v>395</v>
      </c>
    </row>
    <row r="260" spans="2:51" s="12" customFormat="1" ht="13.5">
      <c r="B260" s="217"/>
      <c r="C260" s="218"/>
      <c r="D260" s="207" t="s">
        <v>151</v>
      </c>
      <c r="E260" s="242" t="s">
        <v>21</v>
      </c>
      <c r="F260" s="243" t="s">
        <v>396</v>
      </c>
      <c r="G260" s="218"/>
      <c r="H260" s="244">
        <v>11.18</v>
      </c>
      <c r="I260" s="223"/>
      <c r="J260" s="218"/>
      <c r="K260" s="218"/>
      <c r="L260" s="224"/>
      <c r="M260" s="225"/>
      <c r="N260" s="226"/>
      <c r="O260" s="226"/>
      <c r="P260" s="226"/>
      <c r="Q260" s="226"/>
      <c r="R260" s="226"/>
      <c r="S260" s="226"/>
      <c r="T260" s="227"/>
      <c r="AT260" s="228" t="s">
        <v>151</v>
      </c>
      <c r="AU260" s="228" t="s">
        <v>81</v>
      </c>
      <c r="AV260" s="12" t="s">
        <v>81</v>
      </c>
      <c r="AW260" s="12" t="s">
        <v>35</v>
      </c>
      <c r="AX260" s="12" t="s">
        <v>79</v>
      </c>
      <c r="AY260" s="228" t="s">
        <v>141</v>
      </c>
    </row>
    <row r="261" spans="2:63" s="10" customFormat="1" ht="29.85" customHeight="1">
      <c r="B261" s="176"/>
      <c r="C261" s="177"/>
      <c r="D261" s="190" t="s">
        <v>70</v>
      </c>
      <c r="E261" s="191" t="s">
        <v>397</v>
      </c>
      <c r="F261" s="191" t="s">
        <v>398</v>
      </c>
      <c r="G261" s="177"/>
      <c r="H261" s="177"/>
      <c r="I261" s="180"/>
      <c r="J261" s="192">
        <f>BK261</f>
        <v>0</v>
      </c>
      <c r="K261" s="177"/>
      <c r="L261" s="182"/>
      <c r="M261" s="183"/>
      <c r="N261" s="184"/>
      <c r="O261" s="184"/>
      <c r="P261" s="185">
        <f>P262</f>
        <v>0</v>
      </c>
      <c r="Q261" s="184"/>
      <c r="R261" s="185">
        <f>R262</f>
        <v>0</v>
      </c>
      <c r="S261" s="184"/>
      <c r="T261" s="186">
        <f>T262</f>
        <v>0</v>
      </c>
      <c r="AR261" s="187" t="s">
        <v>79</v>
      </c>
      <c r="AT261" s="188" t="s">
        <v>70</v>
      </c>
      <c r="AU261" s="188" t="s">
        <v>79</v>
      </c>
      <c r="AY261" s="187" t="s">
        <v>141</v>
      </c>
      <c r="BK261" s="189">
        <f>BK262</f>
        <v>0</v>
      </c>
    </row>
    <row r="262" spans="2:65" s="1" customFormat="1" ht="38.25" customHeight="1">
      <c r="B262" s="41"/>
      <c r="C262" s="193" t="s">
        <v>399</v>
      </c>
      <c r="D262" s="193" t="s">
        <v>144</v>
      </c>
      <c r="E262" s="194" t="s">
        <v>400</v>
      </c>
      <c r="F262" s="195" t="s">
        <v>401</v>
      </c>
      <c r="G262" s="196" t="s">
        <v>168</v>
      </c>
      <c r="H262" s="197">
        <v>8.631</v>
      </c>
      <c r="I262" s="198"/>
      <c r="J262" s="199">
        <f>ROUND(I262*H262,2)</f>
        <v>0</v>
      </c>
      <c r="K262" s="195" t="s">
        <v>156</v>
      </c>
      <c r="L262" s="61"/>
      <c r="M262" s="200" t="s">
        <v>21</v>
      </c>
      <c r="N262" s="201" t="s">
        <v>42</v>
      </c>
      <c r="O262" s="42"/>
      <c r="P262" s="202">
        <f>O262*H262</f>
        <v>0</v>
      </c>
      <c r="Q262" s="202">
        <v>0</v>
      </c>
      <c r="R262" s="202">
        <f>Q262*H262</f>
        <v>0</v>
      </c>
      <c r="S262" s="202">
        <v>0</v>
      </c>
      <c r="T262" s="203">
        <f>S262*H262</f>
        <v>0</v>
      </c>
      <c r="AR262" s="24" t="s">
        <v>149</v>
      </c>
      <c r="AT262" s="24" t="s">
        <v>144</v>
      </c>
      <c r="AU262" s="24" t="s">
        <v>81</v>
      </c>
      <c r="AY262" s="24" t="s">
        <v>141</v>
      </c>
      <c r="BE262" s="204">
        <f>IF(N262="základní",J262,0)</f>
        <v>0</v>
      </c>
      <c r="BF262" s="204">
        <f>IF(N262="snížená",J262,0)</f>
        <v>0</v>
      </c>
      <c r="BG262" s="204">
        <f>IF(N262="zákl. přenesená",J262,0)</f>
        <v>0</v>
      </c>
      <c r="BH262" s="204">
        <f>IF(N262="sníž. přenesená",J262,0)</f>
        <v>0</v>
      </c>
      <c r="BI262" s="204">
        <f>IF(N262="nulová",J262,0)</f>
        <v>0</v>
      </c>
      <c r="BJ262" s="24" t="s">
        <v>79</v>
      </c>
      <c r="BK262" s="204">
        <f>ROUND(I262*H262,2)</f>
        <v>0</v>
      </c>
      <c r="BL262" s="24" t="s">
        <v>149</v>
      </c>
      <c r="BM262" s="24" t="s">
        <v>402</v>
      </c>
    </row>
    <row r="263" spans="2:63" s="10" customFormat="1" ht="37.35" customHeight="1">
      <c r="B263" s="176"/>
      <c r="C263" s="177"/>
      <c r="D263" s="178" t="s">
        <v>70</v>
      </c>
      <c r="E263" s="179" t="s">
        <v>403</v>
      </c>
      <c r="F263" s="179" t="s">
        <v>404</v>
      </c>
      <c r="G263" s="177"/>
      <c r="H263" s="177"/>
      <c r="I263" s="180"/>
      <c r="J263" s="181">
        <f>BK263</f>
        <v>0</v>
      </c>
      <c r="K263" s="177"/>
      <c r="L263" s="182"/>
      <c r="M263" s="183"/>
      <c r="N263" s="184"/>
      <c r="O263" s="184"/>
      <c r="P263" s="185">
        <f>P264+P296+P311+P331+P339+P349+P369+P391</f>
        <v>0</v>
      </c>
      <c r="Q263" s="184"/>
      <c r="R263" s="185">
        <f>R264+R296+R311+R331+R339+R349+R369+R391</f>
        <v>2.0731648299999996</v>
      </c>
      <c r="S263" s="184"/>
      <c r="T263" s="186">
        <f>T264+T296+T311+T331+T339+T349+T369+T391</f>
        <v>0.54013339</v>
      </c>
      <c r="AR263" s="187" t="s">
        <v>81</v>
      </c>
      <c r="AT263" s="188" t="s">
        <v>70</v>
      </c>
      <c r="AU263" s="188" t="s">
        <v>71</v>
      </c>
      <c r="AY263" s="187" t="s">
        <v>141</v>
      </c>
      <c r="BK263" s="189">
        <f>BK264+BK296+BK311+BK331+BK339+BK349+BK369+BK391</f>
        <v>0</v>
      </c>
    </row>
    <row r="264" spans="2:63" s="10" customFormat="1" ht="19.9" customHeight="1">
      <c r="B264" s="176"/>
      <c r="C264" s="177"/>
      <c r="D264" s="190" t="s">
        <v>70</v>
      </c>
      <c r="E264" s="191" t="s">
        <v>405</v>
      </c>
      <c r="F264" s="191" t="s">
        <v>406</v>
      </c>
      <c r="G264" s="177"/>
      <c r="H264" s="177"/>
      <c r="I264" s="180"/>
      <c r="J264" s="192">
        <f>BK264</f>
        <v>0</v>
      </c>
      <c r="K264" s="177"/>
      <c r="L264" s="182"/>
      <c r="M264" s="183"/>
      <c r="N264" s="184"/>
      <c r="O264" s="184"/>
      <c r="P264" s="185">
        <f>SUM(P265:P295)</f>
        <v>0</v>
      </c>
      <c r="Q264" s="184"/>
      <c r="R264" s="185">
        <f>SUM(R265:R295)</f>
        <v>0.2750873</v>
      </c>
      <c r="S264" s="184"/>
      <c r="T264" s="186">
        <f>SUM(T265:T295)</f>
        <v>0.11712</v>
      </c>
      <c r="AR264" s="187" t="s">
        <v>81</v>
      </c>
      <c r="AT264" s="188" t="s">
        <v>70</v>
      </c>
      <c r="AU264" s="188" t="s">
        <v>79</v>
      </c>
      <c r="AY264" s="187" t="s">
        <v>141</v>
      </c>
      <c r="BK264" s="189">
        <f>SUM(BK265:BK295)</f>
        <v>0</v>
      </c>
    </row>
    <row r="265" spans="2:65" s="1" customFormat="1" ht="25.5" customHeight="1">
      <c r="B265" s="41"/>
      <c r="C265" s="193" t="s">
        <v>407</v>
      </c>
      <c r="D265" s="193" t="s">
        <v>144</v>
      </c>
      <c r="E265" s="194" t="s">
        <v>408</v>
      </c>
      <c r="F265" s="195" t="s">
        <v>409</v>
      </c>
      <c r="G265" s="196" t="s">
        <v>181</v>
      </c>
      <c r="H265" s="197">
        <v>14.19</v>
      </c>
      <c r="I265" s="198"/>
      <c r="J265" s="199">
        <f>ROUND(I265*H265,2)</f>
        <v>0</v>
      </c>
      <c r="K265" s="195" t="s">
        <v>156</v>
      </c>
      <c r="L265" s="61"/>
      <c r="M265" s="200" t="s">
        <v>21</v>
      </c>
      <c r="N265" s="201" t="s">
        <v>42</v>
      </c>
      <c r="O265" s="42"/>
      <c r="P265" s="202">
        <f>O265*H265</f>
        <v>0</v>
      </c>
      <c r="Q265" s="202">
        <v>0</v>
      </c>
      <c r="R265" s="202">
        <f>Q265*H265</f>
        <v>0</v>
      </c>
      <c r="S265" s="202">
        <v>0</v>
      </c>
      <c r="T265" s="203">
        <f>S265*H265</f>
        <v>0</v>
      </c>
      <c r="AR265" s="24" t="s">
        <v>236</v>
      </c>
      <c r="AT265" s="24" t="s">
        <v>144</v>
      </c>
      <c r="AU265" s="24" t="s">
        <v>81</v>
      </c>
      <c r="AY265" s="24" t="s">
        <v>141</v>
      </c>
      <c r="BE265" s="204">
        <f>IF(N265="základní",J265,0)</f>
        <v>0</v>
      </c>
      <c r="BF265" s="204">
        <f>IF(N265="snížená",J265,0)</f>
        <v>0</v>
      </c>
      <c r="BG265" s="204">
        <f>IF(N265="zákl. přenesená",J265,0)</f>
        <v>0</v>
      </c>
      <c r="BH265" s="204">
        <f>IF(N265="sníž. přenesená",J265,0)</f>
        <v>0</v>
      </c>
      <c r="BI265" s="204">
        <f>IF(N265="nulová",J265,0)</f>
        <v>0</v>
      </c>
      <c r="BJ265" s="24" t="s">
        <v>79</v>
      </c>
      <c r="BK265" s="204">
        <f>ROUND(I265*H265,2)</f>
        <v>0</v>
      </c>
      <c r="BL265" s="24" t="s">
        <v>236</v>
      </c>
      <c r="BM265" s="24" t="s">
        <v>410</v>
      </c>
    </row>
    <row r="266" spans="2:51" s="11" customFormat="1" ht="13.5">
      <c r="B266" s="205"/>
      <c r="C266" s="206"/>
      <c r="D266" s="207" t="s">
        <v>151</v>
      </c>
      <c r="E266" s="208" t="s">
        <v>21</v>
      </c>
      <c r="F266" s="209" t="s">
        <v>271</v>
      </c>
      <c r="G266" s="206"/>
      <c r="H266" s="210" t="s">
        <v>21</v>
      </c>
      <c r="I266" s="211"/>
      <c r="J266" s="206"/>
      <c r="K266" s="206"/>
      <c r="L266" s="212"/>
      <c r="M266" s="213"/>
      <c r="N266" s="214"/>
      <c r="O266" s="214"/>
      <c r="P266" s="214"/>
      <c r="Q266" s="214"/>
      <c r="R266" s="214"/>
      <c r="S266" s="214"/>
      <c r="T266" s="215"/>
      <c r="AT266" s="216" t="s">
        <v>151</v>
      </c>
      <c r="AU266" s="216" t="s">
        <v>81</v>
      </c>
      <c r="AV266" s="11" t="s">
        <v>79</v>
      </c>
      <c r="AW266" s="11" t="s">
        <v>35</v>
      </c>
      <c r="AX266" s="11" t="s">
        <v>71</v>
      </c>
      <c r="AY266" s="216" t="s">
        <v>141</v>
      </c>
    </row>
    <row r="267" spans="2:51" s="12" customFormat="1" ht="13.5">
      <c r="B267" s="217"/>
      <c r="C267" s="218"/>
      <c r="D267" s="207" t="s">
        <v>151</v>
      </c>
      <c r="E267" s="242" t="s">
        <v>21</v>
      </c>
      <c r="F267" s="243" t="s">
        <v>277</v>
      </c>
      <c r="G267" s="218"/>
      <c r="H267" s="244">
        <v>6.04</v>
      </c>
      <c r="I267" s="223"/>
      <c r="J267" s="218"/>
      <c r="K267" s="218"/>
      <c r="L267" s="224"/>
      <c r="M267" s="225"/>
      <c r="N267" s="226"/>
      <c r="O267" s="226"/>
      <c r="P267" s="226"/>
      <c r="Q267" s="226"/>
      <c r="R267" s="226"/>
      <c r="S267" s="226"/>
      <c r="T267" s="227"/>
      <c r="AT267" s="228" t="s">
        <v>151</v>
      </c>
      <c r="AU267" s="228" t="s">
        <v>81</v>
      </c>
      <c r="AV267" s="12" t="s">
        <v>81</v>
      </c>
      <c r="AW267" s="12" t="s">
        <v>35</v>
      </c>
      <c r="AX267" s="12" t="s">
        <v>71</v>
      </c>
      <c r="AY267" s="228" t="s">
        <v>141</v>
      </c>
    </row>
    <row r="268" spans="2:51" s="12" customFormat="1" ht="13.5">
      <c r="B268" s="217"/>
      <c r="C268" s="218"/>
      <c r="D268" s="207" t="s">
        <v>151</v>
      </c>
      <c r="E268" s="242" t="s">
        <v>21</v>
      </c>
      <c r="F268" s="243" t="s">
        <v>272</v>
      </c>
      <c r="G268" s="218"/>
      <c r="H268" s="244">
        <v>8.15</v>
      </c>
      <c r="I268" s="223"/>
      <c r="J268" s="218"/>
      <c r="K268" s="218"/>
      <c r="L268" s="224"/>
      <c r="M268" s="225"/>
      <c r="N268" s="226"/>
      <c r="O268" s="226"/>
      <c r="P268" s="226"/>
      <c r="Q268" s="226"/>
      <c r="R268" s="226"/>
      <c r="S268" s="226"/>
      <c r="T268" s="227"/>
      <c r="AT268" s="228" t="s">
        <v>151</v>
      </c>
      <c r="AU268" s="228" t="s">
        <v>81</v>
      </c>
      <c r="AV268" s="12" t="s">
        <v>81</v>
      </c>
      <c r="AW268" s="12" t="s">
        <v>35</v>
      </c>
      <c r="AX268" s="12" t="s">
        <v>71</v>
      </c>
      <c r="AY268" s="228" t="s">
        <v>141</v>
      </c>
    </row>
    <row r="269" spans="2:51" s="13" customFormat="1" ht="13.5">
      <c r="B269" s="245"/>
      <c r="C269" s="246"/>
      <c r="D269" s="219" t="s">
        <v>151</v>
      </c>
      <c r="E269" s="247" t="s">
        <v>21</v>
      </c>
      <c r="F269" s="248" t="s">
        <v>189</v>
      </c>
      <c r="G269" s="246"/>
      <c r="H269" s="249">
        <v>14.19</v>
      </c>
      <c r="I269" s="250"/>
      <c r="J269" s="246"/>
      <c r="K269" s="246"/>
      <c r="L269" s="251"/>
      <c r="M269" s="252"/>
      <c r="N269" s="253"/>
      <c r="O269" s="253"/>
      <c r="P269" s="253"/>
      <c r="Q269" s="253"/>
      <c r="R269" s="253"/>
      <c r="S269" s="253"/>
      <c r="T269" s="254"/>
      <c r="AT269" s="255" t="s">
        <v>151</v>
      </c>
      <c r="AU269" s="255" t="s">
        <v>81</v>
      </c>
      <c r="AV269" s="13" t="s">
        <v>149</v>
      </c>
      <c r="AW269" s="13" t="s">
        <v>35</v>
      </c>
      <c r="AX269" s="13" t="s">
        <v>79</v>
      </c>
      <c r="AY269" s="255" t="s">
        <v>141</v>
      </c>
    </row>
    <row r="270" spans="2:65" s="1" customFormat="1" ht="16.5" customHeight="1">
      <c r="B270" s="41"/>
      <c r="C270" s="231" t="s">
        <v>411</v>
      </c>
      <c r="D270" s="231" t="s">
        <v>172</v>
      </c>
      <c r="E270" s="232" t="s">
        <v>412</v>
      </c>
      <c r="F270" s="233" t="s">
        <v>413</v>
      </c>
      <c r="G270" s="234" t="s">
        <v>414</v>
      </c>
      <c r="H270" s="235">
        <v>4.257</v>
      </c>
      <c r="I270" s="236"/>
      <c r="J270" s="237">
        <f>ROUND(I270*H270,2)</f>
        <v>0</v>
      </c>
      <c r="K270" s="233" t="s">
        <v>156</v>
      </c>
      <c r="L270" s="238"/>
      <c r="M270" s="239" t="s">
        <v>21</v>
      </c>
      <c r="N270" s="240" t="s">
        <v>42</v>
      </c>
      <c r="O270" s="42"/>
      <c r="P270" s="202">
        <f>O270*H270</f>
        <v>0</v>
      </c>
      <c r="Q270" s="202">
        <v>0.001</v>
      </c>
      <c r="R270" s="202">
        <f>Q270*H270</f>
        <v>0.0042569999999999995</v>
      </c>
      <c r="S270" s="202">
        <v>0</v>
      </c>
      <c r="T270" s="203">
        <f>S270*H270</f>
        <v>0</v>
      </c>
      <c r="AR270" s="24" t="s">
        <v>320</v>
      </c>
      <c r="AT270" s="24" t="s">
        <v>172</v>
      </c>
      <c r="AU270" s="24" t="s">
        <v>81</v>
      </c>
      <c r="AY270" s="24" t="s">
        <v>141</v>
      </c>
      <c r="BE270" s="204">
        <f>IF(N270="základní",J270,0)</f>
        <v>0</v>
      </c>
      <c r="BF270" s="204">
        <f>IF(N270="snížená",J270,0)</f>
        <v>0</v>
      </c>
      <c r="BG270" s="204">
        <f>IF(N270="zákl. přenesená",J270,0)</f>
        <v>0</v>
      </c>
      <c r="BH270" s="204">
        <f>IF(N270="sníž. přenesená",J270,0)</f>
        <v>0</v>
      </c>
      <c r="BI270" s="204">
        <f>IF(N270="nulová",J270,0)</f>
        <v>0</v>
      </c>
      <c r="BJ270" s="24" t="s">
        <v>79</v>
      </c>
      <c r="BK270" s="204">
        <f>ROUND(I270*H270,2)</f>
        <v>0</v>
      </c>
      <c r="BL270" s="24" t="s">
        <v>236</v>
      </c>
      <c r="BM270" s="24" t="s">
        <v>415</v>
      </c>
    </row>
    <row r="271" spans="2:51" s="12" customFormat="1" ht="13.5">
      <c r="B271" s="217"/>
      <c r="C271" s="218"/>
      <c r="D271" s="219" t="s">
        <v>151</v>
      </c>
      <c r="E271" s="218"/>
      <c r="F271" s="221" t="s">
        <v>416</v>
      </c>
      <c r="G271" s="218"/>
      <c r="H271" s="222">
        <v>4.257</v>
      </c>
      <c r="I271" s="223"/>
      <c r="J271" s="218"/>
      <c r="K271" s="218"/>
      <c r="L271" s="224"/>
      <c r="M271" s="225"/>
      <c r="N271" s="226"/>
      <c r="O271" s="226"/>
      <c r="P271" s="226"/>
      <c r="Q271" s="226"/>
      <c r="R271" s="226"/>
      <c r="S271" s="226"/>
      <c r="T271" s="227"/>
      <c r="AT271" s="228" t="s">
        <v>151</v>
      </c>
      <c r="AU271" s="228" t="s">
        <v>81</v>
      </c>
      <c r="AV271" s="12" t="s">
        <v>81</v>
      </c>
      <c r="AW271" s="12" t="s">
        <v>6</v>
      </c>
      <c r="AX271" s="12" t="s">
        <v>79</v>
      </c>
      <c r="AY271" s="228" t="s">
        <v>141</v>
      </c>
    </row>
    <row r="272" spans="2:65" s="1" customFormat="1" ht="16.5" customHeight="1">
      <c r="B272" s="41"/>
      <c r="C272" s="193" t="s">
        <v>417</v>
      </c>
      <c r="D272" s="193" t="s">
        <v>144</v>
      </c>
      <c r="E272" s="194" t="s">
        <v>418</v>
      </c>
      <c r="F272" s="195" t="s">
        <v>419</v>
      </c>
      <c r="G272" s="196" t="s">
        <v>181</v>
      </c>
      <c r="H272" s="197">
        <v>29.28</v>
      </c>
      <c r="I272" s="198"/>
      <c r="J272" s="199">
        <f>ROUND(I272*H272,2)</f>
        <v>0</v>
      </c>
      <c r="K272" s="195" t="s">
        <v>156</v>
      </c>
      <c r="L272" s="61"/>
      <c r="M272" s="200" t="s">
        <v>21</v>
      </c>
      <c r="N272" s="201" t="s">
        <v>42</v>
      </c>
      <c r="O272" s="42"/>
      <c r="P272" s="202">
        <f>O272*H272</f>
        <v>0</v>
      </c>
      <c r="Q272" s="202">
        <v>0</v>
      </c>
      <c r="R272" s="202">
        <f>Q272*H272</f>
        <v>0</v>
      </c>
      <c r="S272" s="202">
        <v>0.004</v>
      </c>
      <c r="T272" s="203">
        <f>S272*H272</f>
        <v>0.11712</v>
      </c>
      <c r="AR272" s="24" t="s">
        <v>236</v>
      </c>
      <c r="AT272" s="24" t="s">
        <v>144</v>
      </c>
      <c r="AU272" s="24" t="s">
        <v>81</v>
      </c>
      <c r="AY272" s="24" t="s">
        <v>141</v>
      </c>
      <c r="BE272" s="204">
        <f>IF(N272="základní",J272,0)</f>
        <v>0</v>
      </c>
      <c r="BF272" s="204">
        <f>IF(N272="snížená",J272,0)</f>
        <v>0</v>
      </c>
      <c r="BG272" s="204">
        <f>IF(N272="zákl. přenesená",J272,0)</f>
        <v>0</v>
      </c>
      <c r="BH272" s="204">
        <f>IF(N272="sníž. přenesená",J272,0)</f>
        <v>0</v>
      </c>
      <c r="BI272" s="204">
        <f>IF(N272="nulová",J272,0)</f>
        <v>0</v>
      </c>
      <c r="BJ272" s="24" t="s">
        <v>79</v>
      </c>
      <c r="BK272" s="204">
        <f>ROUND(I272*H272,2)</f>
        <v>0</v>
      </c>
      <c r="BL272" s="24" t="s">
        <v>236</v>
      </c>
      <c r="BM272" s="24" t="s">
        <v>420</v>
      </c>
    </row>
    <row r="273" spans="2:51" s="11" customFormat="1" ht="13.5">
      <c r="B273" s="205"/>
      <c r="C273" s="206"/>
      <c r="D273" s="207" t="s">
        <v>151</v>
      </c>
      <c r="E273" s="208" t="s">
        <v>21</v>
      </c>
      <c r="F273" s="209" t="s">
        <v>329</v>
      </c>
      <c r="G273" s="206"/>
      <c r="H273" s="210" t="s">
        <v>21</v>
      </c>
      <c r="I273" s="211"/>
      <c r="J273" s="206"/>
      <c r="K273" s="206"/>
      <c r="L273" s="212"/>
      <c r="M273" s="213"/>
      <c r="N273" s="214"/>
      <c r="O273" s="214"/>
      <c r="P273" s="214"/>
      <c r="Q273" s="214"/>
      <c r="R273" s="214"/>
      <c r="S273" s="214"/>
      <c r="T273" s="215"/>
      <c r="AT273" s="216" t="s">
        <v>151</v>
      </c>
      <c r="AU273" s="216" t="s">
        <v>81</v>
      </c>
      <c r="AV273" s="11" t="s">
        <v>79</v>
      </c>
      <c r="AW273" s="11" t="s">
        <v>35</v>
      </c>
      <c r="AX273" s="11" t="s">
        <v>71</v>
      </c>
      <c r="AY273" s="216" t="s">
        <v>141</v>
      </c>
    </row>
    <row r="274" spans="2:51" s="11" customFormat="1" ht="13.5">
      <c r="B274" s="205"/>
      <c r="C274" s="206"/>
      <c r="D274" s="207" t="s">
        <v>151</v>
      </c>
      <c r="E274" s="208" t="s">
        <v>21</v>
      </c>
      <c r="F274" s="209" t="s">
        <v>330</v>
      </c>
      <c r="G274" s="206"/>
      <c r="H274" s="210" t="s">
        <v>21</v>
      </c>
      <c r="I274" s="211"/>
      <c r="J274" s="206"/>
      <c r="K274" s="206"/>
      <c r="L274" s="212"/>
      <c r="M274" s="213"/>
      <c r="N274" s="214"/>
      <c r="O274" s="214"/>
      <c r="P274" s="214"/>
      <c r="Q274" s="214"/>
      <c r="R274" s="214"/>
      <c r="S274" s="214"/>
      <c r="T274" s="215"/>
      <c r="AT274" s="216" t="s">
        <v>151</v>
      </c>
      <c r="AU274" s="216" t="s">
        <v>81</v>
      </c>
      <c r="AV274" s="11" t="s">
        <v>79</v>
      </c>
      <c r="AW274" s="11" t="s">
        <v>35</v>
      </c>
      <c r="AX274" s="11" t="s">
        <v>71</v>
      </c>
      <c r="AY274" s="216" t="s">
        <v>141</v>
      </c>
    </row>
    <row r="275" spans="2:51" s="11" customFormat="1" ht="13.5">
      <c r="B275" s="205"/>
      <c r="C275" s="206"/>
      <c r="D275" s="207" t="s">
        <v>151</v>
      </c>
      <c r="E275" s="208" t="s">
        <v>21</v>
      </c>
      <c r="F275" s="209" t="s">
        <v>331</v>
      </c>
      <c r="G275" s="206"/>
      <c r="H275" s="210" t="s">
        <v>21</v>
      </c>
      <c r="I275" s="211"/>
      <c r="J275" s="206"/>
      <c r="K275" s="206"/>
      <c r="L275" s="212"/>
      <c r="M275" s="213"/>
      <c r="N275" s="214"/>
      <c r="O275" s="214"/>
      <c r="P275" s="214"/>
      <c r="Q275" s="214"/>
      <c r="R275" s="214"/>
      <c r="S275" s="214"/>
      <c r="T275" s="215"/>
      <c r="AT275" s="216" t="s">
        <v>151</v>
      </c>
      <c r="AU275" s="216" t="s">
        <v>81</v>
      </c>
      <c r="AV275" s="11" t="s">
        <v>79</v>
      </c>
      <c r="AW275" s="11" t="s">
        <v>35</v>
      </c>
      <c r="AX275" s="11" t="s">
        <v>71</v>
      </c>
      <c r="AY275" s="216" t="s">
        <v>141</v>
      </c>
    </row>
    <row r="276" spans="2:51" s="12" customFormat="1" ht="13.5">
      <c r="B276" s="217"/>
      <c r="C276" s="218"/>
      <c r="D276" s="207" t="s">
        <v>151</v>
      </c>
      <c r="E276" s="242" t="s">
        <v>21</v>
      </c>
      <c r="F276" s="243" t="s">
        <v>421</v>
      </c>
      <c r="G276" s="218"/>
      <c r="H276" s="244">
        <v>29.28</v>
      </c>
      <c r="I276" s="223"/>
      <c r="J276" s="218"/>
      <c r="K276" s="218"/>
      <c r="L276" s="224"/>
      <c r="M276" s="225"/>
      <c r="N276" s="226"/>
      <c r="O276" s="226"/>
      <c r="P276" s="226"/>
      <c r="Q276" s="226"/>
      <c r="R276" s="226"/>
      <c r="S276" s="226"/>
      <c r="T276" s="227"/>
      <c r="AT276" s="228" t="s">
        <v>151</v>
      </c>
      <c r="AU276" s="228" t="s">
        <v>81</v>
      </c>
      <c r="AV276" s="12" t="s">
        <v>81</v>
      </c>
      <c r="AW276" s="12" t="s">
        <v>35</v>
      </c>
      <c r="AX276" s="12" t="s">
        <v>71</v>
      </c>
      <c r="AY276" s="228" t="s">
        <v>141</v>
      </c>
    </row>
    <row r="277" spans="2:51" s="13" customFormat="1" ht="13.5">
      <c r="B277" s="245"/>
      <c r="C277" s="246"/>
      <c r="D277" s="219" t="s">
        <v>151</v>
      </c>
      <c r="E277" s="247" t="s">
        <v>21</v>
      </c>
      <c r="F277" s="248" t="s">
        <v>189</v>
      </c>
      <c r="G277" s="246"/>
      <c r="H277" s="249">
        <v>29.28</v>
      </c>
      <c r="I277" s="250"/>
      <c r="J277" s="246"/>
      <c r="K277" s="246"/>
      <c r="L277" s="251"/>
      <c r="M277" s="252"/>
      <c r="N277" s="253"/>
      <c r="O277" s="253"/>
      <c r="P277" s="253"/>
      <c r="Q277" s="253"/>
      <c r="R277" s="253"/>
      <c r="S277" s="253"/>
      <c r="T277" s="254"/>
      <c r="AT277" s="255" t="s">
        <v>151</v>
      </c>
      <c r="AU277" s="255" t="s">
        <v>81</v>
      </c>
      <c r="AV277" s="13" t="s">
        <v>149</v>
      </c>
      <c r="AW277" s="13" t="s">
        <v>35</v>
      </c>
      <c r="AX277" s="13" t="s">
        <v>79</v>
      </c>
      <c r="AY277" s="255" t="s">
        <v>141</v>
      </c>
    </row>
    <row r="278" spans="2:65" s="1" customFormat="1" ht="25.5" customHeight="1">
      <c r="B278" s="41"/>
      <c r="C278" s="193" t="s">
        <v>422</v>
      </c>
      <c r="D278" s="193" t="s">
        <v>144</v>
      </c>
      <c r="E278" s="194" t="s">
        <v>423</v>
      </c>
      <c r="F278" s="195" t="s">
        <v>424</v>
      </c>
      <c r="G278" s="196" t="s">
        <v>181</v>
      </c>
      <c r="H278" s="197">
        <v>14.19</v>
      </c>
      <c r="I278" s="198"/>
      <c r="J278" s="199">
        <f>ROUND(I278*H278,2)</f>
        <v>0</v>
      </c>
      <c r="K278" s="195" t="s">
        <v>156</v>
      </c>
      <c r="L278" s="61"/>
      <c r="M278" s="200" t="s">
        <v>21</v>
      </c>
      <c r="N278" s="201" t="s">
        <v>42</v>
      </c>
      <c r="O278" s="42"/>
      <c r="P278" s="202">
        <f>O278*H278</f>
        <v>0</v>
      </c>
      <c r="Q278" s="202">
        <v>0.0004</v>
      </c>
      <c r="R278" s="202">
        <f>Q278*H278</f>
        <v>0.0056760000000000005</v>
      </c>
      <c r="S278" s="202">
        <v>0</v>
      </c>
      <c r="T278" s="203">
        <f>S278*H278</f>
        <v>0</v>
      </c>
      <c r="AR278" s="24" t="s">
        <v>236</v>
      </c>
      <c r="AT278" s="24" t="s">
        <v>144</v>
      </c>
      <c r="AU278" s="24" t="s">
        <v>81</v>
      </c>
      <c r="AY278" s="24" t="s">
        <v>141</v>
      </c>
      <c r="BE278" s="204">
        <f>IF(N278="základní",J278,0)</f>
        <v>0</v>
      </c>
      <c r="BF278" s="204">
        <f>IF(N278="snížená",J278,0)</f>
        <v>0</v>
      </c>
      <c r="BG278" s="204">
        <f>IF(N278="zákl. přenesená",J278,0)</f>
        <v>0</v>
      </c>
      <c r="BH278" s="204">
        <f>IF(N278="sníž. přenesená",J278,0)</f>
        <v>0</v>
      </c>
      <c r="BI278" s="204">
        <f>IF(N278="nulová",J278,0)</f>
        <v>0</v>
      </c>
      <c r="BJ278" s="24" t="s">
        <v>79</v>
      </c>
      <c r="BK278" s="204">
        <f>ROUND(I278*H278,2)</f>
        <v>0</v>
      </c>
      <c r="BL278" s="24" t="s">
        <v>236</v>
      </c>
      <c r="BM278" s="24" t="s">
        <v>425</v>
      </c>
    </row>
    <row r="279" spans="2:51" s="11" customFormat="1" ht="13.5">
      <c r="B279" s="205"/>
      <c r="C279" s="206"/>
      <c r="D279" s="207" t="s">
        <v>151</v>
      </c>
      <c r="E279" s="208" t="s">
        <v>21</v>
      </c>
      <c r="F279" s="209" t="s">
        <v>271</v>
      </c>
      <c r="G279" s="206"/>
      <c r="H279" s="210" t="s">
        <v>21</v>
      </c>
      <c r="I279" s="211"/>
      <c r="J279" s="206"/>
      <c r="K279" s="206"/>
      <c r="L279" s="212"/>
      <c r="M279" s="213"/>
      <c r="N279" s="214"/>
      <c r="O279" s="214"/>
      <c r="P279" s="214"/>
      <c r="Q279" s="214"/>
      <c r="R279" s="214"/>
      <c r="S279" s="214"/>
      <c r="T279" s="215"/>
      <c r="AT279" s="216" t="s">
        <v>151</v>
      </c>
      <c r="AU279" s="216" t="s">
        <v>81</v>
      </c>
      <c r="AV279" s="11" t="s">
        <v>79</v>
      </c>
      <c r="AW279" s="11" t="s">
        <v>35</v>
      </c>
      <c r="AX279" s="11" t="s">
        <v>71</v>
      </c>
      <c r="AY279" s="216" t="s">
        <v>141</v>
      </c>
    </row>
    <row r="280" spans="2:51" s="12" customFormat="1" ht="13.5">
      <c r="B280" s="217"/>
      <c r="C280" s="218"/>
      <c r="D280" s="207" t="s">
        <v>151</v>
      </c>
      <c r="E280" s="242" t="s">
        <v>21</v>
      </c>
      <c r="F280" s="243" t="s">
        <v>277</v>
      </c>
      <c r="G280" s="218"/>
      <c r="H280" s="244">
        <v>6.04</v>
      </c>
      <c r="I280" s="223"/>
      <c r="J280" s="218"/>
      <c r="K280" s="218"/>
      <c r="L280" s="224"/>
      <c r="M280" s="225"/>
      <c r="N280" s="226"/>
      <c r="O280" s="226"/>
      <c r="P280" s="226"/>
      <c r="Q280" s="226"/>
      <c r="R280" s="226"/>
      <c r="S280" s="226"/>
      <c r="T280" s="227"/>
      <c r="AT280" s="228" t="s">
        <v>151</v>
      </c>
      <c r="AU280" s="228" t="s">
        <v>81</v>
      </c>
      <c r="AV280" s="12" t="s">
        <v>81</v>
      </c>
      <c r="AW280" s="12" t="s">
        <v>35</v>
      </c>
      <c r="AX280" s="12" t="s">
        <v>71</v>
      </c>
      <c r="AY280" s="228" t="s">
        <v>141</v>
      </c>
    </row>
    <row r="281" spans="2:51" s="12" customFormat="1" ht="13.5">
      <c r="B281" s="217"/>
      <c r="C281" s="218"/>
      <c r="D281" s="207" t="s">
        <v>151</v>
      </c>
      <c r="E281" s="242" t="s">
        <v>21</v>
      </c>
      <c r="F281" s="243" t="s">
        <v>272</v>
      </c>
      <c r="G281" s="218"/>
      <c r="H281" s="244">
        <v>8.15</v>
      </c>
      <c r="I281" s="223"/>
      <c r="J281" s="218"/>
      <c r="K281" s="218"/>
      <c r="L281" s="224"/>
      <c r="M281" s="225"/>
      <c r="N281" s="226"/>
      <c r="O281" s="226"/>
      <c r="P281" s="226"/>
      <c r="Q281" s="226"/>
      <c r="R281" s="226"/>
      <c r="S281" s="226"/>
      <c r="T281" s="227"/>
      <c r="AT281" s="228" t="s">
        <v>151</v>
      </c>
      <c r="AU281" s="228" t="s">
        <v>81</v>
      </c>
      <c r="AV281" s="12" t="s">
        <v>81</v>
      </c>
      <c r="AW281" s="12" t="s">
        <v>35</v>
      </c>
      <c r="AX281" s="12" t="s">
        <v>71</v>
      </c>
      <c r="AY281" s="228" t="s">
        <v>141</v>
      </c>
    </row>
    <row r="282" spans="2:51" s="13" customFormat="1" ht="13.5">
      <c r="B282" s="245"/>
      <c r="C282" s="246"/>
      <c r="D282" s="219" t="s">
        <v>151</v>
      </c>
      <c r="E282" s="247" t="s">
        <v>21</v>
      </c>
      <c r="F282" s="248" t="s">
        <v>189</v>
      </c>
      <c r="G282" s="246"/>
      <c r="H282" s="249">
        <v>14.19</v>
      </c>
      <c r="I282" s="250"/>
      <c r="J282" s="246"/>
      <c r="K282" s="246"/>
      <c r="L282" s="251"/>
      <c r="M282" s="252"/>
      <c r="N282" s="253"/>
      <c r="O282" s="253"/>
      <c r="P282" s="253"/>
      <c r="Q282" s="253"/>
      <c r="R282" s="253"/>
      <c r="S282" s="253"/>
      <c r="T282" s="254"/>
      <c r="AT282" s="255" t="s">
        <v>151</v>
      </c>
      <c r="AU282" s="255" t="s">
        <v>81</v>
      </c>
      <c r="AV282" s="13" t="s">
        <v>149</v>
      </c>
      <c r="AW282" s="13" t="s">
        <v>35</v>
      </c>
      <c r="AX282" s="13" t="s">
        <v>79</v>
      </c>
      <c r="AY282" s="255" t="s">
        <v>141</v>
      </c>
    </row>
    <row r="283" spans="2:65" s="1" customFormat="1" ht="16.5" customHeight="1">
      <c r="B283" s="41"/>
      <c r="C283" s="231" t="s">
        <v>426</v>
      </c>
      <c r="D283" s="231" t="s">
        <v>172</v>
      </c>
      <c r="E283" s="232" t="s">
        <v>427</v>
      </c>
      <c r="F283" s="233" t="s">
        <v>428</v>
      </c>
      <c r="G283" s="234" t="s">
        <v>181</v>
      </c>
      <c r="H283" s="235">
        <v>16.319</v>
      </c>
      <c r="I283" s="236"/>
      <c r="J283" s="237">
        <f>ROUND(I283*H283,2)</f>
        <v>0</v>
      </c>
      <c r="K283" s="233" t="s">
        <v>156</v>
      </c>
      <c r="L283" s="238"/>
      <c r="M283" s="239" t="s">
        <v>21</v>
      </c>
      <c r="N283" s="240" t="s">
        <v>42</v>
      </c>
      <c r="O283" s="42"/>
      <c r="P283" s="202">
        <f>O283*H283</f>
        <v>0</v>
      </c>
      <c r="Q283" s="202">
        <v>0.0045</v>
      </c>
      <c r="R283" s="202">
        <f>Q283*H283</f>
        <v>0.07343549999999999</v>
      </c>
      <c r="S283" s="202">
        <v>0</v>
      </c>
      <c r="T283" s="203">
        <f>S283*H283</f>
        <v>0</v>
      </c>
      <c r="AR283" s="24" t="s">
        <v>320</v>
      </c>
      <c r="AT283" s="24" t="s">
        <v>172</v>
      </c>
      <c r="AU283" s="24" t="s">
        <v>81</v>
      </c>
      <c r="AY283" s="24" t="s">
        <v>141</v>
      </c>
      <c r="BE283" s="204">
        <f>IF(N283="základní",J283,0)</f>
        <v>0</v>
      </c>
      <c r="BF283" s="204">
        <f>IF(N283="snížená",J283,0)</f>
        <v>0</v>
      </c>
      <c r="BG283" s="204">
        <f>IF(N283="zákl. přenesená",J283,0)</f>
        <v>0</v>
      </c>
      <c r="BH283" s="204">
        <f>IF(N283="sníž. přenesená",J283,0)</f>
        <v>0</v>
      </c>
      <c r="BI283" s="204">
        <f>IF(N283="nulová",J283,0)</f>
        <v>0</v>
      </c>
      <c r="BJ283" s="24" t="s">
        <v>79</v>
      </c>
      <c r="BK283" s="204">
        <f>ROUND(I283*H283,2)</f>
        <v>0</v>
      </c>
      <c r="BL283" s="24" t="s">
        <v>236</v>
      </c>
      <c r="BM283" s="24" t="s">
        <v>429</v>
      </c>
    </row>
    <row r="284" spans="2:51" s="12" customFormat="1" ht="13.5">
      <c r="B284" s="217"/>
      <c r="C284" s="218"/>
      <c r="D284" s="219" t="s">
        <v>151</v>
      </c>
      <c r="E284" s="218"/>
      <c r="F284" s="221" t="s">
        <v>430</v>
      </c>
      <c r="G284" s="218"/>
      <c r="H284" s="222">
        <v>16.319</v>
      </c>
      <c r="I284" s="223"/>
      <c r="J284" s="218"/>
      <c r="K284" s="218"/>
      <c r="L284" s="224"/>
      <c r="M284" s="225"/>
      <c r="N284" s="226"/>
      <c r="O284" s="226"/>
      <c r="P284" s="226"/>
      <c r="Q284" s="226"/>
      <c r="R284" s="226"/>
      <c r="S284" s="226"/>
      <c r="T284" s="227"/>
      <c r="AT284" s="228" t="s">
        <v>151</v>
      </c>
      <c r="AU284" s="228" t="s">
        <v>81</v>
      </c>
      <c r="AV284" s="12" t="s">
        <v>81</v>
      </c>
      <c r="AW284" s="12" t="s">
        <v>6</v>
      </c>
      <c r="AX284" s="12" t="s">
        <v>79</v>
      </c>
      <c r="AY284" s="228" t="s">
        <v>141</v>
      </c>
    </row>
    <row r="285" spans="2:65" s="1" customFormat="1" ht="25.5" customHeight="1">
      <c r="B285" s="41"/>
      <c r="C285" s="193" t="s">
        <v>431</v>
      </c>
      <c r="D285" s="193" t="s">
        <v>144</v>
      </c>
      <c r="E285" s="194" t="s">
        <v>432</v>
      </c>
      <c r="F285" s="195" t="s">
        <v>433</v>
      </c>
      <c r="G285" s="196" t="s">
        <v>181</v>
      </c>
      <c r="H285" s="197">
        <v>10.48</v>
      </c>
      <c r="I285" s="198"/>
      <c r="J285" s="199">
        <f>ROUND(I285*H285,2)</f>
        <v>0</v>
      </c>
      <c r="K285" s="195" t="s">
        <v>148</v>
      </c>
      <c r="L285" s="61"/>
      <c r="M285" s="200" t="s">
        <v>21</v>
      </c>
      <c r="N285" s="201" t="s">
        <v>42</v>
      </c>
      <c r="O285" s="42"/>
      <c r="P285" s="202">
        <f>O285*H285</f>
        <v>0</v>
      </c>
      <c r="Q285" s="202">
        <v>0.00458</v>
      </c>
      <c r="R285" s="202">
        <f>Q285*H285</f>
        <v>0.047998400000000004</v>
      </c>
      <c r="S285" s="202">
        <v>0</v>
      </c>
      <c r="T285" s="203">
        <f>S285*H285</f>
        <v>0</v>
      </c>
      <c r="AR285" s="24" t="s">
        <v>236</v>
      </c>
      <c r="AT285" s="24" t="s">
        <v>144</v>
      </c>
      <c r="AU285" s="24" t="s">
        <v>81</v>
      </c>
      <c r="AY285" s="24" t="s">
        <v>141</v>
      </c>
      <c r="BE285" s="204">
        <f>IF(N285="základní",J285,0)</f>
        <v>0</v>
      </c>
      <c r="BF285" s="204">
        <f>IF(N285="snížená",J285,0)</f>
        <v>0</v>
      </c>
      <c r="BG285" s="204">
        <f>IF(N285="zákl. přenesená",J285,0)</f>
        <v>0</v>
      </c>
      <c r="BH285" s="204">
        <f>IF(N285="sníž. přenesená",J285,0)</f>
        <v>0</v>
      </c>
      <c r="BI285" s="204">
        <f>IF(N285="nulová",J285,0)</f>
        <v>0</v>
      </c>
      <c r="BJ285" s="24" t="s">
        <v>79</v>
      </c>
      <c r="BK285" s="204">
        <f>ROUND(I285*H285,2)</f>
        <v>0</v>
      </c>
      <c r="BL285" s="24" t="s">
        <v>236</v>
      </c>
      <c r="BM285" s="24" t="s">
        <v>434</v>
      </c>
    </row>
    <row r="286" spans="2:51" s="11" customFormat="1" ht="13.5">
      <c r="B286" s="205"/>
      <c r="C286" s="206"/>
      <c r="D286" s="207" t="s">
        <v>151</v>
      </c>
      <c r="E286" s="208" t="s">
        <v>21</v>
      </c>
      <c r="F286" s="209" t="s">
        <v>271</v>
      </c>
      <c r="G286" s="206"/>
      <c r="H286" s="210" t="s">
        <v>21</v>
      </c>
      <c r="I286" s="211"/>
      <c r="J286" s="206"/>
      <c r="K286" s="206"/>
      <c r="L286" s="212"/>
      <c r="M286" s="213"/>
      <c r="N286" s="214"/>
      <c r="O286" s="214"/>
      <c r="P286" s="214"/>
      <c r="Q286" s="214"/>
      <c r="R286" s="214"/>
      <c r="S286" s="214"/>
      <c r="T286" s="215"/>
      <c r="AT286" s="216" t="s">
        <v>151</v>
      </c>
      <c r="AU286" s="216" t="s">
        <v>81</v>
      </c>
      <c r="AV286" s="11" t="s">
        <v>79</v>
      </c>
      <c r="AW286" s="11" t="s">
        <v>35</v>
      </c>
      <c r="AX286" s="11" t="s">
        <v>71</v>
      </c>
      <c r="AY286" s="216" t="s">
        <v>141</v>
      </c>
    </row>
    <row r="287" spans="2:51" s="12" customFormat="1" ht="13.5">
      <c r="B287" s="217"/>
      <c r="C287" s="218"/>
      <c r="D287" s="207" t="s">
        <v>151</v>
      </c>
      <c r="E287" s="242" t="s">
        <v>21</v>
      </c>
      <c r="F287" s="243" t="s">
        <v>277</v>
      </c>
      <c r="G287" s="218"/>
      <c r="H287" s="244">
        <v>6.04</v>
      </c>
      <c r="I287" s="223"/>
      <c r="J287" s="218"/>
      <c r="K287" s="218"/>
      <c r="L287" s="224"/>
      <c r="M287" s="225"/>
      <c r="N287" s="226"/>
      <c r="O287" s="226"/>
      <c r="P287" s="226"/>
      <c r="Q287" s="226"/>
      <c r="R287" s="226"/>
      <c r="S287" s="226"/>
      <c r="T287" s="227"/>
      <c r="AT287" s="228" t="s">
        <v>151</v>
      </c>
      <c r="AU287" s="228" t="s">
        <v>81</v>
      </c>
      <c r="AV287" s="12" t="s">
        <v>81</v>
      </c>
      <c r="AW287" s="12" t="s">
        <v>35</v>
      </c>
      <c r="AX287" s="12" t="s">
        <v>71</v>
      </c>
      <c r="AY287" s="228" t="s">
        <v>141</v>
      </c>
    </row>
    <row r="288" spans="2:51" s="12" customFormat="1" ht="13.5">
      <c r="B288" s="217"/>
      <c r="C288" s="218"/>
      <c r="D288" s="207" t="s">
        <v>151</v>
      </c>
      <c r="E288" s="242" t="s">
        <v>21</v>
      </c>
      <c r="F288" s="243" t="s">
        <v>435</v>
      </c>
      <c r="G288" s="218"/>
      <c r="H288" s="244">
        <v>4.44</v>
      </c>
      <c r="I288" s="223"/>
      <c r="J288" s="218"/>
      <c r="K288" s="218"/>
      <c r="L288" s="224"/>
      <c r="M288" s="225"/>
      <c r="N288" s="226"/>
      <c r="O288" s="226"/>
      <c r="P288" s="226"/>
      <c r="Q288" s="226"/>
      <c r="R288" s="226"/>
      <c r="S288" s="226"/>
      <c r="T288" s="227"/>
      <c r="AT288" s="228" t="s">
        <v>151</v>
      </c>
      <c r="AU288" s="228" t="s">
        <v>81</v>
      </c>
      <c r="AV288" s="12" t="s">
        <v>81</v>
      </c>
      <c r="AW288" s="12" t="s">
        <v>35</v>
      </c>
      <c r="AX288" s="12" t="s">
        <v>71</v>
      </c>
      <c r="AY288" s="228" t="s">
        <v>141</v>
      </c>
    </row>
    <row r="289" spans="2:51" s="13" customFormat="1" ht="13.5">
      <c r="B289" s="245"/>
      <c r="C289" s="246"/>
      <c r="D289" s="219" t="s">
        <v>151</v>
      </c>
      <c r="E289" s="247" t="s">
        <v>21</v>
      </c>
      <c r="F289" s="248" t="s">
        <v>189</v>
      </c>
      <c r="G289" s="246"/>
      <c r="H289" s="249">
        <v>10.48</v>
      </c>
      <c r="I289" s="250"/>
      <c r="J289" s="246"/>
      <c r="K289" s="246"/>
      <c r="L289" s="251"/>
      <c r="M289" s="252"/>
      <c r="N289" s="253"/>
      <c r="O289" s="253"/>
      <c r="P289" s="253"/>
      <c r="Q289" s="253"/>
      <c r="R289" s="253"/>
      <c r="S289" s="253"/>
      <c r="T289" s="254"/>
      <c r="AT289" s="255" t="s">
        <v>151</v>
      </c>
      <c r="AU289" s="255" t="s">
        <v>81</v>
      </c>
      <c r="AV289" s="13" t="s">
        <v>149</v>
      </c>
      <c r="AW289" s="13" t="s">
        <v>35</v>
      </c>
      <c r="AX289" s="13" t="s">
        <v>79</v>
      </c>
      <c r="AY289" s="255" t="s">
        <v>141</v>
      </c>
    </row>
    <row r="290" spans="2:65" s="1" customFormat="1" ht="25.5" customHeight="1">
      <c r="B290" s="41"/>
      <c r="C290" s="193" t="s">
        <v>436</v>
      </c>
      <c r="D290" s="193" t="s">
        <v>144</v>
      </c>
      <c r="E290" s="194" t="s">
        <v>437</v>
      </c>
      <c r="F290" s="195" t="s">
        <v>438</v>
      </c>
      <c r="G290" s="196" t="s">
        <v>181</v>
      </c>
      <c r="H290" s="197">
        <v>31.38</v>
      </c>
      <c r="I290" s="198"/>
      <c r="J290" s="199">
        <f>ROUND(I290*H290,2)</f>
        <v>0</v>
      </c>
      <c r="K290" s="195" t="s">
        <v>148</v>
      </c>
      <c r="L290" s="61"/>
      <c r="M290" s="200" t="s">
        <v>21</v>
      </c>
      <c r="N290" s="201" t="s">
        <v>42</v>
      </c>
      <c r="O290" s="42"/>
      <c r="P290" s="202">
        <f>O290*H290</f>
        <v>0</v>
      </c>
      <c r="Q290" s="202">
        <v>0.00458</v>
      </c>
      <c r="R290" s="202">
        <f>Q290*H290</f>
        <v>0.1437204</v>
      </c>
      <c r="S290" s="202">
        <v>0</v>
      </c>
      <c r="T290" s="203">
        <f>S290*H290</f>
        <v>0</v>
      </c>
      <c r="AR290" s="24" t="s">
        <v>236</v>
      </c>
      <c r="AT290" s="24" t="s">
        <v>144</v>
      </c>
      <c r="AU290" s="24" t="s">
        <v>81</v>
      </c>
      <c r="AY290" s="24" t="s">
        <v>141</v>
      </c>
      <c r="BE290" s="204">
        <f>IF(N290="základní",J290,0)</f>
        <v>0</v>
      </c>
      <c r="BF290" s="204">
        <f>IF(N290="snížená",J290,0)</f>
        <v>0</v>
      </c>
      <c r="BG290" s="204">
        <f>IF(N290="zákl. přenesená",J290,0)</f>
        <v>0</v>
      </c>
      <c r="BH290" s="204">
        <f>IF(N290="sníž. přenesená",J290,0)</f>
        <v>0</v>
      </c>
      <c r="BI290" s="204">
        <f>IF(N290="nulová",J290,0)</f>
        <v>0</v>
      </c>
      <c r="BJ290" s="24" t="s">
        <v>79</v>
      </c>
      <c r="BK290" s="204">
        <f>ROUND(I290*H290,2)</f>
        <v>0</v>
      </c>
      <c r="BL290" s="24" t="s">
        <v>236</v>
      </c>
      <c r="BM290" s="24" t="s">
        <v>439</v>
      </c>
    </row>
    <row r="291" spans="2:51" s="11" customFormat="1" ht="13.5">
      <c r="B291" s="205"/>
      <c r="C291" s="206"/>
      <c r="D291" s="207" t="s">
        <v>151</v>
      </c>
      <c r="E291" s="208" t="s">
        <v>21</v>
      </c>
      <c r="F291" s="209" t="s">
        <v>232</v>
      </c>
      <c r="G291" s="206"/>
      <c r="H291" s="210" t="s">
        <v>21</v>
      </c>
      <c r="I291" s="211"/>
      <c r="J291" s="206"/>
      <c r="K291" s="206"/>
      <c r="L291" s="212"/>
      <c r="M291" s="213"/>
      <c r="N291" s="214"/>
      <c r="O291" s="214"/>
      <c r="P291" s="214"/>
      <c r="Q291" s="214"/>
      <c r="R291" s="214"/>
      <c r="S291" s="214"/>
      <c r="T291" s="215"/>
      <c r="AT291" s="216" t="s">
        <v>151</v>
      </c>
      <c r="AU291" s="216" t="s">
        <v>81</v>
      </c>
      <c r="AV291" s="11" t="s">
        <v>79</v>
      </c>
      <c r="AW291" s="11" t="s">
        <v>35</v>
      </c>
      <c r="AX291" s="11" t="s">
        <v>71</v>
      </c>
      <c r="AY291" s="216" t="s">
        <v>141</v>
      </c>
    </row>
    <row r="292" spans="2:51" s="12" customFormat="1" ht="13.5">
      <c r="B292" s="217"/>
      <c r="C292" s="218"/>
      <c r="D292" s="207" t="s">
        <v>151</v>
      </c>
      <c r="E292" s="242" t="s">
        <v>21</v>
      </c>
      <c r="F292" s="243" t="s">
        <v>440</v>
      </c>
      <c r="G292" s="218"/>
      <c r="H292" s="244">
        <v>15.42</v>
      </c>
      <c r="I292" s="223"/>
      <c r="J292" s="218"/>
      <c r="K292" s="218"/>
      <c r="L292" s="224"/>
      <c r="M292" s="225"/>
      <c r="N292" s="226"/>
      <c r="O292" s="226"/>
      <c r="P292" s="226"/>
      <c r="Q292" s="226"/>
      <c r="R292" s="226"/>
      <c r="S292" s="226"/>
      <c r="T292" s="227"/>
      <c r="AT292" s="228" t="s">
        <v>151</v>
      </c>
      <c r="AU292" s="228" t="s">
        <v>81</v>
      </c>
      <c r="AV292" s="12" t="s">
        <v>81</v>
      </c>
      <c r="AW292" s="12" t="s">
        <v>35</v>
      </c>
      <c r="AX292" s="12" t="s">
        <v>71</v>
      </c>
      <c r="AY292" s="228" t="s">
        <v>141</v>
      </c>
    </row>
    <row r="293" spans="2:51" s="12" customFormat="1" ht="13.5">
      <c r="B293" s="217"/>
      <c r="C293" s="218"/>
      <c r="D293" s="207" t="s">
        <v>151</v>
      </c>
      <c r="E293" s="242" t="s">
        <v>21</v>
      </c>
      <c r="F293" s="243" t="s">
        <v>441</v>
      </c>
      <c r="G293" s="218"/>
      <c r="H293" s="244">
        <v>15.96</v>
      </c>
      <c r="I293" s="223"/>
      <c r="J293" s="218"/>
      <c r="K293" s="218"/>
      <c r="L293" s="224"/>
      <c r="M293" s="225"/>
      <c r="N293" s="226"/>
      <c r="O293" s="226"/>
      <c r="P293" s="226"/>
      <c r="Q293" s="226"/>
      <c r="R293" s="226"/>
      <c r="S293" s="226"/>
      <c r="T293" s="227"/>
      <c r="AT293" s="228" t="s">
        <v>151</v>
      </c>
      <c r="AU293" s="228" t="s">
        <v>81</v>
      </c>
      <c r="AV293" s="12" t="s">
        <v>81</v>
      </c>
      <c r="AW293" s="12" t="s">
        <v>35</v>
      </c>
      <c r="AX293" s="12" t="s">
        <v>71</v>
      </c>
      <c r="AY293" s="228" t="s">
        <v>141</v>
      </c>
    </row>
    <row r="294" spans="2:51" s="13" customFormat="1" ht="13.5">
      <c r="B294" s="245"/>
      <c r="C294" s="246"/>
      <c r="D294" s="219" t="s">
        <v>151</v>
      </c>
      <c r="E294" s="247" t="s">
        <v>21</v>
      </c>
      <c r="F294" s="248" t="s">
        <v>189</v>
      </c>
      <c r="G294" s="246"/>
      <c r="H294" s="249">
        <v>31.38</v>
      </c>
      <c r="I294" s="250"/>
      <c r="J294" s="246"/>
      <c r="K294" s="246"/>
      <c r="L294" s="251"/>
      <c r="M294" s="252"/>
      <c r="N294" s="253"/>
      <c r="O294" s="253"/>
      <c r="P294" s="253"/>
      <c r="Q294" s="253"/>
      <c r="R294" s="253"/>
      <c r="S294" s="253"/>
      <c r="T294" s="254"/>
      <c r="AT294" s="255" t="s">
        <v>151</v>
      </c>
      <c r="AU294" s="255" t="s">
        <v>81</v>
      </c>
      <c r="AV294" s="13" t="s">
        <v>149</v>
      </c>
      <c r="AW294" s="13" t="s">
        <v>35</v>
      </c>
      <c r="AX294" s="13" t="s">
        <v>79</v>
      </c>
      <c r="AY294" s="255" t="s">
        <v>141</v>
      </c>
    </row>
    <row r="295" spans="2:65" s="1" customFormat="1" ht="38.25" customHeight="1">
      <c r="B295" s="41"/>
      <c r="C295" s="193" t="s">
        <v>442</v>
      </c>
      <c r="D295" s="193" t="s">
        <v>144</v>
      </c>
      <c r="E295" s="194" t="s">
        <v>443</v>
      </c>
      <c r="F295" s="195" t="s">
        <v>444</v>
      </c>
      <c r="G295" s="196" t="s">
        <v>445</v>
      </c>
      <c r="H295" s="259"/>
      <c r="I295" s="198"/>
      <c r="J295" s="199">
        <f>ROUND(I295*H295,2)</f>
        <v>0</v>
      </c>
      <c r="K295" s="195" t="s">
        <v>156</v>
      </c>
      <c r="L295" s="61"/>
      <c r="M295" s="200" t="s">
        <v>21</v>
      </c>
      <c r="N295" s="201" t="s">
        <v>42</v>
      </c>
      <c r="O295" s="42"/>
      <c r="P295" s="202">
        <f>O295*H295</f>
        <v>0</v>
      </c>
      <c r="Q295" s="202">
        <v>0</v>
      </c>
      <c r="R295" s="202">
        <f>Q295*H295</f>
        <v>0</v>
      </c>
      <c r="S295" s="202">
        <v>0</v>
      </c>
      <c r="T295" s="203">
        <f>S295*H295</f>
        <v>0</v>
      </c>
      <c r="AR295" s="24" t="s">
        <v>236</v>
      </c>
      <c r="AT295" s="24" t="s">
        <v>144</v>
      </c>
      <c r="AU295" s="24" t="s">
        <v>81</v>
      </c>
      <c r="AY295" s="24" t="s">
        <v>141</v>
      </c>
      <c r="BE295" s="204">
        <f>IF(N295="základní",J295,0)</f>
        <v>0</v>
      </c>
      <c r="BF295" s="204">
        <f>IF(N295="snížená",J295,0)</f>
        <v>0</v>
      </c>
      <c r="BG295" s="204">
        <f>IF(N295="zákl. přenesená",J295,0)</f>
        <v>0</v>
      </c>
      <c r="BH295" s="204">
        <f>IF(N295="sníž. přenesená",J295,0)</f>
        <v>0</v>
      </c>
      <c r="BI295" s="204">
        <f>IF(N295="nulová",J295,0)</f>
        <v>0</v>
      </c>
      <c r="BJ295" s="24" t="s">
        <v>79</v>
      </c>
      <c r="BK295" s="204">
        <f>ROUND(I295*H295,2)</f>
        <v>0</v>
      </c>
      <c r="BL295" s="24" t="s">
        <v>236</v>
      </c>
      <c r="BM295" s="24" t="s">
        <v>446</v>
      </c>
    </row>
    <row r="296" spans="2:63" s="10" customFormat="1" ht="29.85" customHeight="1">
      <c r="B296" s="176"/>
      <c r="C296" s="177"/>
      <c r="D296" s="190" t="s">
        <v>70</v>
      </c>
      <c r="E296" s="191" t="s">
        <v>447</v>
      </c>
      <c r="F296" s="191" t="s">
        <v>448</v>
      </c>
      <c r="G296" s="177"/>
      <c r="H296" s="177"/>
      <c r="I296" s="180"/>
      <c r="J296" s="192">
        <f>BK296</f>
        <v>0</v>
      </c>
      <c r="K296" s="177"/>
      <c r="L296" s="182"/>
      <c r="M296" s="183"/>
      <c r="N296" s="184"/>
      <c r="O296" s="184"/>
      <c r="P296" s="185">
        <f>SUM(P297:P310)</f>
        <v>0</v>
      </c>
      <c r="Q296" s="184"/>
      <c r="R296" s="185">
        <f>SUM(R297:R310)</f>
        <v>0.15079199999999998</v>
      </c>
      <c r="S296" s="184"/>
      <c r="T296" s="186">
        <f>SUM(T297:T310)</f>
        <v>0</v>
      </c>
      <c r="AR296" s="187" t="s">
        <v>81</v>
      </c>
      <c r="AT296" s="188" t="s">
        <v>70</v>
      </c>
      <c r="AU296" s="188" t="s">
        <v>79</v>
      </c>
      <c r="AY296" s="187" t="s">
        <v>141</v>
      </c>
      <c r="BK296" s="189">
        <f>SUM(BK297:BK310)</f>
        <v>0</v>
      </c>
    </row>
    <row r="297" spans="2:65" s="1" customFormat="1" ht="25.5" customHeight="1">
      <c r="B297" s="41"/>
      <c r="C297" s="193" t="s">
        <v>449</v>
      </c>
      <c r="D297" s="193" t="s">
        <v>144</v>
      </c>
      <c r="E297" s="194" t="s">
        <v>450</v>
      </c>
      <c r="F297" s="195" t="s">
        <v>451</v>
      </c>
      <c r="G297" s="196" t="s">
        <v>181</v>
      </c>
      <c r="H297" s="197">
        <v>14.19</v>
      </c>
      <c r="I297" s="198"/>
      <c r="J297" s="199">
        <f>ROUND(I297*H297,2)</f>
        <v>0</v>
      </c>
      <c r="K297" s="195" t="s">
        <v>156</v>
      </c>
      <c r="L297" s="61"/>
      <c r="M297" s="200" t="s">
        <v>21</v>
      </c>
      <c r="N297" s="201" t="s">
        <v>42</v>
      </c>
      <c r="O297" s="42"/>
      <c r="P297" s="202">
        <f>O297*H297</f>
        <v>0</v>
      </c>
      <c r="Q297" s="202">
        <v>0</v>
      </c>
      <c r="R297" s="202">
        <f>Q297*H297</f>
        <v>0</v>
      </c>
      <c r="S297" s="202">
        <v>0</v>
      </c>
      <c r="T297" s="203">
        <f>S297*H297</f>
        <v>0</v>
      </c>
      <c r="AR297" s="24" t="s">
        <v>236</v>
      </c>
      <c r="AT297" s="24" t="s">
        <v>144</v>
      </c>
      <c r="AU297" s="24" t="s">
        <v>81</v>
      </c>
      <c r="AY297" s="24" t="s">
        <v>141</v>
      </c>
      <c r="BE297" s="204">
        <f>IF(N297="základní",J297,0)</f>
        <v>0</v>
      </c>
      <c r="BF297" s="204">
        <f>IF(N297="snížená",J297,0)</f>
        <v>0</v>
      </c>
      <c r="BG297" s="204">
        <f>IF(N297="zákl. přenesená",J297,0)</f>
        <v>0</v>
      </c>
      <c r="BH297" s="204">
        <f>IF(N297="sníž. přenesená",J297,0)</f>
        <v>0</v>
      </c>
      <c r="BI297" s="204">
        <f>IF(N297="nulová",J297,0)</f>
        <v>0</v>
      </c>
      <c r="BJ297" s="24" t="s">
        <v>79</v>
      </c>
      <c r="BK297" s="204">
        <f>ROUND(I297*H297,2)</f>
        <v>0</v>
      </c>
      <c r="BL297" s="24" t="s">
        <v>236</v>
      </c>
      <c r="BM297" s="24" t="s">
        <v>452</v>
      </c>
    </row>
    <row r="298" spans="2:51" s="11" customFormat="1" ht="13.5">
      <c r="B298" s="205"/>
      <c r="C298" s="206"/>
      <c r="D298" s="207" t="s">
        <v>151</v>
      </c>
      <c r="E298" s="208" t="s">
        <v>21</v>
      </c>
      <c r="F298" s="209" t="s">
        <v>271</v>
      </c>
      <c r="G298" s="206"/>
      <c r="H298" s="210" t="s">
        <v>21</v>
      </c>
      <c r="I298" s="211"/>
      <c r="J298" s="206"/>
      <c r="K298" s="206"/>
      <c r="L298" s="212"/>
      <c r="M298" s="213"/>
      <c r="N298" s="214"/>
      <c r="O298" s="214"/>
      <c r="P298" s="214"/>
      <c r="Q298" s="214"/>
      <c r="R298" s="214"/>
      <c r="S298" s="214"/>
      <c r="T298" s="215"/>
      <c r="AT298" s="216" t="s">
        <v>151</v>
      </c>
      <c r="AU298" s="216" t="s">
        <v>81</v>
      </c>
      <c r="AV298" s="11" t="s">
        <v>79</v>
      </c>
      <c r="AW298" s="11" t="s">
        <v>35</v>
      </c>
      <c r="AX298" s="11" t="s">
        <v>71</v>
      </c>
      <c r="AY298" s="216" t="s">
        <v>141</v>
      </c>
    </row>
    <row r="299" spans="2:51" s="12" customFormat="1" ht="13.5">
      <c r="B299" s="217"/>
      <c r="C299" s="218"/>
      <c r="D299" s="207" t="s">
        <v>151</v>
      </c>
      <c r="E299" s="242" t="s">
        <v>21</v>
      </c>
      <c r="F299" s="243" t="s">
        <v>277</v>
      </c>
      <c r="G299" s="218"/>
      <c r="H299" s="244">
        <v>6.04</v>
      </c>
      <c r="I299" s="223"/>
      <c r="J299" s="218"/>
      <c r="K299" s="218"/>
      <c r="L299" s="224"/>
      <c r="M299" s="225"/>
      <c r="N299" s="226"/>
      <c r="O299" s="226"/>
      <c r="P299" s="226"/>
      <c r="Q299" s="226"/>
      <c r="R299" s="226"/>
      <c r="S299" s="226"/>
      <c r="T299" s="227"/>
      <c r="AT299" s="228" t="s">
        <v>151</v>
      </c>
      <c r="AU299" s="228" t="s">
        <v>81</v>
      </c>
      <c r="AV299" s="12" t="s">
        <v>81</v>
      </c>
      <c r="AW299" s="12" t="s">
        <v>35</v>
      </c>
      <c r="AX299" s="12" t="s">
        <v>71</v>
      </c>
      <c r="AY299" s="228" t="s">
        <v>141</v>
      </c>
    </row>
    <row r="300" spans="2:51" s="12" customFormat="1" ht="13.5">
      <c r="B300" s="217"/>
      <c r="C300" s="218"/>
      <c r="D300" s="207" t="s">
        <v>151</v>
      </c>
      <c r="E300" s="242" t="s">
        <v>21</v>
      </c>
      <c r="F300" s="243" t="s">
        <v>272</v>
      </c>
      <c r="G300" s="218"/>
      <c r="H300" s="244">
        <v>8.15</v>
      </c>
      <c r="I300" s="223"/>
      <c r="J300" s="218"/>
      <c r="K300" s="218"/>
      <c r="L300" s="224"/>
      <c r="M300" s="225"/>
      <c r="N300" s="226"/>
      <c r="O300" s="226"/>
      <c r="P300" s="226"/>
      <c r="Q300" s="226"/>
      <c r="R300" s="226"/>
      <c r="S300" s="226"/>
      <c r="T300" s="227"/>
      <c r="AT300" s="228" t="s">
        <v>151</v>
      </c>
      <c r="AU300" s="228" t="s">
        <v>81</v>
      </c>
      <c r="AV300" s="12" t="s">
        <v>81</v>
      </c>
      <c r="AW300" s="12" t="s">
        <v>35</v>
      </c>
      <c r="AX300" s="12" t="s">
        <v>71</v>
      </c>
      <c r="AY300" s="228" t="s">
        <v>141</v>
      </c>
    </row>
    <row r="301" spans="2:51" s="13" customFormat="1" ht="13.5">
      <c r="B301" s="245"/>
      <c r="C301" s="246"/>
      <c r="D301" s="219" t="s">
        <v>151</v>
      </c>
      <c r="E301" s="247" t="s">
        <v>21</v>
      </c>
      <c r="F301" s="248" t="s">
        <v>189</v>
      </c>
      <c r="G301" s="246"/>
      <c r="H301" s="249">
        <v>14.19</v>
      </c>
      <c r="I301" s="250"/>
      <c r="J301" s="246"/>
      <c r="K301" s="246"/>
      <c r="L301" s="251"/>
      <c r="M301" s="252"/>
      <c r="N301" s="253"/>
      <c r="O301" s="253"/>
      <c r="P301" s="253"/>
      <c r="Q301" s="253"/>
      <c r="R301" s="253"/>
      <c r="S301" s="253"/>
      <c r="T301" s="254"/>
      <c r="AT301" s="255" t="s">
        <v>151</v>
      </c>
      <c r="AU301" s="255" t="s">
        <v>81</v>
      </c>
      <c r="AV301" s="13" t="s">
        <v>149</v>
      </c>
      <c r="AW301" s="13" t="s">
        <v>35</v>
      </c>
      <c r="AX301" s="13" t="s">
        <v>79</v>
      </c>
      <c r="AY301" s="255" t="s">
        <v>141</v>
      </c>
    </row>
    <row r="302" spans="2:65" s="1" customFormat="1" ht="16.5" customHeight="1">
      <c r="B302" s="41"/>
      <c r="C302" s="231" t="s">
        <v>453</v>
      </c>
      <c r="D302" s="231" t="s">
        <v>172</v>
      </c>
      <c r="E302" s="232" t="s">
        <v>454</v>
      </c>
      <c r="F302" s="233" t="s">
        <v>455</v>
      </c>
      <c r="G302" s="234" t="s">
        <v>181</v>
      </c>
      <c r="H302" s="235">
        <v>8.479</v>
      </c>
      <c r="I302" s="236"/>
      <c r="J302" s="237">
        <f>ROUND(I302*H302,2)</f>
        <v>0</v>
      </c>
      <c r="K302" s="233" t="s">
        <v>148</v>
      </c>
      <c r="L302" s="238"/>
      <c r="M302" s="239" t="s">
        <v>21</v>
      </c>
      <c r="N302" s="240" t="s">
        <v>42</v>
      </c>
      <c r="O302" s="42"/>
      <c r="P302" s="202">
        <f>O302*H302</f>
        <v>0</v>
      </c>
      <c r="Q302" s="202">
        <v>0.0103</v>
      </c>
      <c r="R302" s="202">
        <f>Q302*H302</f>
        <v>0.08733369999999999</v>
      </c>
      <c r="S302" s="202">
        <v>0</v>
      </c>
      <c r="T302" s="203">
        <f>S302*H302</f>
        <v>0</v>
      </c>
      <c r="AR302" s="24" t="s">
        <v>175</v>
      </c>
      <c r="AT302" s="24" t="s">
        <v>172</v>
      </c>
      <c r="AU302" s="24" t="s">
        <v>81</v>
      </c>
      <c r="AY302" s="24" t="s">
        <v>141</v>
      </c>
      <c r="BE302" s="204">
        <f>IF(N302="základní",J302,0)</f>
        <v>0</v>
      </c>
      <c r="BF302" s="204">
        <f>IF(N302="snížená",J302,0)</f>
        <v>0</v>
      </c>
      <c r="BG302" s="204">
        <f>IF(N302="zákl. přenesená",J302,0)</f>
        <v>0</v>
      </c>
      <c r="BH302" s="204">
        <f>IF(N302="sníž. přenesená",J302,0)</f>
        <v>0</v>
      </c>
      <c r="BI302" s="204">
        <f>IF(N302="nulová",J302,0)</f>
        <v>0</v>
      </c>
      <c r="BJ302" s="24" t="s">
        <v>79</v>
      </c>
      <c r="BK302" s="204">
        <f>ROUND(I302*H302,2)</f>
        <v>0</v>
      </c>
      <c r="BL302" s="24" t="s">
        <v>149</v>
      </c>
      <c r="BM302" s="24" t="s">
        <v>456</v>
      </c>
    </row>
    <row r="303" spans="2:51" s="11" customFormat="1" ht="13.5">
      <c r="B303" s="205"/>
      <c r="C303" s="206"/>
      <c r="D303" s="207" t="s">
        <v>151</v>
      </c>
      <c r="E303" s="208" t="s">
        <v>21</v>
      </c>
      <c r="F303" s="209" t="s">
        <v>271</v>
      </c>
      <c r="G303" s="206"/>
      <c r="H303" s="210" t="s">
        <v>21</v>
      </c>
      <c r="I303" s="211"/>
      <c r="J303" s="206"/>
      <c r="K303" s="206"/>
      <c r="L303" s="212"/>
      <c r="M303" s="213"/>
      <c r="N303" s="214"/>
      <c r="O303" s="214"/>
      <c r="P303" s="214"/>
      <c r="Q303" s="214"/>
      <c r="R303" s="214"/>
      <c r="S303" s="214"/>
      <c r="T303" s="215"/>
      <c r="AT303" s="216" t="s">
        <v>151</v>
      </c>
      <c r="AU303" s="216" t="s">
        <v>81</v>
      </c>
      <c r="AV303" s="11" t="s">
        <v>79</v>
      </c>
      <c r="AW303" s="11" t="s">
        <v>35</v>
      </c>
      <c r="AX303" s="11" t="s">
        <v>71</v>
      </c>
      <c r="AY303" s="216" t="s">
        <v>141</v>
      </c>
    </row>
    <row r="304" spans="2:51" s="12" customFormat="1" ht="13.5">
      <c r="B304" s="217"/>
      <c r="C304" s="218"/>
      <c r="D304" s="207" t="s">
        <v>151</v>
      </c>
      <c r="E304" s="242" t="s">
        <v>21</v>
      </c>
      <c r="F304" s="243" t="s">
        <v>457</v>
      </c>
      <c r="G304" s="218"/>
      <c r="H304" s="244">
        <v>8.313</v>
      </c>
      <c r="I304" s="223"/>
      <c r="J304" s="218"/>
      <c r="K304" s="218"/>
      <c r="L304" s="224"/>
      <c r="M304" s="225"/>
      <c r="N304" s="226"/>
      <c r="O304" s="226"/>
      <c r="P304" s="226"/>
      <c r="Q304" s="226"/>
      <c r="R304" s="226"/>
      <c r="S304" s="226"/>
      <c r="T304" s="227"/>
      <c r="AT304" s="228" t="s">
        <v>151</v>
      </c>
      <c r="AU304" s="228" t="s">
        <v>81</v>
      </c>
      <c r="AV304" s="12" t="s">
        <v>81</v>
      </c>
      <c r="AW304" s="12" t="s">
        <v>35</v>
      </c>
      <c r="AX304" s="12" t="s">
        <v>79</v>
      </c>
      <c r="AY304" s="228" t="s">
        <v>141</v>
      </c>
    </row>
    <row r="305" spans="2:51" s="12" customFormat="1" ht="13.5">
      <c r="B305" s="217"/>
      <c r="C305" s="218"/>
      <c r="D305" s="219" t="s">
        <v>151</v>
      </c>
      <c r="E305" s="218"/>
      <c r="F305" s="221" t="s">
        <v>458</v>
      </c>
      <c r="G305" s="218"/>
      <c r="H305" s="222">
        <v>8.479</v>
      </c>
      <c r="I305" s="223"/>
      <c r="J305" s="218"/>
      <c r="K305" s="218"/>
      <c r="L305" s="224"/>
      <c r="M305" s="225"/>
      <c r="N305" s="226"/>
      <c r="O305" s="226"/>
      <c r="P305" s="226"/>
      <c r="Q305" s="226"/>
      <c r="R305" s="226"/>
      <c r="S305" s="226"/>
      <c r="T305" s="227"/>
      <c r="AT305" s="228" t="s">
        <v>151</v>
      </c>
      <c r="AU305" s="228" t="s">
        <v>81</v>
      </c>
      <c r="AV305" s="12" t="s">
        <v>81</v>
      </c>
      <c r="AW305" s="12" t="s">
        <v>6</v>
      </c>
      <c r="AX305" s="12" t="s">
        <v>79</v>
      </c>
      <c r="AY305" s="228" t="s">
        <v>141</v>
      </c>
    </row>
    <row r="306" spans="2:65" s="1" customFormat="1" ht="16.5" customHeight="1">
      <c r="B306" s="41"/>
      <c r="C306" s="231" t="s">
        <v>459</v>
      </c>
      <c r="D306" s="231" t="s">
        <v>172</v>
      </c>
      <c r="E306" s="232" t="s">
        <v>460</v>
      </c>
      <c r="F306" s="233" t="s">
        <v>461</v>
      </c>
      <c r="G306" s="234" t="s">
        <v>181</v>
      </c>
      <c r="H306" s="235">
        <v>6.161</v>
      </c>
      <c r="I306" s="236"/>
      <c r="J306" s="237">
        <f>ROUND(I306*H306,2)</f>
        <v>0</v>
      </c>
      <c r="K306" s="233" t="s">
        <v>148</v>
      </c>
      <c r="L306" s="238"/>
      <c r="M306" s="239" t="s">
        <v>21</v>
      </c>
      <c r="N306" s="240" t="s">
        <v>42</v>
      </c>
      <c r="O306" s="42"/>
      <c r="P306" s="202">
        <f>O306*H306</f>
        <v>0</v>
      </c>
      <c r="Q306" s="202">
        <v>0.0103</v>
      </c>
      <c r="R306" s="202">
        <f>Q306*H306</f>
        <v>0.0634583</v>
      </c>
      <c r="S306" s="202">
        <v>0</v>
      </c>
      <c r="T306" s="203">
        <f>S306*H306</f>
        <v>0</v>
      </c>
      <c r="AR306" s="24" t="s">
        <v>175</v>
      </c>
      <c r="AT306" s="24" t="s">
        <v>172</v>
      </c>
      <c r="AU306" s="24" t="s">
        <v>81</v>
      </c>
      <c r="AY306" s="24" t="s">
        <v>141</v>
      </c>
      <c r="BE306" s="204">
        <f>IF(N306="základní",J306,0)</f>
        <v>0</v>
      </c>
      <c r="BF306" s="204">
        <f>IF(N306="snížená",J306,0)</f>
        <v>0</v>
      </c>
      <c r="BG306" s="204">
        <f>IF(N306="zákl. přenesená",J306,0)</f>
        <v>0</v>
      </c>
      <c r="BH306" s="204">
        <f>IF(N306="sníž. přenesená",J306,0)</f>
        <v>0</v>
      </c>
      <c r="BI306" s="204">
        <f>IF(N306="nulová",J306,0)</f>
        <v>0</v>
      </c>
      <c r="BJ306" s="24" t="s">
        <v>79</v>
      </c>
      <c r="BK306" s="204">
        <f>ROUND(I306*H306,2)</f>
        <v>0</v>
      </c>
      <c r="BL306" s="24" t="s">
        <v>149</v>
      </c>
      <c r="BM306" s="24" t="s">
        <v>462</v>
      </c>
    </row>
    <row r="307" spans="2:51" s="11" customFormat="1" ht="13.5">
      <c r="B307" s="205"/>
      <c r="C307" s="206"/>
      <c r="D307" s="207" t="s">
        <v>151</v>
      </c>
      <c r="E307" s="208" t="s">
        <v>21</v>
      </c>
      <c r="F307" s="209" t="s">
        <v>271</v>
      </c>
      <c r="G307" s="206"/>
      <c r="H307" s="210" t="s">
        <v>21</v>
      </c>
      <c r="I307" s="211"/>
      <c r="J307" s="206"/>
      <c r="K307" s="206"/>
      <c r="L307" s="212"/>
      <c r="M307" s="213"/>
      <c r="N307" s="214"/>
      <c r="O307" s="214"/>
      <c r="P307" s="214"/>
      <c r="Q307" s="214"/>
      <c r="R307" s="214"/>
      <c r="S307" s="214"/>
      <c r="T307" s="215"/>
      <c r="AT307" s="216" t="s">
        <v>151</v>
      </c>
      <c r="AU307" s="216" t="s">
        <v>81</v>
      </c>
      <c r="AV307" s="11" t="s">
        <v>79</v>
      </c>
      <c r="AW307" s="11" t="s">
        <v>35</v>
      </c>
      <c r="AX307" s="11" t="s">
        <v>71</v>
      </c>
      <c r="AY307" s="216" t="s">
        <v>141</v>
      </c>
    </row>
    <row r="308" spans="2:51" s="12" customFormat="1" ht="13.5">
      <c r="B308" s="217"/>
      <c r="C308" s="218"/>
      <c r="D308" s="219" t="s">
        <v>151</v>
      </c>
      <c r="E308" s="220" t="s">
        <v>21</v>
      </c>
      <c r="F308" s="221" t="s">
        <v>463</v>
      </c>
      <c r="G308" s="218"/>
      <c r="H308" s="222">
        <v>6.161</v>
      </c>
      <c r="I308" s="223"/>
      <c r="J308" s="218"/>
      <c r="K308" s="218"/>
      <c r="L308" s="224"/>
      <c r="M308" s="225"/>
      <c r="N308" s="226"/>
      <c r="O308" s="226"/>
      <c r="P308" s="226"/>
      <c r="Q308" s="226"/>
      <c r="R308" s="226"/>
      <c r="S308" s="226"/>
      <c r="T308" s="227"/>
      <c r="AT308" s="228" t="s">
        <v>151</v>
      </c>
      <c r="AU308" s="228" t="s">
        <v>81</v>
      </c>
      <c r="AV308" s="12" t="s">
        <v>81</v>
      </c>
      <c r="AW308" s="12" t="s">
        <v>35</v>
      </c>
      <c r="AX308" s="12" t="s">
        <v>79</v>
      </c>
      <c r="AY308" s="228" t="s">
        <v>141</v>
      </c>
    </row>
    <row r="309" spans="2:65" s="1" customFormat="1" ht="25.5" customHeight="1">
      <c r="B309" s="41"/>
      <c r="C309" s="193" t="s">
        <v>464</v>
      </c>
      <c r="D309" s="193" t="s">
        <v>144</v>
      </c>
      <c r="E309" s="194" t="s">
        <v>465</v>
      </c>
      <c r="F309" s="195" t="s">
        <v>466</v>
      </c>
      <c r="G309" s="196" t="s">
        <v>162</v>
      </c>
      <c r="H309" s="197">
        <v>1</v>
      </c>
      <c r="I309" s="198"/>
      <c r="J309" s="199">
        <f>ROUND(I309*H309,2)</f>
        <v>0</v>
      </c>
      <c r="K309" s="195" t="s">
        <v>148</v>
      </c>
      <c r="L309" s="61"/>
      <c r="M309" s="200" t="s">
        <v>21</v>
      </c>
      <c r="N309" s="201" t="s">
        <v>42</v>
      </c>
      <c r="O309" s="42"/>
      <c r="P309" s="202">
        <f>O309*H309</f>
        <v>0</v>
      </c>
      <c r="Q309" s="202">
        <v>0</v>
      </c>
      <c r="R309" s="202">
        <f>Q309*H309</f>
        <v>0</v>
      </c>
      <c r="S309" s="202">
        <v>0</v>
      </c>
      <c r="T309" s="203">
        <f>S309*H309</f>
        <v>0</v>
      </c>
      <c r="AR309" s="24" t="s">
        <v>236</v>
      </c>
      <c r="AT309" s="24" t="s">
        <v>144</v>
      </c>
      <c r="AU309" s="24" t="s">
        <v>81</v>
      </c>
      <c r="AY309" s="24" t="s">
        <v>141</v>
      </c>
      <c r="BE309" s="204">
        <f>IF(N309="základní",J309,0)</f>
        <v>0</v>
      </c>
      <c r="BF309" s="204">
        <f>IF(N309="snížená",J309,0)</f>
        <v>0</v>
      </c>
      <c r="BG309" s="204">
        <f>IF(N309="zákl. přenesená",J309,0)</f>
        <v>0</v>
      </c>
      <c r="BH309" s="204">
        <f>IF(N309="sníž. přenesená",J309,0)</f>
        <v>0</v>
      </c>
      <c r="BI309" s="204">
        <f>IF(N309="nulová",J309,0)</f>
        <v>0</v>
      </c>
      <c r="BJ309" s="24" t="s">
        <v>79</v>
      </c>
      <c r="BK309" s="204">
        <f>ROUND(I309*H309,2)</f>
        <v>0</v>
      </c>
      <c r="BL309" s="24" t="s">
        <v>236</v>
      </c>
      <c r="BM309" s="24" t="s">
        <v>467</v>
      </c>
    </row>
    <row r="310" spans="2:65" s="1" customFormat="1" ht="38.25" customHeight="1">
      <c r="B310" s="41"/>
      <c r="C310" s="193" t="s">
        <v>468</v>
      </c>
      <c r="D310" s="193" t="s">
        <v>144</v>
      </c>
      <c r="E310" s="194" t="s">
        <v>469</v>
      </c>
      <c r="F310" s="195" t="s">
        <v>470</v>
      </c>
      <c r="G310" s="196" t="s">
        <v>445</v>
      </c>
      <c r="H310" s="259"/>
      <c r="I310" s="198"/>
      <c r="J310" s="199">
        <f>ROUND(I310*H310,2)</f>
        <v>0</v>
      </c>
      <c r="K310" s="195" t="s">
        <v>156</v>
      </c>
      <c r="L310" s="61"/>
      <c r="M310" s="200" t="s">
        <v>21</v>
      </c>
      <c r="N310" s="201" t="s">
        <v>42</v>
      </c>
      <c r="O310" s="42"/>
      <c r="P310" s="202">
        <f>O310*H310</f>
        <v>0</v>
      </c>
      <c r="Q310" s="202">
        <v>0</v>
      </c>
      <c r="R310" s="202">
        <f>Q310*H310</f>
        <v>0</v>
      </c>
      <c r="S310" s="202">
        <v>0</v>
      </c>
      <c r="T310" s="203">
        <f>S310*H310</f>
        <v>0</v>
      </c>
      <c r="AR310" s="24" t="s">
        <v>236</v>
      </c>
      <c r="AT310" s="24" t="s">
        <v>144</v>
      </c>
      <c r="AU310" s="24" t="s">
        <v>81</v>
      </c>
      <c r="AY310" s="24" t="s">
        <v>141</v>
      </c>
      <c r="BE310" s="204">
        <f>IF(N310="základní",J310,0)</f>
        <v>0</v>
      </c>
      <c r="BF310" s="204">
        <f>IF(N310="snížená",J310,0)</f>
        <v>0</v>
      </c>
      <c r="BG310" s="204">
        <f>IF(N310="zákl. přenesená",J310,0)</f>
        <v>0</v>
      </c>
      <c r="BH310" s="204">
        <f>IF(N310="sníž. přenesená",J310,0)</f>
        <v>0</v>
      </c>
      <c r="BI310" s="204">
        <f>IF(N310="nulová",J310,0)</f>
        <v>0</v>
      </c>
      <c r="BJ310" s="24" t="s">
        <v>79</v>
      </c>
      <c r="BK310" s="204">
        <f>ROUND(I310*H310,2)</f>
        <v>0</v>
      </c>
      <c r="BL310" s="24" t="s">
        <v>236</v>
      </c>
      <c r="BM310" s="24" t="s">
        <v>471</v>
      </c>
    </row>
    <row r="311" spans="2:63" s="10" customFormat="1" ht="29.85" customHeight="1">
      <c r="B311" s="176"/>
      <c r="C311" s="177"/>
      <c r="D311" s="190" t="s">
        <v>70</v>
      </c>
      <c r="E311" s="191" t="s">
        <v>472</v>
      </c>
      <c r="F311" s="191" t="s">
        <v>473</v>
      </c>
      <c r="G311" s="177"/>
      <c r="H311" s="177"/>
      <c r="I311" s="180"/>
      <c r="J311" s="192">
        <f>BK311</f>
        <v>0</v>
      </c>
      <c r="K311" s="177"/>
      <c r="L311" s="182"/>
      <c r="M311" s="183"/>
      <c r="N311" s="184"/>
      <c r="O311" s="184"/>
      <c r="P311" s="185">
        <f>SUM(P312:P330)</f>
        <v>0</v>
      </c>
      <c r="Q311" s="184"/>
      <c r="R311" s="185">
        <f>SUM(R312:R330)</f>
        <v>0.14901</v>
      </c>
      <c r="S311" s="184"/>
      <c r="T311" s="186">
        <f>SUM(T312:T330)</f>
        <v>0.1721</v>
      </c>
      <c r="AR311" s="187" t="s">
        <v>81</v>
      </c>
      <c r="AT311" s="188" t="s">
        <v>70</v>
      </c>
      <c r="AU311" s="188" t="s">
        <v>79</v>
      </c>
      <c r="AY311" s="187" t="s">
        <v>141</v>
      </c>
      <c r="BK311" s="189">
        <f>SUM(BK312:BK330)</f>
        <v>0</v>
      </c>
    </row>
    <row r="312" spans="2:65" s="1" customFormat="1" ht="38.25" customHeight="1">
      <c r="B312" s="41"/>
      <c r="C312" s="193" t="s">
        <v>474</v>
      </c>
      <c r="D312" s="193" t="s">
        <v>144</v>
      </c>
      <c r="E312" s="194" t="s">
        <v>475</v>
      </c>
      <c r="F312" s="195" t="s">
        <v>476</v>
      </c>
      <c r="G312" s="196" t="s">
        <v>181</v>
      </c>
      <c r="H312" s="197">
        <v>10</v>
      </c>
      <c r="I312" s="198"/>
      <c r="J312" s="199">
        <f>ROUND(I312*H312,2)</f>
        <v>0</v>
      </c>
      <c r="K312" s="195" t="s">
        <v>156</v>
      </c>
      <c r="L312" s="61"/>
      <c r="M312" s="200" t="s">
        <v>21</v>
      </c>
      <c r="N312" s="201" t="s">
        <v>42</v>
      </c>
      <c r="O312" s="42"/>
      <c r="P312" s="202">
        <f>O312*H312</f>
        <v>0</v>
      </c>
      <c r="Q312" s="202">
        <v>0.01453</v>
      </c>
      <c r="R312" s="202">
        <f>Q312*H312</f>
        <v>0.14529999999999998</v>
      </c>
      <c r="S312" s="202">
        <v>0</v>
      </c>
      <c r="T312" s="203">
        <f>S312*H312</f>
        <v>0</v>
      </c>
      <c r="AR312" s="24" t="s">
        <v>236</v>
      </c>
      <c r="AT312" s="24" t="s">
        <v>144</v>
      </c>
      <c r="AU312" s="24" t="s">
        <v>81</v>
      </c>
      <c r="AY312" s="24" t="s">
        <v>141</v>
      </c>
      <c r="BE312" s="204">
        <f>IF(N312="základní",J312,0)</f>
        <v>0</v>
      </c>
      <c r="BF312" s="204">
        <f>IF(N312="snížená",J312,0)</f>
        <v>0</v>
      </c>
      <c r="BG312" s="204">
        <f>IF(N312="zákl. přenesená",J312,0)</f>
        <v>0</v>
      </c>
      <c r="BH312" s="204">
        <f>IF(N312="sníž. přenesená",J312,0)</f>
        <v>0</v>
      </c>
      <c r="BI312" s="204">
        <f>IF(N312="nulová",J312,0)</f>
        <v>0</v>
      </c>
      <c r="BJ312" s="24" t="s">
        <v>79</v>
      </c>
      <c r="BK312" s="204">
        <f>ROUND(I312*H312,2)</f>
        <v>0</v>
      </c>
      <c r="BL312" s="24" t="s">
        <v>236</v>
      </c>
      <c r="BM312" s="24" t="s">
        <v>477</v>
      </c>
    </row>
    <row r="313" spans="2:51" s="12" customFormat="1" ht="13.5">
      <c r="B313" s="217"/>
      <c r="C313" s="218"/>
      <c r="D313" s="219" t="s">
        <v>151</v>
      </c>
      <c r="E313" s="220" t="s">
        <v>21</v>
      </c>
      <c r="F313" s="221" t="s">
        <v>478</v>
      </c>
      <c r="G313" s="218"/>
      <c r="H313" s="222">
        <v>10</v>
      </c>
      <c r="I313" s="223"/>
      <c r="J313" s="218"/>
      <c r="K313" s="218"/>
      <c r="L313" s="224"/>
      <c r="M313" s="225"/>
      <c r="N313" s="226"/>
      <c r="O313" s="226"/>
      <c r="P313" s="226"/>
      <c r="Q313" s="226"/>
      <c r="R313" s="226"/>
      <c r="S313" s="226"/>
      <c r="T313" s="227"/>
      <c r="AT313" s="228" t="s">
        <v>151</v>
      </c>
      <c r="AU313" s="228" t="s">
        <v>81</v>
      </c>
      <c r="AV313" s="12" t="s">
        <v>81</v>
      </c>
      <c r="AW313" s="12" t="s">
        <v>35</v>
      </c>
      <c r="AX313" s="12" t="s">
        <v>79</v>
      </c>
      <c r="AY313" s="228" t="s">
        <v>141</v>
      </c>
    </row>
    <row r="314" spans="2:65" s="1" customFormat="1" ht="25.5" customHeight="1">
      <c r="B314" s="41"/>
      <c r="C314" s="193" t="s">
        <v>479</v>
      </c>
      <c r="D314" s="193" t="s">
        <v>144</v>
      </c>
      <c r="E314" s="194" t="s">
        <v>480</v>
      </c>
      <c r="F314" s="195" t="s">
        <v>481</v>
      </c>
      <c r="G314" s="196" t="s">
        <v>181</v>
      </c>
      <c r="H314" s="197">
        <v>10</v>
      </c>
      <c r="I314" s="198"/>
      <c r="J314" s="199">
        <f>ROUND(I314*H314,2)</f>
        <v>0</v>
      </c>
      <c r="K314" s="195" t="s">
        <v>156</v>
      </c>
      <c r="L314" s="61"/>
      <c r="M314" s="200" t="s">
        <v>21</v>
      </c>
      <c r="N314" s="201" t="s">
        <v>42</v>
      </c>
      <c r="O314" s="42"/>
      <c r="P314" s="202">
        <f>O314*H314</f>
        <v>0</v>
      </c>
      <c r="Q314" s="202">
        <v>0.0001</v>
      </c>
      <c r="R314" s="202">
        <f>Q314*H314</f>
        <v>0.001</v>
      </c>
      <c r="S314" s="202">
        <v>0</v>
      </c>
      <c r="T314" s="203">
        <f>S314*H314</f>
        <v>0</v>
      </c>
      <c r="AR314" s="24" t="s">
        <v>236</v>
      </c>
      <c r="AT314" s="24" t="s">
        <v>144</v>
      </c>
      <c r="AU314" s="24" t="s">
        <v>81</v>
      </c>
      <c r="AY314" s="24" t="s">
        <v>141</v>
      </c>
      <c r="BE314" s="204">
        <f>IF(N314="základní",J314,0)</f>
        <v>0</v>
      </c>
      <c r="BF314" s="204">
        <f>IF(N314="snížená",J314,0)</f>
        <v>0</v>
      </c>
      <c r="BG314" s="204">
        <f>IF(N314="zákl. přenesená",J314,0)</f>
        <v>0</v>
      </c>
      <c r="BH314" s="204">
        <f>IF(N314="sníž. přenesená",J314,0)</f>
        <v>0</v>
      </c>
      <c r="BI314" s="204">
        <f>IF(N314="nulová",J314,0)</f>
        <v>0</v>
      </c>
      <c r="BJ314" s="24" t="s">
        <v>79</v>
      </c>
      <c r="BK314" s="204">
        <f>ROUND(I314*H314,2)</f>
        <v>0</v>
      </c>
      <c r="BL314" s="24" t="s">
        <v>236</v>
      </c>
      <c r="BM314" s="24" t="s">
        <v>482</v>
      </c>
    </row>
    <row r="315" spans="2:65" s="1" customFormat="1" ht="38.25" customHeight="1">
      <c r="B315" s="41"/>
      <c r="C315" s="193" t="s">
        <v>483</v>
      </c>
      <c r="D315" s="193" t="s">
        <v>144</v>
      </c>
      <c r="E315" s="194" t="s">
        <v>484</v>
      </c>
      <c r="F315" s="195" t="s">
        <v>485</v>
      </c>
      <c r="G315" s="196" t="s">
        <v>181</v>
      </c>
      <c r="H315" s="197">
        <v>10</v>
      </c>
      <c r="I315" s="198"/>
      <c r="J315" s="199">
        <f>ROUND(I315*H315,2)</f>
        <v>0</v>
      </c>
      <c r="K315" s="195" t="s">
        <v>156</v>
      </c>
      <c r="L315" s="61"/>
      <c r="M315" s="200" t="s">
        <v>21</v>
      </c>
      <c r="N315" s="201" t="s">
        <v>42</v>
      </c>
      <c r="O315" s="42"/>
      <c r="P315" s="202">
        <f>O315*H315</f>
        <v>0</v>
      </c>
      <c r="Q315" s="202">
        <v>0</v>
      </c>
      <c r="R315" s="202">
        <f>Q315*H315</f>
        <v>0</v>
      </c>
      <c r="S315" s="202">
        <v>0.01721</v>
      </c>
      <c r="T315" s="203">
        <f>S315*H315</f>
        <v>0.1721</v>
      </c>
      <c r="AR315" s="24" t="s">
        <v>236</v>
      </c>
      <c r="AT315" s="24" t="s">
        <v>144</v>
      </c>
      <c r="AU315" s="24" t="s">
        <v>81</v>
      </c>
      <c r="AY315" s="24" t="s">
        <v>141</v>
      </c>
      <c r="BE315" s="204">
        <f>IF(N315="základní",J315,0)</f>
        <v>0</v>
      </c>
      <c r="BF315" s="204">
        <f>IF(N315="snížená",J315,0)</f>
        <v>0</v>
      </c>
      <c r="BG315" s="204">
        <f>IF(N315="zákl. přenesená",J315,0)</f>
        <v>0</v>
      </c>
      <c r="BH315" s="204">
        <f>IF(N315="sníž. přenesená",J315,0)</f>
        <v>0</v>
      </c>
      <c r="BI315" s="204">
        <f>IF(N315="nulová",J315,0)</f>
        <v>0</v>
      </c>
      <c r="BJ315" s="24" t="s">
        <v>79</v>
      </c>
      <c r="BK315" s="204">
        <f>ROUND(I315*H315,2)</f>
        <v>0</v>
      </c>
      <c r="BL315" s="24" t="s">
        <v>236</v>
      </c>
      <c r="BM315" s="24" t="s">
        <v>486</v>
      </c>
    </row>
    <row r="316" spans="2:51" s="12" customFormat="1" ht="13.5">
      <c r="B316" s="217"/>
      <c r="C316" s="218"/>
      <c r="D316" s="219" t="s">
        <v>151</v>
      </c>
      <c r="E316" s="220" t="s">
        <v>21</v>
      </c>
      <c r="F316" s="221" t="s">
        <v>478</v>
      </c>
      <c r="G316" s="218"/>
      <c r="H316" s="222">
        <v>10</v>
      </c>
      <c r="I316" s="223"/>
      <c r="J316" s="218"/>
      <c r="K316" s="218"/>
      <c r="L316" s="224"/>
      <c r="M316" s="225"/>
      <c r="N316" s="226"/>
      <c r="O316" s="226"/>
      <c r="P316" s="226"/>
      <c r="Q316" s="226"/>
      <c r="R316" s="226"/>
      <c r="S316" s="226"/>
      <c r="T316" s="227"/>
      <c r="AT316" s="228" t="s">
        <v>151</v>
      </c>
      <c r="AU316" s="228" t="s">
        <v>81</v>
      </c>
      <c r="AV316" s="12" t="s">
        <v>81</v>
      </c>
      <c r="AW316" s="12" t="s">
        <v>35</v>
      </c>
      <c r="AX316" s="12" t="s">
        <v>79</v>
      </c>
      <c r="AY316" s="228" t="s">
        <v>141</v>
      </c>
    </row>
    <row r="317" spans="2:65" s="1" customFormat="1" ht="25.5" customHeight="1">
      <c r="B317" s="41"/>
      <c r="C317" s="193" t="s">
        <v>487</v>
      </c>
      <c r="D317" s="193" t="s">
        <v>144</v>
      </c>
      <c r="E317" s="194" t="s">
        <v>488</v>
      </c>
      <c r="F317" s="195" t="s">
        <v>489</v>
      </c>
      <c r="G317" s="196" t="s">
        <v>162</v>
      </c>
      <c r="H317" s="197">
        <v>4</v>
      </c>
      <c r="I317" s="198"/>
      <c r="J317" s="199">
        <f>ROUND(I317*H317,2)</f>
        <v>0</v>
      </c>
      <c r="K317" s="195" t="s">
        <v>156</v>
      </c>
      <c r="L317" s="61"/>
      <c r="M317" s="200" t="s">
        <v>21</v>
      </c>
      <c r="N317" s="201" t="s">
        <v>42</v>
      </c>
      <c r="O317" s="42"/>
      <c r="P317" s="202">
        <f>O317*H317</f>
        <v>0</v>
      </c>
      <c r="Q317" s="202">
        <v>3E-05</v>
      </c>
      <c r="R317" s="202">
        <f>Q317*H317</f>
        <v>0.00012</v>
      </c>
      <c r="S317" s="202">
        <v>0</v>
      </c>
      <c r="T317" s="203">
        <f>S317*H317</f>
        <v>0</v>
      </c>
      <c r="AR317" s="24" t="s">
        <v>236</v>
      </c>
      <c r="AT317" s="24" t="s">
        <v>144</v>
      </c>
      <c r="AU317" s="24" t="s">
        <v>81</v>
      </c>
      <c r="AY317" s="24" t="s">
        <v>141</v>
      </c>
      <c r="BE317" s="204">
        <f>IF(N317="základní",J317,0)</f>
        <v>0</v>
      </c>
      <c r="BF317" s="204">
        <f>IF(N317="snížená",J317,0)</f>
        <v>0</v>
      </c>
      <c r="BG317" s="204">
        <f>IF(N317="zákl. přenesená",J317,0)</f>
        <v>0</v>
      </c>
      <c r="BH317" s="204">
        <f>IF(N317="sníž. přenesená",J317,0)</f>
        <v>0</v>
      </c>
      <c r="BI317" s="204">
        <f>IF(N317="nulová",J317,0)</f>
        <v>0</v>
      </c>
      <c r="BJ317" s="24" t="s">
        <v>79</v>
      </c>
      <c r="BK317" s="204">
        <f>ROUND(I317*H317,2)</f>
        <v>0</v>
      </c>
      <c r="BL317" s="24" t="s">
        <v>236</v>
      </c>
      <c r="BM317" s="24" t="s">
        <v>490</v>
      </c>
    </row>
    <row r="318" spans="2:51" s="11" customFormat="1" ht="13.5">
      <c r="B318" s="205"/>
      <c r="C318" s="206"/>
      <c r="D318" s="207" t="s">
        <v>151</v>
      </c>
      <c r="E318" s="208" t="s">
        <v>21</v>
      </c>
      <c r="F318" s="209" t="s">
        <v>491</v>
      </c>
      <c r="G318" s="206"/>
      <c r="H318" s="210" t="s">
        <v>21</v>
      </c>
      <c r="I318" s="211"/>
      <c r="J318" s="206"/>
      <c r="K318" s="206"/>
      <c r="L318" s="212"/>
      <c r="M318" s="213"/>
      <c r="N318" s="214"/>
      <c r="O318" s="214"/>
      <c r="P318" s="214"/>
      <c r="Q318" s="214"/>
      <c r="R318" s="214"/>
      <c r="S318" s="214"/>
      <c r="T318" s="215"/>
      <c r="AT318" s="216" t="s">
        <v>151</v>
      </c>
      <c r="AU318" s="216" t="s">
        <v>81</v>
      </c>
      <c r="AV318" s="11" t="s">
        <v>79</v>
      </c>
      <c r="AW318" s="11" t="s">
        <v>35</v>
      </c>
      <c r="AX318" s="11" t="s">
        <v>71</v>
      </c>
      <c r="AY318" s="216" t="s">
        <v>141</v>
      </c>
    </row>
    <row r="319" spans="2:51" s="12" customFormat="1" ht="13.5">
      <c r="B319" s="217"/>
      <c r="C319" s="218"/>
      <c r="D319" s="207" t="s">
        <v>151</v>
      </c>
      <c r="E319" s="242" t="s">
        <v>21</v>
      </c>
      <c r="F319" s="243" t="s">
        <v>492</v>
      </c>
      <c r="G319" s="218"/>
      <c r="H319" s="244">
        <v>1</v>
      </c>
      <c r="I319" s="223"/>
      <c r="J319" s="218"/>
      <c r="K319" s="218"/>
      <c r="L319" s="224"/>
      <c r="M319" s="225"/>
      <c r="N319" s="226"/>
      <c r="O319" s="226"/>
      <c r="P319" s="226"/>
      <c r="Q319" s="226"/>
      <c r="R319" s="226"/>
      <c r="S319" s="226"/>
      <c r="T319" s="227"/>
      <c r="AT319" s="228" t="s">
        <v>151</v>
      </c>
      <c r="AU319" s="228" t="s">
        <v>81</v>
      </c>
      <c r="AV319" s="12" t="s">
        <v>81</v>
      </c>
      <c r="AW319" s="12" t="s">
        <v>35</v>
      </c>
      <c r="AX319" s="12" t="s">
        <v>71</v>
      </c>
      <c r="AY319" s="228" t="s">
        <v>141</v>
      </c>
    </row>
    <row r="320" spans="2:51" s="12" customFormat="1" ht="13.5">
      <c r="B320" s="217"/>
      <c r="C320" s="218"/>
      <c r="D320" s="207" t="s">
        <v>151</v>
      </c>
      <c r="E320" s="242" t="s">
        <v>21</v>
      </c>
      <c r="F320" s="243" t="s">
        <v>493</v>
      </c>
      <c r="G320" s="218"/>
      <c r="H320" s="244">
        <v>3</v>
      </c>
      <c r="I320" s="223"/>
      <c r="J320" s="218"/>
      <c r="K320" s="218"/>
      <c r="L320" s="224"/>
      <c r="M320" s="225"/>
      <c r="N320" s="226"/>
      <c r="O320" s="226"/>
      <c r="P320" s="226"/>
      <c r="Q320" s="226"/>
      <c r="R320" s="226"/>
      <c r="S320" s="226"/>
      <c r="T320" s="227"/>
      <c r="AT320" s="228" t="s">
        <v>151</v>
      </c>
      <c r="AU320" s="228" t="s">
        <v>81</v>
      </c>
      <c r="AV320" s="12" t="s">
        <v>81</v>
      </c>
      <c r="AW320" s="12" t="s">
        <v>35</v>
      </c>
      <c r="AX320" s="12" t="s">
        <v>71</v>
      </c>
      <c r="AY320" s="228" t="s">
        <v>141</v>
      </c>
    </row>
    <row r="321" spans="2:51" s="13" customFormat="1" ht="13.5">
      <c r="B321" s="245"/>
      <c r="C321" s="246"/>
      <c r="D321" s="219" t="s">
        <v>151</v>
      </c>
      <c r="E321" s="247" t="s">
        <v>21</v>
      </c>
      <c r="F321" s="248" t="s">
        <v>189</v>
      </c>
      <c r="G321" s="246"/>
      <c r="H321" s="249">
        <v>4</v>
      </c>
      <c r="I321" s="250"/>
      <c r="J321" s="246"/>
      <c r="K321" s="246"/>
      <c r="L321" s="251"/>
      <c r="M321" s="252"/>
      <c r="N321" s="253"/>
      <c r="O321" s="253"/>
      <c r="P321" s="253"/>
      <c r="Q321" s="253"/>
      <c r="R321" s="253"/>
      <c r="S321" s="253"/>
      <c r="T321" s="254"/>
      <c r="AT321" s="255" t="s">
        <v>151</v>
      </c>
      <c r="AU321" s="255" t="s">
        <v>81</v>
      </c>
      <c r="AV321" s="13" t="s">
        <v>149</v>
      </c>
      <c r="AW321" s="13" t="s">
        <v>35</v>
      </c>
      <c r="AX321" s="13" t="s">
        <v>79</v>
      </c>
      <c r="AY321" s="255" t="s">
        <v>141</v>
      </c>
    </row>
    <row r="322" spans="2:65" s="1" customFormat="1" ht="16.5" customHeight="1">
      <c r="B322" s="41"/>
      <c r="C322" s="231" t="s">
        <v>494</v>
      </c>
      <c r="D322" s="231" t="s">
        <v>172</v>
      </c>
      <c r="E322" s="232" t="s">
        <v>495</v>
      </c>
      <c r="F322" s="233" t="s">
        <v>496</v>
      </c>
      <c r="G322" s="234" t="s">
        <v>162</v>
      </c>
      <c r="H322" s="235">
        <v>1</v>
      </c>
      <c r="I322" s="236"/>
      <c r="J322" s="237">
        <f>ROUND(I322*H322,2)</f>
        <v>0</v>
      </c>
      <c r="K322" s="233" t="s">
        <v>156</v>
      </c>
      <c r="L322" s="238"/>
      <c r="M322" s="239" t="s">
        <v>21</v>
      </c>
      <c r="N322" s="240" t="s">
        <v>42</v>
      </c>
      <c r="O322" s="42"/>
      <c r="P322" s="202">
        <f>O322*H322</f>
        <v>0</v>
      </c>
      <c r="Q322" s="202">
        <v>0.00036</v>
      </c>
      <c r="R322" s="202">
        <f>Q322*H322</f>
        <v>0.00036</v>
      </c>
      <c r="S322" s="202">
        <v>0</v>
      </c>
      <c r="T322" s="203">
        <f>S322*H322</f>
        <v>0</v>
      </c>
      <c r="AR322" s="24" t="s">
        <v>320</v>
      </c>
      <c r="AT322" s="24" t="s">
        <v>172</v>
      </c>
      <c r="AU322" s="24" t="s">
        <v>81</v>
      </c>
      <c r="AY322" s="24" t="s">
        <v>141</v>
      </c>
      <c r="BE322" s="204">
        <f>IF(N322="základní",J322,0)</f>
        <v>0</v>
      </c>
      <c r="BF322" s="204">
        <f>IF(N322="snížená",J322,0)</f>
        <v>0</v>
      </c>
      <c r="BG322" s="204">
        <f>IF(N322="zákl. přenesená",J322,0)</f>
        <v>0</v>
      </c>
      <c r="BH322" s="204">
        <f>IF(N322="sníž. přenesená",J322,0)</f>
        <v>0</v>
      </c>
      <c r="BI322" s="204">
        <f>IF(N322="nulová",J322,0)</f>
        <v>0</v>
      </c>
      <c r="BJ322" s="24" t="s">
        <v>79</v>
      </c>
      <c r="BK322" s="204">
        <f>ROUND(I322*H322,2)</f>
        <v>0</v>
      </c>
      <c r="BL322" s="24" t="s">
        <v>236</v>
      </c>
      <c r="BM322" s="24" t="s">
        <v>497</v>
      </c>
    </row>
    <row r="323" spans="2:47" s="1" customFormat="1" ht="121.5">
      <c r="B323" s="41"/>
      <c r="C323" s="63"/>
      <c r="D323" s="219" t="s">
        <v>164</v>
      </c>
      <c r="E323" s="63"/>
      <c r="F323" s="229" t="s">
        <v>498</v>
      </c>
      <c r="G323" s="63"/>
      <c r="H323" s="63"/>
      <c r="I323" s="163"/>
      <c r="J323" s="63"/>
      <c r="K323" s="63"/>
      <c r="L323" s="61"/>
      <c r="M323" s="230"/>
      <c r="N323" s="42"/>
      <c r="O323" s="42"/>
      <c r="P323" s="42"/>
      <c r="Q323" s="42"/>
      <c r="R323" s="42"/>
      <c r="S323" s="42"/>
      <c r="T323" s="78"/>
      <c r="AT323" s="24" t="s">
        <v>164</v>
      </c>
      <c r="AU323" s="24" t="s">
        <v>81</v>
      </c>
    </row>
    <row r="324" spans="2:65" s="1" customFormat="1" ht="165.75" customHeight="1">
      <c r="B324" s="41"/>
      <c r="C324" s="231" t="s">
        <v>499</v>
      </c>
      <c r="D324" s="231" t="s">
        <v>172</v>
      </c>
      <c r="E324" s="232" t="s">
        <v>500</v>
      </c>
      <c r="F324" s="233" t="s">
        <v>501</v>
      </c>
      <c r="G324" s="234" t="s">
        <v>162</v>
      </c>
      <c r="H324" s="235">
        <v>3</v>
      </c>
      <c r="I324" s="236"/>
      <c r="J324" s="237">
        <f>ROUND(I324*H324,2)</f>
        <v>0</v>
      </c>
      <c r="K324" s="233" t="s">
        <v>148</v>
      </c>
      <c r="L324" s="238"/>
      <c r="M324" s="239" t="s">
        <v>21</v>
      </c>
      <c r="N324" s="240" t="s">
        <v>42</v>
      </c>
      <c r="O324" s="42"/>
      <c r="P324" s="202">
        <f>O324*H324</f>
        <v>0</v>
      </c>
      <c r="Q324" s="202">
        <v>0.00055</v>
      </c>
      <c r="R324" s="202">
        <f>Q324*H324</f>
        <v>0.00165</v>
      </c>
      <c r="S324" s="202">
        <v>0</v>
      </c>
      <c r="T324" s="203">
        <f>S324*H324</f>
        <v>0</v>
      </c>
      <c r="AR324" s="24" t="s">
        <v>320</v>
      </c>
      <c r="AT324" s="24" t="s">
        <v>172</v>
      </c>
      <c r="AU324" s="24" t="s">
        <v>81</v>
      </c>
      <c r="AY324" s="24" t="s">
        <v>141</v>
      </c>
      <c r="BE324" s="204">
        <f>IF(N324="základní",J324,0)</f>
        <v>0</v>
      </c>
      <c r="BF324" s="204">
        <f>IF(N324="snížená",J324,0)</f>
        <v>0</v>
      </c>
      <c r="BG324" s="204">
        <f>IF(N324="zákl. přenesená",J324,0)</f>
        <v>0</v>
      </c>
      <c r="BH324" s="204">
        <f>IF(N324="sníž. přenesená",J324,0)</f>
        <v>0</v>
      </c>
      <c r="BI324" s="204">
        <f>IF(N324="nulová",J324,0)</f>
        <v>0</v>
      </c>
      <c r="BJ324" s="24" t="s">
        <v>79</v>
      </c>
      <c r="BK324" s="204">
        <f>ROUND(I324*H324,2)</f>
        <v>0</v>
      </c>
      <c r="BL324" s="24" t="s">
        <v>236</v>
      </c>
      <c r="BM324" s="24" t="s">
        <v>502</v>
      </c>
    </row>
    <row r="325" spans="2:47" s="1" customFormat="1" ht="27">
      <c r="B325" s="41"/>
      <c r="C325" s="63"/>
      <c r="D325" s="219" t="s">
        <v>164</v>
      </c>
      <c r="E325" s="63"/>
      <c r="F325" s="229" t="s">
        <v>503</v>
      </c>
      <c r="G325" s="63"/>
      <c r="H325" s="63"/>
      <c r="I325" s="163"/>
      <c r="J325" s="63"/>
      <c r="K325" s="63"/>
      <c r="L325" s="61"/>
      <c r="M325" s="230"/>
      <c r="N325" s="42"/>
      <c r="O325" s="42"/>
      <c r="P325" s="42"/>
      <c r="Q325" s="42"/>
      <c r="R325" s="42"/>
      <c r="S325" s="42"/>
      <c r="T325" s="78"/>
      <c r="AT325" s="24" t="s">
        <v>164</v>
      </c>
      <c r="AU325" s="24" t="s">
        <v>81</v>
      </c>
    </row>
    <row r="326" spans="2:65" s="1" customFormat="1" ht="25.5" customHeight="1">
      <c r="B326" s="41"/>
      <c r="C326" s="193" t="s">
        <v>504</v>
      </c>
      <c r="D326" s="193" t="s">
        <v>144</v>
      </c>
      <c r="E326" s="194" t="s">
        <v>505</v>
      </c>
      <c r="F326" s="195" t="s">
        <v>506</v>
      </c>
      <c r="G326" s="196" t="s">
        <v>162</v>
      </c>
      <c r="H326" s="197">
        <v>1</v>
      </c>
      <c r="I326" s="198"/>
      <c r="J326" s="199">
        <f>ROUND(I326*H326,2)</f>
        <v>0</v>
      </c>
      <c r="K326" s="195" t="s">
        <v>156</v>
      </c>
      <c r="L326" s="61"/>
      <c r="M326" s="200" t="s">
        <v>21</v>
      </c>
      <c r="N326" s="201" t="s">
        <v>42</v>
      </c>
      <c r="O326" s="42"/>
      <c r="P326" s="202">
        <f>O326*H326</f>
        <v>0</v>
      </c>
      <c r="Q326" s="202">
        <v>3E-05</v>
      </c>
      <c r="R326" s="202">
        <f>Q326*H326</f>
        <v>3E-05</v>
      </c>
      <c r="S326" s="202">
        <v>0</v>
      </c>
      <c r="T326" s="203">
        <f>S326*H326</f>
        <v>0</v>
      </c>
      <c r="AR326" s="24" t="s">
        <v>236</v>
      </c>
      <c r="AT326" s="24" t="s">
        <v>144</v>
      </c>
      <c r="AU326" s="24" t="s">
        <v>81</v>
      </c>
      <c r="AY326" s="24" t="s">
        <v>141</v>
      </c>
      <c r="BE326" s="204">
        <f>IF(N326="základní",J326,0)</f>
        <v>0</v>
      </c>
      <c r="BF326" s="204">
        <f>IF(N326="snížená",J326,0)</f>
        <v>0</v>
      </c>
      <c r="BG326" s="204">
        <f>IF(N326="zákl. přenesená",J326,0)</f>
        <v>0</v>
      </c>
      <c r="BH326" s="204">
        <f>IF(N326="sníž. přenesená",J326,0)</f>
        <v>0</v>
      </c>
      <c r="BI326" s="204">
        <f>IF(N326="nulová",J326,0)</f>
        <v>0</v>
      </c>
      <c r="BJ326" s="24" t="s">
        <v>79</v>
      </c>
      <c r="BK326" s="204">
        <f>ROUND(I326*H326,2)</f>
        <v>0</v>
      </c>
      <c r="BL326" s="24" t="s">
        <v>236</v>
      </c>
      <c r="BM326" s="24" t="s">
        <v>507</v>
      </c>
    </row>
    <row r="327" spans="2:51" s="12" customFormat="1" ht="13.5">
      <c r="B327" s="217"/>
      <c r="C327" s="218"/>
      <c r="D327" s="219" t="s">
        <v>151</v>
      </c>
      <c r="E327" s="220" t="s">
        <v>21</v>
      </c>
      <c r="F327" s="221" t="s">
        <v>508</v>
      </c>
      <c r="G327" s="218"/>
      <c r="H327" s="222">
        <v>1</v>
      </c>
      <c r="I327" s="223"/>
      <c r="J327" s="218"/>
      <c r="K327" s="218"/>
      <c r="L327" s="224"/>
      <c r="M327" s="225"/>
      <c r="N327" s="226"/>
      <c r="O327" s="226"/>
      <c r="P327" s="226"/>
      <c r="Q327" s="226"/>
      <c r="R327" s="226"/>
      <c r="S327" s="226"/>
      <c r="T327" s="227"/>
      <c r="AT327" s="228" t="s">
        <v>151</v>
      </c>
      <c r="AU327" s="228" t="s">
        <v>81</v>
      </c>
      <c r="AV327" s="12" t="s">
        <v>81</v>
      </c>
      <c r="AW327" s="12" t="s">
        <v>35</v>
      </c>
      <c r="AX327" s="12" t="s">
        <v>79</v>
      </c>
      <c r="AY327" s="228" t="s">
        <v>141</v>
      </c>
    </row>
    <row r="328" spans="2:65" s="1" customFormat="1" ht="114.75" customHeight="1">
      <c r="B328" s="41"/>
      <c r="C328" s="231" t="s">
        <v>509</v>
      </c>
      <c r="D328" s="231" t="s">
        <v>172</v>
      </c>
      <c r="E328" s="232" t="s">
        <v>510</v>
      </c>
      <c r="F328" s="233" t="s">
        <v>511</v>
      </c>
      <c r="G328" s="234" t="s">
        <v>162</v>
      </c>
      <c r="H328" s="235">
        <v>1</v>
      </c>
      <c r="I328" s="236"/>
      <c r="J328" s="237">
        <f>ROUND(I328*H328,2)</f>
        <v>0</v>
      </c>
      <c r="K328" s="233" t="s">
        <v>148</v>
      </c>
      <c r="L328" s="238"/>
      <c r="M328" s="239" t="s">
        <v>21</v>
      </c>
      <c r="N328" s="240" t="s">
        <v>42</v>
      </c>
      <c r="O328" s="42"/>
      <c r="P328" s="202">
        <f>O328*H328</f>
        <v>0</v>
      </c>
      <c r="Q328" s="202">
        <v>0.00055</v>
      </c>
      <c r="R328" s="202">
        <f>Q328*H328</f>
        <v>0.00055</v>
      </c>
      <c r="S328" s="202">
        <v>0</v>
      </c>
      <c r="T328" s="203">
        <f>S328*H328</f>
        <v>0</v>
      </c>
      <c r="AR328" s="24" t="s">
        <v>320</v>
      </c>
      <c r="AT328" s="24" t="s">
        <v>172</v>
      </c>
      <c r="AU328" s="24" t="s">
        <v>81</v>
      </c>
      <c r="AY328" s="24" t="s">
        <v>141</v>
      </c>
      <c r="BE328" s="204">
        <f>IF(N328="základní",J328,0)</f>
        <v>0</v>
      </c>
      <c r="BF328" s="204">
        <f>IF(N328="snížená",J328,0)</f>
        <v>0</v>
      </c>
      <c r="BG328" s="204">
        <f>IF(N328="zákl. přenesená",J328,0)</f>
        <v>0</v>
      </c>
      <c r="BH328" s="204">
        <f>IF(N328="sníž. přenesená",J328,0)</f>
        <v>0</v>
      </c>
      <c r="BI328" s="204">
        <f>IF(N328="nulová",J328,0)</f>
        <v>0</v>
      </c>
      <c r="BJ328" s="24" t="s">
        <v>79</v>
      </c>
      <c r="BK328" s="204">
        <f>ROUND(I328*H328,2)</f>
        <v>0</v>
      </c>
      <c r="BL328" s="24" t="s">
        <v>236</v>
      </c>
      <c r="BM328" s="24" t="s">
        <v>512</v>
      </c>
    </row>
    <row r="329" spans="2:47" s="1" customFormat="1" ht="27">
      <c r="B329" s="41"/>
      <c r="C329" s="63"/>
      <c r="D329" s="219" t="s">
        <v>164</v>
      </c>
      <c r="E329" s="63"/>
      <c r="F329" s="229" t="s">
        <v>513</v>
      </c>
      <c r="G329" s="63"/>
      <c r="H329" s="63"/>
      <c r="I329" s="163"/>
      <c r="J329" s="63"/>
      <c r="K329" s="63"/>
      <c r="L329" s="61"/>
      <c r="M329" s="230"/>
      <c r="N329" s="42"/>
      <c r="O329" s="42"/>
      <c r="P329" s="42"/>
      <c r="Q329" s="42"/>
      <c r="R329" s="42"/>
      <c r="S329" s="42"/>
      <c r="T329" s="78"/>
      <c r="AT329" s="24" t="s">
        <v>164</v>
      </c>
      <c r="AU329" s="24" t="s">
        <v>81</v>
      </c>
    </row>
    <row r="330" spans="2:65" s="1" customFormat="1" ht="38.25" customHeight="1">
      <c r="B330" s="41"/>
      <c r="C330" s="193" t="s">
        <v>514</v>
      </c>
      <c r="D330" s="193" t="s">
        <v>144</v>
      </c>
      <c r="E330" s="194" t="s">
        <v>515</v>
      </c>
      <c r="F330" s="195" t="s">
        <v>516</v>
      </c>
      <c r="G330" s="196" t="s">
        <v>445</v>
      </c>
      <c r="H330" s="259"/>
      <c r="I330" s="198"/>
      <c r="J330" s="199">
        <f>ROUND(I330*H330,2)</f>
        <v>0</v>
      </c>
      <c r="K330" s="195" t="s">
        <v>156</v>
      </c>
      <c r="L330" s="61"/>
      <c r="M330" s="200" t="s">
        <v>21</v>
      </c>
      <c r="N330" s="201" t="s">
        <v>42</v>
      </c>
      <c r="O330" s="42"/>
      <c r="P330" s="202">
        <f>O330*H330</f>
        <v>0</v>
      </c>
      <c r="Q330" s="202">
        <v>0</v>
      </c>
      <c r="R330" s="202">
        <f>Q330*H330</f>
        <v>0</v>
      </c>
      <c r="S330" s="202">
        <v>0</v>
      </c>
      <c r="T330" s="203">
        <f>S330*H330</f>
        <v>0</v>
      </c>
      <c r="AR330" s="24" t="s">
        <v>236</v>
      </c>
      <c r="AT330" s="24" t="s">
        <v>144</v>
      </c>
      <c r="AU330" s="24" t="s">
        <v>81</v>
      </c>
      <c r="AY330" s="24" t="s">
        <v>141</v>
      </c>
      <c r="BE330" s="204">
        <f>IF(N330="základní",J330,0)</f>
        <v>0</v>
      </c>
      <c r="BF330" s="204">
        <f>IF(N330="snížená",J330,0)</f>
        <v>0</v>
      </c>
      <c r="BG330" s="204">
        <f>IF(N330="zákl. přenesená",J330,0)</f>
        <v>0</v>
      </c>
      <c r="BH330" s="204">
        <f>IF(N330="sníž. přenesená",J330,0)</f>
        <v>0</v>
      </c>
      <c r="BI330" s="204">
        <f>IF(N330="nulová",J330,0)</f>
        <v>0</v>
      </c>
      <c r="BJ330" s="24" t="s">
        <v>79</v>
      </c>
      <c r="BK330" s="204">
        <f>ROUND(I330*H330,2)</f>
        <v>0</v>
      </c>
      <c r="BL330" s="24" t="s">
        <v>236</v>
      </c>
      <c r="BM330" s="24" t="s">
        <v>517</v>
      </c>
    </row>
    <row r="331" spans="2:63" s="10" customFormat="1" ht="29.85" customHeight="1">
      <c r="B331" s="176"/>
      <c r="C331" s="177"/>
      <c r="D331" s="190" t="s">
        <v>70</v>
      </c>
      <c r="E331" s="191" t="s">
        <v>518</v>
      </c>
      <c r="F331" s="191" t="s">
        <v>519</v>
      </c>
      <c r="G331" s="177"/>
      <c r="H331" s="177"/>
      <c r="I331" s="180"/>
      <c r="J331" s="192">
        <f>BK331</f>
        <v>0</v>
      </c>
      <c r="K331" s="177"/>
      <c r="L331" s="182"/>
      <c r="M331" s="183"/>
      <c r="N331" s="184"/>
      <c r="O331" s="184"/>
      <c r="P331" s="185">
        <f>SUM(P332:P338)</f>
        <v>0</v>
      </c>
      <c r="Q331" s="184"/>
      <c r="R331" s="185">
        <f>SUM(R332:R338)</f>
        <v>0</v>
      </c>
      <c r="S331" s="184"/>
      <c r="T331" s="186">
        <f>SUM(T332:T338)</f>
        <v>0.16</v>
      </c>
      <c r="AR331" s="187" t="s">
        <v>81</v>
      </c>
      <c r="AT331" s="188" t="s">
        <v>70</v>
      </c>
      <c r="AU331" s="188" t="s">
        <v>79</v>
      </c>
      <c r="AY331" s="187" t="s">
        <v>141</v>
      </c>
      <c r="BK331" s="189">
        <f>SUM(BK332:BK338)</f>
        <v>0</v>
      </c>
    </row>
    <row r="332" spans="2:65" s="1" customFormat="1" ht="25.5" customHeight="1">
      <c r="B332" s="41"/>
      <c r="C332" s="193" t="s">
        <v>520</v>
      </c>
      <c r="D332" s="193" t="s">
        <v>144</v>
      </c>
      <c r="E332" s="194" t="s">
        <v>521</v>
      </c>
      <c r="F332" s="195" t="s">
        <v>522</v>
      </c>
      <c r="G332" s="196" t="s">
        <v>162</v>
      </c>
      <c r="H332" s="197">
        <v>1</v>
      </c>
      <c r="I332" s="198"/>
      <c r="J332" s="199">
        <f>ROUND(I332*H332,2)</f>
        <v>0</v>
      </c>
      <c r="K332" s="195" t="s">
        <v>148</v>
      </c>
      <c r="L332" s="61"/>
      <c r="M332" s="200" t="s">
        <v>21</v>
      </c>
      <c r="N332" s="201" t="s">
        <v>42</v>
      </c>
      <c r="O332" s="42"/>
      <c r="P332" s="202">
        <f>O332*H332</f>
        <v>0</v>
      </c>
      <c r="Q332" s="202">
        <v>0</v>
      </c>
      <c r="R332" s="202">
        <f>Q332*H332</f>
        <v>0</v>
      </c>
      <c r="S332" s="202">
        <v>0</v>
      </c>
      <c r="T332" s="203">
        <f>S332*H332</f>
        <v>0</v>
      </c>
      <c r="AR332" s="24" t="s">
        <v>236</v>
      </c>
      <c r="AT332" s="24" t="s">
        <v>144</v>
      </c>
      <c r="AU332" s="24" t="s">
        <v>81</v>
      </c>
      <c r="AY332" s="24" t="s">
        <v>141</v>
      </c>
      <c r="BE332" s="204">
        <f>IF(N332="základní",J332,0)</f>
        <v>0</v>
      </c>
      <c r="BF332" s="204">
        <f>IF(N332="snížená",J332,0)</f>
        <v>0</v>
      </c>
      <c r="BG332" s="204">
        <f>IF(N332="zákl. přenesená",J332,0)</f>
        <v>0</v>
      </c>
      <c r="BH332" s="204">
        <f>IF(N332="sníž. přenesená",J332,0)</f>
        <v>0</v>
      </c>
      <c r="BI332" s="204">
        <f>IF(N332="nulová",J332,0)</f>
        <v>0</v>
      </c>
      <c r="BJ332" s="24" t="s">
        <v>79</v>
      </c>
      <c r="BK332" s="204">
        <f>ROUND(I332*H332,2)</f>
        <v>0</v>
      </c>
      <c r="BL332" s="24" t="s">
        <v>236</v>
      </c>
      <c r="BM332" s="24" t="s">
        <v>523</v>
      </c>
    </row>
    <row r="333" spans="2:65" s="1" customFormat="1" ht="38.25" customHeight="1">
      <c r="B333" s="41"/>
      <c r="C333" s="193" t="s">
        <v>524</v>
      </c>
      <c r="D333" s="193" t="s">
        <v>144</v>
      </c>
      <c r="E333" s="194" t="s">
        <v>525</v>
      </c>
      <c r="F333" s="195" t="s">
        <v>526</v>
      </c>
      <c r="G333" s="196" t="s">
        <v>162</v>
      </c>
      <c r="H333" s="197">
        <v>2</v>
      </c>
      <c r="I333" s="198"/>
      <c r="J333" s="199">
        <f>ROUND(I333*H333,2)</f>
        <v>0</v>
      </c>
      <c r="K333" s="195" t="s">
        <v>156</v>
      </c>
      <c r="L333" s="61"/>
      <c r="M333" s="200" t="s">
        <v>21</v>
      </c>
      <c r="N333" s="201" t="s">
        <v>42</v>
      </c>
      <c r="O333" s="42"/>
      <c r="P333" s="202">
        <f>O333*H333</f>
        <v>0</v>
      </c>
      <c r="Q333" s="202">
        <v>0</v>
      </c>
      <c r="R333" s="202">
        <f>Q333*H333</f>
        <v>0</v>
      </c>
      <c r="S333" s="202">
        <v>0.024</v>
      </c>
      <c r="T333" s="203">
        <f>S333*H333</f>
        <v>0.048</v>
      </c>
      <c r="AR333" s="24" t="s">
        <v>236</v>
      </c>
      <c r="AT333" s="24" t="s">
        <v>144</v>
      </c>
      <c r="AU333" s="24" t="s">
        <v>81</v>
      </c>
      <c r="AY333" s="24" t="s">
        <v>141</v>
      </c>
      <c r="BE333" s="204">
        <f>IF(N333="základní",J333,0)</f>
        <v>0</v>
      </c>
      <c r="BF333" s="204">
        <f>IF(N333="snížená",J333,0)</f>
        <v>0</v>
      </c>
      <c r="BG333" s="204">
        <f>IF(N333="zákl. přenesená",J333,0)</f>
        <v>0</v>
      </c>
      <c r="BH333" s="204">
        <f>IF(N333="sníž. přenesená",J333,0)</f>
        <v>0</v>
      </c>
      <c r="BI333" s="204">
        <f>IF(N333="nulová",J333,0)</f>
        <v>0</v>
      </c>
      <c r="BJ333" s="24" t="s">
        <v>79</v>
      </c>
      <c r="BK333" s="204">
        <f>ROUND(I333*H333,2)</f>
        <v>0</v>
      </c>
      <c r="BL333" s="24" t="s">
        <v>236</v>
      </c>
      <c r="BM333" s="24" t="s">
        <v>527</v>
      </c>
    </row>
    <row r="334" spans="2:51" s="11" customFormat="1" ht="13.5">
      <c r="B334" s="205"/>
      <c r="C334" s="206"/>
      <c r="D334" s="207" t="s">
        <v>151</v>
      </c>
      <c r="E334" s="208" t="s">
        <v>21</v>
      </c>
      <c r="F334" s="209" t="s">
        <v>528</v>
      </c>
      <c r="G334" s="206"/>
      <c r="H334" s="210" t="s">
        <v>21</v>
      </c>
      <c r="I334" s="211"/>
      <c r="J334" s="206"/>
      <c r="K334" s="206"/>
      <c r="L334" s="212"/>
      <c r="M334" s="213"/>
      <c r="N334" s="214"/>
      <c r="O334" s="214"/>
      <c r="P334" s="214"/>
      <c r="Q334" s="214"/>
      <c r="R334" s="214"/>
      <c r="S334" s="214"/>
      <c r="T334" s="215"/>
      <c r="AT334" s="216" t="s">
        <v>151</v>
      </c>
      <c r="AU334" s="216" t="s">
        <v>81</v>
      </c>
      <c r="AV334" s="11" t="s">
        <v>79</v>
      </c>
      <c r="AW334" s="11" t="s">
        <v>35</v>
      </c>
      <c r="AX334" s="11" t="s">
        <v>71</v>
      </c>
      <c r="AY334" s="216" t="s">
        <v>141</v>
      </c>
    </row>
    <row r="335" spans="2:51" s="12" customFormat="1" ht="13.5">
      <c r="B335" s="217"/>
      <c r="C335" s="218"/>
      <c r="D335" s="219" t="s">
        <v>151</v>
      </c>
      <c r="E335" s="220" t="s">
        <v>21</v>
      </c>
      <c r="F335" s="221" t="s">
        <v>81</v>
      </c>
      <c r="G335" s="218"/>
      <c r="H335" s="222">
        <v>2</v>
      </c>
      <c r="I335" s="223"/>
      <c r="J335" s="218"/>
      <c r="K335" s="218"/>
      <c r="L335" s="224"/>
      <c r="M335" s="225"/>
      <c r="N335" s="226"/>
      <c r="O335" s="226"/>
      <c r="P335" s="226"/>
      <c r="Q335" s="226"/>
      <c r="R335" s="226"/>
      <c r="S335" s="226"/>
      <c r="T335" s="227"/>
      <c r="AT335" s="228" t="s">
        <v>151</v>
      </c>
      <c r="AU335" s="228" t="s">
        <v>81</v>
      </c>
      <c r="AV335" s="12" t="s">
        <v>81</v>
      </c>
      <c r="AW335" s="12" t="s">
        <v>35</v>
      </c>
      <c r="AX335" s="12" t="s">
        <v>79</v>
      </c>
      <c r="AY335" s="228" t="s">
        <v>141</v>
      </c>
    </row>
    <row r="336" spans="2:65" s="1" customFormat="1" ht="38.25" customHeight="1">
      <c r="B336" s="41"/>
      <c r="C336" s="193" t="s">
        <v>529</v>
      </c>
      <c r="D336" s="193" t="s">
        <v>144</v>
      </c>
      <c r="E336" s="194" t="s">
        <v>530</v>
      </c>
      <c r="F336" s="195" t="s">
        <v>531</v>
      </c>
      <c r="G336" s="196" t="s">
        <v>162</v>
      </c>
      <c r="H336" s="197">
        <v>4</v>
      </c>
      <c r="I336" s="198"/>
      <c r="J336" s="199">
        <f>ROUND(I336*H336,2)</f>
        <v>0</v>
      </c>
      <c r="K336" s="195" t="s">
        <v>156</v>
      </c>
      <c r="L336" s="61"/>
      <c r="M336" s="200" t="s">
        <v>21</v>
      </c>
      <c r="N336" s="201" t="s">
        <v>42</v>
      </c>
      <c r="O336" s="42"/>
      <c r="P336" s="202">
        <f>O336*H336</f>
        <v>0</v>
      </c>
      <c r="Q336" s="202">
        <v>0</v>
      </c>
      <c r="R336" s="202">
        <f>Q336*H336</f>
        <v>0</v>
      </c>
      <c r="S336" s="202">
        <v>0.028</v>
      </c>
      <c r="T336" s="203">
        <f>S336*H336</f>
        <v>0.112</v>
      </c>
      <c r="AR336" s="24" t="s">
        <v>236</v>
      </c>
      <c r="AT336" s="24" t="s">
        <v>144</v>
      </c>
      <c r="AU336" s="24" t="s">
        <v>81</v>
      </c>
      <c r="AY336" s="24" t="s">
        <v>141</v>
      </c>
      <c r="BE336" s="204">
        <f>IF(N336="základní",J336,0)</f>
        <v>0</v>
      </c>
      <c r="BF336" s="204">
        <f>IF(N336="snížená",J336,0)</f>
        <v>0</v>
      </c>
      <c r="BG336" s="204">
        <f>IF(N336="zákl. přenesená",J336,0)</f>
        <v>0</v>
      </c>
      <c r="BH336" s="204">
        <f>IF(N336="sníž. přenesená",J336,0)</f>
        <v>0</v>
      </c>
      <c r="BI336" s="204">
        <f>IF(N336="nulová",J336,0)</f>
        <v>0</v>
      </c>
      <c r="BJ336" s="24" t="s">
        <v>79</v>
      </c>
      <c r="BK336" s="204">
        <f>ROUND(I336*H336,2)</f>
        <v>0</v>
      </c>
      <c r="BL336" s="24" t="s">
        <v>236</v>
      </c>
      <c r="BM336" s="24" t="s">
        <v>532</v>
      </c>
    </row>
    <row r="337" spans="2:51" s="12" customFormat="1" ht="13.5">
      <c r="B337" s="217"/>
      <c r="C337" s="218"/>
      <c r="D337" s="219" t="s">
        <v>151</v>
      </c>
      <c r="E337" s="220" t="s">
        <v>21</v>
      </c>
      <c r="F337" s="221" t="s">
        <v>533</v>
      </c>
      <c r="G337" s="218"/>
      <c r="H337" s="222">
        <v>4</v>
      </c>
      <c r="I337" s="223"/>
      <c r="J337" s="218"/>
      <c r="K337" s="218"/>
      <c r="L337" s="224"/>
      <c r="M337" s="225"/>
      <c r="N337" s="226"/>
      <c r="O337" s="226"/>
      <c r="P337" s="226"/>
      <c r="Q337" s="226"/>
      <c r="R337" s="226"/>
      <c r="S337" s="226"/>
      <c r="T337" s="227"/>
      <c r="AT337" s="228" t="s">
        <v>151</v>
      </c>
      <c r="AU337" s="228" t="s">
        <v>81</v>
      </c>
      <c r="AV337" s="12" t="s">
        <v>81</v>
      </c>
      <c r="AW337" s="12" t="s">
        <v>35</v>
      </c>
      <c r="AX337" s="12" t="s">
        <v>79</v>
      </c>
      <c r="AY337" s="228" t="s">
        <v>141</v>
      </c>
    </row>
    <row r="338" spans="2:65" s="1" customFormat="1" ht="38.25" customHeight="1">
      <c r="B338" s="41"/>
      <c r="C338" s="193" t="s">
        <v>534</v>
      </c>
      <c r="D338" s="193" t="s">
        <v>144</v>
      </c>
      <c r="E338" s="194" t="s">
        <v>535</v>
      </c>
      <c r="F338" s="195" t="s">
        <v>536</v>
      </c>
      <c r="G338" s="196" t="s">
        <v>445</v>
      </c>
      <c r="H338" s="259"/>
      <c r="I338" s="198"/>
      <c r="J338" s="199">
        <f>ROUND(I338*H338,2)</f>
        <v>0</v>
      </c>
      <c r="K338" s="195" t="s">
        <v>156</v>
      </c>
      <c r="L338" s="61"/>
      <c r="M338" s="200" t="s">
        <v>21</v>
      </c>
      <c r="N338" s="201" t="s">
        <v>42</v>
      </c>
      <c r="O338" s="42"/>
      <c r="P338" s="202">
        <f>O338*H338</f>
        <v>0</v>
      </c>
      <c r="Q338" s="202">
        <v>0</v>
      </c>
      <c r="R338" s="202">
        <f>Q338*H338</f>
        <v>0</v>
      </c>
      <c r="S338" s="202">
        <v>0</v>
      </c>
      <c r="T338" s="203">
        <f>S338*H338</f>
        <v>0</v>
      </c>
      <c r="AR338" s="24" t="s">
        <v>236</v>
      </c>
      <c r="AT338" s="24" t="s">
        <v>144</v>
      </c>
      <c r="AU338" s="24" t="s">
        <v>81</v>
      </c>
      <c r="AY338" s="24" t="s">
        <v>141</v>
      </c>
      <c r="BE338" s="204">
        <f>IF(N338="základní",J338,0)</f>
        <v>0</v>
      </c>
      <c r="BF338" s="204">
        <f>IF(N338="snížená",J338,0)</f>
        <v>0</v>
      </c>
      <c r="BG338" s="204">
        <f>IF(N338="zákl. přenesená",J338,0)</f>
        <v>0</v>
      </c>
      <c r="BH338" s="204">
        <f>IF(N338="sníž. přenesená",J338,0)</f>
        <v>0</v>
      </c>
      <c r="BI338" s="204">
        <f>IF(N338="nulová",J338,0)</f>
        <v>0</v>
      </c>
      <c r="BJ338" s="24" t="s">
        <v>79</v>
      </c>
      <c r="BK338" s="204">
        <f>ROUND(I338*H338,2)</f>
        <v>0</v>
      </c>
      <c r="BL338" s="24" t="s">
        <v>236</v>
      </c>
      <c r="BM338" s="24" t="s">
        <v>537</v>
      </c>
    </row>
    <row r="339" spans="2:63" s="10" customFormat="1" ht="29.85" customHeight="1">
      <c r="B339" s="176"/>
      <c r="C339" s="177"/>
      <c r="D339" s="190" t="s">
        <v>70</v>
      </c>
      <c r="E339" s="191" t="s">
        <v>538</v>
      </c>
      <c r="F339" s="191" t="s">
        <v>539</v>
      </c>
      <c r="G339" s="177"/>
      <c r="H339" s="177"/>
      <c r="I339" s="180"/>
      <c r="J339" s="192">
        <f>BK339</f>
        <v>0</v>
      </c>
      <c r="K339" s="177"/>
      <c r="L339" s="182"/>
      <c r="M339" s="183"/>
      <c r="N339" s="184"/>
      <c r="O339" s="184"/>
      <c r="P339" s="185">
        <f>SUM(P340:P348)</f>
        <v>0</v>
      </c>
      <c r="Q339" s="184"/>
      <c r="R339" s="185">
        <f>SUM(R340:R348)</f>
        <v>0.000539</v>
      </c>
      <c r="S339" s="184"/>
      <c r="T339" s="186">
        <f>SUM(T340:T348)</f>
        <v>0</v>
      </c>
      <c r="AR339" s="187" t="s">
        <v>81</v>
      </c>
      <c r="AT339" s="188" t="s">
        <v>70</v>
      </c>
      <c r="AU339" s="188" t="s">
        <v>79</v>
      </c>
      <c r="AY339" s="187" t="s">
        <v>141</v>
      </c>
      <c r="BK339" s="189">
        <f>SUM(BK340:BK348)</f>
        <v>0</v>
      </c>
    </row>
    <row r="340" spans="2:65" s="1" customFormat="1" ht="25.5" customHeight="1">
      <c r="B340" s="41"/>
      <c r="C340" s="193" t="s">
        <v>540</v>
      </c>
      <c r="D340" s="193" t="s">
        <v>144</v>
      </c>
      <c r="E340" s="194" t="s">
        <v>541</v>
      </c>
      <c r="F340" s="195" t="s">
        <v>542</v>
      </c>
      <c r="G340" s="196" t="s">
        <v>162</v>
      </c>
      <c r="H340" s="197">
        <v>4</v>
      </c>
      <c r="I340" s="198"/>
      <c r="J340" s="199">
        <f>ROUND(I340*H340,2)</f>
        <v>0</v>
      </c>
      <c r="K340" s="195" t="s">
        <v>148</v>
      </c>
      <c r="L340" s="61"/>
      <c r="M340" s="200" t="s">
        <v>21</v>
      </c>
      <c r="N340" s="201" t="s">
        <v>42</v>
      </c>
      <c r="O340" s="42"/>
      <c r="P340" s="202">
        <f>O340*H340</f>
        <v>0</v>
      </c>
      <c r="Q340" s="202">
        <v>7E-05</v>
      </c>
      <c r="R340" s="202">
        <f>Q340*H340</f>
        <v>0.00028</v>
      </c>
      <c r="S340" s="202">
        <v>0</v>
      </c>
      <c r="T340" s="203">
        <f>S340*H340</f>
        <v>0</v>
      </c>
      <c r="AR340" s="24" t="s">
        <v>236</v>
      </c>
      <c r="AT340" s="24" t="s">
        <v>144</v>
      </c>
      <c r="AU340" s="24" t="s">
        <v>81</v>
      </c>
      <c r="AY340" s="24" t="s">
        <v>141</v>
      </c>
      <c r="BE340" s="204">
        <f>IF(N340="základní",J340,0)</f>
        <v>0</v>
      </c>
      <c r="BF340" s="204">
        <f>IF(N340="snížená",J340,0)</f>
        <v>0</v>
      </c>
      <c r="BG340" s="204">
        <f>IF(N340="zákl. přenesená",J340,0)</f>
        <v>0</v>
      </c>
      <c r="BH340" s="204">
        <f>IF(N340="sníž. přenesená",J340,0)</f>
        <v>0</v>
      </c>
      <c r="BI340" s="204">
        <f>IF(N340="nulová",J340,0)</f>
        <v>0</v>
      </c>
      <c r="BJ340" s="24" t="s">
        <v>79</v>
      </c>
      <c r="BK340" s="204">
        <f>ROUND(I340*H340,2)</f>
        <v>0</v>
      </c>
      <c r="BL340" s="24" t="s">
        <v>236</v>
      </c>
      <c r="BM340" s="24" t="s">
        <v>543</v>
      </c>
    </row>
    <row r="341" spans="2:47" s="1" customFormat="1" ht="67.5">
      <c r="B341" s="41"/>
      <c r="C341" s="63"/>
      <c r="D341" s="219" t="s">
        <v>164</v>
      </c>
      <c r="E341" s="63"/>
      <c r="F341" s="229" t="s">
        <v>544</v>
      </c>
      <c r="G341" s="63"/>
      <c r="H341" s="63"/>
      <c r="I341" s="163"/>
      <c r="J341" s="63"/>
      <c r="K341" s="63"/>
      <c r="L341" s="61"/>
      <c r="M341" s="230"/>
      <c r="N341" s="42"/>
      <c r="O341" s="42"/>
      <c r="P341" s="42"/>
      <c r="Q341" s="42"/>
      <c r="R341" s="42"/>
      <c r="S341" s="42"/>
      <c r="T341" s="78"/>
      <c r="AT341" s="24" t="s">
        <v>164</v>
      </c>
      <c r="AU341" s="24" t="s">
        <v>81</v>
      </c>
    </row>
    <row r="342" spans="2:65" s="1" customFormat="1" ht="25.5" customHeight="1">
      <c r="B342" s="41"/>
      <c r="C342" s="193" t="s">
        <v>545</v>
      </c>
      <c r="D342" s="193" t="s">
        <v>144</v>
      </c>
      <c r="E342" s="194" t="s">
        <v>546</v>
      </c>
      <c r="F342" s="195" t="s">
        <v>547</v>
      </c>
      <c r="G342" s="196" t="s">
        <v>548</v>
      </c>
      <c r="H342" s="197">
        <v>1.2</v>
      </c>
      <c r="I342" s="198"/>
      <c r="J342" s="199">
        <f>ROUND(I342*H342,2)</f>
        <v>0</v>
      </c>
      <c r="K342" s="195" t="s">
        <v>148</v>
      </c>
      <c r="L342" s="61"/>
      <c r="M342" s="200" t="s">
        <v>21</v>
      </c>
      <c r="N342" s="201" t="s">
        <v>42</v>
      </c>
      <c r="O342" s="42"/>
      <c r="P342" s="202">
        <f>O342*H342</f>
        <v>0</v>
      </c>
      <c r="Q342" s="202">
        <v>7E-05</v>
      </c>
      <c r="R342" s="202">
        <f>Q342*H342</f>
        <v>8.4E-05</v>
      </c>
      <c r="S342" s="202">
        <v>0</v>
      </c>
      <c r="T342" s="203">
        <f>S342*H342</f>
        <v>0</v>
      </c>
      <c r="AR342" s="24" t="s">
        <v>236</v>
      </c>
      <c r="AT342" s="24" t="s">
        <v>144</v>
      </c>
      <c r="AU342" s="24" t="s">
        <v>81</v>
      </c>
      <c r="AY342" s="24" t="s">
        <v>141</v>
      </c>
      <c r="BE342" s="204">
        <f>IF(N342="základní",J342,0)</f>
        <v>0</v>
      </c>
      <c r="BF342" s="204">
        <f>IF(N342="snížená",J342,0)</f>
        <v>0</v>
      </c>
      <c r="BG342" s="204">
        <f>IF(N342="zákl. přenesená",J342,0)</f>
        <v>0</v>
      </c>
      <c r="BH342" s="204">
        <f>IF(N342="sníž. přenesená",J342,0)</f>
        <v>0</v>
      </c>
      <c r="BI342" s="204">
        <f>IF(N342="nulová",J342,0)</f>
        <v>0</v>
      </c>
      <c r="BJ342" s="24" t="s">
        <v>79</v>
      </c>
      <c r="BK342" s="204">
        <f>ROUND(I342*H342,2)</f>
        <v>0</v>
      </c>
      <c r="BL342" s="24" t="s">
        <v>236</v>
      </c>
      <c r="BM342" s="24" t="s">
        <v>549</v>
      </c>
    </row>
    <row r="343" spans="2:47" s="1" customFormat="1" ht="54">
      <c r="B343" s="41"/>
      <c r="C343" s="63"/>
      <c r="D343" s="219" t="s">
        <v>164</v>
      </c>
      <c r="E343" s="63"/>
      <c r="F343" s="229" t="s">
        <v>550</v>
      </c>
      <c r="G343" s="63"/>
      <c r="H343" s="63"/>
      <c r="I343" s="163"/>
      <c r="J343" s="63"/>
      <c r="K343" s="63"/>
      <c r="L343" s="61"/>
      <c r="M343" s="230"/>
      <c r="N343" s="42"/>
      <c r="O343" s="42"/>
      <c r="P343" s="42"/>
      <c r="Q343" s="42"/>
      <c r="R343" s="42"/>
      <c r="S343" s="42"/>
      <c r="T343" s="78"/>
      <c r="AT343" s="24" t="s">
        <v>164</v>
      </c>
      <c r="AU343" s="24" t="s">
        <v>81</v>
      </c>
    </row>
    <row r="344" spans="2:65" s="1" customFormat="1" ht="25.5" customHeight="1">
      <c r="B344" s="41"/>
      <c r="C344" s="193" t="s">
        <v>551</v>
      </c>
      <c r="D344" s="193" t="s">
        <v>144</v>
      </c>
      <c r="E344" s="194" t="s">
        <v>552</v>
      </c>
      <c r="F344" s="195" t="s">
        <v>553</v>
      </c>
      <c r="G344" s="196" t="s">
        <v>548</v>
      </c>
      <c r="H344" s="197">
        <v>0.9</v>
      </c>
      <c r="I344" s="198"/>
      <c r="J344" s="199">
        <f>ROUND(I344*H344,2)</f>
        <v>0</v>
      </c>
      <c r="K344" s="195" t="s">
        <v>148</v>
      </c>
      <c r="L344" s="61"/>
      <c r="M344" s="200" t="s">
        <v>21</v>
      </c>
      <c r="N344" s="201" t="s">
        <v>42</v>
      </c>
      <c r="O344" s="42"/>
      <c r="P344" s="202">
        <f>O344*H344</f>
        <v>0</v>
      </c>
      <c r="Q344" s="202">
        <v>7E-05</v>
      </c>
      <c r="R344" s="202">
        <f>Q344*H344</f>
        <v>6.3E-05</v>
      </c>
      <c r="S344" s="202">
        <v>0</v>
      </c>
      <c r="T344" s="203">
        <f>S344*H344</f>
        <v>0</v>
      </c>
      <c r="AR344" s="24" t="s">
        <v>236</v>
      </c>
      <c r="AT344" s="24" t="s">
        <v>144</v>
      </c>
      <c r="AU344" s="24" t="s">
        <v>81</v>
      </c>
      <c r="AY344" s="24" t="s">
        <v>141</v>
      </c>
      <c r="BE344" s="204">
        <f>IF(N344="základní",J344,0)</f>
        <v>0</v>
      </c>
      <c r="BF344" s="204">
        <f>IF(N344="snížená",J344,0)</f>
        <v>0</v>
      </c>
      <c r="BG344" s="204">
        <f>IF(N344="zákl. přenesená",J344,0)</f>
        <v>0</v>
      </c>
      <c r="BH344" s="204">
        <f>IF(N344="sníž. přenesená",J344,0)</f>
        <v>0</v>
      </c>
      <c r="BI344" s="204">
        <f>IF(N344="nulová",J344,0)</f>
        <v>0</v>
      </c>
      <c r="BJ344" s="24" t="s">
        <v>79</v>
      </c>
      <c r="BK344" s="204">
        <f>ROUND(I344*H344,2)</f>
        <v>0</v>
      </c>
      <c r="BL344" s="24" t="s">
        <v>236</v>
      </c>
      <c r="BM344" s="24" t="s">
        <v>554</v>
      </c>
    </row>
    <row r="345" spans="2:47" s="1" customFormat="1" ht="54">
      <c r="B345" s="41"/>
      <c r="C345" s="63"/>
      <c r="D345" s="219" t="s">
        <v>164</v>
      </c>
      <c r="E345" s="63"/>
      <c r="F345" s="229" t="s">
        <v>550</v>
      </c>
      <c r="G345" s="63"/>
      <c r="H345" s="63"/>
      <c r="I345" s="163"/>
      <c r="J345" s="63"/>
      <c r="K345" s="63"/>
      <c r="L345" s="61"/>
      <c r="M345" s="230"/>
      <c r="N345" s="42"/>
      <c r="O345" s="42"/>
      <c r="P345" s="42"/>
      <c r="Q345" s="42"/>
      <c r="R345" s="42"/>
      <c r="S345" s="42"/>
      <c r="T345" s="78"/>
      <c r="AT345" s="24" t="s">
        <v>164</v>
      </c>
      <c r="AU345" s="24" t="s">
        <v>81</v>
      </c>
    </row>
    <row r="346" spans="2:65" s="1" customFormat="1" ht="25.5" customHeight="1">
      <c r="B346" s="41"/>
      <c r="C346" s="193" t="s">
        <v>555</v>
      </c>
      <c r="D346" s="193" t="s">
        <v>144</v>
      </c>
      <c r="E346" s="194" t="s">
        <v>556</v>
      </c>
      <c r="F346" s="195" t="s">
        <v>557</v>
      </c>
      <c r="G346" s="196" t="s">
        <v>548</v>
      </c>
      <c r="H346" s="197">
        <v>1.6</v>
      </c>
      <c r="I346" s="198"/>
      <c r="J346" s="199">
        <f>ROUND(I346*H346,2)</f>
        <v>0</v>
      </c>
      <c r="K346" s="195" t="s">
        <v>148</v>
      </c>
      <c r="L346" s="61"/>
      <c r="M346" s="200" t="s">
        <v>21</v>
      </c>
      <c r="N346" s="201" t="s">
        <v>42</v>
      </c>
      <c r="O346" s="42"/>
      <c r="P346" s="202">
        <f>O346*H346</f>
        <v>0</v>
      </c>
      <c r="Q346" s="202">
        <v>7E-05</v>
      </c>
      <c r="R346" s="202">
        <f>Q346*H346</f>
        <v>0.000112</v>
      </c>
      <c r="S346" s="202">
        <v>0</v>
      </c>
      <c r="T346" s="203">
        <f>S346*H346</f>
        <v>0</v>
      </c>
      <c r="AR346" s="24" t="s">
        <v>236</v>
      </c>
      <c r="AT346" s="24" t="s">
        <v>144</v>
      </c>
      <c r="AU346" s="24" t="s">
        <v>81</v>
      </c>
      <c r="AY346" s="24" t="s">
        <v>141</v>
      </c>
      <c r="BE346" s="204">
        <f>IF(N346="základní",J346,0)</f>
        <v>0</v>
      </c>
      <c r="BF346" s="204">
        <f>IF(N346="snížená",J346,0)</f>
        <v>0</v>
      </c>
      <c r="BG346" s="204">
        <f>IF(N346="zákl. přenesená",J346,0)</f>
        <v>0</v>
      </c>
      <c r="BH346" s="204">
        <f>IF(N346="sníž. přenesená",J346,0)</f>
        <v>0</v>
      </c>
      <c r="BI346" s="204">
        <f>IF(N346="nulová",J346,0)</f>
        <v>0</v>
      </c>
      <c r="BJ346" s="24" t="s">
        <v>79</v>
      </c>
      <c r="BK346" s="204">
        <f>ROUND(I346*H346,2)</f>
        <v>0</v>
      </c>
      <c r="BL346" s="24" t="s">
        <v>236</v>
      </c>
      <c r="BM346" s="24" t="s">
        <v>558</v>
      </c>
    </row>
    <row r="347" spans="2:47" s="1" customFormat="1" ht="54">
      <c r="B347" s="41"/>
      <c r="C347" s="63"/>
      <c r="D347" s="219" t="s">
        <v>164</v>
      </c>
      <c r="E347" s="63"/>
      <c r="F347" s="229" t="s">
        <v>559</v>
      </c>
      <c r="G347" s="63"/>
      <c r="H347" s="63"/>
      <c r="I347" s="163"/>
      <c r="J347" s="63"/>
      <c r="K347" s="63"/>
      <c r="L347" s="61"/>
      <c r="M347" s="230"/>
      <c r="N347" s="42"/>
      <c r="O347" s="42"/>
      <c r="P347" s="42"/>
      <c r="Q347" s="42"/>
      <c r="R347" s="42"/>
      <c r="S347" s="42"/>
      <c r="T347" s="78"/>
      <c r="AT347" s="24" t="s">
        <v>164</v>
      </c>
      <c r="AU347" s="24" t="s">
        <v>81</v>
      </c>
    </row>
    <row r="348" spans="2:65" s="1" customFormat="1" ht="38.25" customHeight="1">
      <c r="B348" s="41"/>
      <c r="C348" s="193" t="s">
        <v>560</v>
      </c>
      <c r="D348" s="193" t="s">
        <v>144</v>
      </c>
      <c r="E348" s="194" t="s">
        <v>561</v>
      </c>
      <c r="F348" s="195" t="s">
        <v>562</v>
      </c>
      <c r="G348" s="196" t="s">
        <v>445</v>
      </c>
      <c r="H348" s="259"/>
      <c r="I348" s="198"/>
      <c r="J348" s="199">
        <f>ROUND(I348*H348,2)</f>
        <v>0</v>
      </c>
      <c r="K348" s="195" t="s">
        <v>156</v>
      </c>
      <c r="L348" s="61"/>
      <c r="M348" s="200" t="s">
        <v>21</v>
      </c>
      <c r="N348" s="201" t="s">
        <v>42</v>
      </c>
      <c r="O348" s="42"/>
      <c r="P348" s="202">
        <f>O348*H348</f>
        <v>0</v>
      </c>
      <c r="Q348" s="202">
        <v>0</v>
      </c>
      <c r="R348" s="202">
        <f>Q348*H348</f>
        <v>0</v>
      </c>
      <c r="S348" s="202">
        <v>0</v>
      </c>
      <c r="T348" s="203">
        <f>S348*H348</f>
        <v>0</v>
      </c>
      <c r="AR348" s="24" t="s">
        <v>236</v>
      </c>
      <c r="AT348" s="24" t="s">
        <v>144</v>
      </c>
      <c r="AU348" s="24" t="s">
        <v>81</v>
      </c>
      <c r="AY348" s="24" t="s">
        <v>141</v>
      </c>
      <c r="BE348" s="204">
        <f>IF(N348="základní",J348,0)</f>
        <v>0</v>
      </c>
      <c r="BF348" s="204">
        <f>IF(N348="snížená",J348,0)</f>
        <v>0</v>
      </c>
      <c r="BG348" s="204">
        <f>IF(N348="zákl. přenesená",J348,0)</f>
        <v>0</v>
      </c>
      <c r="BH348" s="204">
        <f>IF(N348="sníž. přenesená",J348,0)</f>
        <v>0</v>
      </c>
      <c r="BI348" s="204">
        <f>IF(N348="nulová",J348,0)</f>
        <v>0</v>
      </c>
      <c r="BJ348" s="24" t="s">
        <v>79</v>
      </c>
      <c r="BK348" s="204">
        <f>ROUND(I348*H348,2)</f>
        <v>0</v>
      </c>
      <c r="BL348" s="24" t="s">
        <v>236</v>
      </c>
      <c r="BM348" s="24" t="s">
        <v>563</v>
      </c>
    </row>
    <row r="349" spans="2:63" s="10" customFormat="1" ht="29.85" customHeight="1">
      <c r="B349" s="176"/>
      <c r="C349" s="177"/>
      <c r="D349" s="190" t="s">
        <v>70</v>
      </c>
      <c r="E349" s="191" t="s">
        <v>564</v>
      </c>
      <c r="F349" s="191" t="s">
        <v>565</v>
      </c>
      <c r="G349" s="177"/>
      <c r="H349" s="177"/>
      <c r="I349" s="180"/>
      <c r="J349" s="192">
        <f>BK349</f>
        <v>0</v>
      </c>
      <c r="K349" s="177"/>
      <c r="L349" s="182"/>
      <c r="M349" s="183"/>
      <c r="N349" s="184"/>
      <c r="O349" s="184"/>
      <c r="P349" s="185">
        <f>SUM(P350:P368)</f>
        <v>0</v>
      </c>
      <c r="Q349" s="184"/>
      <c r="R349" s="185">
        <f>SUM(R350:R368)</f>
        <v>0.42352218</v>
      </c>
      <c r="S349" s="184"/>
      <c r="T349" s="186">
        <f>SUM(T350:T368)</f>
        <v>0</v>
      </c>
      <c r="AR349" s="187" t="s">
        <v>81</v>
      </c>
      <c r="AT349" s="188" t="s">
        <v>70</v>
      </c>
      <c r="AU349" s="188" t="s">
        <v>79</v>
      </c>
      <c r="AY349" s="187" t="s">
        <v>141</v>
      </c>
      <c r="BK349" s="189">
        <f>SUM(BK350:BK368)</f>
        <v>0</v>
      </c>
    </row>
    <row r="350" spans="2:65" s="1" customFormat="1" ht="16.5" customHeight="1">
      <c r="B350" s="41"/>
      <c r="C350" s="193" t="s">
        <v>566</v>
      </c>
      <c r="D350" s="193" t="s">
        <v>144</v>
      </c>
      <c r="E350" s="194" t="s">
        <v>567</v>
      </c>
      <c r="F350" s="195" t="s">
        <v>568</v>
      </c>
      <c r="G350" s="196" t="s">
        <v>548</v>
      </c>
      <c r="H350" s="197">
        <v>7.14</v>
      </c>
      <c r="I350" s="198"/>
      <c r="J350" s="199">
        <f>ROUND(I350*H350,2)</f>
        <v>0</v>
      </c>
      <c r="K350" s="195" t="s">
        <v>156</v>
      </c>
      <c r="L350" s="61"/>
      <c r="M350" s="200" t="s">
        <v>21</v>
      </c>
      <c r="N350" s="201" t="s">
        <v>42</v>
      </c>
      <c r="O350" s="42"/>
      <c r="P350" s="202">
        <f>O350*H350</f>
        <v>0</v>
      </c>
      <c r="Q350" s="202">
        <v>0.00062</v>
      </c>
      <c r="R350" s="202">
        <f>Q350*H350</f>
        <v>0.0044268</v>
      </c>
      <c r="S350" s="202">
        <v>0</v>
      </c>
      <c r="T350" s="203">
        <f>S350*H350</f>
        <v>0</v>
      </c>
      <c r="AR350" s="24" t="s">
        <v>236</v>
      </c>
      <c r="AT350" s="24" t="s">
        <v>144</v>
      </c>
      <c r="AU350" s="24" t="s">
        <v>81</v>
      </c>
      <c r="AY350" s="24" t="s">
        <v>141</v>
      </c>
      <c r="BE350" s="204">
        <f>IF(N350="základní",J350,0)</f>
        <v>0</v>
      </c>
      <c r="BF350" s="204">
        <f>IF(N350="snížená",J350,0)</f>
        <v>0</v>
      </c>
      <c r="BG350" s="204">
        <f>IF(N350="zákl. přenesená",J350,0)</f>
        <v>0</v>
      </c>
      <c r="BH350" s="204">
        <f>IF(N350="sníž. přenesená",J350,0)</f>
        <v>0</v>
      </c>
      <c r="BI350" s="204">
        <f>IF(N350="nulová",J350,0)</f>
        <v>0</v>
      </c>
      <c r="BJ350" s="24" t="s">
        <v>79</v>
      </c>
      <c r="BK350" s="204">
        <f>ROUND(I350*H350,2)</f>
        <v>0</v>
      </c>
      <c r="BL350" s="24" t="s">
        <v>236</v>
      </c>
      <c r="BM350" s="24" t="s">
        <v>569</v>
      </c>
    </row>
    <row r="351" spans="2:51" s="12" customFormat="1" ht="13.5">
      <c r="B351" s="217"/>
      <c r="C351" s="218"/>
      <c r="D351" s="219" t="s">
        <v>151</v>
      </c>
      <c r="E351" s="220" t="s">
        <v>21</v>
      </c>
      <c r="F351" s="221" t="s">
        <v>570</v>
      </c>
      <c r="G351" s="218"/>
      <c r="H351" s="222">
        <v>7.14</v>
      </c>
      <c r="I351" s="223"/>
      <c r="J351" s="218"/>
      <c r="K351" s="218"/>
      <c r="L351" s="224"/>
      <c r="M351" s="225"/>
      <c r="N351" s="226"/>
      <c r="O351" s="226"/>
      <c r="P351" s="226"/>
      <c r="Q351" s="226"/>
      <c r="R351" s="226"/>
      <c r="S351" s="226"/>
      <c r="T351" s="227"/>
      <c r="AT351" s="228" t="s">
        <v>151</v>
      </c>
      <c r="AU351" s="228" t="s">
        <v>81</v>
      </c>
      <c r="AV351" s="12" t="s">
        <v>81</v>
      </c>
      <c r="AW351" s="12" t="s">
        <v>35</v>
      </c>
      <c r="AX351" s="12" t="s">
        <v>79</v>
      </c>
      <c r="AY351" s="228" t="s">
        <v>141</v>
      </c>
    </row>
    <row r="352" spans="2:65" s="1" customFormat="1" ht="25.5" customHeight="1">
      <c r="B352" s="41"/>
      <c r="C352" s="231" t="s">
        <v>571</v>
      </c>
      <c r="D352" s="231" t="s">
        <v>172</v>
      </c>
      <c r="E352" s="232" t="s">
        <v>572</v>
      </c>
      <c r="F352" s="233" t="s">
        <v>573</v>
      </c>
      <c r="G352" s="234" t="s">
        <v>548</v>
      </c>
      <c r="H352" s="235">
        <v>7.854</v>
      </c>
      <c r="I352" s="236"/>
      <c r="J352" s="237">
        <f>ROUND(I352*H352,2)</f>
        <v>0</v>
      </c>
      <c r="K352" s="233" t="s">
        <v>148</v>
      </c>
      <c r="L352" s="238"/>
      <c r="M352" s="239" t="s">
        <v>21</v>
      </c>
      <c r="N352" s="240" t="s">
        <v>42</v>
      </c>
      <c r="O352" s="42"/>
      <c r="P352" s="202">
        <f>O352*H352</f>
        <v>0</v>
      </c>
      <c r="Q352" s="202">
        <v>0.00102</v>
      </c>
      <c r="R352" s="202">
        <f>Q352*H352</f>
        <v>0.00801108</v>
      </c>
      <c r="S352" s="202">
        <v>0</v>
      </c>
      <c r="T352" s="203">
        <f>S352*H352</f>
        <v>0</v>
      </c>
      <c r="AR352" s="24" t="s">
        <v>320</v>
      </c>
      <c r="AT352" s="24" t="s">
        <v>172</v>
      </c>
      <c r="AU352" s="24" t="s">
        <v>81</v>
      </c>
      <c r="AY352" s="24" t="s">
        <v>141</v>
      </c>
      <c r="BE352" s="204">
        <f>IF(N352="základní",J352,0)</f>
        <v>0</v>
      </c>
      <c r="BF352" s="204">
        <f>IF(N352="snížená",J352,0)</f>
        <v>0</v>
      </c>
      <c r="BG352" s="204">
        <f>IF(N352="zákl. přenesená",J352,0)</f>
        <v>0</v>
      </c>
      <c r="BH352" s="204">
        <f>IF(N352="sníž. přenesená",J352,0)</f>
        <v>0</v>
      </c>
      <c r="BI352" s="204">
        <f>IF(N352="nulová",J352,0)</f>
        <v>0</v>
      </c>
      <c r="BJ352" s="24" t="s">
        <v>79</v>
      </c>
      <c r="BK352" s="204">
        <f>ROUND(I352*H352,2)</f>
        <v>0</v>
      </c>
      <c r="BL352" s="24" t="s">
        <v>236</v>
      </c>
      <c r="BM352" s="24" t="s">
        <v>574</v>
      </c>
    </row>
    <row r="353" spans="2:51" s="12" customFormat="1" ht="13.5">
      <c r="B353" s="217"/>
      <c r="C353" s="218"/>
      <c r="D353" s="219" t="s">
        <v>151</v>
      </c>
      <c r="E353" s="218"/>
      <c r="F353" s="221" t="s">
        <v>575</v>
      </c>
      <c r="G353" s="218"/>
      <c r="H353" s="222">
        <v>7.854</v>
      </c>
      <c r="I353" s="223"/>
      <c r="J353" s="218"/>
      <c r="K353" s="218"/>
      <c r="L353" s="224"/>
      <c r="M353" s="225"/>
      <c r="N353" s="226"/>
      <c r="O353" s="226"/>
      <c r="P353" s="226"/>
      <c r="Q353" s="226"/>
      <c r="R353" s="226"/>
      <c r="S353" s="226"/>
      <c r="T353" s="227"/>
      <c r="AT353" s="228" t="s">
        <v>151</v>
      </c>
      <c r="AU353" s="228" t="s">
        <v>81</v>
      </c>
      <c r="AV353" s="12" t="s">
        <v>81</v>
      </c>
      <c r="AW353" s="12" t="s">
        <v>6</v>
      </c>
      <c r="AX353" s="12" t="s">
        <v>79</v>
      </c>
      <c r="AY353" s="228" t="s">
        <v>141</v>
      </c>
    </row>
    <row r="354" spans="2:65" s="1" customFormat="1" ht="25.5" customHeight="1">
      <c r="B354" s="41"/>
      <c r="C354" s="193" t="s">
        <v>576</v>
      </c>
      <c r="D354" s="193" t="s">
        <v>144</v>
      </c>
      <c r="E354" s="194" t="s">
        <v>577</v>
      </c>
      <c r="F354" s="195" t="s">
        <v>578</v>
      </c>
      <c r="G354" s="196" t="s">
        <v>181</v>
      </c>
      <c r="H354" s="197">
        <v>14.19</v>
      </c>
      <c r="I354" s="198"/>
      <c r="J354" s="199">
        <f>ROUND(I354*H354,2)</f>
        <v>0</v>
      </c>
      <c r="K354" s="195" t="s">
        <v>156</v>
      </c>
      <c r="L354" s="61"/>
      <c r="M354" s="200" t="s">
        <v>21</v>
      </c>
      <c r="N354" s="201" t="s">
        <v>42</v>
      </c>
      <c r="O354" s="42"/>
      <c r="P354" s="202">
        <f>O354*H354</f>
        <v>0</v>
      </c>
      <c r="Q354" s="202">
        <v>0.00392</v>
      </c>
      <c r="R354" s="202">
        <f>Q354*H354</f>
        <v>0.055624799999999995</v>
      </c>
      <c r="S354" s="202">
        <v>0</v>
      </c>
      <c r="T354" s="203">
        <f>S354*H354</f>
        <v>0</v>
      </c>
      <c r="AR354" s="24" t="s">
        <v>236</v>
      </c>
      <c r="AT354" s="24" t="s">
        <v>144</v>
      </c>
      <c r="AU354" s="24" t="s">
        <v>81</v>
      </c>
      <c r="AY354" s="24" t="s">
        <v>141</v>
      </c>
      <c r="BE354" s="204">
        <f>IF(N354="základní",J354,0)</f>
        <v>0</v>
      </c>
      <c r="BF354" s="204">
        <f>IF(N354="snížená",J354,0)</f>
        <v>0</v>
      </c>
      <c r="BG354" s="204">
        <f>IF(N354="zákl. přenesená",J354,0)</f>
        <v>0</v>
      </c>
      <c r="BH354" s="204">
        <f>IF(N354="sníž. přenesená",J354,0)</f>
        <v>0</v>
      </c>
      <c r="BI354" s="204">
        <f>IF(N354="nulová",J354,0)</f>
        <v>0</v>
      </c>
      <c r="BJ354" s="24" t="s">
        <v>79</v>
      </c>
      <c r="BK354" s="204">
        <f>ROUND(I354*H354,2)</f>
        <v>0</v>
      </c>
      <c r="BL354" s="24" t="s">
        <v>236</v>
      </c>
      <c r="BM354" s="24" t="s">
        <v>579</v>
      </c>
    </row>
    <row r="355" spans="2:51" s="11" customFormat="1" ht="13.5">
      <c r="B355" s="205"/>
      <c r="C355" s="206"/>
      <c r="D355" s="207" t="s">
        <v>151</v>
      </c>
      <c r="E355" s="208" t="s">
        <v>21</v>
      </c>
      <c r="F355" s="209" t="s">
        <v>271</v>
      </c>
      <c r="G355" s="206"/>
      <c r="H355" s="210" t="s">
        <v>21</v>
      </c>
      <c r="I355" s="211"/>
      <c r="J355" s="206"/>
      <c r="K355" s="206"/>
      <c r="L355" s="212"/>
      <c r="M355" s="213"/>
      <c r="N355" s="214"/>
      <c r="O355" s="214"/>
      <c r="P355" s="214"/>
      <c r="Q355" s="214"/>
      <c r="R355" s="214"/>
      <c r="S355" s="214"/>
      <c r="T355" s="215"/>
      <c r="AT355" s="216" t="s">
        <v>151</v>
      </c>
      <c r="AU355" s="216" t="s">
        <v>81</v>
      </c>
      <c r="AV355" s="11" t="s">
        <v>79</v>
      </c>
      <c r="AW355" s="11" t="s">
        <v>35</v>
      </c>
      <c r="AX355" s="11" t="s">
        <v>71</v>
      </c>
      <c r="AY355" s="216" t="s">
        <v>141</v>
      </c>
    </row>
    <row r="356" spans="2:51" s="11" customFormat="1" ht="13.5">
      <c r="B356" s="205"/>
      <c r="C356" s="206"/>
      <c r="D356" s="207" t="s">
        <v>151</v>
      </c>
      <c r="E356" s="208" t="s">
        <v>21</v>
      </c>
      <c r="F356" s="209" t="s">
        <v>580</v>
      </c>
      <c r="G356" s="206"/>
      <c r="H356" s="210" t="s">
        <v>21</v>
      </c>
      <c r="I356" s="211"/>
      <c r="J356" s="206"/>
      <c r="K356" s="206"/>
      <c r="L356" s="212"/>
      <c r="M356" s="213"/>
      <c r="N356" s="214"/>
      <c r="O356" s="214"/>
      <c r="P356" s="214"/>
      <c r="Q356" s="214"/>
      <c r="R356" s="214"/>
      <c r="S356" s="214"/>
      <c r="T356" s="215"/>
      <c r="AT356" s="216" t="s">
        <v>151</v>
      </c>
      <c r="AU356" s="216" t="s">
        <v>81</v>
      </c>
      <c r="AV356" s="11" t="s">
        <v>79</v>
      </c>
      <c r="AW356" s="11" t="s">
        <v>35</v>
      </c>
      <c r="AX356" s="11" t="s">
        <v>71</v>
      </c>
      <c r="AY356" s="216" t="s">
        <v>141</v>
      </c>
    </row>
    <row r="357" spans="2:51" s="12" customFormat="1" ht="13.5">
      <c r="B357" s="217"/>
      <c r="C357" s="218"/>
      <c r="D357" s="207" t="s">
        <v>151</v>
      </c>
      <c r="E357" s="242" t="s">
        <v>21</v>
      </c>
      <c r="F357" s="243" t="s">
        <v>277</v>
      </c>
      <c r="G357" s="218"/>
      <c r="H357" s="244">
        <v>6.04</v>
      </c>
      <c r="I357" s="223"/>
      <c r="J357" s="218"/>
      <c r="K357" s="218"/>
      <c r="L357" s="224"/>
      <c r="M357" s="225"/>
      <c r="N357" s="226"/>
      <c r="O357" s="226"/>
      <c r="P357" s="226"/>
      <c r="Q357" s="226"/>
      <c r="R357" s="226"/>
      <c r="S357" s="226"/>
      <c r="T357" s="227"/>
      <c r="AT357" s="228" t="s">
        <v>151</v>
      </c>
      <c r="AU357" s="228" t="s">
        <v>81</v>
      </c>
      <c r="AV357" s="12" t="s">
        <v>81</v>
      </c>
      <c r="AW357" s="12" t="s">
        <v>35</v>
      </c>
      <c r="AX357" s="12" t="s">
        <v>71</v>
      </c>
      <c r="AY357" s="228" t="s">
        <v>141</v>
      </c>
    </row>
    <row r="358" spans="2:51" s="14" customFormat="1" ht="13.5">
      <c r="B358" s="260"/>
      <c r="C358" s="261"/>
      <c r="D358" s="207" t="s">
        <v>151</v>
      </c>
      <c r="E358" s="262" t="s">
        <v>21</v>
      </c>
      <c r="F358" s="263" t="s">
        <v>581</v>
      </c>
      <c r="G358" s="261"/>
      <c r="H358" s="264">
        <v>6.04</v>
      </c>
      <c r="I358" s="265"/>
      <c r="J358" s="261"/>
      <c r="K358" s="261"/>
      <c r="L358" s="266"/>
      <c r="M358" s="267"/>
      <c r="N358" s="268"/>
      <c r="O358" s="268"/>
      <c r="P358" s="268"/>
      <c r="Q358" s="268"/>
      <c r="R358" s="268"/>
      <c r="S358" s="268"/>
      <c r="T358" s="269"/>
      <c r="AT358" s="270" t="s">
        <v>151</v>
      </c>
      <c r="AU358" s="270" t="s">
        <v>81</v>
      </c>
      <c r="AV358" s="14" t="s">
        <v>142</v>
      </c>
      <c r="AW358" s="14" t="s">
        <v>35</v>
      </c>
      <c r="AX358" s="14" t="s">
        <v>71</v>
      </c>
      <c r="AY358" s="270" t="s">
        <v>141</v>
      </c>
    </row>
    <row r="359" spans="2:51" s="11" customFormat="1" ht="13.5">
      <c r="B359" s="205"/>
      <c r="C359" s="206"/>
      <c r="D359" s="207" t="s">
        <v>151</v>
      </c>
      <c r="E359" s="208" t="s">
        <v>21</v>
      </c>
      <c r="F359" s="209" t="s">
        <v>582</v>
      </c>
      <c r="G359" s="206"/>
      <c r="H359" s="210" t="s">
        <v>21</v>
      </c>
      <c r="I359" s="211"/>
      <c r="J359" s="206"/>
      <c r="K359" s="206"/>
      <c r="L359" s="212"/>
      <c r="M359" s="213"/>
      <c r="N359" s="214"/>
      <c r="O359" s="214"/>
      <c r="P359" s="214"/>
      <c r="Q359" s="214"/>
      <c r="R359" s="214"/>
      <c r="S359" s="214"/>
      <c r="T359" s="215"/>
      <c r="AT359" s="216" t="s">
        <v>151</v>
      </c>
      <c r="AU359" s="216" t="s">
        <v>81</v>
      </c>
      <c r="AV359" s="11" t="s">
        <v>79</v>
      </c>
      <c r="AW359" s="11" t="s">
        <v>35</v>
      </c>
      <c r="AX359" s="11" t="s">
        <v>71</v>
      </c>
      <c r="AY359" s="216" t="s">
        <v>141</v>
      </c>
    </row>
    <row r="360" spans="2:51" s="12" customFormat="1" ht="13.5">
      <c r="B360" s="217"/>
      <c r="C360" s="218"/>
      <c r="D360" s="207" t="s">
        <v>151</v>
      </c>
      <c r="E360" s="242" t="s">
        <v>21</v>
      </c>
      <c r="F360" s="243" t="s">
        <v>272</v>
      </c>
      <c r="G360" s="218"/>
      <c r="H360" s="244">
        <v>8.15</v>
      </c>
      <c r="I360" s="223"/>
      <c r="J360" s="218"/>
      <c r="K360" s="218"/>
      <c r="L360" s="224"/>
      <c r="M360" s="225"/>
      <c r="N360" s="226"/>
      <c r="O360" s="226"/>
      <c r="P360" s="226"/>
      <c r="Q360" s="226"/>
      <c r="R360" s="226"/>
      <c r="S360" s="226"/>
      <c r="T360" s="227"/>
      <c r="AT360" s="228" t="s">
        <v>151</v>
      </c>
      <c r="AU360" s="228" t="s">
        <v>81</v>
      </c>
      <c r="AV360" s="12" t="s">
        <v>81</v>
      </c>
      <c r="AW360" s="12" t="s">
        <v>35</v>
      </c>
      <c r="AX360" s="12" t="s">
        <v>71</v>
      </c>
      <c r="AY360" s="228" t="s">
        <v>141</v>
      </c>
    </row>
    <row r="361" spans="2:51" s="14" customFormat="1" ht="13.5">
      <c r="B361" s="260"/>
      <c r="C361" s="261"/>
      <c r="D361" s="207" t="s">
        <v>151</v>
      </c>
      <c r="E361" s="262" t="s">
        <v>21</v>
      </c>
      <c r="F361" s="263" t="s">
        <v>581</v>
      </c>
      <c r="G361" s="261"/>
      <c r="H361" s="264">
        <v>8.15</v>
      </c>
      <c r="I361" s="265"/>
      <c r="J361" s="261"/>
      <c r="K361" s="261"/>
      <c r="L361" s="266"/>
      <c r="M361" s="267"/>
      <c r="N361" s="268"/>
      <c r="O361" s="268"/>
      <c r="P361" s="268"/>
      <c r="Q361" s="268"/>
      <c r="R361" s="268"/>
      <c r="S361" s="268"/>
      <c r="T361" s="269"/>
      <c r="AT361" s="270" t="s">
        <v>151</v>
      </c>
      <c r="AU361" s="270" t="s">
        <v>81</v>
      </c>
      <c r="AV361" s="14" t="s">
        <v>142</v>
      </c>
      <c r="AW361" s="14" t="s">
        <v>35</v>
      </c>
      <c r="AX361" s="14" t="s">
        <v>71</v>
      </c>
      <c r="AY361" s="270" t="s">
        <v>141</v>
      </c>
    </row>
    <row r="362" spans="2:51" s="13" customFormat="1" ht="13.5">
      <c r="B362" s="245"/>
      <c r="C362" s="246"/>
      <c r="D362" s="219" t="s">
        <v>151</v>
      </c>
      <c r="E362" s="247" t="s">
        <v>21</v>
      </c>
      <c r="F362" s="248" t="s">
        <v>189</v>
      </c>
      <c r="G362" s="246"/>
      <c r="H362" s="249">
        <v>14.19</v>
      </c>
      <c r="I362" s="250"/>
      <c r="J362" s="246"/>
      <c r="K362" s="246"/>
      <c r="L362" s="251"/>
      <c r="M362" s="252"/>
      <c r="N362" s="253"/>
      <c r="O362" s="253"/>
      <c r="P362" s="253"/>
      <c r="Q362" s="253"/>
      <c r="R362" s="253"/>
      <c r="S362" s="253"/>
      <c r="T362" s="254"/>
      <c r="AT362" s="255" t="s">
        <v>151</v>
      </c>
      <c r="AU362" s="255" t="s">
        <v>81</v>
      </c>
      <c r="AV362" s="13" t="s">
        <v>149</v>
      </c>
      <c r="AW362" s="13" t="s">
        <v>35</v>
      </c>
      <c r="AX362" s="13" t="s">
        <v>79</v>
      </c>
      <c r="AY362" s="255" t="s">
        <v>141</v>
      </c>
    </row>
    <row r="363" spans="2:65" s="1" customFormat="1" ht="25.5" customHeight="1">
      <c r="B363" s="41"/>
      <c r="C363" s="231" t="s">
        <v>583</v>
      </c>
      <c r="D363" s="231" t="s">
        <v>172</v>
      </c>
      <c r="E363" s="232" t="s">
        <v>584</v>
      </c>
      <c r="F363" s="233" t="s">
        <v>585</v>
      </c>
      <c r="G363" s="234" t="s">
        <v>181</v>
      </c>
      <c r="H363" s="235">
        <v>6.644</v>
      </c>
      <c r="I363" s="236"/>
      <c r="J363" s="237">
        <f>ROUND(I363*H363,2)</f>
        <v>0</v>
      </c>
      <c r="K363" s="233" t="s">
        <v>148</v>
      </c>
      <c r="L363" s="238"/>
      <c r="M363" s="239" t="s">
        <v>21</v>
      </c>
      <c r="N363" s="240" t="s">
        <v>42</v>
      </c>
      <c r="O363" s="42"/>
      <c r="P363" s="202">
        <f>O363*H363</f>
        <v>0</v>
      </c>
      <c r="Q363" s="202">
        <v>0.0225</v>
      </c>
      <c r="R363" s="202">
        <f>Q363*H363</f>
        <v>0.14948999999999998</v>
      </c>
      <c r="S363" s="202">
        <v>0</v>
      </c>
      <c r="T363" s="203">
        <f>S363*H363</f>
        <v>0</v>
      </c>
      <c r="AR363" s="24" t="s">
        <v>320</v>
      </c>
      <c r="AT363" s="24" t="s">
        <v>172</v>
      </c>
      <c r="AU363" s="24" t="s">
        <v>81</v>
      </c>
      <c r="AY363" s="24" t="s">
        <v>141</v>
      </c>
      <c r="BE363" s="204">
        <f>IF(N363="základní",J363,0)</f>
        <v>0</v>
      </c>
      <c r="BF363" s="204">
        <f>IF(N363="snížená",J363,0)</f>
        <v>0</v>
      </c>
      <c r="BG363" s="204">
        <f>IF(N363="zákl. přenesená",J363,0)</f>
        <v>0</v>
      </c>
      <c r="BH363" s="204">
        <f>IF(N363="sníž. přenesená",J363,0)</f>
        <v>0</v>
      </c>
      <c r="BI363" s="204">
        <f>IF(N363="nulová",J363,0)</f>
        <v>0</v>
      </c>
      <c r="BJ363" s="24" t="s">
        <v>79</v>
      </c>
      <c r="BK363" s="204">
        <f>ROUND(I363*H363,2)</f>
        <v>0</v>
      </c>
      <c r="BL363" s="24" t="s">
        <v>236</v>
      </c>
      <c r="BM363" s="24" t="s">
        <v>586</v>
      </c>
    </row>
    <row r="364" spans="2:51" s="12" customFormat="1" ht="13.5">
      <c r="B364" s="217"/>
      <c r="C364" s="218"/>
      <c r="D364" s="219" t="s">
        <v>151</v>
      </c>
      <c r="E364" s="218"/>
      <c r="F364" s="221" t="s">
        <v>587</v>
      </c>
      <c r="G364" s="218"/>
      <c r="H364" s="222">
        <v>6.644</v>
      </c>
      <c r="I364" s="223"/>
      <c r="J364" s="218"/>
      <c r="K364" s="218"/>
      <c r="L364" s="224"/>
      <c r="M364" s="225"/>
      <c r="N364" s="226"/>
      <c r="O364" s="226"/>
      <c r="P364" s="226"/>
      <c r="Q364" s="226"/>
      <c r="R364" s="226"/>
      <c r="S364" s="226"/>
      <c r="T364" s="227"/>
      <c r="AT364" s="228" t="s">
        <v>151</v>
      </c>
      <c r="AU364" s="228" t="s">
        <v>81</v>
      </c>
      <c r="AV364" s="12" t="s">
        <v>81</v>
      </c>
      <c r="AW364" s="12" t="s">
        <v>6</v>
      </c>
      <c r="AX364" s="12" t="s">
        <v>79</v>
      </c>
      <c r="AY364" s="228" t="s">
        <v>141</v>
      </c>
    </row>
    <row r="365" spans="2:65" s="1" customFormat="1" ht="25.5" customHeight="1">
      <c r="B365" s="41"/>
      <c r="C365" s="231" t="s">
        <v>588</v>
      </c>
      <c r="D365" s="231" t="s">
        <v>172</v>
      </c>
      <c r="E365" s="232" t="s">
        <v>589</v>
      </c>
      <c r="F365" s="233" t="s">
        <v>590</v>
      </c>
      <c r="G365" s="234" t="s">
        <v>181</v>
      </c>
      <c r="H365" s="235">
        <v>8.965</v>
      </c>
      <c r="I365" s="236"/>
      <c r="J365" s="237">
        <f>ROUND(I365*H365,2)</f>
        <v>0</v>
      </c>
      <c r="K365" s="233" t="s">
        <v>148</v>
      </c>
      <c r="L365" s="238"/>
      <c r="M365" s="239" t="s">
        <v>21</v>
      </c>
      <c r="N365" s="240" t="s">
        <v>42</v>
      </c>
      <c r="O365" s="42"/>
      <c r="P365" s="202">
        <f>O365*H365</f>
        <v>0</v>
      </c>
      <c r="Q365" s="202">
        <v>0.0225</v>
      </c>
      <c r="R365" s="202">
        <f>Q365*H365</f>
        <v>0.2017125</v>
      </c>
      <c r="S365" s="202">
        <v>0</v>
      </c>
      <c r="T365" s="203">
        <f>S365*H365</f>
        <v>0</v>
      </c>
      <c r="AR365" s="24" t="s">
        <v>320</v>
      </c>
      <c r="AT365" s="24" t="s">
        <v>172</v>
      </c>
      <c r="AU365" s="24" t="s">
        <v>81</v>
      </c>
      <c r="AY365" s="24" t="s">
        <v>141</v>
      </c>
      <c r="BE365" s="204">
        <f>IF(N365="základní",J365,0)</f>
        <v>0</v>
      </c>
      <c r="BF365" s="204">
        <f>IF(N365="snížená",J365,0)</f>
        <v>0</v>
      </c>
      <c r="BG365" s="204">
        <f>IF(N365="zákl. přenesená",J365,0)</f>
        <v>0</v>
      </c>
      <c r="BH365" s="204">
        <f>IF(N365="sníž. přenesená",J365,0)</f>
        <v>0</v>
      </c>
      <c r="BI365" s="204">
        <f>IF(N365="nulová",J365,0)</f>
        <v>0</v>
      </c>
      <c r="BJ365" s="24" t="s">
        <v>79</v>
      </c>
      <c r="BK365" s="204">
        <f>ROUND(I365*H365,2)</f>
        <v>0</v>
      </c>
      <c r="BL365" s="24" t="s">
        <v>236</v>
      </c>
      <c r="BM365" s="24" t="s">
        <v>591</v>
      </c>
    </row>
    <row r="366" spans="2:51" s="12" customFormat="1" ht="13.5">
      <c r="B366" s="217"/>
      <c r="C366" s="218"/>
      <c r="D366" s="219" t="s">
        <v>151</v>
      </c>
      <c r="E366" s="218"/>
      <c r="F366" s="221" t="s">
        <v>592</v>
      </c>
      <c r="G366" s="218"/>
      <c r="H366" s="222">
        <v>8.965</v>
      </c>
      <c r="I366" s="223"/>
      <c r="J366" s="218"/>
      <c r="K366" s="218"/>
      <c r="L366" s="224"/>
      <c r="M366" s="225"/>
      <c r="N366" s="226"/>
      <c r="O366" s="226"/>
      <c r="P366" s="226"/>
      <c r="Q366" s="226"/>
      <c r="R366" s="226"/>
      <c r="S366" s="226"/>
      <c r="T366" s="227"/>
      <c r="AT366" s="228" t="s">
        <v>151</v>
      </c>
      <c r="AU366" s="228" t="s">
        <v>81</v>
      </c>
      <c r="AV366" s="12" t="s">
        <v>81</v>
      </c>
      <c r="AW366" s="12" t="s">
        <v>6</v>
      </c>
      <c r="AX366" s="12" t="s">
        <v>79</v>
      </c>
      <c r="AY366" s="228" t="s">
        <v>141</v>
      </c>
    </row>
    <row r="367" spans="2:65" s="1" customFormat="1" ht="16.5" customHeight="1">
      <c r="B367" s="41"/>
      <c r="C367" s="193" t="s">
        <v>593</v>
      </c>
      <c r="D367" s="193" t="s">
        <v>144</v>
      </c>
      <c r="E367" s="194" t="s">
        <v>594</v>
      </c>
      <c r="F367" s="195" t="s">
        <v>595</v>
      </c>
      <c r="G367" s="196" t="s">
        <v>181</v>
      </c>
      <c r="H367" s="197">
        <v>14.19</v>
      </c>
      <c r="I367" s="198"/>
      <c r="J367" s="199">
        <f>ROUND(I367*H367,2)</f>
        <v>0</v>
      </c>
      <c r="K367" s="195" t="s">
        <v>156</v>
      </c>
      <c r="L367" s="61"/>
      <c r="M367" s="200" t="s">
        <v>21</v>
      </c>
      <c r="N367" s="201" t="s">
        <v>42</v>
      </c>
      <c r="O367" s="42"/>
      <c r="P367" s="202">
        <f>O367*H367</f>
        <v>0</v>
      </c>
      <c r="Q367" s="202">
        <v>0.0003</v>
      </c>
      <c r="R367" s="202">
        <f>Q367*H367</f>
        <v>0.0042569999999999995</v>
      </c>
      <c r="S367" s="202">
        <v>0</v>
      </c>
      <c r="T367" s="203">
        <f>S367*H367</f>
        <v>0</v>
      </c>
      <c r="AR367" s="24" t="s">
        <v>236</v>
      </c>
      <c r="AT367" s="24" t="s">
        <v>144</v>
      </c>
      <c r="AU367" s="24" t="s">
        <v>81</v>
      </c>
      <c r="AY367" s="24" t="s">
        <v>141</v>
      </c>
      <c r="BE367" s="204">
        <f>IF(N367="základní",J367,0)</f>
        <v>0</v>
      </c>
      <c r="BF367" s="204">
        <f>IF(N367="snížená",J367,0)</f>
        <v>0</v>
      </c>
      <c r="BG367" s="204">
        <f>IF(N367="zákl. přenesená",J367,0)</f>
        <v>0</v>
      </c>
      <c r="BH367" s="204">
        <f>IF(N367="sníž. přenesená",J367,0)</f>
        <v>0</v>
      </c>
      <c r="BI367" s="204">
        <f>IF(N367="nulová",J367,0)</f>
        <v>0</v>
      </c>
      <c r="BJ367" s="24" t="s">
        <v>79</v>
      </c>
      <c r="BK367" s="204">
        <f>ROUND(I367*H367,2)</f>
        <v>0</v>
      </c>
      <c r="BL367" s="24" t="s">
        <v>236</v>
      </c>
      <c r="BM367" s="24" t="s">
        <v>596</v>
      </c>
    </row>
    <row r="368" spans="2:65" s="1" customFormat="1" ht="38.25" customHeight="1">
      <c r="B368" s="41"/>
      <c r="C368" s="193" t="s">
        <v>597</v>
      </c>
      <c r="D368" s="193" t="s">
        <v>144</v>
      </c>
      <c r="E368" s="194" t="s">
        <v>598</v>
      </c>
      <c r="F368" s="195" t="s">
        <v>599</v>
      </c>
      <c r="G368" s="196" t="s">
        <v>445</v>
      </c>
      <c r="H368" s="259"/>
      <c r="I368" s="198"/>
      <c r="J368" s="199">
        <f>ROUND(I368*H368,2)</f>
        <v>0</v>
      </c>
      <c r="K368" s="195" t="s">
        <v>156</v>
      </c>
      <c r="L368" s="61"/>
      <c r="M368" s="200" t="s">
        <v>21</v>
      </c>
      <c r="N368" s="201" t="s">
        <v>42</v>
      </c>
      <c r="O368" s="42"/>
      <c r="P368" s="202">
        <f>O368*H368</f>
        <v>0</v>
      </c>
      <c r="Q368" s="202">
        <v>0</v>
      </c>
      <c r="R368" s="202">
        <f>Q368*H368</f>
        <v>0</v>
      </c>
      <c r="S368" s="202">
        <v>0</v>
      </c>
      <c r="T368" s="203">
        <f>S368*H368</f>
        <v>0</v>
      </c>
      <c r="AR368" s="24" t="s">
        <v>236</v>
      </c>
      <c r="AT368" s="24" t="s">
        <v>144</v>
      </c>
      <c r="AU368" s="24" t="s">
        <v>81</v>
      </c>
      <c r="AY368" s="24" t="s">
        <v>141</v>
      </c>
      <c r="BE368" s="204">
        <f>IF(N368="základní",J368,0)</f>
        <v>0</v>
      </c>
      <c r="BF368" s="204">
        <f>IF(N368="snížená",J368,0)</f>
        <v>0</v>
      </c>
      <c r="BG368" s="204">
        <f>IF(N368="zákl. přenesená",J368,0)</f>
        <v>0</v>
      </c>
      <c r="BH368" s="204">
        <f>IF(N368="sníž. přenesená",J368,0)</f>
        <v>0</v>
      </c>
      <c r="BI368" s="204">
        <f>IF(N368="nulová",J368,0)</f>
        <v>0</v>
      </c>
      <c r="BJ368" s="24" t="s">
        <v>79</v>
      </c>
      <c r="BK368" s="204">
        <f>ROUND(I368*H368,2)</f>
        <v>0</v>
      </c>
      <c r="BL368" s="24" t="s">
        <v>236</v>
      </c>
      <c r="BM368" s="24" t="s">
        <v>600</v>
      </c>
    </row>
    <row r="369" spans="2:63" s="10" customFormat="1" ht="29.85" customHeight="1">
      <c r="B369" s="176"/>
      <c r="C369" s="177"/>
      <c r="D369" s="190" t="s">
        <v>70</v>
      </c>
      <c r="E369" s="191" t="s">
        <v>601</v>
      </c>
      <c r="F369" s="191" t="s">
        <v>602</v>
      </c>
      <c r="G369" s="177"/>
      <c r="H369" s="177"/>
      <c r="I369" s="180"/>
      <c r="J369" s="192">
        <f>BK369</f>
        <v>0</v>
      </c>
      <c r="K369" s="177"/>
      <c r="L369" s="182"/>
      <c r="M369" s="183"/>
      <c r="N369" s="184"/>
      <c r="O369" s="184"/>
      <c r="P369" s="185">
        <f>SUM(P370:P390)</f>
        <v>0</v>
      </c>
      <c r="Q369" s="184"/>
      <c r="R369" s="185">
        <f>SUM(R370:R390)</f>
        <v>0.6513424</v>
      </c>
      <c r="S369" s="184"/>
      <c r="T369" s="186">
        <f>SUM(T370:T390)</f>
        <v>0</v>
      </c>
      <c r="AR369" s="187" t="s">
        <v>81</v>
      </c>
      <c r="AT369" s="188" t="s">
        <v>70</v>
      </c>
      <c r="AU369" s="188" t="s">
        <v>79</v>
      </c>
      <c r="AY369" s="187" t="s">
        <v>141</v>
      </c>
      <c r="BK369" s="189">
        <f>SUM(BK370:BK390)</f>
        <v>0</v>
      </c>
    </row>
    <row r="370" spans="2:65" s="1" customFormat="1" ht="25.5" customHeight="1">
      <c r="B370" s="41"/>
      <c r="C370" s="193" t="s">
        <v>603</v>
      </c>
      <c r="D370" s="193" t="s">
        <v>144</v>
      </c>
      <c r="E370" s="194" t="s">
        <v>604</v>
      </c>
      <c r="F370" s="195" t="s">
        <v>605</v>
      </c>
      <c r="G370" s="196" t="s">
        <v>181</v>
      </c>
      <c r="H370" s="197">
        <v>31.38</v>
      </c>
      <c r="I370" s="198"/>
      <c r="J370" s="199">
        <f>ROUND(I370*H370,2)</f>
        <v>0</v>
      </c>
      <c r="K370" s="195" t="s">
        <v>148</v>
      </c>
      <c r="L370" s="61"/>
      <c r="M370" s="200" t="s">
        <v>21</v>
      </c>
      <c r="N370" s="201" t="s">
        <v>42</v>
      </c>
      <c r="O370" s="42"/>
      <c r="P370" s="202">
        <f>O370*H370</f>
        <v>0</v>
      </c>
      <c r="Q370" s="202">
        <v>0.003</v>
      </c>
      <c r="R370" s="202">
        <f>Q370*H370</f>
        <v>0.09414</v>
      </c>
      <c r="S370" s="202">
        <v>0</v>
      </c>
      <c r="T370" s="203">
        <f>S370*H370</f>
        <v>0</v>
      </c>
      <c r="AR370" s="24" t="s">
        <v>236</v>
      </c>
      <c r="AT370" s="24" t="s">
        <v>144</v>
      </c>
      <c r="AU370" s="24" t="s">
        <v>81</v>
      </c>
      <c r="AY370" s="24" t="s">
        <v>141</v>
      </c>
      <c r="BE370" s="204">
        <f>IF(N370="základní",J370,0)</f>
        <v>0</v>
      </c>
      <c r="BF370" s="204">
        <f>IF(N370="snížená",J370,0)</f>
        <v>0</v>
      </c>
      <c r="BG370" s="204">
        <f>IF(N370="zákl. přenesená",J370,0)</f>
        <v>0</v>
      </c>
      <c r="BH370" s="204">
        <f>IF(N370="sníž. přenesená",J370,0)</f>
        <v>0</v>
      </c>
      <c r="BI370" s="204">
        <f>IF(N370="nulová",J370,0)</f>
        <v>0</v>
      </c>
      <c r="BJ370" s="24" t="s">
        <v>79</v>
      </c>
      <c r="BK370" s="204">
        <f>ROUND(I370*H370,2)</f>
        <v>0</v>
      </c>
      <c r="BL370" s="24" t="s">
        <v>236</v>
      </c>
      <c r="BM370" s="24" t="s">
        <v>606</v>
      </c>
    </row>
    <row r="371" spans="2:47" s="1" customFormat="1" ht="40.5">
      <c r="B371" s="41"/>
      <c r="C371" s="63"/>
      <c r="D371" s="207" t="s">
        <v>164</v>
      </c>
      <c r="E371" s="63"/>
      <c r="F371" s="241" t="s">
        <v>607</v>
      </c>
      <c r="G371" s="63"/>
      <c r="H371" s="63"/>
      <c r="I371" s="163"/>
      <c r="J371" s="63"/>
      <c r="K371" s="63"/>
      <c r="L371" s="61"/>
      <c r="M371" s="230"/>
      <c r="N371" s="42"/>
      <c r="O371" s="42"/>
      <c r="P371" s="42"/>
      <c r="Q371" s="42"/>
      <c r="R371" s="42"/>
      <c r="S371" s="42"/>
      <c r="T371" s="78"/>
      <c r="AT371" s="24" t="s">
        <v>164</v>
      </c>
      <c r="AU371" s="24" t="s">
        <v>81</v>
      </c>
    </row>
    <row r="372" spans="2:51" s="11" customFormat="1" ht="13.5">
      <c r="B372" s="205"/>
      <c r="C372" s="206"/>
      <c r="D372" s="207" t="s">
        <v>151</v>
      </c>
      <c r="E372" s="208" t="s">
        <v>21</v>
      </c>
      <c r="F372" s="209" t="s">
        <v>232</v>
      </c>
      <c r="G372" s="206"/>
      <c r="H372" s="210" t="s">
        <v>21</v>
      </c>
      <c r="I372" s="211"/>
      <c r="J372" s="206"/>
      <c r="K372" s="206"/>
      <c r="L372" s="212"/>
      <c r="M372" s="213"/>
      <c r="N372" s="214"/>
      <c r="O372" s="214"/>
      <c r="P372" s="214"/>
      <c r="Q372" s="214"/>
      <c r="R372" s="214"/>
      <c r="S372" s="214"/>
      <c r="T372" s="215"/>
      <c r="AT372" s="216" t="s">
        <v>151</v>
      </c>
      <c r="AU372" s="216" t="s">
        <v>81</v>
      </c>
      <c r="AV372" s="11" t="s">
        <v>79</v>
      </c>
      <c r="AW372" s="11" t="s">
        <v>35</v>
      </c>
      <c r="AX372" s="11" t="s">
        <v>71</v>
      </c>
      <c r="AY372" s="216" t="s">
        <v>141</v>
      </c>
    </row>
    <row r="373" spans="2:51" s="12" customFormat="1" ht="13.5">
      <c r="B373" s="217"/>
      <c r="C373" s="218"/>
      <c r="D373" s="207" t="s">
        <v>151</v>
      </c>
      <c r="E373" s="242" t="s">
        <v>21</v>
      </c>
      <c r="F373" s="243" t="s">
        <v>440</v>
      </c>
      <c r="G373" s="218"/>
      <c r="H373" s="244">
        <v>15.42</v>
      </c>
      <c r="I373" s="223"/>
      <c r="J373" s="218"/>
      <c r="K373" s="218"/>
      <c r="L373" s="224"/>
      <c r="M373" s="225"/>
      <c r="N373" s="226"/>
      <c r="O373" s="226"/>
      <c r="P373" s="226"/>
      <c r="Q373" s="226"/>
      <c r="R373" s="226"/>
      <c r="S373" s="226"/>
      <c r="T373" s="227"/>
      <c r="AT373" s="228" t="s">
        <v>151</v>
      </c>
      <c r="AU373" s="228" t="s">
        <v>81</v>
      </c>
      <c r="AV373" s="12" t="s">
        <v>81</v>
      </c>
      <c r="AW373" s="12" t="s">
        <v>35</v>
      </c>
      <c r="AX373" s="12" t="s">
        <v>71</v>
      </c>
      <c r="AY373" s="228" t="s">
        <v>141</v>
      </c>
    </row>
    <row r="374" spans="2:51" s="12" customFormat="1" ht="13.5">
      <c r="B374" s="217"/>
      <c r="C374" s="218"/>
      <c r="D374" s="207" t="s">
        <v>151</v>
      </c>
      <c r="E374" s="242" t="s">
        <v>21</v>
      </c>
      <c r="F374" s="243" t="s">
        <v>441</v>
      </c>
      <c r="G374" s="218"/>
      <c r="H374" s="244">
        <v>15.96</v>
      </c>
      <c r="I374" s="223"/>
      <c r="J374" s="218"/>
      <c r="K374" s="218"/>
      <c r="L374" s="224"/>
      <c r="M374" s="225"/>
      <c r="N374" s="226"/>
      <c r="O374" s="226"/>
      <c r="P374" s="226"/>
      <c r="Q374" s="226"/>
      <c r="R374" s="226"/>
      <c r="S374" s="226"/>
      <c r="T374" s="227"/>
      <c r="AT374" s="228" t="s">
        <v>151</v>
      </c>
      <c r="AU374" s="228" t="s">
        <v>81</v>
      </c>
      <c r="AV374" s="12" t="s">
        <v>81</v>
      </c>
      <c r="AW374" s="12" t="s">
        <v>35</v>
      </c>
      <c r="AX374" s="12" t="s">
        <v>71</v>
      </c>
      <c r="AY374" s="228" t="s">
        <v>141</v>
      </c>
    </row>
    <row r="375" spans="2:51" s="13" customFormat="1" ht="13.5">
      <c r="B375" s="245"/>
      <c r="C375" s="246"/>
      <c r="D375" s="219" t="s">
        <v>151</v>
      </c>
      <c r="E375" s="247" t="s">
        <v>21</v>
      </c>
      <c r="F375" s="248" t="s">
        <v>189</v>
      </c>
      <c r="G375" s="246"/>
      <c r="H375" s="249">
        <v>31.38</v>
      </c>
      <c r="I375" s="250"/>
      <c r="J375" s="246"/>
      <c r="K375" s="246"/>
      <c r="L375" s="251"/>
      <c r="M375" s="252"/>
      <c r="N375" s="253"/>
      <c r="O375" s="253"/>
      <c r="P375" s="253"/>
      <c r="Q375" s="253"/>
      <c r="R375" s="253"/>
      <c r="S375" s="253"/>
      <c r="T375" s="254"/>
      <c r="AT375" s="255" t="s">
        <v>151</v>
      </c>
      <c r="AU375" s="255" t="s">
        <v>81</v>
      </c>
      <c r="AV375" s="13" t="s">
        <v>149</v>
      </c>
      <c r="AW375" s="13" t="s">
        <v>35</v>
      </c>
      <c r="AX375" s="13" t="s">
        <v>79</v>
      </c>
      <c r="AY375" s="255" t="s">
        <v>141</v>
      </c>
    </row>
    <row r="376" spans="2:65" s="1" customFormat="1" ht="16.5" customHeight="1">
      <c r="B376" s="41"/>
      <c r="C376" s="231" t="s">
        <v>608</v>
      </c>
      <c r="D376" s="231" t="s">
        <v>172</v>
      </c>
      <c r="E376" s="232" t="s">
        <v>609</v>
      </c>
      <c r="F376" s="233" t="s">
        <v>610</v>
      </c>
      <c r="G376" s="234" t="s">
        <v>181</v>
      </c>
      <c r="H376" s="235">
        <v>34.518</v>
      </c>
      <c r="I376" s="236"/>
      <c r="J376" s="237">
        <f>ROUND(I376*H376,2)</f>
        <v>0</v>
      </c>
      <c r="K376" s="233" t="s">
        <v>148</v>
      </c>
      <c r="L376" s="238"/>
      <c r="M376" s="239" t="s">
        <v>21</v>
      </c>
      <c r="N376" s="240" t="s">
        <v>42</v>
      </c>
      <c r="O376" s="42"/>
      <c r="P376" s="202">
        <f>O376*H376</f>
        <v>0</v>
      </c>
      <c r="Q376" s="202">
        <v>0.0155</v>
      </c>
      <c r="R376" s="202">
        <f>Q376*H376</f>
        <v>0.535029</v>
      </c>
      <c r="S376" s="202">
        <v>0</v>
      </c>
      <c r="T376" s="203">
        <f>S376*H376</f>
        <v>0</v>
      </c>
      <c r="AR376" s="24" t="s">
        <v>320</v>
      </c>
      <c r="AT376" s="24" t="s">
        <v>172</v>
      </c>
      <c r="AU376" s="24" t="s">
        <v>81</v>
      </c>
      <c r="AY376" s="24" t="s">
        <v>141</v>
      </c>
      <c r="BE376" s="204">
        <f>IF(N376="základní",J376,0)</f>
        <v>0</v>
      </c>
      <c r="BF376" s="204">
        <f>IF(N376="snížená",J376,0)</f>
        <v>0</v>
      </c>
      <c r="BG376" s="204">
        <f>IF(N376="zákl. přenesená",J376,0)</f>
        <v>0</v>
      </c>
      <c r="BH376" s="204">
        <f>IF(N376="sníž. přenesená",J376,0)</f>
        <v>0</v>
      </c>
      <c r="BI376" s="204">
        <f>IF(N376="nulová",J376,0)</f>
        <v>0</v>
      </c>
      <c r="BJ376" s="24" t="s">
        <v>79</v>
      </c>
      <c r="BK376" s="204">
        <f>ROUND(I376*H376,2)</f>
        <v>0</v>
      </c>
      <c r="BL376" s="24" t="s">
        <v>236</v>
      </c>
      <c r="BM376" s="24" t="s">
        <v>611</v>
      </c>
    </row>
    <row r="377" spans="2:47" s="1" customFormat="1" ht="27">
      <c r="B377" s="41"/>
      <c r="C377" s="63"/>
      <c r="D377" s="207" t="s">
        <v>164</v>
      </c>
      <c r="E377" s="63"/>
      <c r="F377" s="241" t="s">
        <v>612</v>
      </c>
      <c r="G377" s="63"/>
      <c r="H377" s="63"/>
      <c r="I377" s="163"/>
      <c r="J377" s="63"/>
      <c r="K377" s="63"/>
      <c r="L377" s="61"/>
      <c r="M377" s="230"/>
      <c r="N377" s="42"/>
      <c r="O377" s="42"/>
      <c r="P377" s="42"/>
      <c r="Q377" s="42"/>
      <c r="R377" s="42"/>
      <c r="S377" s="42"/>
      <c r="T377" s="78"/>
      <c r="AT377" s="24" t="s">
        <v>164</v>
      </c>
      <c r="AU377" s="24" t="s">
        <v>81</v>
      </c>
    </row>
    <row r="378" spans="2:51" s="12" customFormat="1" ht="13.5">
      <c r="B378" s="217"/>
      <c r="C378" s="218"/>
      <c r="D378" s="219" t="s">
        <v>151</v>
      </c>
      <c r="E378" s="218"/>
      <c r="F378" s="221" t="s">
        <v>613</v>
      </c>
      <c r="G378" s="218"/>
      <c r="H378" s="222">
        <v>34.518</v>
      </c>
      <c r="I378" s="223"/>
      <c r="J378" s="218"/>
      <c r="K378" s="218"/>
      <c r="L378" s="224"/>
      <c r="M378" s="225"/>
      <c r="N378" s="226"/>
      <c r="O378" s="226"/>
      <c r="P378" s="226"/>
      <c r="Q378" s="226"/>
      <c r="R378" s="226"/>
      <c r="S378" s="226"/>
      <c r="T378" s="227"/>
      <c r="AT378" s="228" t="s">
        <v>151</v>
      </c>
      <c r="AU378" s="228" t="s">
        <v>81</v>
      </c>
      <c r="AV378" s="12" t="s">
        <v>81</v>
      </c>
      <c r="AW378" s="12" t="s">
        <v>6</v>
      </c>
      <c r="AX378" s="12" t="s">
        <v>79</v>
      </c>
      <c r="AY378" s="228" t="s">
        <v>141</v>
      </c>
    </row>
    <row r="379" spans="2:65" s="1" customFormat="1" ht="25.5" customHeight="1">
      <c r="B379" s="41"/>
      <c r="C379" s="193" t="s">
        <v>614</v>
      </c>
      <c r="D379" s="193" t="s">
        <v>144</v>
      </c>
      <c r="E379" s="194" t="s">
        <v>615</v>
      </c>
      <c r="F379" s="195" t="s">
        <v>616</v>
      </c>
      <c r="G379" s="196" t="s">
        <v>548</v>
      </c>
      <c r="H379" s="197">
        <v>28</v>
      </c>
      <c r="I379" s="198"/>
      <c r="J379" s="199">
        <f>ROUND(I379*H379,2)</f>
        <v>0</v>
      </c>
      <c r="K379" s="195" t="s">
        <v>156</v>
      </c>
      <c r="L379" s="61"/>
      <c r="M379" s="200" t="s">
        <v>21</v>
      </c>
      <c r="N379" s="201" t="s">
        <v>42</v>
      </c>
      <c r="O379" s="42"/>
      <c r="P379" s="202">
        <f>O379*H379</f>
        <v>0</v>
      </c>
      <c r="Q379" s="202">
        <v>0.00031</v>
      </c>
      <c r="R379" s="202">
        <f>Q379*H379</f>
        <v>0.00868</v>
      </c>
      <c r="S379" s="202">
        <v>0</v>
      </c>
      <c r="T379" s="203">
        <f>S379*H379</f>
        <v>0</v>
      </c>
      <c r="AR379" s="24" t="s">
        <v>236</v>
      </c>
      <c r="AT379" s="24" t="s">
        <v>144</v>
      </c>
      <c r="AU379" s="24" t="s">
        <v>81</v>
      </c>
      <c r="AY379" s="24" t="s">
        <v>141</v>
      </c>
      <c r="BE379" s="204">
        <f>IF(N379="základní",J379,0)</f>
        <v>0</v>
      </c>
      <c r="BF379" s="204">
        <f>IF(N379="snížená",J379,0)</f>
        <v>0</v>
      </c>
      <c r="BG379" s="204">
        <f>IF(N379="zákl. přenesená",J379,0)</f>
        <v>0</v>
      </c>
      <c r="BH379" s="204">
        <f>IF(N379="sníž. přenesená",J379,0)</f>
        <v>0</v>
      </c>
      <c r="BI379" s="204">
        <f>IF(N379="nulová",J379,0)</f>
        <v>0</v>
      </c>
      <c r="BJ379" s="24" t="s">
        <v>79</v>
      </c>
      <c r="BK379" s="204">
        <f>ROUND(I379*H379,2)</f>
        <v>0</v>
      </c>
      <c r="BL379" s="24" t="s">
        <v>236</v>
      </c>
      <c r="BM379" s="24" t="s">
        <v>617</v>
      </c>
    </row>
    <row r="380" spans="2:51" s="11" customFormat="1" ht="13.5">
      <c r="B380" s="205"/>
      <c r="C380" s="206"/>
      <c r="D380" s="207" t="s">
        <v>151</v>
      </c>
      <c r="E380" s="208" t="s">
        <v>21</v>
      </c>
      <c r="F380" s="209" t="s">
        <v>618</v>
      </c>
      <c r="G380" s="206"/>
      <c r="H380" s="210" t="s">
        <v>21</v>
      </c>
      <c r="I380" s="211"/>
      <c r="J380" s="206"/>
      <c r="K380" s="206"/>
      <c r="L380" s="212"/>
      <c r="M380" s="213"/>
      <c r="N380" s="214"/>
      <c r="O380" s="214"/>
      <c r="P380" s="214"/>
      <c r="Q380" s="214"/>
      <c r="R380" s="214"/>
      <c r="S380" s="214"/>
      <c r="T380" s="215"/>
      <c r="AT380" s="216" t="s">
        <v>151</v>
      </c>
      <c r="AU380" s="216" t="s">
        <v>81</v>
      </c>
      <c r="AV380" s="11" t="s">
        <v>79</v>
      </c>
      <c r="AW380" s="11" t="s">
        <v>35</v>
      </c>
      <c r="AX380" s="11" t="s">
        <v>71</v>
      </c>
      <c r="AY380" s="216" t="s">
        <v>141</v>
      </c>
    </row>
    <row r="381" spans="2:51" s="11" customFormat="1" ht="13.5">
      <c r="B381" s="205"/>
      <c r="C381" s="206"/>
      <c r="D381" s="207" t="s">
        <v>151</v>
      </c>
      <c r="E381" s="208" t="s">
        <v>21</v>
      </c>
      <c r="F381" s="209" t="s">
        <v>619</v>
      </c>
      <c r="G381" s="206"/>
      <c r="H381" s="210" t="s">
        <v>21</v>
      </c>
      <c r="I381" s="211"/>
      <c r="J381" s="206"/>
      <c r="K381" s="206"/>
      <c r="L381" s="212"/>
      <c r="M381" s="213"/>
      <c r="N381" s="214"/>
      <c r="O381" s="214"/>
      <c r="P381" s="214"/>
      <c r="Q381" s="214"/>
      <c r="R381" s="214"/>
      <c r="S381" s="214"/>
      <c r="T381" s="215"/>
      <c r="AT381" s="216" t="s">
        <v>151</v>
      </c>
      <c r="AU381" s="216" t="s">
        <v>81</v>
      </c>
      <c r="AV381" s="11" t="s">
        <v>79</v>
      </c>
      <c r="AW381" s="11" t="s">
        <v>35</v>
      </c>
      <c r="AX381" s="11" t="s">
        <v>71</v>
      </c>
      <c r="AY381" s="216" t="s">
        <v>141</v>
      </c>
    </row>
    <row r="382" spans="2:51" s="12" customFormat="1" ht="13.5">
      <c r="B382" s="217"/>
      <c r="C382" s="218"/>
      <c r="D382" s="207" t="s">
        <v>151</v>
      </c>
      <c r="E382" s="242" t="s">
        <v>21</v>
      </c>
      <c r="F382" s="243" t="s">
        <v>620</v>
      </c>
      <c r="G382" s="218"/>
      <c r="H382" s="244">
        <v>28</v>
      </c>
      <c r="I382" s="223"/>
      <c r="J382" s="218"/>
      <c r="K382" s="218"/>
      <c r="L382" s="224"/>
      <c r="M382" s="225"/>
      <c r="N382" s="226"/>
      <c r="O382" s="226"/>
      <c r="P382" s="226"/>
      <c r="Q382" s="226"/>
      <c r="R382" s="226"/>
      <c r="S382" s="226"/>
      <c r="T382" s="227"/>
      <c r="AT382" s="228" t="s">
        <v>151</v>
      </c>
      <c r="AU382" s="228" t="s">
        <v>81</v>
      </c>
      <c r="AV382" s="12" t="s">
        <v>81</v>
      </c>
      <c r="AW382" s="12" t="s">
        <v>35</v>
      </c>
      <c r="AX382" s="12" t="s">
        <v>71</v>
      </c>
      <c r="AY382" s="228" t="s">
        <v>141</v>
      </c>
    </row>
    <row r="383" spans="2:51" s="13" customFormat="1" ht="13.5">
      <c r="B383" s="245"/>
      <c r="C383" s="246"/>
      <c r="D383" s="219" t="s">
        <v>151</v>
      </c>
      <c r="E383" s="247" t="s">
        <v>21</v>
      </c>
      <c r="F383" s="248" t="s">
        <v>189</v>
      </c>
      <c r="G383" s="246"/>
      <c r="H383" s="249">
        <v>28</v>
      </c>
      <c r="I383" s="250"/>
      <c r="J383" s="246"/>
      <c r="K383" s="246"/>
      <c r="L383" s="251"/>
      <c r="M383" s="252"/>
      <c r="N383" s="253"/>
      <c r="O383" s="253"/>
      <c r="P383" s="253"/>
      <c r="Q383" s="253"/>
      <c r="R383" s="253"/>
      <c r="S383" s="253"/>
      <c r="T383" s="254"/>
      <c r="AT383" s="255" t="s">
        <v>151</v>
      </c>
      <c r="AU383" s="255" t="s">
        <v>81</v>
      </c>
      <c r="AV383" s="13" t="s">
        <v>149</v>
      </c>
      <c r="AW383" s="13" t="s">
        <v>35</v>
      </c>
      <c r="AX383" s="13" t="s">
        <v>79</v>
      </c>
      <c r="AY383" s="255" t="s">
        <v>141</v>
      </c>
    </row>
    <row r="384" spans="2:65" s="1" customFormat="1" ht="25.5" customHeight="1">
      <c r="B384" s="41"/>
      <c r="C384" s="193" t="s">
        <v>621</v>
      </c>
      <c r="D384" s="193" t="s">
        <v>144</v>
      </c>
      <c r="E384" s="194" t="s">
        <v>622</v>
      </c>
      <c r="F384" s="195" t="s">
        <v>623</v>
      </c>
      <c r="G384" s="196" t="s">
        <v>548</v>
      </c>
      <c r="H384" s="197">
        <v>15.69</v>
      </c>
      <c r="I384" s="198"/>
      <c r="J384" s="199">
        <f>ROUND(I384*H384,2)</f>
        <v>0</v>
      </c>
      <c r="K384" s="195" t="s">
        <v>156</v>
      </c>
      <c r="L384" s="61"/>
      <c r="M384" s="200" t="s">
        <v>21</v>
      </c>
      <c r="N384" s="201" t="s">
        <v>42</v>
      </c>
      <c r="O384" s="42"/>
      <c r="P384" s="202">
        <f>O384*H384</f>
        <v>0</v>
      </c>
      <c r="Q384" s="202">
        <v>0.00026</v>
      </c>
      <c r="R384" s="202">
        <f>Q384*H384</f>
        <v>0.0040793999999999995</v>
      </c>
      <c r="S384" s="202">
        <v>0</v>
      </c>
      <c r="T384" s="203">
        <f>S384*H384</f>
        <v>0</v>
      </c>
      <c r="AR384" s="24" t="s">
        <v>236</v>
      </c>
      <c r="AT384" s="24" t="s">
        <v>144</v>
      </c>
      <c r="AU384" s="24" t="s">
        <v>81</v>
      </c>
      <c r="AY384" s="24" t="s">
        <v>141</v>
      </c>
      <c r="BE384" s="204">
        <f>IF(N384="základní",J384,0)</f>
        <v>0</v>
      </c>
      <c r="BF384" s="204">
        <f>IF(N384="snížená",J384,0)</f>
        <v>0</v>
      </c>
      <c r="BG384" s="204">
        <f>IF(N384="zákl. přenesená",J384,0)</f>
        <v>0</v>
      </c>
      <c r="BH384" s="204">
        <f>IF(N384="sníž. přenesená",J384,0)</f>
        <v>0</v>
      </c>
      <c r="BI384" s="204">
        <f>IF(N384="nulová",J384,0)</f>
        <v>0</v>
      </c>
      <c r="BJ384" s="24" t="s">
        <v>79</v>
      </c>
      <c r="BK384" s="204">
        <f>ROUND(I384*H384,2)</f>
        <v>0</v>
      </c>
      <c r="BL384" s="24" t="s">
        <v>236</v>
      </c>
      <c r="BM384" s="24" t="s">
        <v>624</v>
      </c>
    </row>
    <row r="385" spans="2:51" s="11" customFormat="1" ht="13.5">
      <c r="B385" s="205"/>
      <c r="C385" s="206"/>
      <c r="D385" s="207" t="s">
        <v>151</v>
      </c>
      <c r="E385" s="208" t="s">
        <v>21</v>
      </c>
      <c r="F385" s="209" t="s">
        <v>232</v>
      </c>
      <c r="G385" s="206"/>
      <c r="H385" s="210" t="s">
        <v>21</v>
      </c>
      <c r="I385" s="211"/>
      <c r="J385" s="206"/>
      <c r="K385" s="206"/>
      <c r="L385" s="212"/>
      <c r="M385" s="213"/>
      <c r="N385" s="214"/>
      <c r="O385" s="214"/>
      <c r="P385" s="214"/>
      <c r="Q385" s="214"/>
      <c r="R385" s="214"/>
      <c r="S385" s="214"/>
      <c r="T385" s="215"/>
      <c r="AT385" s="216" t="s">
        <v>151</v>
      </c>
      <c r="AU385" s="216" t="s">
        <v>81</v>
      </c>
      <c r="AV385" s="11" t="s">
        <v>79</v>
      </c>
      <c r="AW385" s="11" t="s">
        <v>35</v>
      </c>
      <c r="AX385" s="11" t="s">
        <v>71</v>
      </c>
      <c r="AY385" s="216" t="s">
        <v>141</v>
      </c>
    </row>
    <row r="386" spans="2:51" s="12" customFormat="1" ht="13.5">
      <c r="B386" s="217"/>
      <c r="C386" s="218"/>
      <c r="D386" s="207" t="s">
        <v>151</v>
      </c>
      <c r="E386" s="242" t="s">
        <v>21</v>
      </c>
      <c r="F386" s="243" t="s">
        <v>625</v>
      </c>
      <c r="G386" s="218"/>
      <c r="H386" s="244">
        <v>7.71</v>
      </c>
      <c r="I386" s="223"/>
      <c r="J386" s="218"/>
      <c r="K386" s="218"/>
      <c r="L386" s="224"/>
      <c r="M386" s="225"/>
      <c r="N386" s="226"/>
      <c r="O386" s="226"/>
      <c r="P386" s="226"/>
      <c r="Q386" s="226"/>
      <c r="R386" s="226"/>
      <c r="S386" s="226"/>
      <c r="T386" s="227"/>
      <c r="AT386" s="228" t="s">
        <v>151</v>
      </c>
      <c r="AU386" s="228" t="s">
        <v>81</v>
      </c>
      <c r="AV386" s="12" t="s">
        <v>81</v>
      </c>
      <c r="AW386" s="12" t="s">
        <v>35</v>
      </c>
      <c r="AX386" s="12" t="s">
        <v>71</v>
      </c>
      <c r="AY386" s="228" t="s">
        <v>141</v>
      </c>
    </row>
    <row r="387" spans="2:51" s="12" customFormat="1" ht="13.5">
      <c r="B387" s="217"/>
      <c r="C387" s="218"/>
      <c r="D387" s="207" t="s">
        <v>151</v>
      </c>
      <c r="E387" s="242" t="s">
        <v>21</v>
      </c>
      <c r="F387" s="243" t="s">
        <v>626</v>
      </c>
      <c r="G387" s="218"/>
      <c r="H387" s="244">
        <v>7.98</v>
      </c>
      <c r="I387" s="223"/>
      <c r="J387" s="218"/>
      <c r="K387" s="218"/>
      <c r="L387" s="224"/>
      <c r="M387" s="225"/>
      <c r="N387" s="226"/>
      <c r="O387" s="226"/>
      <c r="P387" s="226"/>
      <c r="Q387" s="226"/>
      <c r="R387" s="226"/>
      <c r="S387" s="226"/>
      <c r="T387" s="227"/>
      <c r="AT387" s="228" t="s">
        <v>151</v>
      </c>
      <c r="AU387" s="228" t="s">
        <v>81</v>
      </c>
      <c r="AV387" s="12" t="s">
        <v>81</v>
      </c>
      <c r="AW387" s="12" t="s">
        <v>35</v>
      </c>
      <c r="AX387" s="12" t="s">
        <v>71</v>
      </c>
      <c r="AY387" s="228" t="s">
        <v>141</v>
      </c>
    </row>
    <row r="388" spans="2:51" s="13" customFormat="1" ht="13.5">
      <c r="B388" s="245"/>
      <c r="C388" s="246"/>
      <c r="D388" s="219" t="s">
        <v>151</v>
      </c>
      <c r="E388" s="247" t="s">
        <v>21</v>
      </c>
      <c r="F388" s="248" t="s">
        <v>189</v>
      </c>
      <c r="G388" s="246"/>
      <c r="H388" s="249">
        <v>15.69</v>
      </c>
      <c r="I388" s="250"/>
      <c r="J388" s="246"/>
      <c r="K388" s="246"/>
      <c r="L388" s="251"/>
      <c r="M388" s="252"/>
      <c r="N388" s="253"/>
      <c r="O388" s="253"/>
      <c r="P388" s="253"/>
      <c r="Q388" s="253"/>
      <c r="R388" s="253"/>
      <c r="S388" s="253"/>
      <c r="T388" s="254"/>
      <c r="AT388" s="255" t="s">
        <v>151</v>
      </c>
      <c r="AU388" s="255" t="s">
        <v>81</v>
      </c>
      <c r="AV388" s="13" t="s">
        <v>149</v>
      </c>
      <c r="AW388" s="13" t="s">
        <v>35</v>
      </c>
      <c r="AX388" s="13" t="s">
        <v>79</v>
      </c>
      <c r="AY388" s="255" t="s">
        <v>141</v>
      </c>
    </row>
    <row r="389" spans="2:65" s="1" customFormat="1" ht="16.5" customHeight="1">
      <c r="B389" s="41"/>
      <c r="C389" s="193" t="s">
        <v>627</v>
      </c>
      <c r="D389" s="193" t="s">
        <v>144</v>
      </c>
      <c r="E389" s="194" t="s">
        <v>628</v>
      </c>
      <c r="F389" s="195" t="s">
        <v>629</v>
      </c>
      <c r="G389" s="196" t="s">
        <v>181</v>
      </c>
      <c r="H389" s="197">
        <v>31.38</v>
      </c>
      <c r="I389" s="198"/>
      <c r="J389" s="199">
        <f>ROUND(I389*H389,2)</f>
        <v>0</v>
      </c>
      <c r="K389" s="195" t="s">
        <v>156</v>
      </c>
      <c r="L389" s="61"/>
      <c r="M389" s="200" t="s">
        <v>21</v>
      </c>
      <c r="N389" s="201" t="s">
        <v>42</v>
      </c>
      <c r="O389" s="42"/>
      <c r="P389" s="202">
        <f>O389*H389</f>
        <v>0</v>
      </c>
      <c r="Q389" s="202">
        <v>0.0003</v>
      </c>
      <c r="R389" s="202">
        <f>Q389*H389</f>
        <v>0.009413999999999999</v>
      </c>
      <c r="S389" s="202">
        <v>0</v>
      </c>
      <c r="T389" s="203">
        <f>S389*H389</f>
        <v>0</v>
      </c>
      <c r="AR389" s="24" t="s">
        <v>236</v>
      </c>
      <c r="AT389" s="24" t="s">
        <v>144</v>
      </c>
      <c r="AU389" s="24" t="s">
        <v>81</v>
      </c>
      <c r="AY389" s="24" t="s">
        <v>141</v>
      </c>
      <c r="BE389" s="204">
        <f>IF(N389="základní",J389,0)</f>
        <v>0</v>
      </c>
      <c r="BF389" s="204">
        <f>IF(N389="snížená",J389,0)</f>
        <v>0</v>
      </c>
      <c r="BG389" s="204">
        <f>IF(N389="zákl. přenesená",J389,0)</f>
        <v>0</v>
      </c>
      <c r="BH389" s="204">
        <f>IF(N389="sníž. přenesená",J389,0)</f>
        <v>0</v>
      </c>
      <c r="BI389" s="204">
        <f>IF(N389="nulová",J389,0)</f>
        <v>0</v>
      </c>
      <c r="BJ389" s="24" t="s">
        <v>79</v>
      </c>
      <c r="BK389" s="204">
        <f>ROUND(I389*H389,2)</f>
        <v>0</v>
      </c>
      <c r="BL389" s="24" t="s">
        <v>236</v>
      </c>
      <c r="BM389" s="24" t="s">
        <v>630</v>
      </c>
    </row>
    <row r="390" spans="2:65" s="1" customFormat="1" ht="38.25" customHeight="1">
      <c r="B390" s="41"/>
      <c r="C390" s="193" t="s">
        <v>631</v>
      </c>
      <c r="D390" s="193" t="s">
        <v>144</v>
      </c>
      <c r="E390" s="194" t="s">
        <v>632</v>
      </c>
      <c r="F390" s="195" t="s">
        <v>633</v>
      </c>
      <c r="G390" s="196" t="s">
        <v>445</v>
      </c>
      <c r="H390" s="259"/>
      <c r="I390" s="198"/>
      <c r="J390" s="199">
        <f>ROUND(I390*H390,2)</f>
        <v>0</v>
      </c>
      <c r="K390" s="195" t="s">
        <v>156</v>
      </c>
      <c r="L390" s="61"/>
      <c r="M390" s="200" t="s">
        <v>21</v>
      </c>
      <c r="N390" s="201" t="s">
        <v>42</v>
      </c>
      <c r="O390" s="42"/>
      <c r="P390" s="202">
        <f>O390*H390</f>
        <v>0</v>
      </c>
      <c r="Q390" s="202">
        <v>0</v>
      </c>
      <c r="R390" s="202">
        <f>Q390*H390</f>
        <v>0</v>
      </c>
      <c r="S390" s="202">
        <v>0</v>
      </c>
      <c r="T390" s="203">
        <f>S390*H390</f>
        <v>0</v>
      </c>
      <c r="AR390" s="24" t="s">
        <v>236</v>
      </c>
      <c r="AT390" s="24" t="s">
        <v>144</v>
      </c>
      <c r="AU390" s="24" t="s">
        <v>81</v>
      </c>
      <c r="AY390" s="24" t="s">
        <v>141</v>
      </c>
      <c r="BE390" s="204">
        <f>IF(N390="základní",J390,0)</f>
        <v>0</v>
      </c>
      <c r="BF390" s="204">
        <f>IF(N390="snížená",J390,0)</f>
        <v>0</v>
      </c>
      <c r="BG390" s="204">
        <f>IF(N390="zákl. přenesená",J390,0)</f>
        <v>0</v>
      </c>
      <c r="BH390" s="204">
        <f>IF(N390="sníž. přenesená",J390,0)</f>
        <v>0</v>
      </c>
      <c r="BI390" s="204">
        <f>IF(N390="nulová",J390,0)</f>
        <v>0</v>
      </c>
      <c r="BJ390" s="24" t="s">
        <v>79</v>
      </c>
      <c r="BK390" s="204">
        <f>ROUND(I390*H390,2)</f>
        <v>0</v>
      </c>
      <c r="BL390" s="24" t="s">
        <v>236</v>
      </c>
      <c r="BM390" s="24" t="s">
        <v>634</v>
      </c>
    </row>
    <row r="391" spans="2:63" s="10" customFormat="1" ht="29.85" customHeight="1">
      <c r="B391" s="176"/>
      <c r="C391" s="177"/>
      <c r="D391" s="190" t="s">
        <v>70</v>
      </c>
      <c r="E391" s="191" t="s">
        <v>635</v>
      </c>
      <c r="F391" s="191" t="s">
        <v>636</v>
      </c>
      <c r="G391" s="177"/>
      <c r="H391" s="177"/>
      <c r="I391" s="180"/>
      <c r="J391" s="192">
        <f>BK391</f>
        <v>0</v>
      </c>
      <c r="K391" s="177"/>
      <c r="L391" s="182"/>
      <c r="M391" s="183"/>
      <c r="N391" s="184"/>
      <c r="O391" s="184"/>
      <c r="P391" s="185">
        <f>SUM(P392:P444)</f>
        <v>0</v>
      </c>
      <c r="Q391" s="184"/>
      <c r="R391" s="185">
        <f>SUM(R392:R444)</f>
        <v>0.42287195</v>
      </c>
      <c r="S391" s="184"/>
      <c r="T391" s="186">
        <f>SUM(T392:T444)</f>
        <v>0.09091339</v>
      </c>
      <c r="AR391" s="187" t="s">
        <v>81</v>
      </c>
      <c r="AT391" s="188" t="s">
        <v>70</v>
      </c>
      <c r="AU391" s="188" t="s">
        <v>79</v>
      </c>
      <c r="AY391" s="187" t="s">
        <v>141</v>
      </c>
      <c r="BK391" s="189">
        <f>SUM(BK392:BK444)</f>
        <v>0</v>
      </c>
    </row>
    <row r="392" spans="2:65" s="1" customFormat="1" ht="16.5" customHeight="1">
      <c r="B392" s="41"/>
      <c r="C392" s="193" t="s">
        <v>637</v>
      </c>
      <c r="D392" s="193" t="s">
        <v>144</v>
      </c>
      <c r="E392" s="194" t="s">
        <v>638</v>
      </c>
      <c r="F392" s="195" t="s">
        <v>639</v>
      </c>
      <c r="G392" s="196" t="s">
        <v>181</v>
      </c>
      <c r="H392" s="197">
        <v>293.269</v>
      </c>
      <c r="I392" s="198"/>
      <c r="J392" s="199">
        <f>ROUND(I392*H392,2)</f>
        <v>0</v>
      </c>
      <c r="K392" s="195" t="s">
        <v>156</v>
      </c>
      <c r="L392" s="61"/>
      <c r="M392" s="200" t="s">
        <v>21</v>
      </c>
      <c r="N392" s="201" t="s">
        <v>42</v>
      </c>
      <c r="O392" s="42"/>
      <c r="P392" s="202">
        <f>O392*H392</f>
        <v>0</v>
      </c>
      <c r="Q392" s="202">
        <v>0.001</v>
      </c>
      <c r="R392" s="202">
        <f>Q392*H392</f>
        <v>0.293269</v>
      </c>
      <c r="S392" s="202">
        <v>0.00031</v>
      </c>
      <c r="T392" s="203">
        <f>S392*H392</f>
        <v>0.09091339</v>
      </c>
      <c r="AR392" s="24" t="s">
        <v>236</v>
      </c>
      <c r="AT392" s="24" t="s">
        <v>144</v>
      </c>
      <c r="AU392" s="24" t="s">
        <v>81</v>
      </c>
      <c r="AY392" s="24" t="s">
        <v>141</v>
      </c>
      <c r="BE392" s="204">
        <f>IF(N392="základní",J392,0)</f>
        <v>0</v>
      </c>
      <c r="BF392" s="204">
        <f>IF(N392="snížená",J392,0)</f>
        <v>0</v>
      </c>
      <c r="BG392" s="204">
        <f>IF(N392="zákl. přenesená",J392,0)</f>
        <v>0</v>
      </c>
      <c r="BH392" s="204">
        <f>IF(N392="sníž. přenesená",J392,0)</f>
        <v>0</v>
      </c>
      <c r="BI392" s="204">
        <f>IF(N392="nulová",J392,0)</f>
        <v>0</v>
      </c>
      <c r="BJ392" s="24" t="s">
        <v>79</v>
      </c>
      <c r="BK392" s="204">
        <f>ROUND(I392*H392,2)</f>
        <v>0</v>
      </c>
      <c r="BL392" s="24" t="s">
        <v>236</v>
      </c>
      <c r="BM392" s="24" t="s">
        <v>640</v>
      </c>
    </row>
    <row r="393" spans="2:51" s="11" customFormat="1" ht="13.5">
      <c r="B393" s="205"/>
      <c r="C393" s="206"/>
      <c r="D393" s="207" t="s">
        <v>151</v>
      </c>
      <c r="E393" s="208" t="s">
        <v>21</v>
      </c>
      <c r="F393" s="209" t="s">
        <v>204</v>
      </c>
      <c r="G393" s="206"/>
      <c r="H393" s="210" t="s">
        <v>21</v>
      </c>
      <c r="I393" s="211"/>
      <c r="J393" s="206"/>
      <c r="K393" s="206"/>
      <c r="L393" s="212"/>
      <c r="M393" s="213"/>
      <c r="N393" s="214"/>
      <c r="O393" s="214"/>
      <c r="P393" s="214"/>
      <c r="Q393" s="214"/>
      <c r="R393" s="214"/>
      <c r="S393" s="214"/>
      <c r="T393" s="215"/>
      <c r="AT393" s="216" t="s">
        <v>151</v>
      </c>
      <c r="AU393" s="216" t="s">
        <v>81</v>
      </c>
      <c r="AV393" s="11" t="s">
        <v>79</v>
      </c>
      <c r="AW393" s="11" t="s">
        <v>35</v>
      </c>
      <c r="AX393" s="11" t="s">
        <v>71</v>
      </c>
      <c r="AY393" s="216" t="s">
        <v>141</v>
      </c>
    </row>
    <row r="394" spans="2:51" s="11" customFormat="1" ht="13.5">
      <c r="B394" s="205"/>
      <c r="C394" s="206"/>
      <c r="D394" s="207" t="s">
        <v>151</v>
      </c>
      <c r="E394" s="208" t="s">
        <v>21</v>
      </c>
      <c r="F394" s="209" t="s">
        <v>641</v>
      </c>
      <c r="G394" s="206"/>
      <c r="H394" s="210" t="s">
        <v>21</v>
      </c>
      <c r="I394" s="211"/>
      <c r="J394" s="206"/>
      <c r="K394" s="206"/>
      <c r="L394" s="212"/>
      <c r="M394" s="213"/>
      <c r="N394" s="214"/>
      <c r="O394" s="214"/>
      <c r="P394" s="214"/>
      <c r="Q394" s="214"/>
      <c r="R394" s="214"/>
      <c r="S394" s="214"/>
      <c r="T394" s="215"/>
      <c r="AT394" s="216" t="s">
        <v>151</v>
      </c>
      <c r="AU394" s="216" t="s">
        <v>81</v>
      </c>
      <c r="AV394" s="11" t="s">
        <v>79</v>
      </c>
      <c r="AW394" s="11" t="s">
        <v>35</v>
      </c>
      <c r="AX394" s="11" t="s">
        <v>71</v>
      </c>
      <c r="AY394" s="216" t="s">
        <v>141</v>
      </c>
    </row>
    <row r="395" spans="2:51" s="12" customFormat="1" ht="13.5">
      <c r="B395" s="217"/>
      <c r="C395" s="218"/>
      <c r="D395" s="207" t="s">
        <v>151</v>
      </c>
      <c r="E395" s="242" t="s">
        <v>21</v>
      </c>
      <c r="F395" s="243" t="s">
        <v>421</v>
      </c>
      <c r="G395" s="218"/>
      <c r="H395" s="244">
        <v>29.28</v>
      </c>
      <c r="I395" s="223"/>
      <c r="J395" s="218"/>
      <c r="K395" s="218"/>
      <c r="L395" s="224"/>
      <c r="M395" s="225"/>
      <c r="N395" s="226"/>
      <c r="O395" s="226"/>
      <c r="P395" s="226"/>
      <c r="Q395" s="226"/>
      <c r="R395" s="226"/>
      <c r="S395" s="226"/>
      <c r="T395" s="227"/>
      <c r="AT395" s="228" t="s">
        <v>151</v>
      </c>
      <c r="AU395" s="228" t="s">
        <v>81</v>
      </c>
      <c r="AV395" s="12" t="s">
        <v>81</v>
      </c>
      <c r="AW395" s="12" t="s">
        <v>35</v>
      </c>
      <c r="AX395" s="12" t="s">
        <v>71</v>
      </c>
      <c r="AY395" s="228" t="s">
        <v>141</v>
      </c>
    </row>
    <row r="396" spans="2:51" s="11" customFormat="1" ht="13.5">
      <c r="B396" s="205"/>
      <c r="C396" s="206"/>
      <c r="D396" s="207" t="s">
        <v>151</v>
      </c>
      <c r="E396" s="208" t="s">
        <v>21</v>
      </c>
      <c r="F396" s="209" t="s">
        <v>642</v>
      </c>
      <c r="G396" s="206"/>
      <c r="H396" s="210" t="s">
        <v>21</v>
      </c>
      <c r="I396" s="211"/>
      <c r="J396" s="206"/>
      <c r="K396" s="206"/>
      <c r="L396" s="212"/>
      <c r="M396" s="213"/>
      <c r="N396" s="214"/>
      <c r="O396" s="214"/>
      <c r="P396" s="214"/>
      <c r="Q396" s="214"/>
      <c r="R396" s="214"/>
      <c r="S396" s="214"/>
      <c r="T396" s="215"/>
      <c r="AT396" s="216" t="s">
        <v>151</v>
      </c>
      <c r="AU396" s="216" t="s">
        <v>81</v>
      </c>
      <c r="AV396" s="11" t="s">
        <v>79</v>
      </c>
      <c r="AW396" s="11" t="s">
        <v>35</v>
      </c>
      <c r="AX396" s="11" t="s">
        <v>71</v>
      </c>
      <c r="AY396" s="216" t="s">
        <v>141</v>
      </c>
    </row>
    <row r="397" spans="2:51" s="11" customFormat="1" ht="13.5">
      <c r="B397" s="205"/>
      <c r="C397" s="206"/>
      <c r="D397" s="207" t="s">
        <v>151</v>
      </c>
      <c r="E397" s="208" t="s">
        <v>21</v>
      </c>
      <c r="F397" s="209" t="s">
        <v>643</v>
      </c>
      <c r="G397" s="206"/>
      <c r="H397" s="210" t="s">
        <v>21</v>
      </c>
      <c r="I397" s="211"/>
      <c r="J397" s="206"/>
      <c r="K397" s="206"/>
      <c r="L397" s="212"/>
      <c r="M397" s="213"/>
      <c r="N397" s="214"/>
      <c r="O397" s="214"/>
      <c r="P397" s="214"/>
      <c r="Q397" s="214"/>
      <c r="R397" s="214"/>
      <c r="S397" s="214"/>
      <c r="T397" s="215"/>
      <c r="AT397" s="216" t="s">
        <v>151</v>
      </c>
      <c r="AU397" s="216" t="s">
        <v>81</v>
      </c>
      <c r="AV397" s="11" t="s">
        <v>79</v>
      </c>
      <c r="AW397" s="11" t="s">
        <v>35</v>
      </c>
      <c r="AX397" s="11" t="s">
        <v>71</v>
      </c>
      <c r="AY397" s="216" t="s">
        <v>141</v>
      </c>
    </row>
    <row r="398" spans="2:51" s="12" customFormat="1" ht="13.5">
      <c r="B398" s="217"/>
      <c r="C398" s="218"/>
      <c r="D398" s="207" t="s">
        <v>151</v>
      </c>
      <c r="E398" s="242" t="s">
        <v>21</v>
      </c>
      <c r="F398" s="243" t="s">
        <v>644</v>
      </c>
      <c r="G398" s="218"/>
      <c r="H398" s="244">
        <v>63.989</v>
      </c>
      <c r="I398" s="223"/>
      <c r="J398" s="218"/>
      <c r="K398" s="218"/>
      <c r="L398" s="224"/>
      <c r="M398" s="225"/>
      <c r="N398" s="226"/>
      <c r="O398" s="226"/>
      <c r="P398" s="226"/>
      <c r="Q398" s="226"/>
      <c r="R398" s="226"/>
      <c r="S398" s="226"/>
      <c r="T398" s="227"/>
      <c r="AT398" s="228" t="s">
        <v>151</v>
      </c>
      <c r="AU398" s="228" t="s">
        <v>81</v>
      </c>
      <c r="AV398" s="12" t="s">
        <v>81</v>
      </c>
      <c r="AW398" s="12" t="s">
        <v>35</v>
      </c>
      <c r="AX398" s="12" t="s">
        <v>71</v>
      </c>
      <c r="AY398" s="228" t="s">
        <v>141</v>
      </c>
    </row>
    <row r="399" spans="2:51" s="12" customFormat="1" ht="13.5">
      <c r="B399" s="217"/>
      <c r="C399" s="218"/>
      <c r="D399" s="207" t="s">
        <v>151</v>
      </c>
      <c r="E399" s="242" t="s">
        <v>21</v>
      </c>
      <c r="F399" s="243" t="s">
        <v>645</v>
      </c>
      <c r="G399" s="218"/>
      <c r="H399" s="244">
        <v>200</v>
      </c>
      <c r="I399" s="223"/>
      <c r="J399" s="218"/>
      <c r="K399" s="218"/>
      <c r="L399" s="224"/>
      <c r="M399" s="225"/>
      <c r="N399" s="226"/>
      <c r="O399" s="226"/>
      <c r="P399" s="226"/>
      <c r="Q399" s="226"/>
      <c r="R399" s="226"/>
      <c r="S399" s="226"/>
      <c r="T399" s="227"/>
      <c r="AT399" s="228" t="s">
        <v>151</v>
      </c>
      <c r="AU399" s="228" t="s">
        <v>81</v>
      </c>
      <c r="AV399" s="12" t="s">
        <v>81</v>
      </c>
      <c r="AW399" s="12" t="s">
        <v>35</v>
      </c>
      <c r="AX399" s="12" t="s">
        <v>71</v>
      </c>
      <c r="AY399" s="228" t="s">
        <v>141</v>
      </c>
    </row>
    <row r="400" spans="2:51" s="13" customFormat="1" ht="13.5">
      <c r="B400" s="245"/>
      <c r="C400" s="246"/>
      <c r="D400" s="219" t="s">
        <v>151</v>
      </c>
      <c r="E400" s="247" t="s">
        <v>21</v>
      </c>
      <c r="F400" s="248" t="s">
        <v>189</v>
      </c>
      <c r="G400" s="246"/>
      <c r="H400" s="249">
        <v>293.269</v>
      </c>
      <c r="I400" s="250"/>
      <c r="J400" s="246"/>
      <c r="K400" s="246"/>
      <c r="L400" s="251"/>
      <c r="M400" s="252"/>
      <c r="N400" s="253"/>
      <c r="O400" s="253"/>
      <c r="P400" s="253"/>
      <c r="Q400" s="253"/>
      <c r="R400" s="253"/>
      <c r="S400" s="253"/>
      <c r="T400" s="254"/>
      <c r="AT400" s="255" t="s">
        <v>151</v>
      </c>
      <c r="AU400" s="255" t="s">
        <v>81</v>
      </c>
      <c r="AV400" s="13" t="s">
        <v>149</v>
      </c>
      <c r="AW400" s="13" t="s">
        <v>35</v>
      </c>
      <c r="AX400" s="13" t="s">
        <v>79</v>
      </c>
      <c r="AY400" s="255" t="s">
        <v>141</v>
      </c>
    </row>
    <row r="401" spans="2:65" s="1" customFormat="1" ht="16.5" customHeight="1">
      <c r="B401" s="41"/>
      <c r="C401" s="193" t="s">
        <v>646</v>
      </c>
      <c r="D401" s="193" t="s">
        <v>144</v>
      </c>
      <c r="E401" s="194" t="s">
        <v>647</v>
      </c>
      <c r="F401" s="195" t="s">
        <v>648</v>
      </c>
      <c r="G401" s="196" t="s">
        <v>181</v>
      </c>
      <c r="H401" s="197">
        <v>278.629</v>
      </c>
      <c r="I401" s="198"/>
      <c r="J401" s="199">
        <f>ROUND(I401*H401,2)</f>
        <v>0</v>
      </c>
      <c r="K401" s="195" t="s">
        <v>156</v>
      </c>
      <c r="L401" s="61"/>
      <c r="M401" s="200" t="s">
        <v>21</v>
      </c>
      <c r="N401" s="201" t="s">
        <v>42</v>
      </c>
      <c r="O401" s="42"/>
      <c r="P401" s="202">
        <f>O401*H401</f>
        <v>0</v>
      </c>
      <c r="Q401" s="202">
        <v>0</v>
      </c>
      <c r="R401" s="202">
        <f>Q401*H401</f>
        <v>0</v>
      </c>
      <c r="S401" s="202">
        <v>0</v>
      </c>
      <c r="T401" s="203">
        <f>S401*H401</f>
        <v>0</v>
      </c>
      <c r="AR401" s="24" t="s">
        <v>236</v>
      </c>
      <c r="AT401" s="24" t="s">
        <v>144</v>
      </c>
      <c r="AU401" s="24" t="s">
        <v>81</v>
      </c>
      <c r="AY401" s="24" t="s">
        <v>141</v>
      </c>
      <c r="BE401" s="204">
        <f>IF(N401="základní",J401,0)</f>
        <v>0</v>
      </c>
      <c r="BF401" s="204">
        <f>IF(N401="snížená",J401,0)</f>
        <v>0</v>
      </c>
      <c r="BG401" s="204">
        <f>IF(N401="zákl. přenesená",J401,0)</f>
        <v>0</v>
      </c>
      <c r="BH401" s="204">
        <f>IF(N401="sníž. přenesená",J401,0)</f>
        <v>0</v>
      </c>
      <c r="BI401" s="204">
        <f>IF(N401="nulová",J401,0)</f>
        <v>0</v>
      </c>
      <c r="BJ401" s="24" t="s">
        <v>79</v>
      </c>
      <c r="BK401" s="204">
        <f>ROUND(I401*H401,2)</f>
        <v>0</v>
      </c>
      <c r="BL401" s="24" t="s">
        <v>236</v>
      </c>
      <c r="BM401" s="24" t="s">
        <v>649</v>
      </c>
    </row>
    <row r="402" spans="2:51" s="11" customFormat="1" ht="13.5">
      <c r="B402" s="205"/>
      <c r="C402" s="206"/>
      <c r="D402" s="207" t="s">
        <v>151</v>
      </c>
      <c r="E402" s="208" t="s">
        <v>21</v>
      </c>
      <c r="F402" s="209" t="s">
        <v>204</v>
      </c>
      <c r="G402" s="206"/>
      <c r="H402" s="210" t="s">
        <v>21</v>
      </c>
      <c r="I402" s="211"/>
      <c r="J402" s="206"/>
      <c r="K402" s="206"/>
      <c r="L402" s="212"/>
      <c r="M402" s="213"/>
      <c r="N402" s="214"/>
      <c r="O402" s="214"/>
      <c r="P402" s="214"/>
      <c r="Q402" s="214"/>
      <c r="R402" s="214"/>
      <c r="S402" s="214"/>
      <c r="T402" s="215"/>
      <c r="AT402" s="216" t="s">
        <v>151</v>
      </c>
      <c r="AU402" s="216" t="s">
        <v>81</v>
      </c>
      <c r="AV402" s="11" t="s">
        <v>79</v>
      </c>
      <c r="AW402" s="11" t="s">
        <v>35</v>
      </c>
      <c r="AX402" s="11" t="s">
        <v>71</v>
      </c>
      <c r="AY402" s="216" t="s">
        <v>141</v>
      </c>
    </row>
    <row r="403" spans="2:51" s="11" customFormat="1" ht="13.5">
      <c r="B403" s="205"/>
      <c r="C403" s="206"/>
      <c r="D403" s="207" t="s">
        <v>151</v>
      </c>
      <c r="E403" s="208" t="s">
        <v>21</v>
      </c>
      <c r="F403" s="209" t="s">
        <v>641</v>
      </c>
      <c r="G403" s="206"/>
      <c r="H403" s="210" t="s">
        <v>21</v>
      </c>
      <c r="I403" s="211"/>
      <c r="J403" s="206"/>
      <c r="K403" s="206"/>
      <c r="L403" s="212"/>
      <c r="M403" s="213"/>
      <c r="N403" s="214"/>
      <c r="O403" s="214"/>
      <c r="P403" s="214"/>
      <c r="Q403" s="214"/>
      <c r="R403" s="214"/>
      <c r="S403" s="214"/>
      <c r="T403" s="215"/>
      <c r="AT403" s="216" t="s">
        <v>151</v>
      </c>
      <c r="AU403" s="216" t="s">
        <v>81</v>
      </c>
      <c r="AV403" s="11" t="s">
        <v>79</v>
      </c>
      <c r="AW403" s="11" t="s">
        <v>35</v>
      </c>
      <c r="AX403" s="11" t="s">
        <v>71</v>
      </c>
      <c r="AY403" s="216" t="s">
        <v>141</v>
      </c>
    </row>
    <row r="404" spans="2:51" s="12" customFormat="1" ht="13.5">
      <c r="B404" s="217"/>
      <c r="C404" s="218"/>
      <c r="D404" s="207" t="s">
        <v>151</v>
      </c>
      <c r="E404" s="242" t="s">
        <v>21</v>
      </c>
      <c r="F404" s="243" t="s">
        <v>206</v>
      </c>
      <c r="G404" s="218"/>
      <c r="H404" s="244">
        <v>14.64</v>
      </c>
      <c r="I404" s="223"/>
      <c r="J404" s="218"/>
      <c r="K404" s="218"/>
      <c r="L404" s="224"/>
      <c r="M404" s="225"/>
      <c r="N404" s="226"/>
      <c r="O404" s="226"/>
      <c r="P404" s="226"/>
      <c r="Q404" s="226"/>
      <c r="R404" s="226"/>
      <c r="S404" s="226"/>
      <c r="T404" s="227"/>
      <c r="AT404" s="228" t="s">
        <v>151</v>
      </c>
      <c r="AU404" s="228" t="s">
        <v>81</v>
      </c>
      <c r="AV404" s="12" t="s">
        <v>81</v>
      </c>
      <c r="AW404" s="12" t="s">
        <v>35</v>
      </c>
      <c r="AX404" s="12" t="s">
        <v>71</v>
      </c>
      <c r="AY404" s="228" t="s">
        <v>141</v>
      </c>
    </row>
    <row r="405" spans="2:51" s="11" customFormat="1" ht="13.5">
      <c r="B405" s="205"/>
      <c r="C405" s="206"/>
      <c r="D405" s="207" t="s">
        <v>151</v>
      </c>
      <c r="E405" s="208" t="s">
        <v>21</v>
      </c>
      <c r="F405" s="209" t="s">
        <v>642</v>
      </c>
      <c r="G405" s="206"/>
      <c r="H405" s="210" t="s">
        <v>21</v>
      </c>
      <c r="I405" s="211"/>
      <c r="J405" s="206"/>
      <c r="K405" s="206"/>
      <c r="L405" s="212"/>
      <c r="M405" s="213"/>
      <c r="N405" s="214"/>
      <c r="O405" s="214"/>
      <c r="P405" s="214"/>
      <c r="Q405" s="214"/>
      <c r="R405" s="214"/>
      <c r="S405" s="214"/>
      <c r="T405" s="215"/>
      <c r="AT405" s="216" t="s">
        <v>151</v>
      </c>
      <c r="AU405" s="216" t="s">
        <v>81</v>
      </c>
      <c r="AV405" s="11" t="s">
        <v>79</v>
      </c>
      <c r="AW405" s="11" t="s">
        <v>35</v>
      </c>
      <c r="AX405" s="11" t="s">
        <v>71</v>
      </c>
      <c r="AY405" s="216" t="s">
        <v>141</v>
      </c>
    </row>
    <row r="406" spans="2:51" s="11" customFormat="1" ht="13.5">
      <c r="B406" s="205"/>
      <c r="C406" s="206"/>
      <c r="D406" s="207" t="s">
        <v>151</v>
      </c>
      <c r="E406" s="208" t="s">
        <v>21</v>
      </c>
      <c r="F406" s="209" t="s">
        <v>643</v>
      </c>
      <c r="G406" s="206"/>
      <c r="H406" s="210" t="s">
        <v>21</v>
      </c>
      <c r="I406" s="211"/>
      <c r="J406" s="206"/>
      <c r="K406" s="206"/>
      <c r="L406" s="212"/>
      <c r="M406" s="213"/>
      <c r="N406" s="214"/>
      <c r="O406" s="214"/>
      <c r="P406" s="214"/>
      <c r="Q406" s="214"/>
      <c r="R406" s="214"/>
      <c r="S406" s="214"/>
      <c r="T406" s="215"/>
      <c r="AT406" s="216" t="s">
        <v>151</v>
      </c>
      <c r="AU406" s="216" t="s">
        <v>81</v>
      </c>
      <c r="AV406" s="11" t="s">
        <v>79</v>
      </c>
      <c r="AW406" s="11" t="s">
        <v>35</v>
      </c>
      <c r="AX406" s="11" t="s">
        <v>71</v>
      </c>
      <c r="AY406" s="216" t="s">
        <v>141</v>
      </c>
    </row>
    <row r="407" spans="2:51" s="12" customFormat="1" ht="13.5">
      <c r="B407" s="217"/>
      <c r="C407" s="218"/>
      <c r="D407" s="207" t="s">
        <v>151</v>
      </c>
      <c r="E407" s="242" t="s">
        <v>21</v>
      </c>
      <c r="F407" s="243" t="s">
        <v>644</v>
      </c>
      <c r="G407" s="218"/>
      <c r="H407" s="244">
        <v>63.989</v>
      </c>
      <c r="I407" s="223"/>
      <c r="J407" s="218"/>
      <c r="K407" s="218"/>
      <c r="L407" s="224"/>
      <c r="M407" s="225"/>
      <c r="N407" s="226"/>
      <c r="O407" s="226"/>
      <c r="P407" s="226"/>
      <c r="Q407" s="226"/>
      <c r="R407" s="226"/>
      <c r="S407" s="226"/>
      <c r="T407" s="227"/>
      <c r="AT407" s="228" t="s">
        <v>151</v>
      </c>
      <c r="AU407" s="228" t="s">
        <v>81</v>
      </c>
      <c r="AV407" s="12" t="s">
        <v>81</v>
      </c>
      <c r="AW407" s="12" t="s">
        <v>35</v>
      </c>
      <c r="AX407" s="12" t="s">
        <v>71</v>
      </c>
      <c r="AY407" s="228" t="s">
        <v>141</v>
      </c>
    </row>
    <row r="408" spans="2:51" s="12" customFormat="1" ht="13.5">
      <c r="B408" s="217"/>
      <c r="C408" s="218"/>
      <c r="D408" s="207" t="s">
        <v>151</v>
      </c>
      <c r="E408" s="242" t="s">
        <v>21</v>
      </c>
      <c r="F408" s="243" t="s">
        <v>645</v>
      </c>
      <c r="G408" s="218"/>
      <c r="H408" s="244">
        <v>200</v>
      </c>
      <c r="I408" s="223"/>
      <c r="J408" s="218"/>
      <c r="K408" s="218"/>
      <c r="L408" s="224"/>
      <c r="M408" s="225"/>
      <c r="N408" s="226"/>
      <c r="O408" s="226"/>
      <c r="P408" s="226"/>
      <c r="Q408" s="226"/>
      <c r="R408" s="226"/>
      <c r="S408" s="226"/>
      <c r="T408" s="227"/>
      <c r="AT408" s="228" t="s">
        <v>151</v>
      </c>
      <c r="AU408" s="228" t="s">
        <v>81</v>
      </c>
      <c r="AV408" s="12" t="s">
        <v>81</v>
      </c>
      <c r="AW408" s="12" t="s">
        <v>35</v>
      </c>
      <c r="AX408" s="12" t="s">
        <v>71</v>
      </c>
      <c r="AY408" s="228" t="s">
        <v>141</v>
      </c>
    </row>
    <row r="409" spans="2:51" s="13" customFormat="1" ht="13.5">
      <c r="B409" s="245"/>
      <c r="C409" s="246"/>
      <c r="D409" s="219" t="s">
        <v>151</v>
      </c>
      <c r="E409" s="247" t="s">
        <v>21</v>
      </c>
      <c r="F409" s="248" t="s">
        <v>189</v>
      </c>
      <c r="G409" s="246"/>
      <c r="H409" s="249">
        <v>278.629</v>
      </c>
      <c r="I409" s="250"/>
      <c r="J409" s="246"/>
      <c r="K409" s="246"/>
      <c r="L409" s="251"/>
      <c r="M409" s="252"/>
      <c r="N409" s="253"/>
      <c r="O409" s="253"/>
      <c r="P409" s="253"/>
      <c r="Q409" s="253"/>
      <c r="R409" s="253"/>
      <c r="S409" s="253"/>
      <c r="T409" s="254"/>
      <c r="AT409" s="255" t="s">
        <v>151</v>
      </c>
      <c r="AU409" s="255" t="s">
        <v>81</v>
      </c>
      <c r="AV409" s="13" t="s">
        <v>149</v>
      </c>
      <c r="AW409" s="13" t="s">
        <v>35</v>
      </c>
      <c r="AX409" s="13" t="s">
        <v>79</v>
      </c>
      <c r="AY409" s="255" t="s">
        <v>141</v>
      </c>
    </row>
    <row r="410" spans="2:65" s="1" customFormat="1" ht="16.5" customHeight="1">
      <c r="B410" s="41"/>
      <c r="C410" s="193" t="s">
        <v>650</v>
      </c>
      <c r="D410" s="193" t="s">
        <v>144</v>
      </c>
      <c r="E410" s="194" t="s">
        <v>651</v>
      </c>
      <c r="F410" s="195" t="s">
        <v>652</v>
      </c>
      <c r="G410" s="196" t="s">
        <v>181</v>
      </c>
      <c r="H410" s="197">
        <v>270.734</v>
      </c>
      <c r="I410" s="198"/>
      <c r="J410" s="199">
        <f>ROUND(I410*H410,2)</f>
        <v>0</v>
      </c>
      <c r="K410" s="195" t="s">
        <v>156</v>
      </c>
      <c r="L410" s="61"/>
      <c r="M410" s="200" t="s">
        <v>21</v>
      </c>
      <c r="N410" s="201" t="s">
        <v>42</v>
      </c>
      <c r="O410" s="42"/>
      <c r="P410" s="202">
        <f>O410*H410</f>
        <v>0</v>
      </c>
      <c r="Q410" s="202">
        <v>0.0002</v>
      </c>
      <c r="R410" s="202">
        <f>Q410*H410</f>
        <v>0.0541468</v>
      </c>
      <c r="S410" s="202">
        <v>0</v>
      </c>
      <c r="T410" s="203">
        <f>S410*H410</f>
        <v>0</v>
      </c>
      <c r="AR410" s="24" t="s">
        <v>236</v>
      </c>
      <c r="AT410" s="24" t="s">
        <v>144</v>
      </c>
      <c r="AU410" s="24" t="s">
        <v>81</v>
      </c>
      <c r="AY410" s="24" t="s">
        <v>141</v>
      </c>
      <c r="BE410" s="204">
        <f>IF(N410="základní",J410,0)</f>
        <v>0</v>
      </c>
      <c r="BF410" s="204">
        <f>IF(N410="snížená",J410,0)</f>
        <v>0</v>
      </c>
      <c r="BG410" s="204">
        <f>IF(N410="zákl. přenesená",J410,0)</f>
        <v>0</v>
      </c>
      <c r="BH410" s="204">
        <f>IF(N410="sníž. přenesená",J410,0)</f>
        <v>0</v>
      </c>
      <c r="BI410" s="204">
        <f>IF(N410="nulová",J410,0)</f>
        <v>0</v>
      </c>
      <c r="BJ410" s="24" t="s">
        <v>79</v>
      </c>
      <c r="BK410" s="204">
        <f>ROUND(I410*H410,2)</f>
        <v>0</v>
      </c>
      <c r="BL410" s="24" t="s">
        <v>236</v>
      </c>
      <c r="BM410" s="24" t="s">
        <v>653</v>
      </c>
    </row>
    <row r="411" spans="2:51" s="11" customFormat="1" ht="13.5">
      <c r="B411" s="205"/>
      <c r="C411" s="206"/>
      <c r="D411" s="207" t="s">
        <v>151</v>
      </c>
      <c r="E411" s="208" t="s">
        <v>21</v>
      </c>
      <c r="F411" s="209" t="s">
        <v>204</v>
      </c>
      <c r="G411" s="206"/>
      <c r="H411" s="210" t="s">
        <v>21</v>
      </c>
      <c r="I411" s="211"/>
      <c r="J411" s="206"/>
      <c r="K411" s="206"/>
      <c r="L411" s="212"/>
      <c r="M411" s="213"/>
      <c r="N411" s="214"/>
      <c r="O411" s="214"/>
      <c r="P411" s="214"/>
      <c r="Q411" s="214"/>
      <c r="R411" s="214"/>
      <c r="S411" s="214"/>
      <c r="T411" s="215"/>
      <c r="AT411" s="216" t="s">
        <v>151</v>
      </c>
      <c r="AU411" s="216" t="s">
        <v>81</v>
      </c>
      <c r="AV411" s="11" t="s">
        <v>79</v>
      </c>
      <c r="AW411" s="11" t="s">
        <v>35</v>
      </c>
      <c r="AX411" s="11" t="s">
        <v>71</v>
      </c>
      <c r="AY411" s="216" t="s">
        <v>141</v>
      </c>
    </row>
    <row r="412" spans="2:51" s="11" customFormat="1" ht="13.5">
      <c r="B412" s="205"/>
      <c r="C412" s="206"/>
      <c r="D412" s="207" t="s">
        <v>151</v>
      </c>
      <c r="E412" s="208" t="s">
        <v>21</v>
      </c>
      <c r="F412" s="209" t="s">
        <v>205</v>
      </c>
      <c r="G412" s="206"/>
      <c r="H412" s="210" t="s">
        <v>21</v>
      </c>
      <c r="I412" s="211"/>
      <c r="J412" s="206"/>
      <c r="K412" s="206"/>
      <c r="L412" s="212"/>
      <c r="M412" s="213"/>
      <c r="N412" s="214"/>
      <c r="O412" s="214"/>
      <c r="P412" s="214"/>
      <c r="Q412" s="214"/>
      <c r="R412" s="214"/>
      <c r="S412" s="214"/>
      <c r="T412" s="215"/>
      <c r="AT412" s="216" t="s">
        <v>151</v>
      </c>
      <c r="AU412" s="216" t="s">
        <v>81</v>
      </c>
      <c r="AV412" s="11" t="s">
        <v>79</v>
      </c>
      <c r="AW412" s="11" t="s">
        <v>35</v>
      </c>
      <c r="AX412" s="11" t="s">
        <v>71</v>
      </c>
      <c r="AY412" s="216" t="s">
        <v>141</v>
      </c>
    </row>
    <row r="413" spans="2:51" s="12" customFormat="1" ht="13.5">
      <c r="B413" s="217"/>
      <c r="C413" s="218"/>
      <c r="D413" s="207" t="s">
        <v>151</v>
      </c>
      <c r="E413" s="242" t="s">
        <v>21</v>
      </c>
      <c r="F413" s="243" t="s">
        <v>206</v>
      </c>
      <c r="G413" s="218"/>
      <c r="H413" s="244">
        <v>14.64</v>
      </c>
      <c r="I413" s="223"/>
      <c r="J413" s="218"/>
      <c r="K413" s="218"/>
      <c r="L413" s="224"/>
      <c r="M413" s="225"/>
      <c r="N413" s="226"/>
      <c r="O413" s="226"/>
      <c r="P413" s="226"/>
      <c r="Q413" s="226"/>
      <c r="R413" s="226"/>
      <c r="S413" s="226"/>
      <c r="T413" s="227"/>
      <c r="AT413" s="228" t="s">
        <v>151</v>
      </c>
      <c r="AU413" s="228" t="s">
        <v>81</v>
      </c>
      <c r="AV413" s="12" t="s">
        <v>81</v>
      </c>
      <c r="AW413" s="12" t="s">
        <v>35</v>
      </c>
      <c r="AX413" s="12" t="s">
        <v>71</v>
      </c>
      <c r="AY413" s="228" t="s">
        <v>141</v>
      </c>
    </row>
    <row r="414" spans="2:51" s="11" customFormat="1" ht="13.5">
      <c r="B414" s="205"/>
      <c r="C414" s="206"/>
      <c r="D414" s="207" t="s">
        <v>151</v>
      </c>
      <c r="E414" s="208" t="s">
        <v>21</v>
      </c>
      <c r="F414" s="209" t="s">
        <v>654</v>
      </c>
      <c r="G414" s="206"/>
      <c r="H414" s="210" t="s">
        <v>21</v>
      </c>
      <c r="I414" s="211"/>
      <c r="J414" s="206"/>
      <c r="K414" s="206"/>
      <c r="L414" s="212"/>
      <c r="M414" s="213"/>
      <c r="N414" s="214"/>
      <c r="O414" s="214"/>
      <c r="P414" s="214"/>
      <c r="Q414" s="214"/>
      <c r="R414" s="214"/>
      <c r="S414" s="214"/>
      <c r="T414" s="215"/>
      <c r="AT414" s="216" t="s">
        <v>151</v>
      </c>
      <c r="AU414" s="216" t="s">
        <v>81</v>
      </c>
      <c r="AV414" s="11" t="s">
        <v>79</v>
      </c>
      <c r="AW414" s="11" t="s">
        <v>35</v>
      </c>
      <c r="AX414" s="11" t="s">
        <v>71</v>
      </c>
      <c r="AY414" s="216" t="s">
        <v>141</v>
      </c>
    </row>
    <row r="415" spans="2:51" s="11" customFormat="1" ht="13.5">
      <c r="B415" s="205"/>
      <c r="C415" s="206"/>
      <c r="D415" s="207" t="s">
        <v>151</v>
      </c>
      <c r="E415" s="208" t="s">
        <v>21</v>
      </c>
      <c r="F415" s="209" t="s">
        <v>232</v>
      </c>
      <c r="G415" s="206"/>
      <c r="H415" s="210" t="s">
        <v>21</v>
      </c>
      <c r="I415" s="211"/>
      <c r="J415" s="206"/>
      <c r="K415" s="206"/>
      <c r="L415" s="212"/>
      <c r="M415" s="213"/>
      <c r="N415" s="214"/>
      <c r="O415" s="214"/>
      <c r="P415" s="214"/>
      <c r="Q415" s="214"/>
      <c r="R415" s="214"/>
      <c r="S415" s="214"/>
      <c r="T415" s="215"/>
      <c r="AT415" s="216" t="s">
        <v>151</v>
      </c>
      <c r="AU415" s="216" t="s">
        <v>81</v>
      </c>
      <c r="AV415" s="11" t="s">
        <v>79</v>
      </c>
      <c r="AW415" s="11" t="s">
        <v>35</v>
      </c>
      <c r="AX415" s="11" t="s">
        <v>71</v>
      </c>
      <c r="AY415" s="216" t="s">
        <v>141</v>
      </c>
    </row>
    <row r="416" spans="2:51" s="12" customFormat="1" ht="13.5">
      <c r="B416" s="217"/>
      <c r="C416" s="218"/>
      <c r="D416" s="207" t="s">
        <v>151</v>
      </c>
      <c r="E416" s="242" t="s">
        <v>21</v>
      </c>
      <c r="F416" s="243" t="s">
        <v>655</v>
      </c>
      <c r="G416" s="218"/>
      <c r="H416" s="244">
        <v>30.378</v>
      </c>
      <c r="I416" s="223"/>
      <c r="J416" s="218"/>
      <c r="K416" s="218"/>
      <c r="L416" s="224"/>
      <c r="M416" s="225"/>
      <c r="N416" s="226"/>
      <c r="O416" s="226"/>
      <c r="P416" s="226"/>
      <c r="Q416" s="226"/>
      <c r="R416" s="226"/>
      <c r="S416" s="226"/>
      <c r="T416" s="227"/>
      <c r="AT416" s="228" t="s">
        <v>151</v>
      </c>
      <c r="AU416" s="228" t="s">
        <v>81</v>
      </c>
      <c r="AV416" s="12" t="s">
        <v>81</v>
      </c>
      <c r="AW416" s="12" t="s">
        <v>35</v>
      </c>
      <c r="AX416" s="12" t="s">
        <v>71</v>
      </c>
      <c r="AY416" s="228" t="s">
        <v>141</v>
      </c>
    </row>
    <row r="417" spans="2:51" s="12" customFormat="1" ht="13.5">
      <c r="B417" s="217"/>
      <c r="C417" s="218"/>
      <c r="D417" s="207" t="s">
        <v>151</v>
      </c>
      <c r="E417" s="242" t="s">
        <v>21</v>
      </c>
      <c r="F417" s="243" t="s">
        <v>656</v>
      </c>
      <c r="G417" s="218"/>
      <c r="H417" s="244">
        <v>26.779</v>
      </c>
      <c r="I417" s="223"/>
      <c r="J417" s="218"/>
      <c r="K417" s="218"/>
      <c r="L417" s="224"/>
      <c r="M417" s="225"/>
      <c r="N417" s="226"/>
      <c r="O417" s="226"/>
      <c r="P417" s="226"/>
      <c r="Q417" s="226"/>
      <c r="R417" s="226"/>
      <c r="S417" s="226"/>
      <c r="T417" s="227"/>
      <c r="AT417" s="228" t="s">
        <v>151</v>
      </c>
      <c r="AU417" s="228" t="s">
        <v>81</v>
      </c>
      <c r="AV417" s="12" t="s">
        <v>81</v>
      </c>
      <c r="AW417" s="12" t="s">
        <v>35</v>
      </c>
      <c r="AX417" s="12" t="s">
        <v>71</v>
      </c>
      <c r="AY417" s="228" t="s">
        <v>141</v>
      </c>
    </row>
    <row r="418" spans="2:51" s="12" customFormat="1" ht="13.5">
      <c r="B418" s="217"/>
      <c r="C418" s="218"/>
      <c r="D418" s="207" t="s">
        <v>151</v>
      </c>
      <c r="E418" s="242" t="s">
        <v>21</v>
      </c>
      <c r="F418" s="243" t="s">
        <v>657</v>
      </c>
      <c r="G418" s="218"/>
      <c r="H418" s="244">
        <v>24.217</v>
      </c>
      <c r="I418" s="223"/>
      <c r="J418" s="218"/>
      <c r="K418" s="218"/>
      <c r="L418" s="224"/>
      <c r="M418" s="225"/>
      <c r="N418" s="226"/>
      <c r="O418" s="226"/>
      <c r="P418" s="226"/>
      <c r="Q418" s="226"/>
      <c r="R418" s="226"/>
      <c r="S418" s="226"/>
      <c r="T418" s="227"/>
      <c r="AT418" s="228" t="s">
        <v>151</v>
      </c>
      <c r="AU418" s="228" t="s">
        <v>81</v>
      </c>
      <c r="AV418" s="12" t="s">
        <v>81</v>
      </c>
      <c r="AW418" s="12" t="s">
        <v>35</v>
      </c>
      <c r="AX418" s="12" t="s">
        <v>71</v>
      </c>
      <c r="AY418" s="228" t="s">
        <v>141</v>
      </c>
    </row>
    <row r="419" spans="2:51" s="12" customFormat="1" ht="13.5">
      <c r="B419" s="217"/>
      <c r="C419" s="218"/>
      <c r="D419" s="207" t="s">
        <v>151</v>
      </c>
      <c r="E419" s="242" t="s">
        <v>21</v>
      </c>
      <c r="F419" s="243" t="s">
        <v>658</v>
      </c>
      <c r="G419" s="218"/>
      <c r="H419" s="244">
        <v>-31.38</v>
      </c>
      <c r="I419" s="223"/>
      <c r="J419" s="218"/>
      <c r="K419" s="218"/>
      <c r="L419" s="224"/>
      <c r="M419" s="225"/>
      <c r="N419" s="226"/>
      <c r="O419" s="226"/>
      <c r="P419" s="226"/>
      <c r="Q419" s="226"/>
      <c r="R419" s="226"/>
      <c r="S419" s="226"/>
      <c r="T419" s="227"/>
      <c r="AT419" s="228" t="s">
        <v>151</v>
      </c>
      <c r="AU419" s="228" t="s">
        <v>81</v>
      </c>
      <c r="AV419" s="12" t="s">
        <v>81</v>
      </c>
      <c r="AW419" s="12" t="s">
        <v>35</v>
      </c>
      <c r="AX419" s="12" t="s">
        <v>71</v>
      </c>
      <c r="AY419" s="228" t="s">
        <v>141</v>
      </c>
    </row>
    <row r="420" spans="2:51" s="12" customFormat="1" ht="13.5">
      <c r="B420" s="217"/>
      <c r="C420" s="218"/>
      <c r="D420" s="207" t="s">
        <v>151</v>
      </c>
      <c r="E420" s="242" t="s">
        <v>21</v>
      </c>
      <c r="F420" s="243" t="s">
        <v>659</v>
      </c>
      <c r="G420" s="218"/>
      <c r="H420" s="244">
        <v>6.1</v>
      </c>
      <c r="I420" s="223"/>
      <c r="J420" s="218"/>
      <c r="K420" s="218"/>
      <c r="L420" s="224"/>
      <c r="M420" s="225"/>
      <c r="N420" s="226"/>
      <c r="O420" s="226"/>
      <c r="P420" s="226"/>
      <c r="Q420" s="226"/>
      <c r="R420" s="226"/>
      <c r="S420" s="226"/>
      <c r="T420" s="227"/>
      <c r="AT420" s="228" t="s">
        <v>151</v>
      </c>
      <c r="AU420" s="228" t="s">
        <v>81</v>
      </c>
      <c r="AV420" s="12" t="s">
        <v>81</v>
      </c>
      <c r="AW420" s="12" t="s">
        <v>35</v>
      </c>
      <c r="AX420" s="12" t="s">
        <v>71</v>
      </c>
      <c r="AY420" s="228" t="s">
        <v>141</v>
      </c>
    </row>
    <row r="421" spans="2:51" s="12" customFormat="1" ht="13.5">
      <c r="B421" s="217"/>
      <c r="C421" s="218"/>
      <c r="D421" s="207" t="s">
        <v>151</v>
      </c>
      <c r="E421" s="242" t="s">
        <v>21</v>
      </c>
      <c r="F421" s="243" t="s">
        <v>645</v>
      </c>
      <c r="G421" s="218"/>
      <c r="H421" s="244">
        <v>200</v>
      </c>
      <c r="I421" s="223"/>
      <c r="J421" s="218"/>
      <c r="K421" s="218"/>
      <c r="L421" s="224"/>
      <c r="M421" s="225"/>
      <c r="N421" s="226"/>
      <c r="O421" s="226"/>
      <c r="P421" s="226"/>
      <c r="Q421" s="226"/>
      <c r="R421" s="226"/>
      <c r="S421" s="226"/>
      <c r="T421" s="227"/>
      <c r="AT421" s="228" t="s">
        <v>151</v>
      </c>
      <c r="AU421" s="228" t="s">
        <v>81</v>
      </c>
      <c r="AV421" s="12" t="s">
        <v>81</v>
      </c>
      <c r="AW421" s="12" t="s">
        <v>35</v>
      </c>
      <c r="AX421" s="12" t="s">
        <v>71</v>
      </c>
      <c r="AY421" s="228" t="s">
        <v>141</v>
      </c>
    </row>
    <row r="422" spans="2:51" s="13" customFormat="1" ht="13.5">
      <c r="B422" s="245"/>
      <c r="C422" s="246"/>
      <c r="D422" s="219" t="s">
        <v>151</v>
      </c>
      <c r="E422" s="247" t="s">
        <v>21</v>
      </c>
      <c r="F422" s="248" t="s">
        <v>189</v>
      </c>
      <c r="G422" s="246"/>
      <c r="H422" s="249">
        <v>270.734</v>
      </c>
      <c r="I422" s="250"/>
      <c r="J422" s="246"/>
      <c r="K422" s="246"/>
      <c r="L422" s="251"/>
      <c r="M422" s="252"/>
      <c r="N422" s="253"/>
      <c r="O422" s="253"/>
      <c r="P422" s="253"/>
      <c r="Q422" s="253"/>
      <c r="R422" s="253"/>
      <c r="S422" s="253"/>
      <c r="T422" s="254"/>
      <c r="AT422" s="255" t="s">
        <v>151</v>
      </c>
      <c r="AU422" s="255" t="s">
        <v>81</v>
      </c>
      <c r="AV422" s="13" t="s">
        <v>149</v>
      </c>
      <c r="AW422" s="13" t="s">
        <v>35</v>
      </c>
      <c r="AX422" s="13" t="s">
        <v>79</v>
      </c>
      <c r="AY422" s="255" t="s">
        <v>141</v>
      </c>
    </row>
    <row r="423" spans="2:65" s="1" customFormat="1" ht="25.5" customHeight="1">
      <c r="B423" s="41"/>
      <c r="C423" s="193" t="s">
        <v>660</v>
      </c>
      <c r="D423" s="193" t="s">
        <v>144</v>
      </c>
      <c r="E423" s="194" t="s">
        <v>661</v>
      </c>
      <c r="F423" s="195" t="s">
        <v>662</v>
      </c>
      <c r="G423" s="196" t="s">
        <v>181</v>
      </c>
      <c r="H423" s="197">
        <v>236.257</v>
      </c>
      <c r="I423" s="198"/>
      <c r="J423" s="199">
        <f>ROUND(I423*H423,2)</f>
        <v>0</v>
      </c>
      <c r="K423" s="195" t="s">
        <v>148</v>
      </c>
      <c r="L423" s="61"/>
      <c r="M423" s="200" t="s">
        <v>21</v>
      </c>
      <c r="N423" s="201" t="s">
        <v>42</v>
      </c>
      <c r="O423" s="42"/>
      <c r="P423" s="202">
        <f>O423*H423</f>
        <v>0</v>
      </c>
      <c r="Q423" s="202">
        <v>0.00026</v>
      </c>
      <c r="R423" s="202">
        <f>Q423*H423</f>
        <v>0.06142681999999999</v>
      </c>
      <c r="S423" s="202">
        <v>0</v>
      </c>
      <c r="T423" s="203">
        <f>S423*H423</f>
        <v>0</v>
      </c>
      <c r="AR423" s="24" t="s">
        <v>236</v>
      </c>
      <c r="AT423" s="24" t="s">
        <v>144</v>
      </c>
      <c r="AU423" s="24" t="s">
        <v>81</v>
      </c>
      <c r="AY423" s="24" t="s">
        <v>141</v>
      </c>
      <c r="BE423" s="204">
        <f>IF(N423="základní",J423,0)</f>
        <v>0</v>
      </c>
      <c r="BF423" s="204">
        <f>IF(N423="snížená",J423,0)</f>
        <v>0</v>
      </c>
      <c r="BG423" s="204">
        <f>IF(N423="zákl. přenesená",J423,0)</f>
        <v>0</v>
      </c>
      <c r="BH423" s="204">
        <f>IF(N423="sníž. přenesená",J423,0)</f>
        <v>0</v>
      </c>
      <c r="BI423" s="204">
        <f>IF(N423="nulová",J423,0)</f>
        <v>0</v>
      </c>
      <c r="BJ423" s="24" t="s">
        <v>79</v>
      </c>
      <c r="BK423" s="204">
        <f>ROUND(I423*H423,2)</f>
        <v>0</v>
      </c>
      <c r="BL423" s="24" t="s">
        <v>236</v>
      </c>
      <c r="BM423" s="24" t="s">
        <v>663</v>
      </c>
    </row>
    <row r="424" spans="2:47" s="1" customFormat="1" ht="27">
      <c r="B424" s="41"/>
      <c r="C424" s="63"/>
      <c r="D424" s="207" t="s">
        <v>164</v>
      </c>
      <c r="E424" s="63"/>
      <c r="F424" s="241" t="s">
        <v>664</v>
      </c>
      <c r="G424" s="63"/>
      <c r="H424" s="63"/>
      <c r="I424" s="163"/>
      <c r="J424" s="63"/>
      <c r="K424" s="63"/>
      <c r="L424" s="61"/>
      <c r="M424" s="230"/>
      <c r="N424" s="42"/>
      <c r="O424" s="42"/>
      <c r="P424" s="42"/>
      <c r="Q424" s="42"/>
      <c r="R424" s="42"/>
      <c r="S424" s="42"/>
      <c r="T424" s="78"/>
      <c r="AT424" s="24" t="s">
        <v>164</v>
      </c>
      <c r="AU424" s="24" t="s">
        <v>81</v>
      </c>
    </row>
    <row r="425" spans="2:51" s="11" customFormat="1" ht="13.5">
      <c r="B425" s="205"/>
      <c r="C425" s="206"/>
      <c r="D425" s="207" t="s">
        <v>151</v>
      </c>
      <c r="E425" s="208" t="s">
        <v>21</v>
      </c>
      <c r="F425" s="209" t="s">
        <v>665</v>
      </c>
      <c r="G425" s="206"/>
      <c r="H425" s="210" t="s">
        <v>21</v>
      </c>
      <c r="I425" s="211"/>
      <c r="J425" s="206"/>
      <c r="K425" s="206"/>
      <c r="L425" s="212"/>
      <c r="M425" s="213"/>
      <c r="N425" s="214"/>
      <c r="O425" s="214"/>
      <c r="P425" s="214"/>
      <c r="Q425" s="214"/>
      <c r="R425" s="214"/>
      <c r="S425" s="214"/>
      <c r="T425" s="215"/>
      <c r="AT425" s="216" t="s">
        <v>151</v>
      </c>
      <c r="AU425" s="216" t="s">
        <v>81</v>
      </c>
      <c r="AV425" s="11" t="s">
        <v>79</v>
      </c>
      <c r="AW425" s="11" t="s">
        <v>35</v>
      </c>
      <c r="AX425" s="11" t="s">
        <v>71</v>
      </c>
      <c r="AY425" s="216" t="s">
        <v>141</v>
      </c>
    </row>
    <row r="426" spans="2:51" s="11" customFormat="1" ht="13.5">
      <c r="B426" s="205"/>
      <c r="C426" s="206"/>
      <c r="D426" s="207" t="s">
        <v>151</v>
      </c>
      <c r="E426" s="208" t="s">
        <v>21</v>
      </c>
      <c r="F426" s="209" t="s">
        <v>204</v>
      </c>
      <c r="G426" s="206"/>
      <c r="H426" s="210" t="s">
        <v>21</v>
      </c>
      <c r="I426" s="211"/>
      <c r="J426" s="206"/>
      <c r="K426" s="206"/>
      <c r="L426" s="212"/>
      <c r="M426" s="213"/>
      <c r="N426" s="214"/>
      <c r="O426" s="214"/>
      <c r="P426" s="214"/>
      <c r="Q426" s="214"/>
      <c r="R426" s="214"/>
      <c r="S426" s="214"/>
      <c r="T426" s="215"/>
      <c r="AT426" s="216" t="s">
        <v>151</v>
      </c>
      <c r="AU426" s="216" t="s">
        <v>81</v>
      </c>
      <c r="AV426" s="11" t="s">
        <v>79</v>
      </c>
      <c r="AW426" s="11" t="s">
        <v>35</v>
      </c>
      <c r="AX426" s="11" t="s">
        <v>71</v>
      </c>
      <c r="AY426" s="216" t="s">
        <v>141</v>
      </c>
    </row>
    <row r="427" spans="2:51" s="11" customFormat="1" ht="13.5">
      <c r="B427" s="205"/>
      <c r="C427" s="206"/>
      <c r="D427" s="207" t="s">
        <v>151</v>
      </c>
      <c r="E427" s="208" t="s">
        <v>21</v>
      </c>
      <c r="F427" s="209" t="s">
        <v>205</v>
      </c>
      <c r="G427" s="206"/>
      <c r="H427" s="210" t="s">
        <v>21</v>
      </c>
      <c r="I427" s="211"/>
      <c r="J427" s="206"/>
      <c r="K427" s="206"/>
      <c r="L427" s="212"/>
      <c r="M427" s="213"/>
      <c r="N427" s="214"/>
      <c r="O427" s="214"/>
      <c r="P427" s="214"/>
      <c r="Q427" s="214"/>
      <c r="R427" s="214"/>
      <c r="S427" s="214"/>
      <c r="T427" s="215"/>
      <c r="AT427" s="216" t="s">
        <v>151</v>
      </c>
      <c r="AU427" s="216" t="s">
        <v>81</v>
      </c>
      <c r="AV427" s="11" t="s">
        <v>79</v>
      </c>
      <c r="AW427" s="11" t="s">
        <v>35</v>
      </c>
      <c r="AX427" s="11" t="s">
        <v>71</v>
      </c>
      <c r="AY427" s="216" t="s">
        <v>141</v>
      </c>
    </row>
    <row r="428" spans="2:51" s="12" customFormat="1" ht="13.5">
      <c r="B428" s="217"/>
      <c r="C428" s="218"/>
      <c r="D428" s="207" t="s">
        <v>151</v>
      </c>
      <c r="E428" s="242" t="s">
        <v>21</v>
      </c>
      <c r="F428" s="243" t="s">
        <v>666</v>
      </c>
      <c r="G428" s="218"/>
      <c r="H428" s="244">
        <v>10.48</v>
      </c>
      <c r="I428" s="223"/>
      <c r="J428" s="218"/>
      <c r="K428" s="218"/>
      <c r="L428" s="224"/>
      <c r="M428" s="225"/>
      <c r="N428" s="226"/>
      <c r="O428" s="226"/>
      <c r="P428" s="226"/>
      <c r="Q428" s="226"/>
      <c r="R428" s="226"/>
      <c r="S428" s="226"/>
      <c r="T428" s="227"/>
      <c r="AT428" s="228" t="s">
        <v>151</v>
      </c>
      <c r="AU428" s="228" t="s">
        <v>81</v>
      </c>
      <c r="AV428" s="12" t="s">
        <v>81</v>
      </c>
      <c r="AW428" s="12" t="s">
        <v>35</v>
      </c>
      <c r="AX428" s="12" t="s">
        <v>71</v>
      </c>
      <c r="AY428" s="228" t="s">
        <v>141</v>
      </c>
    </row>
    <row r="429" spans="2:51" s="11" customFormat="1" ht="13.5">
      <c r="B429" s="205"/>
      <c r="C429" s="206"/>
      <c r="D429" s="207" t="s">
        <v>151</v>
      </c>
      <c r="E429" s="208" t="s">
        <v>21</v>
      </c>
      <c r="F429" s="209" t="s">
        <v>654</v>
      </c>
      <c r="G429" s="206"/>
      <c r="H429" s="210" t="s">
        <v>21</v>
      </c>
      <c r="I429" s="211"/>
      <c r="J429" s="206"/>
      <c r="K429" s="206"/>
      <c r="L429" s="212"/>
      <c r="M429" s="213"/>
      <c r="N429" s="214"/>
      <c r="O429" s="214"/>
      <c r="P429" s="214"/>
      <c r="Q429" s="214"/>
      <c r="R429" s="214"/>
      <c r="S429" s="214"/>
      <c r="T429" s="215"/>
      <c r="AT429" s="216" t="s">
        <v>151</v>
      </c>
      <c r="AU429" s="216" t="s">
        <v>81</v>
      </c>
      <c r="AV429" s="11" t="s">
        <v>79</v>
      </c>
      <c r="AW429" s="11" t="s">
        <v>35</v>
      </c>
      <c r="AX429" s="11" t="s">
        <v>71</v>
      </c>
      <c r="AY429" s="216" t="s">
        <v>141</v>
      </c>
    </row>
    <row r="430" spans="2:51" s="11" customFormat="1" ht="13.5">
      <c r="B430" s="205"/>
      <c r="C430" s="206"/>
      <c r="D430" s="207" t="s">
        <v>151</v>
      </c>
      <c r="E430" s="208" t="s">
        <v>21</v>
      </c>
      <c r="F430" s="209" t="s">
        <v>232</v>
      </c>
      <c r="G430" s="206"/>
      <c r="H430" s="210" t="s">
        <v>21</v>
      </c>
      <c r="I430" s="211"/>
      <c r="J430" s="206"/>
      <c r="K430" s="206"/>
      <c r="L430" s="212"/>
      <c r="M430" s="213"/>
      <c r="N430" s="214"/>
      <c r="O430" s="214"/>
      <c r="P430" s="214"/>
      <c r="Q430" s="214"/>
      <c r="R430" s="214"/>
      <c r="S430" s="214"/>
      <c r="T430" s="215"/>
      <c r="AT430" s="216" t="s">
        <v>151</v>
      </c>
      <c r="AU430" s="216" t="s">
        <v>81</v>
      </c>
      <c r="AV430" s="11" t="s">
        <v>79</v>
      </c>
      <c r="AW430" s="11" t="s">
        <v>35</v>
      </c>
      <c r="AX430" s="11" t="s">
        <v>71</v>
      </c>
      <c r="AY430" s="216" t="s">
        <v>141</v>
      </c>
    </row>
    <row r="431" spans="2:51" s="12" customFormat="1" ht="13.5">
      <c r="B431" s="217"/>
      <c r="C431" s="218"/>
      <c r="D431" s="207" t="s">
        <v>151</v>
      </c>
      <c r="E431" s="242" t="s">
        <v>21</v>
      </c>
      <c r="F431" s="243" t="s">
        <v>655</v>
      </c>
      <c r="G431" s="218"/>
      <c r="H431" s="244">
        <v>30.378</v>
      </c>
      <c r="I431" s="223"/>
      <c r="J431" s="218"/>
      <c r="K431" s="218"/>
      <c r="L431" s="224"/>
      <c r="M431" s="225"/>
      <c r="N431" s="226"/>
      <c r="O431" s="226"/>
      <c r="P431" s="226"/>
      <c r="Q431" s="226"/>
      <c r="R431" s="226"/>
      <c r="S431" s="226"/>
      <c r="T431" s="227"/>
      <c r="AT431" s="228" t="s">
        <v>151</v>
      </c>
      <c r="AU431" s="228" t="s">
        <v>81</v>
      </c>
      <c r="AV431" s="12" t="s">
        <v>81</v>
      </c>
      <c r="AW431" s="12" t="s">
        <v>35</v>
      </c>
      <c r="AX431" s="12" t="s">
        <v>71</v>
      </c>
      <c r="AY431" s="228" t="s">
        <v>141</v>
      </c>
    </row>
    <row r="432" spans="2:51" s="12" customFormat="1" ht="13.5">
      <c r="B432" s="217"/>
      <c r="C432" s="218"/>
      <c r="D432" s="207" t="s">
        <v>151</v>
      </c>
      <c r="E432" s="242" t="s">
        <v>21</v>
      </c>
      <c r="F432" s="243" t="s">
        <v>656</v>
      </c>
      <c r="G432" s="218"/>
      <c r="H432" s="244">
        <v>26.779</v>
      </c>
      <c r="I432" s="223"/>
      <c r="J432" s="218"/>
      <c r="K432" s="218"/>
      <c r="L432" s="224"/>
      <c r="M432" s="225"/>
      <c r="N432" s="226"/>
      <c r="O432" s="226"/>
      <c r="P432" s="226"/>
      <c r="Q432" s="226"/>
      <c r="R432" s="226"/>
      <c r="S432" s="226"/>
      <c r="T432" s="227"/>
      <c r="AT432" s="228" t="s">
        <v>151</v>
      </c>
      <c r="AU432" s="228" t="s">
        <v>81</v>
      </c>
      <c r="AV432" s="12" t="s">
        <v>81</v>
      </c>
      <c r="AW432" s="12" t="s">
        <v>35</v>
      </c>
      <c r="AX432" s="12" t="s">
        <v>71</v>
      </c>
      <c r="AY432" s="228" t="s">
        <v>141</v>
      </c>
    </row>
    <row r="433" spans="2:51" s="12" customFormat="1" ht="13.5">
      <c r="B433" s="217"/>
      <c r="C433" s="218"/>
      <c r="D433" s="207" t="s">
        <v>151</v>
      </c>
      <c r="E433" s="242" t="s">
        <v>21</v>
      </c>
      <c r="F433" s="243" t="s">
        <v>658</v>
      </c>
      <c r="G433" s="218"/>
      <c r="H433" s="244">
        <v>-31.38</v>
      </c>
      <c r="I433" s="223"/>
      <c r="J433" s="218"/>
      <c r="K433" s="218"/>
      <c r="L433" s="224"/>
      <c r="M433" s="225"/>
      <c r="N433" s="226"/>
      <c r="O433" s="226"/>
      <c r="P433" s="226"/>
      <c r="Q433" s="226"/>
      <c r="R433" s="226"/>
      <c r="S433" s="226"/>
      <c r="T433" s="227"/>
      <c r="AT433" s="228" t="s">
        <v>151</v>
      </c>
      <c r="AU433" s="228" t="s">
        <v>81</v>
      </c>
      <c r="AV433" s="12" t="s">
        <v>81</v>
      </c>
      <c r="AW433" s="12" t="s">
        <v>35</v>
      </c>
      <c r="AX433" s="12" t="s">
        <v>71</v>
      </c>
      <c r="AY433" s="228" t="s">
        <v>141</v>
      </c>
    </row>
    <row r="434" spans="2:51" s="12" customFormat="1" ht="13.5">
      <c r="B434" s="217"/>
      <c r="C434" s="218"/>
      <c r="D434" s="207" t="s">
        <v>151</v>
      </c>
      <c r="E434" s="242" t="s">
        <v>21</v>
      </c>
      <c r="F434" s="243" t="s">
        <v>645</v>
      </c>
      <c r="G434" s="218"/>
      <c r="H434" s="244">
        <v>200</v>
      </c>
      <c r="I434" s="223"/>
      <c r="J434" s="218"/>
      <c r="K434" s="218"/>
      <c r="L434" s="224"/>
      <c r="M434" s="225"/>
      <c r="N434" s="226"/>
      <c r="O434" s="226"/>
      <c r="P434" s="226"/>
      <c r="Q434" s="226"/>
      <c r="R434" s="226"/>
      <c r="S434" s="226"/>
      <c r="T434" s="227"/>
      <c r="AT434" s="228" t="s">
        <v>151</v>
      </c>
      <c r="AU434" s="228" t="s">
        <v>81</v>
      </c>
      <c r="AV434" s="12" t="s">
        <v>81</v>
      </c>
      <c r="AW434" s="12" t="s">
        <v>35</v>
      </c>
      <c r="AX434" s="12" t="s">
        <v>71</v>
      </c>
      <c r="AY434" s="228" t="s">
        <v>141</v>
      </c>
    </row>
    <row r="435" spans="2:51" s="13" customFormat="1" ht="13.5">
      <c r="B435" s="245"/>
      <c r="C435" s="246"/>
      <c r="D435" s="219" t="s">
        <v>151</v>
      </c>
      <c r="E435" s="247" t="s">
        <v>21</v>
      </c>
      <c r="F435" s="248" t="s">
        <v>189</v>
      </c>
      <c r="G435" s="246"/>
      <c r="H435" s="249">
        <v>236.257</v>
      </c>
      <c r="I435" s="250"/>
      <c r="J435" s="246"/>
      <c r="K435" s="246"/>
      <c r="L435" s="251"/>
      <c r="M435" s="252"/>
      <c r="N435" s="253"/>
      <c r="O435" s="253"/>
      <c r="P435" s="253"/>
      <c r="Q435" s="253"/>
      <c r="R435" s="253"/>
      <c r="S435" s="253"/>
      <c r="T435" s="254"/>
      <c r="AT435" s="255" t="s">
        <v>151</v>
      </c>
      <c r="AU435" s="255" t="s">
        <v>81</v>
      </c>
      <c r="AV435" s="13" t="s">
        <v>149</v>
      </c>
      <c r="AW435" s="13" t="s">
        <v>35</v>
      </c>
      <c r="AX435" s="13" t="s">
        <v>79</v>
      </c>
      <c r="AY435" s="255" t="s">
        <v>141</v>
      </c>
    </row>
    <row r="436" spans="2:65" s="1" customFormat="1" ht="25.5" customHeight="1">
      <c r="B436" s="41"/>
      <c r="C436" s="193" t="s">
        <v>667</v>
      </c>
      <c r="D436" s="193" t="s">
        <v>144</v>
      </c>
      <c r="E436" s="194" t="s">
        <v>668</v>
      </c>
      <c r="F436" s="195" t="s">
        <v>669</v>
      </c>
      <c r="G436" s="196" t="s">
        <v>181</v>
      </c>
      <c r="H436" s="197">
        <v>48.377</v>
      </c>
      <c r="I436" s="198"/>
      <c r="J436" s="199">
        <f>ROUND(I436*H436,2)</f>
        <v>0</v>
      </c>
      <c r="K436" s="195" t="s">
        <v>156</v>
      </c>
      <c r="L436" s="61"/>
      <c r="M436" s="200" t="s">
        <v>21</v>
      </c>
      <c r="N436" s="201" t="s">
        <v>42</v>
      </c>
      <c r="O436" s="42"/>
      <c r="P436" s="202">
        <f>O436*H436</f>
        <v>0</v>
      </c>
      <c r="Q436" s="202">
        <v>0.00029</v>
      </c>
      <c r="R436" s="202">
        <f>Q436*H436</f>
        <v>0.014029330000000001</v>
      </c>
      <c r="S436" s="202">
        <v>0</v>
      </c>
      <c r="T436" s="203">
        <f>S436*H436</f>
        <v>0</v>
      </c>
      <c r="AR436" s="24" t="s">
        <v>236</v>
      </c>
      <c r="AT436" s="24" t="s">
        <v>144</v>
      </c>
      <c r="AU436" s="24" t="s">
        <v>81</v>
      </c>
      <c r="AY436" s="24" t="s">
        <v>141</v>
      </c>
      <c r="BE436" s="204">
        <f>IF(N436="základní",J436,0)</f>
        <v>0</v>
      </c>
      <c r="BF436" s="204">
        <f>IF(N436="snížená",J436,0)</f>
        <v>0</v>
      </c>
      <c r="BG436" s="204">
        <f>IF(N436="zákl. přenesená",J436,0)</f>
        <v>0</v>
      </c>
      <c r="BH436" s="204">
        <f>IF(N436="sníž. přenesená",J436,0)</f>
        <v>0</v>
      </c>
      <c r="BI436" s="204">
        <f>IF(N436="nulová",J436,0)</f>
        <v>0</v>
      </c>
      <c r="BJ436" s="24" t="s">
        <v>79</v>
      </c>
      <c r="BK436" s="204">
        <f>ROUND(I436*H436,2)</f>
        <v>0</v>
      </c>
      <c r="BL436" s="24" t="s">
        <v>236</v>
      </c>
      <c r="BM436" s="24" t="s">
        <v>670</v>
      </c>
    </row>
    <row r="437" spans="2:51" s="11" customFormat="1" ht="13.5">
      <c r="B437" s="205"/>
      <c r="C437" s="206"/>
      <c r="D437" s="207" t="s">
        <v>151</v>
      </c>
      <c r="E437" s="208" t="s">
        <v>21</v>
      </c>
      <c r="F437" s="209" t="s">
        <v>204</v>
      </c>
      <c r="G437" s="206"/>
      <c r="H437" s="210" t="s">
        <v>21</v>
      </c>
      <c r="I437" s="211"/>
      <c r="J437" s="206"/>
      <c r="K437" s="206"/>
      <c r="L437" s="212"/>
      <c r="M437" s="213"/>
      <c r="N437" s="214"/>
      <c r="O437" s="214"/>
      <c r="P437" s="214"/>
      <c r="Q437" s="214"/>
      <c r="R437" s="214"/>
      <c r="S437" s="214"/>
      <c r="T437" s="215"/>
      <c r="AT437" s="216" t="s">
        <v>151</v>
      </c>
      <c r="AU437" s="216" t="s">
        <v>81</v>
      </c>
      <c r="AV437" s="11" t="s">
        <v>79</v>
      </c>
      <c r="AW437" s="11" t="s">
        <v>35</v>
      </c>
      <c r="AX437" s="11" t="s">
        <v>71</v>
      </c>
      <c r="AY437" s="216" t="s">
        <v>141</v>
      </c>
    </row>
    <row r="438" spans="2:51" s="11" customFormat="1" ht="13.5">
      <c r="B438" s="205"/>
      <c r="C438" s="206"/>
      <c r="D438" s="207" t="s">
        <v>151</v>
      </c>
      <c r="E438" s="208" t="s">
        <v>21</v>
      </c>
      <c r="F438" s="209" t="s">
        <v>205</v>
      </c>
      <c r="G438" s="206"/>
      <c r="H438" s="210" t="s">
        <v>21</v>
      </c>
      <c r="I438" s="211"/>
      <c r="J438" s="206"/>
      <c r="K438" s="206"/>
      <c r="L438" s="212"/>
      <c r="M438" s="213"/>
      <c r="N438" s="214"/>
      <c r="O438" s="214"/>
      <c r="P438" s="214"/>
      <c r="Q438" s="214"/>
      <c r="R438" s="214"/>
      <c r="S438" s="214"/>
      <c r="T438" s="215"/>
      <c r="AT438" s="216" t="s">
        <v>151</v>
      </c>
      <c r="AU438" s="216" t="s">
        <v>81</v>
      </c>
      <c r="AV438" s="11" t="s">
        <v>79</v>
      </c>
      <c r="AW438" s="11" t="s">
        <v>35</v>
      </c>
      <c r="AX438" s="11" t="s">
        <v>71</v>
      </c>
      <c r="AY438" s="216" t="s">
        <v>141</v>
      </c>
    </row>
    <row r="439" spans="2:51" s="12" customFormat="1" ht="13.5">
      <c r="B439" s="217"/>
      <c r="C439" s="218"/>
      <c r="D439" s="207" t="s">
        <v>151</v>
      </c>
      <c r="E439" s="242" t="s">
        <v>21</v>
      </c>
      <c r="F439" s="243" t="s">
        <v>671</v>
      </c>
      <c r="G439" s="218"/>
      <c r="H439" s="244">
        <v>4.16</v>
      </c>
      <c r="I439" s="223"/>
      <c r="J439" s="218"/>
      <c r="K439" s="218"/>
      <c r="L439" s="224"/>
      <c r="M439" s="225"/>
      <c r="N439" s="226"/>
      <c r="O439" s="226"/>
      <c r="P439" s="226"/>
      <c r="Q439" s="226"/>
      <c r="R439" s="226"/>
      <c r="S439" s="226"/>
      <c r="T439" s="227"/>
      <c r="AT439" s="228" t="s">
        <v>151</v>
      </c>
      <c r="AU439" s="228" t="s">
        <v>81</v>
      </c>
      <c r="AV439" s="12" t="s">
        <v>81</v>
      </c>
      <c r="AW439" s="12" t="s">
        <v>35</v>
      </c>
      <c r="AX439" s="12" t="s">
        <v>71</v>
      </c>
      <c r="AY439" s="228" t="s">
        <v>141</v>
      </c>
    </row>
    <row r="440" spans="2:51" s="11" customFormat="1" ht="13.5">
      <c r="B440" s="205"/>
      <c r="C440" s="206"/>
      <c r="D440" s="207" t="s">
        <v>151</v>
      </c>
      <c r="E440" s="208" t="s">
        <v>21</v>
      </c>
      <c r="F440" s="209" t="s">
        <v>654</v>
      </c>
      <c r="G440" s="206"/>
      <c r="H440" s="210" t="s">
        <v>21</v>
      </c>
      <c r="I440" s="211"/>
      <c r="J440" s="206"/>
      <c r="K440" s="206"/>
      <c r="L440" s="212"/>
      <c r="M440" s="213"/>
      <c r="N440" s="214"/>
      <c r="O440" s="214"/>
      <c r="P440" s="214"/>
      <c r="Q440" s="214"/>
      <c r="R440" s="214"/>
      <c r="S440" s="214"/>
      <c r="T440" s="215"/>
      <c r="AT440" s="216" t="s">
        <v>151</v>
      </c>
      <c r="AU440" s="216" t="s">
        <v>81</v>
      </c>
      <c r="AV440" s="11" t="s">
        <v>79</v>
      </c>
      <c r="AW440" s="11" t="s">
        <v>35</v>
      </c>
      <c r="AX440" s="11" t="s">
        <v>71</v>
      </c>
      <c r="AY440" s="216" t="s">
        <v>141</v>
      </c>
    </row>
    <row r="441" spans="2:51" s="11" customFormat="1" ht="13.5">
      <c r="B441" s="205"/>
      <c r="C441" s="206"/>
      <c r="D441" s="207" t="s">
        <v>151</v>
      </c>
      <c r="E441" s="208" t="s">
        <v>21</v>
      </c>
      <c r="F441" s="209" t="s">
        <v>232</v>
      </c>
      <c r="G441" s="206"/>
      <c r="H441" s="210" t="s">
        <v>21</v>
      </c>
      <c r="I441" s="211"/>
      <c r="J441" s="206"/>
      <c r="K441" s="206"/>
      <c r="L441" s="212"/>
      <c r="M441" s="213"/>
      <c r="N441" s="214"/>
      <c r="O441" s="214"/>
      <c r="P441" s="214"/>
      <c r="Q441" s="214"/>
      <c r="R441" s="214"/>
      <c r="S441" s="214"/>
      <c r="T441" s="215"/>
      <c r="AT441" s="216" t="s">
        <v>151</v>
      </c>
      <c r="AU441" s="216" t="s">
        <v>81</v>
      </c>
      <c r="AV441" s="11" t="s">
        <v>79</v>
      </c>
      <c r="AW441" s="11" t="s">
        <v>35</v>
      </c>
      <c r="AX441" s="11" t="s">
        <v>71</v>
      </c>
      <c r="AY441" s="216" t="s">
        <v>141</v>
      </c>
    </row>
    <row r="442" spans="2:51" s="12" customFormat="1" ht="13.5">
      <c r="B442" s="217"/>
      <c r="C442" s="218"/>
      <c r="D442" s="207" t="s">
        <v>151</v>
      </c>
      <c r="E442" s="242" t="s">
        <v>21</v>
      </c>
      <c r="F442" s="243" t="s">
        <v>657</v>
      </c>
      <c r="G442" s="218"/>
      <c r="H442" s="244">
        <v>24.217</v>
      </c>
      <c r="I442" s="223"/>
      <c r="J442" s="218"/>
      <c r="K442" s="218"/>
      <c r="L442" s="224"/>
      <c r="M442" s="225"/>
      <c r="N442" s="226"/>
      <c r="O442" s="226"/>
      <c r="P442" s="226"/>
      <c r="Q442" s="226"/>
      <c r="R442" s="226"/>
      <c r="S442" s="226"/>
      <c r="T442" s="227"/>
      <c r="AT442" s="228" t="s">
        <v>151</v>
      </c>
      <c r="AU442" s="228" t="s">
        <v>81</v>
      </c>
      <c r="AV442" s="12" t="s">
        <v>81</v>
      </c>
      <c r="AW442" s="12" t="s">
        <v>35</v>
      </c>
      <c r="AX442" s="12" t="s">
        <v>71</v>
      </c>
      <c r="AY442" s="228" t="s">
        <v>141</v>
      </c>
    </row>
    <row r="443" spans="2:51" s="12" customFormat="1" ht="13.5">
      <c r="B443" s="217"/>
      <c r="C443" s="218"/>
      <c r="D443" s="207" t="s">
        <v>151</v>
      </c>
      <c r="E443" s="242" t="s">
        <v>21</v>
      </c>
      <c r="F443" s="243" t="s">
        <v>672</v>
      </c>
      <c r="G443" s="218"/>
      <c r="H443" s="244">
        <v>20</v>
      </c>
      <c r="I443" s="223"/>
      <c r="J443" s="218"/>
      <c r="K443" s="218"/>
      <c r="L443" s="224"/>
      <c r="M443" s="225"/>
      <c r="N443" s="226"/>
      <c r="O443" s="226"/>
      <c r="P443" s="226"/>
      <c r="Q443" s="226"/>
      <c r="R443" s="226"/>
      <c r="S443" s="226"/>
      <c r="T443" s="227"/>
      <c r="AT443" s="228" t="s">
        <v>151</v>
      </c>
      <c r="AU443" s="228" t="s">
        <v>81</v>
      </c>
      <c r="AV443" s="12" t="s">
        <v>81</v>
      </c>
      <c r="AW443" s="12" t="s">
        <v>35</v>
      </c>
      <c r="AX443" s="12" t="s">
        <v>71</v>
      </c>
      <c r="AY443" s="228" t="s">
        <v>141</v>
      </c>
    </row>
    <row r="444" spans="2:51" s="13" customFormat="1" ht="13.5">
      <c r="B444" s="245"/>
      <c r="C444" s="246"/>
      <c r="D444" s="207" t="s">
        <v>151</v>
      </c>
      <c r="E444" s="256" t="s">
        <v>21</v>
      </c>
      <c r="F444" s="257" t="s">
        <v>189</v>
      </c>
      <c r="G444" s="246"/>
      <c r="H444" s="258">
        <v>48.377</v>
      </c>
      <c r="I444" s="250"/>
      <c r="J444" s="246"/>
      <c r="K444" s="246"/>
      <c r="L444" s="251"/>
      <c r="M444" s="271"/>
      <c r="N444" s="272"/>
      <c r="O444" s="272"/>
      <c r="P444" s="272"/>
      <c r="Q444" s="272"/>
      <c r="R444" s="272"/>
      <c r="S444" s="272"/>
      <c r="T444" s="273"/>
      <c r="AT444" s="255" t="s">
        <v>151</v>
      </c>
      <c r="AU444" s="255" t="s">
        <v>81</v>
      </c>
      <c r="AV444" s="13" t="s">
        <v>149</v>
      </c>
      <c r="AW444" s="13" t="s">
        <v>35</v>
      </c>
      <c r="AX444" s="13" t="s">
        <v>79</v>
      </c>
      <c r="AY444" s="255" t="s">
        <v>141</v>
      </c>
    </row>
    <row r="445" spans="2:12" s="1" customFormat="1" ht="6.95" customHeight="1">
      <c r="B445" s="56"/>
      <c r="C445" s="57"/>
      <c r="D445" s="57"/>
      <c r="E445" s="57"/>
      <c r="F445" s="57"/>
      <c r="G445" s="57"/>
      <c r="H445" s="57"/>
      <c r="I445" s="139"/>
      <c r="J445" s="57"/>
      <c r="K445" s="57"/>
      <c r="L445" s="61"/>
    </row>
  </sheetData>
  <sheetProtection password="CC35" sheet="1" objects="1" scenarios="1" formatCells="0" formatColumns="0" formatRows="0" sort="0" autoFilter="0"/>
  <autoFilter ref="C90:K444"/>
  <mergeCells count="10">
    <mergeCell ref="J51:J52"/>
    <mergeCell ref="E81:H81"/>
    <mergeCell ref="E83:H8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19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97</v>
      </c>
      <c r="G1" s="400" t="s">
        <v>98</v>
      </c>
      <c r="H1" s="400"/>
      <c r="I1" s="115"/>
      <c r="J1" s="114" t="s">
        <v>99</v>
      </c>
      <c r="K1" s="113" t="s">
        <v>100</v>
      </c>
      <c r="L1" s="114" t="s">
        <v>101</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0"/>
      <c r="M2" s="360"/>
      <c r="N2" s="360"/>
      <c r="O2" s="360"/>
      <c r="P2" s="360"/>
      <c r="Q2" s="360"/>
      <c r="R2" s="360"/>
      <c r="S2" s="360"/>
      <c r="T2" s="360"/>
      <c r="U2" s="360"/>
      <c r="V2" s="360"/>
      <c r="AT2" s="24" t="s">
        <v>84</v>
      </c>
    </row>
    <row r="3" spans="2:46" ht="6.95" customHeight="1">
      <c r="B3" s="25"/>
      <c r="C3" s="26"/>
      <c r="D3" s="26"/>
      <c r="E3" s="26"/>
      <c r="F3" s="26"/>
      <c r="G3" s="26"/>
      <c r="H3" s="26"/>
      <c r="I3" s="116"/>
      <c r="J3" s="26"/>
      <c r="K3" s="27"/>
      <c r="AT3" s="24" t="s">
        <v>81</v>
      </c>
    </row>
    <row r="4" spans="2:46" ht="36.95" customHeight="1">
      <c r="B4" s="28"/>
      <c r="C4" s="29"/>
      <c r="D4" s="30" t="s">
        <v>102</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16.5" customHeight="1">
      <c r="B7" s="28"/>
      <c r="C7" s="29"/>
      <c r="D7" s="29"/>
      <c r="E7" s="401" t="str">
        <f>'Rekapitulace stavby'!K6</f>
        <v>Modernizace skladu odpadků v ZŠ genpor. Fr. Peřiny, Socháňova 1139 Praha 6 - Řepy</v>
      </c>
      <c r="F7" s="402"/>
      <c r="G7" s="402"/>
      <c r="H7" s="402"/>
      <c r="I7" s="117"/>
      <c r="J7" s="29"/>
      <c r="K7" s="31"/>
    </row>
    <row r="8" spans="2:11" s="1" customFormat="1" ht="15">
      <c r="B8" s="41"/>
      <c r="C8" s="42"/>
      <c r="D8" s="37" t="s">
        <v>103</v>
      </c>
      <c r="E8" s="42"/>
      <c r="F8" s="42"/>
      <c r="G8" s="42"/>
      <c r="H8" s="42"/>
      <c r="I8" s="118"/>
      <c r="J8" s="42"/>
      <c r="K8" s="45"/>
    </row>
    <row r="9" spans="2:11" s="1" customFormat="1" ht="36.95" customHeight="1">
      <c r="B9" s="41"/>
      <c r="C9" s="42"/>
      <c r="D9" s="42"/>
      <c r="E9" s="403" t="s">
        <v>673</v>
      </c>
      <c r="F9" s="404"/>
      <c r="G9" s="404"/>
      <c r="H9" s="404"/>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674</v>
      </c>
      <c r="G12" s="42"/>
      <c r="H12" s="42"/>
      <c r="I12" s="119" t="s">
        <v>25</v>
      </c>
      <c r="J12" s="120" t="str">
        <f>'Rekapitulace stavby'!AN8</f>
        <v>14. 5. 2018</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tr">
        <f>IF('Rekapitulace stavby'!AN10="","",'Rekapitulace stavby'!AN10)</f>
        <v/>
      </c>
      <c r="K14" s="45"/>
    </row>
    <row r="15" spans="2:11" s="1" customFormat="1" ht="18" customHeight="1">
      <c r="B15" s="41"/>
      <c r="C15" s="42"/>
      <c r="D15" s="42"/>
      <c r="E15" s="35" t="str">
        <f>IF('Rekapitulace stavby'!E11="","",'Rekapitulace stavby'!E11)</f>
        <v>Městská část Praha 17, Žalanského č.p. 291/12b</v>
      </c>
      <c r="F15" s="42"/>
      <c r="G15" s="42"/>
      <c r="H15" s="42"/>
      <c r="I15" s="119" t="s">
        <v>30</v>
      </c>
      <c r="J15" s="35" t="str">
        <f>IF('Rekapitulace stavby'!AN11="","",'Rekapitulace stavby'!AN11)</f>
        <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tr">
        <f>IF('Rekapitulace stavby'!AN16="","",'Rekapitulace stavby'!AN16)</f>
        <v/>
      </c>
      <c r="K20" s="45"/>
    </row>
    <row r="21" spans="2:11" s="1" customFormat="1" ht="18" customHeight="1">
      <c r="B21" s="41"/>
      <c r="C21" s="42"/>
      <c r="D21" s="42"/>
      <c r="E21" s="35" t="str">
        <f>IF('Rekapitulace stavby'!E17="","",'Rekapitulace stavby'!E17)</f>
        <v>Ing. Tomáš Řičař</v>
      </c>
      <c r="F21" s="42"/>
      <c r="G21" s="42"/>
      <c r="H21" s="42"/>
      <c r="I21" s="119" t="s">
        <v>30</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16.5" customHeight="1">
      <c r="B24" s="121"/>
      <c r="C24" s="122"/>
      <c r="D24" s="122"/>
      <c r="E24" s="392" t="s">
        <v>675</v>
      </c>
      <c r="F24" s="392"/>
      <c r="G24" s="392"/>
      <c r="H24" s="392"/>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37</v>
      </c>
      <c r="E27" s="42"/>
      <c r="F27" s="42"/>
      <c r="G27" s="42"/>
      <c r="H27" s="42"/>
      <c r="I27" s="118"/>
      <c r="J27" s="128">
        <f>ROUND(J85,2)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39</v>
      </c>
      <c r="G29" s="42"/>
      <c r="H29" s="42"/>
      <c r="I29" s="129" t="s">
        <v>38</v>
      </c>
      <c r="J29" s="46" t="s">
        <v>40</v>
      </c>
      <c r="K29" s="45"/>
    </row>
    <row r="30" spans="2:11" s="1" customFormat="1" ht="14.45" customHeight="1">
      <c r="B30" s="41"/>
      <c r="C30" s="42"/>
      <c r="D30" s="49" t="s">
        <v>41</v>
      </c>
      <c r="E30" s="49" t="s">
        <v>42</v>
      </c>
      <c r="F30" s="130">
        <f>ROUND(SUM(BE85:BE195),2)</f>
        <v>0</v>
      </c>
      <c r="G30" s="42"/>
      <c r="H30" s="42"/>
      <c r="I30" s="131">
        <v>0.21</v>
      </c>
      <c r="J30" s="130">
        <f>ROUND(ROUND((SUM(BE85:BE195)),2)*I30,2)</f>
        <v>0</v>
      </c>
      <c r="K30" s="45"/>
    </row>
    <row r="31" spans="2:11" s="1" customFormat="1" ht="14.45" customHeight="1">
      <c r="B31" s="41"/>
      <c r="C31" s="42"/>
      <c r="D31" s="42"/>
      <c r="E31" s="49" t="s">
        <v>43</v>
      </c>
      <c r="F31" s="130">
        <f>ROUND(SUM(BF85:BF195),2)</f>
        <v>0</v>
      </c>
      <c r="G31" s="42"/>
      <c r="H31" s="42"/>
      <c r="I31" s="131">
        <v>0.15</v>
      </c>
      <c r="J31" s="130">
        <f>ROUND(ROUND((SUM(BF85:BF195)),2)*I31,2)</f>
        <v>0</v>
      </c>
      <c r="K31" s="45"/>
    </row>
    <row r="32" spans="2:11" s="1" customFormat="1" ht="14.45" customHeight="1" hidden="1">
      <c r="B32" s="41"/>
      <c r="C32" s="42"/>
      <c r="D32" s="42"/>
      <c r="E32" s="49" t="s">
        <v>44</v>
      </c>
      <c r="F32" s="130">
        <f>ROUND(SUM(BG85:BG195),2)</f>
        <v>0</v>
      </c>
      <c r="G32" s="42"/>
      <c r="H32" s="42"/>
      <c r="I32" s="131">
        <v>0.21</v>
      </c>
      <c r="J32" s="130">
        <v>0</v>
      </c>
      <c r="K32" s="45"/>
    </row>
    <row r="33" spans="2:11" s="1" customFormat="1" ht="14.45" customHeight="1" hidden="1">
      <c r="B33" s="41"/>
      <c r="C33" s="42"/>
      <c r="D33" s="42"/>
      <c r="E33" s="49" t="s">
        <v>45</v>
      </c>
      <c r="F33" s="130">
        <f>ROUND(SUM(BH85:BH195),2)</f>
        <v>0</v>
      </c>
      <c r="G33" s="42"/>
      <c r="H33" s="42"/>
      <c r="I33" s="131">
        <v>0.15</v>
      </c>
      <c r="J33" s="130">
        <v>0</v>
      </c>
      <c r="K33" s="45"/>
    </row>
    <row r="34" spans="2:11" s="1" customFormat="1" ht="14.45" customHeight="1" hidden="1">
      <c r="B34" s="41"/>
      <c r="C34" s="42"/>
      <c r="D34" s="42"/>
      <c r="E34" s="49" t="s">
        <v>46</v>
      </c>
      <c r="F34" s="130">
        <f>ROUND(SUM(BI85:BI195),2)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47</v>
      </c>
      <c r="E36" s="79"/>
      <c r="F36" s="79"/>
      <c r="G36" s="134" t="s">
        <v>48</v>
      </c>
      <c r="H36" s="135" t="s">
        <v>49</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105</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401" t="str">
        <f>E7</f>
        <v>Modernizace skladu odpadků v ZŠ genpor. Fr. Peřiny, Socháňova 1139 Praha 6 - Řepy</v>
      </c>
      <c r="F45" s="402"/>
      <c r="G45" s="402"/>
      <c r="H45" s="402"/>
      <c r="I45" s="118"/>
      <c r="J45" s="42"/>
      <c r="K45" s="45"/>
    </row>
    <row r="46" spans="2:11" s="1" customFormat="1" ht="14.45" customHeight="1">
      <c r="B46" s="41"/>
      <c r="C46" s="37" t="s">
        <v>103</v>
      </c>
      <c r="D46" s="42"/>
      <c r="E46" s="42"/>
      <c r="F46" s="42"/>
      <c r="G46" s="42"/>
      <c r="H46" s="42"/>
      <c r="I46" s="118"/>
      <c r="J46" s="42"/>
      <c r="K46" s="45"/>
    </row>
    <row r="47" spans="2:11" s="1" customFormat="1" ht="17.25" customHeight="1">
      <c r="B47" s="41"/>
      <c r="C47" s="42"/>
      <c r="D47" s="42"/>
      <c r="E47" s="403" t="str">
        <f>E9</f>
        <v>D.1.4a - Zdravotně technické instalace</v>
      </c>
      <c r="F47" s="404"/>
      <c r="G47" s="404"/>
      <c r="H47" s="404"/>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 xml:space="preserve"> </v>
      </c>
      <c r="G49" s="42"/>
      <c r="H49" s="42"/>
      <c r="I49" s="119" t="s">
        <v>25</v>
      </c>
      <c r="J49" s="120" t="str">
        <f>IF(J12="","",J12)</f>
        <v>14. 5. 2018</v>
      </c>
      <c r="K49" s="45"/>
    </row>
    <row r="50" spans="2:11" s="1" customFormat="1" ht="6.95" customHeight="1">
      <c r="B50" s="41"/>
      <c r="C50" s="42"/>
      <c r="D50" s="42"/>
      <c r="E50" s="42"/>
      <c r="F50" s="42"/>
      <c r="G50" s="42"/>
      <c r="H50" s="42"/>
      <c r="I50" s="118"/>
      <c r="J50" s="42"/>
      <c r="K50" s="45"/>
    </row>
    <row r="51" spans="2:11" s="1" customFormat="1" ht="15">
      <c r="B51" s="41"/>
      <c r="C51" s="37" t="s">
        <v>27</v>
      </c>
      <c r="D51" s="42"/>
      <c r="E51" s="42"/>
      <c r="F51" s="35" t="str">
        <f>E15</f>
        <v>Městská část Praha 17, Žalanského č.p. 291/12b</v>
      </c>
      <c r="G51" s="42"/>
      <c r="H51" s="42"/>
      <c r="I51" s="119" t="s">
        <v>33</v>
      </c>
      <c r="J51" s="392" t="str">
        <f>E21</f>
        <v>Ing. Tomáš Řičař</v>
      </c>
      <c r="K51" s="45"/>
    </row>
    <row r="52" spans="2:11" s="1" customFormat="1" ht="14.45" customHeight="1">
      <c r="B52" s="41"/>
      <c r="C52" s="37" t="s">
        <v>31</v>
      </c>
      <c r="D52" s="42"/>
      <c r="E52" s="42"/>
      <c r="F52" s="35" t="str">
        <f>IF(E18="","",E18)</f>
        <v/>
      </c>
      <c r="G52" s="42"/>
      <c r="H52" s="42"/>
      <c r="I52" s="118"/>
      <c r="J52" s="396"/>
      <c r="K52" s="45"/>
    </row>
    <row r="53" spans="2:11" s="1" customFormat="1" ht="10.35" customHeight="1">
      <c r="B53" s="41"/>
      <c r="C53" s="42"/>
      <c r="D53" s="42"/>
      <c r="E53" s="42"/>
      <c r="F53" s="42"/>
      <c r="G53" s="42"/>
      <c r="H53" s="42"/>
      <c r="I53" s="118"/>
      <c r="J53" s="42"/>
      <c r="K53" s="45"/>
    </row>
    <row r="54" spans="2:11" s="1" customFormat="1" ht="29.25" customHeight="1">
      <c r="B54" s="41"/>
      <c r="C54" s="144" t="s">
        <v>106</v>
      </c>
      <c r="D54" s="132"/>
      <c r="E54" s="132"/>
      <c r="F54" s="132"/>
      <c r="G54" s="132"/>
      <c r="H54" s="132"/>
      <c r="I54" s="145"/>
      <c r="J54" s="146" t="s">
        <v>107</v>
      </c>
      <c r="K54" s="147"/>
    </row>
    <row r="55" spans="2:11" s="1" customFormat="1" ht="10.35" customHeight="1">
      <c r="B55" s="41"/>
      <c r="C55" s="42"/>
      <c r="D55" s="42"/>
      <c r="E55" s="42"/>
      <c r="F55" s="42"/>
      <c r="G55" s="42"/>
      <c r="H55" s="42"/>
      <c r="I55" s="118"/>
      <c r="J55" s="42"/>
      <c r="K55" s="45"/>
    </row>
    <row r="56" spans="2:47" s="1" customFormat="1" ht="29.25" customHeight="1">
      <c r="B56" s="41"/>
      <c r="C56" s="148" t="s">
        <v>108</v>
      </c>
      <c r="D56" s="42"/>
      <c r="E56" s="42"/>
      <c r="F56" s="42"/>
      <c r="G56" s="42"/>
      <c r="H56" s="42"/>
      <c r="I56" s="118"/>
      <c r="J56" s="128">
        <f>J85</f>
        <v>0</v>
      </c>
      <c r="K56" s="45"/>
      <c r="AU56" s="24" t="s">
        <v>109</v>
      </c>
    </row>
    <row r="57" spans="2:11" s="7" customFormat="1" ht="24.95" customHeight="1">
      <c r="B57" s="149"/>
      <c r="C57" s="150"/>
      <c r="D57" s="151" t="s">
        <v>676</v>
      </c>
      <c r="E57" s="152"/>
      <c r="F57" s="152"/>
      <c r="G57" s="152"/>
      <c r="H57" s="152"/>
      <c r="I57" s="153"/>
      <c r="J57" s="154">
        <f>J86</f>
        <v>0</v>
      </c>
      <c r="K57" s="155"/>
    </row>
    <row r="58" spans="2:11" s="7" customFormat="1" ht="24.95" customHeight="1">
      <c r="B58" s="149"/>
      <c r="C58" s="150"/>
      <c r="D58" s="151" t="s">
        <v>677</v>
      </c>
      <c r="E58" s="152"/>
      <c r="F58" s="152"/>
      <c r="G58" s="152"/>
      <c r="H58" s="152"/>
      <c r="I58" s="153"/>
      <c r="J58" s="154">
        <f>J138</f>
        <v>0</v>
      </c>
      <c r="K58" s="155"/>
    </row>
    <row r="59" spans="2:11" s="7" customFormat="1" ht="24.95" customHeight="1">
      <c r="B59" s="149"/>
      <c r="C59" s="150"/>
      <c r="D59" s="151" t="s">
        <v>678</v>
      </c>
      <c r="E59" s="152"/>
      <c r="F59" s="152"/>
      <c r="G59" s="152"/>
      <c r="H59" s="152"/>
      <c r="I59" s="153"/>
      <c r="J59" s="154">
        <f>J145</f>
        <v>0</v>
      </c>
      <c r="K59" s="155"/>
    </row>
    <row r="60" spans="2:11" s="7" customFormat="1" ht="24.95" customHeight="1">
      <c r="B60" s="149"/>
      <c r="C60" s="150"/>
      <c r="D60" s="151" t="s">
        <v>679</v>
      </c>
      <c r="E60" s="152"/>
      <c r="F60" s="152"/>
      <c r="G60" s="152"/>
      <c r="H60" s="152"/>
      <c r="I60" s="153"/>
      <c r="J60" s="154">
        <f>J166</f>
        <v>0</v>
      </c>
      <c r="K60" s="155"/>
    </row>
    <row r="61" spans="2:11" s="7" customFormat="1" ht="24.95" customHeight="1">
      <c r="B61" s="149"/>
      <c r="C61" s="150"/>
      <c r="D61" s="151" t="s">
        <v>680</v>
      </c>
      <c r="E61" s="152"/>
      <c r="F61" s="152"/>
      <c r="G61" s="152"/>
      <c r="H61" s="152"/>
      <c r="I61" s="153"/>
      <c r="J61" s="154">
        <f>J175</f>
        <v>0</v>
      </c>
      <c r="K61" s="155"/>
    </row>
    <row r="62" spans="2:11" s="7" customFormat="1" ht="24.95" customHeight="1">
      <c r="B62" s="149"/>
      <c r="C62" s="150"/>
      <c r="D62" s="151" t="s">
        <v>681</v>
      </c>
      <c r="E62" s="152"/>
      <c r="F62" s="152"/>
      <c r="G62" s="152"/>
      <c r="H62" s="152"/>
      <c r="I62" s="153"/>
      <c r="J62" s="154">
        <f>J178</f>
        <v>0</v>
      </c>
      <c r="K62" s="155"/>
    </row>
    <row r="63" spans="2:11" s="7" customFormat="1" ht="24.95" customHeight="1">
      <c r="B63" s="149"/>
      <c r="C63" s="150"/>
      <c r="D63" s="151" t="s">
        <v>682</v>
      </c>
      <c r="E63" s="152"/>
      <c r="F63" s="152"/>
      <c r="G63" s="152"/>
      <c r="H63" s="152"/>
      <c r="I63" s="153"/>
      <c r="J63" s="154">
        <f>J183</f>
        <v>0</v>
      </c>
      <c r="K63" s="155"/>
    </row>
    <row r="64" spans="2:11" s="7" customFormat="1" ht="24.95" customHeight="1">
      <c r="B64" s="149"/>
      <c r="C64" s="150"/>
      <c r="D64" s="151" t="s">
        <v>683</v>
      </c>
      <c r="E64" s="152"/>
      <c r="F64" s="152"/>
      <c r="G64" s="152"/>
      <c r="H64" s="152"/>
      <c r="I64" s="153"/>
      <c r="J64" s="154">
        <f>J187</f>
        <v>0</v>
      </c>
      <c r="K64" s="155"/>
    </row>
    <row r="65" spans="2:11" s="7" customFormat="1" ht="24.95" customHeight="1">
      <c r="B65" s="149"/>
      <c r="C65" s="150"/>
      <c r="D65" s="151" t="s">
        <v>684</v>
      </c>
      <c r="E65" s="152"/>
      <c r="F65" s="152"/>
      <c r="G65" s="152"/>
      <c r="H65" s="152"/>
      <c r="I65" s="153"/>
      <c r="J65" s="154">
        <f>J192</f>
        <v>0</v>
      </c>
      <c r="K65" s="155"/>
    </row>
    <row r="66" spans="2:11" s="1" customFormat="1" ht="21.75" customHeight="1">
      <c r="B66" s="41"/>
      <c r="C66" s="42"/>
      <c r="D66" s="42"/>
      <c r="E66" s="42"/>
      <c r="F66" s="42"/>
      <c r="G66" s="42"/>
      <c r="H66" s="42"/>
      <c r="I66" s="118"/>
      <c r="J66" s="42"/>
      <c r="K66" s="45"/>
    </row>
    <row r="67" spans="2:11" s="1" customFormat="1" ht="6.95" customHeight="1">
      <c r="B67" s="56"/>
      <c r="C67" s="57"/>
      <c r="D67" s="57"/>
      <c r="E67" s="57"/>
      <c r="F67" s="57"/>
      <c r="G67" s="57"/>
      <c r="H67" s="57"/>
      <c r="I67" s="139"/>
      <c r="J67" s="57"/>
      <c r="K67" s="58"/>
    </row>
    <row r="71" spans="2:12" s="1" customFormat="1" ht="6.95" customHeight="1">
      <c r="B71" s="59"/>
      <c r="C71" s="60"/>
      <c r="D71" s="60"/>
      <c r="E71" s="60"/>
      <c r="F71" s="60"/>
      <c r="G71" s="60"/>
      <c r="H71" s="60"/>
      <c r="I71" s="142"/>
      <c r="J71" s="60"/>
      <c r="K71" s="60"/>
      <c r="L71" s="61"/>
    </row>
    <row r="72" spans="2:12" s="1" customFormat="1" ht="36.95" customHeight="1">
      <c r="B72" s="41"/>
      <c r="C72" s="62" t="s">
        <v>125</v>
      </c>
      <c r="D72" s="63"/>
      <c r="E72" s="63"/>
      <c r="F72" s="63"/>
      <c r="G72" s="63"/>
      <c r="H72" s="63"/>
      <c r="I72" s="163"/>
      <c r="J72" s="63"/>
      <c r="K72" s="63"/>
      <c r="L72" s="61"/>
    </row>
    <row r="73" spans="2:12" s="1" customFormat="1" ht="6.95" customHeight="1">
      <c r="B73" s="41"/>
      <c r="C73" s="63"/>
      <c r="D73" s="63"/>
      <c r="E73" s="63"/>
      <c r="F73" s="63"/>
      <c r="G73" s="63"/>
      <c r="H73" s="63"/>
      <c r="I73" s="163"/>
      <c r="J73" s="63"/>
      <c r="K73" s="63"/>
      <c r="L73" s="61"/>
    </row>
    <row r="74" spans="2:12" s="1" customFormat="1" ht="14.45" customHeight="1">
      <c r="B74" s="41"/>
      <c r="C74" s="65" t="s">
        <v>18</v>
      </c>
      <c r="D74" s="63"/>
      <c r="E74" s="63"/>
      <c r="F74" s="63"/>
      <c r="G74" s="63"/>
      <c r="H74" s="63"/>
      <c r="I74" s="163"/>
      <c r="J74" s="63"/>
      <c r="K74" s="63"/>
      <c r="L74" s="61"/>
    </row>
    <row r="75" spans="2:12" s="1" customFormat="1" ht="16.5" customHeight="1">
      <c r="B75" s="41"/>
      <c r="C75" s="63"/>
      <c r="D75" s="63"/>
      <c r="E75" s="397" t="str">
        <f>E7</f>
        <v>Modernizace skladu odpadků v ZŠ genpor. Fr. Peřiny, Socháňova 1139 Praha 6 - Řepy</v>
      </c>
      <c r="F75" s="398"/>
      <c r="G75" s="398"/>
      <c r="H75" s="398"/>
      <c r="I75" s="163"/>
      <c r="J75" s="63"/>
      <c r="K75" s="63"/>
      <c r="L75" s="61"/>
    </row>
    <row r="76" spans="2:12" s="1" customFormat="1" ht="14.45" customHeight="1">
      <c r="B76" s="41"/>
      <c r="C76" s="65" t="s">
        <v>103</v>
      </c>
      <c r="D76" s="63"/>
      <c r="E76" s="63"/>
      <c r="F76" s="63"/>
      <c r="G76" s="63"/>
      <c r="H76" s="63"/>
      <c r="I76" s="163"/>
      <c r="J76" s="63"/>
      <c r="K76" s="63"/>
      <c r="L76" s="61"/>
    </row>
    <row r="77" spans="2:12" s="1" customFormat="1" ht="17.25" customHeight="1">
      <c r="B77" s="41"/>
      <c r="C77" s="63"/>
      <c r="D77" s="63"/>
      <c r="E77" s="364" t="str">
        <f>E9</f>
        <v>D.1.4a - Zdravotně technické instalace</v>
      </c>
      <c r="F77" s="399"/>
      <c r="G77" s="399"/>
      <c r="H77" s="399"/>
      <c r="I77" s="163"/>
      <c r="J77" s="63"/>
      <c r="K77" s="63"/>
      <c r="L77" s="61"/>
    </row>
    <row r="78" spans="2:12" s="1" customFormat="1" ht="6.95" customHeight="1">
      <c r="B78" s="41"/>
      <c r="C78" s="63"/>
      <c r="D78" s="63"/>
      <c r="E78" s="63"/>
      <c r="F78" s="63"/>
      <c r="G78" s="63"/>
      <c r="H78" s="63"/>
      <c r="I78" s="163"/>
      <c r="J78" s="63"/>
      <c r="K78" s="63"/>
      <c r="L78" s="61"/>
    </row>
    <row r="79" spans="2:12" s="1" customFormat="1" ht="18" customHeight="1">
      <c r="B79" s="41"/>
      <c r="C79" s="65" t="s">
        <v>23</v>
      </c>
      <c r="D79" s="63"/>
      <c r="E79" s="63"/>
      <c r="F79" s="164" t="str">
        <f>F12</f>
        <v xml:space="preserve"> </v>
      </c>
      <c r="G79" s="63"/>
      <c r="H79" s="63"/>
      <c r="I79" s="165" t="s">
        <v>25</v>
      </c>
      <c r="J79" s="73" t="str">
        <f>IF(J12="","",J12)</f>
        <v>14. 5. 2018</v>
      </c>
      <c r="K79" s="63"/>
      <c r="L79" s="61"/>
    </row>
    <row r="80" spans="2:12" s="1" customFormat="1" ht="6.95" customHeight="1">
      <c r="B80" s="41"/>
      <c r="C80" s="63"/>
      <c r="D80" s="63"/>
      <c r="E80" s="63"/>
      <c r="F80" s="63"/>
      <c r="G80" s="63"/>
      <c r="H80" s="63"/>
      <c r="I80" s="163"/>
      <c r="J80" s="63"/>
      <c r="K80" s="63"/>
      <c r="L80" s="61"/>
    </row>
    <row r="81" spans="2:12" s="1" customFormat="1" ht="15">
      <c r="B81" s="41"/>
      <c r="C81" s="65" t="s">
        <v>27</v>
      </c>
      <c r="D81" s="63"/>
      <c r="E81" s="63"/>
      <c r="F81" s="164" t="str">
        <f>E15</f>
        <v>Městská část Praha 17, Žalanského č.p. 291/12b</v>
      </c>
      <c r="G81" s="63"/>
      <c r="H81" s="63"/>
      <c r="I81" s="165" t="s">
        <v>33</v>
      </c>
      <c r="J81" s="164" t="str">
        <f>E21</f>
        <v>Ing. Tomáš Řičař</v>
      </c>
      <c r="K81" s="63"/>
      <c r="L81" s="61"/>
    </row>
    <row r="82" spans="2:12" s="1" customFormat="1" ht="14.45" customHeight="1">
      <c r="B82" s="41"/>
      <c r="C82" s="65" t="s">
        <v>31</v>
      </c>
      <c r="D82" s="63"/>
      <c r="E82" s="63"/>
      <c r="F82" s="164" t="str">
        <f>IF(E18="","",E18)</f>
        <v/>
      </c>
      <c r="G82" s="63"/>
      <c r="H82" s="63"/>
      <c r="I82" s="163"/>
      <c r="J82" s="63"/>
      <c r="K82" s="63"/>
      <c r="L82" s="61"/>
    </row>
    <row r="83" spans="2:12" s="1" customFormat="1" ht="10.35" customHeight="1">
      <c r="B83" s="41"/>
      <c r="C83" s="63"/>
      <c r="D83" s="63"/>
      <c r="E83" s="63"/>
      <c r="F83" s="63"/>
      <c r="G83" s="63"/>
      <c r="H83" s="63"/>
      <c r="I83" s="163"/>
      <c r="J83" s="63"/>
      <c r="K83" s="63"/>
      <c r="L83" s="61"/>
    </row>
    <row r="84" spans="2:20" s="9" customFormat="1" ht="29.25" customHeight="1">
      <c r="B84" s="166"/>
      <c r="C84" s="167" t="s">
        <v>126</v>
      </c>
      <c r="D84" s="168" t="s">
        <v>56</v>
      </c>
      <c r="E84" s="168" t="s">
        <v>52</v>
      </c>
      <c r="F84" s="168" t="s">
        <v>127</v>
      </c>
      <c r="G84" s="168" t="s">
        <v>128</v>
      </c>
      <c r="H84" s="168" t="s">
        <v>129</v>
      </c>
      <c r="I84" s="169" t="s">
        <v>130</v>
      </c>
      <c r="J84" s="168" t="s">
        <v>107</v>
      </c>
      <c r="K84" s="170" t="s">
        <v>131</v>
      </c>
      <c r="L84" s="171"/>
      <c r="M84" s="81" t="s">
        <v>132</v>
      </c>
      <c r="N84" s="82" t="s">
        <v>41</v>
      </c>
      <c r="O84" s="82" t="s">
        <v>133</v>
      </c>
      <c r="P84" s="82" t="s">
        <v>134</v>
      </c>
      <c r="Q84" s="82" t="s">
        <v>135</v>
      </c>
      <c r="R84" s="82" t="s">
        <v>136</v>
      </c>
      <c r="S84" s="82" t="s">
        <v>137</v>
      </c>
      <c r="T84" s="83" t="s">
        <v>138</v>
      </c>
    </row>
    <row r="85" spans="2:63" s="1" customFormat="1" ht="29.25" customHeight="1">
      <c r="B85" s="41"/>
      <c r="C85" s="87" t="s">
        <v>108</v>
      </c>
      <c r="D85" s="63"/>
      <c r="E85" s="63"/>
      <c r="F85" s="63"/>
      <c r="G85" s="63"/>
      <c r="H85" s="63"/>
      <c r="I85" s="163"/>
      <c r="J85" s="172">
        <f>BK85</f>
        <v>0</v>
      </c>
      <c r="K85" s="63"/>
      <c r="L85" s="61"/>
      <c r="M85" s="84"/>
      <c r="N85" s="85"/>
      <c r="O85" s="85"/>
      <c r="P85" s="173">
        <f>P86+P138+P145+P166+P175+P178+P183+P187+P192</f>
        <v>0</v>
      </c>
      <c r="Q85" s="85"/>
      <c r="R85" s="173">
        <f>R86+R138+R145+R166+R175+R178+R183+R187+R192</f>
        <v>0</v>
      </c>
      <c r="S85" s="85"/>
      <c r="T85" s="174">
        <f>T86+T138+T145+T166+T175+T178+T183+T187+T192</f>
        <v>0</v>
      </c>
      <c r="AT85" s="24" t="s">
        <v>70</v>
      </c>
      <c r="AU85" s="24" t="s">
        <v>109</v>
      </c>
      <c r="BK85" s="175">
        <f>BK86+BK138+BK145+BK166+BK175+BK178+BK183+BK187+BK192</f>
        <v>0</v>
      </c>
    </row>
    <row r="86" spans="2:63" s="10" customFormat="1" ht="37.35" customHeight="1">
      <c r="B86" s="176"/>
      <c r="C86" s="177"/>
      <c r="D86" s="190" t="s">
        <v>70</v>
      </c>
      <c r="E86" s="274" t="s">
        <v>685</v>
      </c>
      <c r="F86" s="274" t="s">
        <v>686</v>
      </c>
      <c r="G86" s="177"/>
      <c r="H86" s="177"/>
      <c r="I86" s="180"/>
      <c r="J86" s="275">
        <f>BK86</f>
        <v>0</v>
      </c>
      <c r="K86" s="177"/>
      <c r="L86" s="182"/>
      <c r="M86" s="183"/>
      <c r="N86" s="184"/>
      <c r="O86" s="184"/>
      <c r="P86" s="185">
        <f>SUM(P87:P137)</f>
        <v>0</v>
      </c>
      <c r="Q86" s="184"/>
      <c r="R86" s="185">
        <f>SUM(R87:R137)</f>
        <v>0</v>
      </c>
      <c r="S86" s="184"/>
      <c r="T86" s="186">
        <f>SUM(T87:T137)</f>
        <v>0</v>
      </c>
      <c r="AR86" s="187" t="s">
        <v>79</v>
      </c>
      <c r="AT86" s="188" t="s">
        <v>70</v>
      </c>
      <c r="AU86" s="188" t="s">
        <v>71</v>
      </c>
      <c r="AY86" s="187" t="s">
        <v>141</v>
      </c>
      <c r="BK86" s="189">
        <f>SUM(BK87:BK137)</f>
        <v>0</v>
      </c>
    </row>
    <row r="87" spans="2:65" s="1" customFormat="1" ht="16.5" customHeight="1">
      <c r="B87" s="41"/>
      <c r="C87" s="193" t="s">
        <v>79</v>
      </c>
      <c r="D87" s="193" t="s">
        <v>144</v>
      </c>
      <c r="E87" s="194" t="s">
        <v>687</v>
      </c>
      <c r="F87" s="195" t="s">
        <v>688</v>
      </c>
      <c r="G87" s="196" t="s">
        <v>548</v>
      </c>
      <c r="H87" s="197">
        <v>19</v>
      </c>
      <c r="I87" s="198"/>
      <c r="J87" s="199">
        <f>ROUND(I87*H87,2)</f>
        <v>0</v>
      </c>
      <c r="K87" s="195" t="s">
        <v>21</v>
      </c>
      <c r="L87" s="61"/>
      <c r="M87" s="200" t="s">
        <v>21</v>
      </c>
      <c r="N87" s="201" t="s">
        <v>42</v>
      </c>
      <c r="O87" s="42"/>
      <c r="P87" s="202">
        <f>O87*H87</f>
        <v>0</v>
      </c>
      <c r="Q87" s="202">
        <v>0</v>
      </c>
      <c r="R87" s="202">
        <f>Q87*H87</f>
        <v>0</v>
      </c>
      <c r="S87" s="202">
        <v>0</v>
      </c>
      <c r="T87" s="203">
        <f>S87*H87</f>
        <v>0</v>
      </c>
      <c r="AR87" s="24" t="s">
        <v>149</v>
      </c>
      <c r="AT87" s="24" t="s">
        <v>144</v>
      </c>
      <c r="AU87" s="24" t="s">
        <v>79</v>
      </c>
      <c r="AY87" s="24" t="s">
        <v>141</v>
      </c>
      <c r="BE87" s="204">
        <f>IF(N87="základní",J87,0)</f>
        <v>0</v>
      </c>
      <c r="BF87" s="204">
        <f>IF(N87="snížená",J87,0)</f>
        <v>0</v>
      </c>
      <c r="BG87" s="204">
        <f>IF(N87="zákl. přenesená",J87,0)</f>
        <v>0</v>
      </c>
      <c r="BH87" s="204">
        <f>IF(N87="sníž. přenesená",J87,0)</f>
        <v>0</v>
      </c>
      <c r="BI87" s="204">
        <f>IF(N87="nulová",J87,0)</f>
        <v>0</v>
      </c>
      <c r="BJ87" s="24" t="s">
        <v>79</v>
      </c>
      <c r="BK87" s="204">
        <f>ROUND(I87*H87,2)</f>
        <v>0</v>
      </c>
      <c r="BL87" s="24" t="s">
        <v>149</v>
      </c>
      <c r="BM87" s="24" t="s">
        <v>81</v>
      </c>
    </row>
    <row r="88" spans="2:47" s="1" customFormat="1" ht="27">
      <c r="B88" s="41"/>
      <c r="C88" s="63"/>
      <c r="D88" s="219" t="s">
        <v>164</v>
      </c>
      <c r="E88" s="63"/>
      <c r="F88" s="229" t="s">
        <v>689</v>
      </c>
      <c r="G88" s="63"/>
      <c r="H88" s="63"/>
      <c r="I88" s="163"/>
      <c r="J88" s="63"/>
      <c r="K88" s="63"/>
      <c r="L88" s="61"/>
      <c r="M88" s="230"/>
      <c r="N88" s="42"/>
      <c r="O88" s="42"/>
      <c r="P88" s="42"/>
      <c r="Q88" s="42"/>
      <c r="R88" s="42"/>
      <c r="S88" s="42"/>
      <c r="T88" s="78"/>
      <c r="AT88" s="24" t="s">
        <v>164</v>
      </c>
      <c r="AU88" s="24" t="s">
        <v>79</v>
      </c>
    </row>
    <row r="89" spans="2:65" s="1" customFormat="1" ht="16.5" customHeight="1">
      <c r="B89" s="41"/>
      <c r="C89" s="193" t="s">
        <v>81</v>
      </c>
      <c r="D89" s="193" t="s">
        <v>144</v>
      </c>
      <c r="E89" s="194" t="s">
        <v>690</v>
      </c>
      <c r="F89" s="195" t="s">
        <v>691</v>
      </c>
      <c r="G89" s="196" t="s">
        <v>548</v>
      </c>
      <c r="H89" s="197">
        <v>29</v>
      </c>
      <c r="I89" s="198"/>
      <c r="J89" s="199">
        <f>ROUND(I89*H89,2)</f>
        <v>0</v>
      </c>
      <c r="K89" s="195" t="s">
        <v>21</v>
      </c>
      <c r="L89" s="61"/>
      <c r="M89" s="200" t="s">
        <v>21</v>
      </c>
      <c r="N89" s="201" t="s">
        <v>42</v>
      </c>
      <c r="O89" s="42"/>
      <c r="P89" s="202">
        <f>O89*H89</f>
        <v>0</v>
      </c>
      <c r="Q89" s="202">
        <v>0</v>
      </c>
      <c r="R89" s="202">
        <f>Q89*H89</f>
        <v>0</v>
      </c>
      <c r="S89" s="202">
        <v>0</v>
      </c>
      <c r="T89" s="203">
        <f>S89*H89</f>
        <v>0</v>
      </c>
      <c r="AR89" s="24" t="s">
        <v>149</v>
      </c>
      <c r="AT89" s="24" t="s">
        <v>144</v>
      </c>
      <c r="AU89" s="24" t="s">
        <v>79</v>
      </c>
      <c r="AY89" s="24" t="s">
        <v>141</v>
      </c>
      <c r="BE89" s="204">
        <f>IF(N89="základní",J89,0)</f>
        <v>0</v>
      </c>
      <c r="BF89" s="204">
        <f>IF(N89="snížená",J89,0)</f>
        <v>0</v>
      </c>
      <c r="BG89" s="204">
        <f>IF(N89="zákl. přenesená",J89,0)</f>
        <v>0</v>
      </c>
      <c r="BH89" s="204">
        <f>IF(N89="sníž. přenesená",J89,0)</f>
        <v>0</v>
      </c>
      <c r="BI89" s="204">
        <f>IF(N89="nulová",J89,0)</f>
        <v>0</v>
      </c>
      <c r="BJ89" s="24" t="s">
        <v>79</v>
      </c>
      <c r="BK89" s="204">
        <f>ROUND(I89*H89,2)</f>
        <v>0</v>
      </c>
      <c r="BL89" s="24" t="s">
        <v>149</v>
      </c>
      <c r="BM89" s="24" t="s">
        <v>149</v>
      </c>
    </row>
    <row r="90" spans="2:47" s="1" customFormat="1" ht="27">
      <c r="B90" s="41"/>
      <c r="C90" s="63"/>
      <c r="D90" s="219" t="s">
        <v>164</v>
      </c>
      <c r="E90" s="63"/>
      <c r="F90" s="229" t="s">
        <v>689</v>
      </c>
      <c r="G90" s="63"/>
      <c r="H90" s="63"/>
      <c r="I90" s="163"/>
      <c r="J90" s="63"/>
      <c r="K90" s="63"/>
      <c r="L90" s="61"/>
      <c r="M90" s="230"/>
      <c r="N90" s="42"/>
      <c r="O90" s="42"/>
      <c r="P90" s="42"/>
      <c r="Q90" s="42"/>
      <c r="R90" s="42"/>
      <c r="S90" s="42"/>
      <c r="T90" s="78"/>
      <c r="AT90" s="24" t="s">
        <v>164</v>
      </c>
      <c r="AU90" s="24" t="s">
        <v>79</v>
      </c>
    </row>
    <row r="91" spans="2:65" s="1" customFormat="1" ht="16.5" customHeight="1">
      <c r="B91" s="41"/>
      <c r="C91" s="193" t="s">
        <v>142</v>
      </c>
      <c r="D91" s="193" t="s">
        <v>144</v>
      </c>
      <c r="E91" s="194" t="s">
        <v>692</v>
      </c>
      <c r="F91" s="195" t="s">
        <v>693</v>
      </c>
      <c r="G91" s="196" t="s">
        <v>548</v>
      </c>
      <c r="H91" s="197">
        <v>5</v>
      </c>
      <c r="I91" s="198"/>
      <c r="J91" s="199">
        <f>ROUND(I91*H91,2)</f>
        <v>0</v>
      </c>
      <c r="K91" s="195" t="s">
        <v>21</v>
      </c>
      <c r="L91" s="61"/>
      <c r="M91" s="200" t="s">
        <v>21</v>
      </c>
      <c r="N91" s="201" t="s">
        <v>42</v>
      </c>
      <c r="O91" s="42"/>
      <c r="P91" s="202">
        <f>O91*H91</f>
        <v>0</v>
      </c>
      <c r="Q91" s="202">
        <v>0</v>
      </c>
      <c r="R91" s="202">
        <f>Q91*H91</f>
        <v>0</v>
      </c>
      <c r="S91" s="202">
        <v>0</v>
      </c>
      <c r="T91" s="203">
        <f>S91*H91</f>
        <v>0</v>
      </c>
      <c r="AR91" s="24" t="s">
        <v>149</v>
      </c>
      <c r="AT91" s="24" t="s">
        <v>144</v>
      </c>
      <c r="AU91" s="24" t="s">
        <v>79</v>
      </c>
      <c r="AY91" s="24" t="s">
        <v>141</v>
      </c>
      <c r="BE91" s="204">
        <f>IF(N91="základní",J91,0)</f>
        <v>0</v>
      </c>
      <c r="BF91" s="204">
        <f>IF(N91="snížená",J91,0)</f>
        <v>0</v>
      </c>
      <c r="BG91" s="204">
        <f>IF(N91="zákl. přenesená",J91,0)</f>
        <v>0</v>
      </c>
      <c r="BH91" s="204">
        <f>IF(N91="sníž. přenesená",J91,0)</f>
        <v>0</v>
      </c>
      <c r="BI91" s="204">
        <f>IF(N91="nulová",J91,0)</f>
        <v>0</v>
      </c>
      <c r="BJ91" s="24" t="s">
        <v>79</v>
      </c>
      <c r="BK91" s="204">
        <f>ROUND(I91*H91,2)</f>
        <v>0</v>
      </c>
      <c r="BL91" s="24" t="s">
        <v>149</v>
      </c>
      <c r="BM91" s="24" t="s">
        <v>178</v>
      </c>
    </row>
    <row r="92" spans="2:47" s="1" customFormat="1" ht="27">
      <c r="B92" s="41"/>
      <c r="C92" s="63"/>
      <c r="D92" s="219" t="s">
        <v>164</v>
      </c>
      <c r="E92" s="63"/>
      <c r="F92" s="229" t="s">
        <v>689</v>
      </c>
      <c r="G92" s="63"/>
      <c r="H92" s="63"/>
      <c r="I92" s="163"/>
      <c r="J92" s="63"/>
      <c r="K92" s="63"/>
      <c r="L92" s="61"/>
      <c r="M92" s="230"/>
      <c r="N92" s="42"/>
      <c r="O92" s="42"/>
      <c r="P92" s="42"/>
      <c r="Q92" s="42"/>
      <c r="R92" s="42"/>
      <c r="S92" s="42"/>
      <c r="T92" s="78"/>
      <c r="AT92" s="24" t="s">
        <v>164</v>
      </c>
      <c r="AU92" s="24" t="s">
        <v>79</v>
      </c>
    </row>
    <row r="93" spans="2:65" s="1" customFormat="1" ht="16.5" customHeight="1">
      <c r="B93" s="41"/>
      <c r="C93" s="193" t="s">
        <v>149</v>
      </c>
      <c r="D93" s="193" t="s">
        <v>144</v>
      </c>
      <c r="E93" s="194" t="s">
        <v>694</v>
      </c>
      <c r="F93" s="195" t="s">
        <v>695</v>
      </c>
      <c r="G93" s="196" t="s">
        <v>548</v>
      </c>
      <c r="H93" s="197">
        <v>5</v>
      </c>
      <c r="I93" s="198"/>
      <c r="J93" s="199">
        <f>ROUND(I93*H93,2)</f>
        <v>0</v>
      </c>
      <c r="K93" s="195" t="s">
        <v>21</v>
      </c>
      <c r="L93" s="61"/>
      <c r="M93" s="200" t="s">
        <v>21</v>
      </c>
      <c r="N93" s="201" t="s">
        <v>42</v>
      </c>
      <c r="O93" s="42"/>
      <c r="P93" s="202">
        <f>O93*H93</f>
        <v>0</v>
      </c>
      <c r="Q93" s="202">
        <v>0</v>
      </c>
      <c r="R93" s="202">
        <f>Q93*H93</f>
        <v>0</v>
      </c>
      <c r="S93" s="202">
        <v>0</v>
      </c>
      <c r="T93" s="203">
        <f>S93*H93</f>
        <v>0</v>
      </c>
      <c r="AR93" s="24" t="s">
        <v>149</v>
      </c>
      <c r="AT93" s="24" t="s">
        <v>144</v>
      </c>
      <c r="AU93" s="24" t="s">
        <v>79</v>
      </c>
      <c r="AY93" s="24" t="s">
        <v>141</v>
      </c>
      <c r="BE93" s="204">
        <f>IF(N93="základní",J93,0)</f>
        <v>0</v>
      </c>
      <c r="BF93" s="204">
        <f>IF(N93="snížená",J93,0)</f>
        <v>0</v>
      </c>
      <c r="BG93" s="204">
        <f>IF(N93="zákl. přenesená",J93,0)</f>
        <v>0</v>
      </c>
      <c r="BH93" s="204">
        <f>IF(N93="sníž. přenesená",J93,0)</f>
        <v>0</v>
      </c>
      <c r="BI93" s="204">
        <f>IF(N93="nulová",J93,0)</f>
        <v>0</v>
      </c>
      <c r="BJ93" s="24" t="s">
        <v>79</v>
      </c>
      <c r="BK93" s="204">
        <f>ROUND(I93*H93,2)</f>
        <v>0</v>
      </c>
      <c r="BL93" s="24" t="s">
        <v>149</v>
      </c>
      <c r="BM93" s="24" t="s">
        <v>175</v>
      </c>
    </row>
    <row r="94" spans="2:47" s="1" customFormat="1" ht="27">
      <c r="B94" s="41"/>
      <c r="C94" s="63"/>
      <c r="D94" s="219" t="s">
        <v>164</v>
      </c>
      <c r="E94" s="63"/>
      <c r="F94" s="229" t="s">
        <v>689</v>
      </c>
      <c r="G94" s="63"/>
      <c r="H94" s="63"/>
      <c r="I94" s="163"/>
      <c r="J94" s="63"/>
      <c r="K94" s="63"/>
      <c r="L94" s="61"/>
      <c r="M94" s="230"/>
      <c r="N94" s="42"/>
      <c r="O94" s="42"/>
      <c r="P94" s="42"/>
      <c r="Q94" s="42"/>
      <c r="R94" s="42"/>
      <c r="S94" s="42"/>
      <c r="T94" s="78"/>
      <c r="AT94" s="24" t="s">
        <v>164</v>
      </c>
      <c r="AU94" s="24" t="s">
        <v>79</v>
      </c>
    </row>
    <row r="95" spans="2:65" s="1" customFormat="1" ht="25.5" customHeight="1">
      <c r="B95" s="41"/>
      <c r="C95" s="193" t="s">
        <v>171</v>
      </c>
      <c r="D95" s="193" t="s">
        <v>144</v>
      </c>
      <c r="E95" s="194" t="s">
        <v>696</v>
      </c>
      <c r="F95" s="195" t="s">
        <v>697</v>
      </c>
      <c r="G95" s="196" t="s">
        <v>548</v>
      </c>
      <c r="H95" s="197">
        <v>48</v>
      </c>
      <c r="I95" s="198"/>
      <c r="J95" s="199">
        <f>ROUND(I95*H95,2)</f>
        <v>0</v>
      </c>
      <c r="K95" s="195" t="s">
        <v>21</v>
      </c>
      <c r="L95" s="61"/>
      <c r="M95" s="200" t="s">
        <v>21</v>
      </c>
      <c r="N95" s="201" t="s">
        <v>42</v>
      </c>
      <c r="O95" s="42"/>
      <c r="P95" s="202">
        <f>O95*H95</f>
        <v>0</v>
      </c>
      <c r="Q95" s="202">
        <v>0</v>
      </c>
      <c r="R95" s="202">
        <f>Q95*H95</f>
        <v>0</v>
      </c>
      <c r="S95" s="202">
        <v>0</v>
      </c>
      <c r="T95" s="203">
        <f>S95*H95</f>
        <v>0</v>
      </c>
      <c r="AR95" s="24" t="s">
        <v>149</v>
      </c>
      <c r="AT95" s="24" t="s">
        <v>144</v>
      </c>
      <c r="AU95" s="24" t="s">
        <v>79</v>
      </c>
      <c r="AY95" s="24" t="s">
        <v>141</v>
      </c>
      <c r="BE95" s="204">
        <f>IF(N95="základní",J95,0)</f>
        <v>0</v>
      </c>
      <c r="BF95" s="204">
        <f>IF(N95="snížená",J95,0)</f>
        <v>0</v>
      </c>
      <c r="BG95" s="204">
        <f>IF(N95="zákl. přenesená",J95,0)</f>
        <v>0</v>
      </c>
      <c r="BH95" s="204">
        <f>IF(N95="sníž. přenesená",J95,0)</f>
        <v>0</v>
      </c>
      <c r="BI95" s="204">
        <f>IF(N95="nulová",J95,0)</f>
        <v>0</v>
      </c>
      <c r="BJ95" s="24" t="s">
        <v>79</v>
      </c>
      <c r="BK95" s="204">
        <f>ROUND(I95*H95,2)</f>
        <v>0</v>
      </c>
      <c r="BL95" s="24" t="s">
        <v>149</v>
      </c>
      <c r="BM95" s="24" t="s">
        <v>200</v>
      </c>
    </row>
    <row r="96" spans="2:47" s="1" customFormat="1" ht="27">
      <c r="B96" s="41"/>
      <c r="C96" s="63"/>
      <c r="D96" s="219" t="s">
        <v>164</v>
      </c>
      <c r="E96" s="63"/>
      <c r="F96" s="229" t="s">
        <v>689</v>
      </c>
      <c r="G96" s="63"/>
      <c r="H96" s="63"/>
      <c r="I96" s="163"/>
      <c r="J96" s="63"/>
      <c r="K96" s="63"/>
      <c r="L96" s="61"/>
      <c r="M96" s="230"/>
      <c r="N96" s="42"/>
      <c r="O96" s="42"/>
      <c r="P96" s="42"/>
      <c r="Q96" s="42"/>
      <c r="R96" s="42"/>
      <c r="S96" s="42"/>
      <c r="T96" s="78"/>
      <c r="AT96" s="24" t="s">
        <v>164</v>
      </c>
      <c r="AU96" s="24" t="s">
        <v>79</v>
      </c>
    </row>
    <row r="97" spans="2:65" s="1" customFormat="1" ht="25.5" customHeight="1">
      <c r="B97" s="41"/>
      <c r="C97" s="193" t="s">
        <v>178</v>
      </c>
      <c r="D97" s="193" t="s">
        <v>144</v>
      </c>
      <c r="E97" s="194" t="s">
        <v>698</v>
      </c>
      <c r="F97" s="195" t="s">
        <v>699</v>
      </c>
      <c r="G97" s="196" t="s">
        <v>548</v>
      </c>
      <c r="H97" s="197">
        <v>10</v>
      </c>
      <c r="I97" s="198"/>
      <c r="J97" s="199">
        <f>ROUND(I97*H97,2)</f>
        <v>0</v>
      </c>
      <c r="K97" s="195" t="s">
        <v>21</v>
      </c>
      <c r="L97" s="61"/>
      <c r="M97" s="200" t="s">
        <v>21</v>
      </c>
      <c r="N97" s="201" t="s">
        <v>42</v>
      </c>
      <c r="O97" s="42"/>
      <c r="P97" s="202">
        <f>O97*H97</f>
        <v>0</v>
      </c>
      <c r="Q97" s="202">
        <v>0</v>
      </c>
      <c r="R97" s="202">
        <f>Q97*H97</f>
        <v>0</v>
      </c>
      <c r="S97" s="202">
        <v>0</v>
      </c>
      <c r="T97" s="203">
        <f>S97*H97</f>
        <v>0</v>
      </c>
      <c r="AR97" s="24" t="s">
        <v>149</v>
      </c>
      <c r="AT97" s="24" t="s">
        <v>144</v>
      </c>
      <c r="AU97" s="24" t="s">
        <v>79</v>
      </c>
      <c r="AY97" s="24" t="s">
        <v>141</v>
      </c>
      <c r="BE97" s="204">
        <f>IF(N97="základní",J97,0)</f>
        <v>0</v>
      </c>
      <c r="BF97" s="204">
        <f>IF(N97="snížená",J97,0)</f>
        <v>0</v>
      </c>
      <c r="BG97" s="204">
        <f>IF(N97="zákl. přenesená",J97,0)</f>
        <v>0</v>
      </c>
      <c r="BH97" s="204">
        <f>IF(N97="sníž. přenesená",J97,0)</f>
        <v>0</v>
      </c>
      <c r="BI97" s="204">
        <f>IF(N97="nulová",J97,0)</f>
        <v>0</v>
      </c>
      <c r="BJ97" s="24" t="s">
        <v>79</v>
      </c>
      <c r="BK97" s="204">
        <f>ROUND(I97*H97,2)</f>
        <v>0</v>
      </c>
      <c r="BL97" s="24" t="s">
        <v>149</v>
      </c>
      <c r="BM97" s="24" t="s">
        <v>211</v>
      </c>
    </row>
    <row r="98" spans="2:47" s="1" customFormat="1" ht="27">
      <c r="B98" s="41"/>
      <c r="C98" s="63"/>
      <c r="D98" s="219" t="s">
        <v>164</v>
      </c>
      <c r="E98" s="63"/>
      <c r="F98" s="229" t="s">
        <v>689</v>
      </c>
      <c r="G98" s="63"/>
      <c r="H98" s="63"/>
      <c r="I98" s="163"/>
      <c r="J98" s="63"/>
      <c r="K98" s="63"/>
      <c r="L98" s="61"/>
      <c r="M98" s="230"/>
      <c r="N98" s="42"/>
      <c r="O98" s="42"/>
      <c r="P98" s="42"/>
      <c r="Q98" s="42"/>
      <c r="R98" s="42"/>
      <c r="S98" s="42"/>
      <c r="T98" s="78"/>
      <c r="AT98" s="24" t="s">
        <v>164</v>
      </c>
      <c r="AU98" s="24" t="s">
        <v>79</v>
      </c>
    </row>
    <row r="99" spans="2:65" s="1" customFormat="1" ht="16.5" customHeight="1">
      <c r="B99" s="41"/>
      <c r="C99" s="193" t="s">
        <v>183</v>
      </c>
      <c r="D99" s="193" t="s">
        <v>144</v>
      </c>
      <c r="E99" s="194" t="s">
        <v>700</v>
      </c>
      <c r="F99" s="195" t="s">
        <v>701</v>
      </c>
      <c r="G99" s="196" t="s">
        <v>162</v>
      </c>
      <c r="H99" s="197">
        <v>1</v>
      </c>
      <c r="I99" s="198"/>
      <c r="J99" s="199">
        <f>ROUND(I99*H99,2)</f>
        <v>0</v>
      </c>
      <c r="K99" s="195" t="s">
        <v>21</v>
      </c>
      <c r="L99" s="61"/>
      <c r="M99" s="200" t="s">
        <v>21</v>
      </c>
      <c r="N99" s="201" t="s">
        <v>42</v>
      </c>
      <c r="O99" s="42"/>
      <c r="P99" s="202">
        <f>O99*H99</f>
        <v>0</v>
      </c>
      <c r="Q99" s="202">
        <v>0</v>
      </c>
      <c r="R99" s="202">
        <f>Q99*H99</f>
        <v>0</v>
      </c>
      <c r="S99" s="202">
        <v>0</v>
      </c>
      <c r="T99" s="203">
        <f>S99*H99</f>
        <v>0</v>
      </c>
      <c r="AR99" s="24" t="s">
        <v>149</v>
      </c>
      <c r="AT99" s="24" t="s">
        <v>144</v>
      </c>
      <c r="AU99" s="24" t="s">
        <v>79</v>
      </c>
      <c r="AY99" s="24" t="s">
        <v>141</v>
      </c>
      <c r="BE99" s="204">
        <f>IF(N99="základní",J99,0)</f>
        <v>0</v>
      </c>
      <c r="BF99" s="204">
        <f>IF(N99="snížená",J99,0)</f>
        <v>0</v>
      </c>
      <c r="BG99" s="204">
        <f>IF(N99="zákl. přenesená",J99,0)</f>
        <v>0</v>
      </c>
      <c r="BH99" s="204">
        <f>IF(N99="sníž. přenesená",J99,0)</f>
        <v>0</v>
      </c>
      <c r="BI99" s="204">
        <f>IF(N99="nulová",J99,0)</f>
        <v>0</v>
      </c>
      <c r="BJ99" s="24" t="s">
        <v>79</v>
      </c>
      <c r="BK99" s="204">
        <f>ROUND(I99*H99,2)</f>
        <v>0</v>
      </c>
      <c r="BL99" s="24" t="s">
        <v>149</v>
      </c>
      <c r="BM99" s="24" t="s">
        <v>222</v>
      </c>
    </row>
    <row r="100" spans="2:47" s="1" customFormat="1" ht="27">
      <c r="B100" s="41"/>
      <c r="C100" s="63"/>
      <c r="D100" s="219" t="s">
        <v>164</v>
      </c>
      <c r="E100" s="63"/>
      <c r="F100" s="229" t="s">
        <v>689</v>
      </c>
      <c r="G100" s="63"/>
      <c r="H100" s="63"/>
      <c r="I100" s="163"/>
      <c r="J100" s="63"/>
      <c r="K100" s="63"/>
      <c r="L100" s="61"/>
      <c r="M100" s="230"/>
      <c r="N100" s="42"/>
      <c r="O100" s="42"/>
      <c r="P100" s="42"/>
      <c r="Q100" s="42"/>
      <c r="R100" s="42"/>
      <c r="S100" s="42"/>
      <c r="T100" s="78"/>
      <c r="AT100" s="24" t="s">
        <v>164</v>
      </c>
      <c r="AU100" s="24" t="s">
        <v>79</v>
      </c>
    </row>
    <row r="101" spans="2:65" s="1" customFormat="1" ht="16.5" customHeight="1">
      <c r="B101" s="41"/>
      <c r="C101" s="193" t="s">
        <v>175</v>
      </c>
      <c r="D101" s="193" t="s">
        <v>144</v>
      </c>
      <c r="E101" s="194" t="s">
        <v>702</v>
      </c>
      <c r="F101" s="195" t="s">
        <v>703</v>
      </c>
      <c r="G101" s="196" t="s">
        <v>162</v>
      </c>
      <c r="H101" s="197">
        <v>1</v>
      </c>
      <c r="I101" s="198"/>
      <c r="J101" s="199">
        <f>ROUND(I101*H101,2)</f>
        <v>0</v>
      </c>
      <c r="K101" s="195" t="s">
        <v>21</v>
      </c>
      <c r="L101" s="61"/>
      <c r="M101" s="200" t="s">
        <v>21</v>
      </c>
      <c r="N101" s="201" t="s">
        <v>42</v>
      </c>
      <c r="O101" s="42"/>
      <c r="P101" s="202">
        <f>O101*H101</f>
        <v>0</v>
      </c>
      <c r="Q101" s="202">
        <v>0</v>
      </c>
      <c r="R101" s="202">
        <f>Q101*H101</f>
        <v>0</v>
      </c>
      <c r="S101" s="202">
        <v>0</v>
      </c>
      <c r="T101" s="203">
        <f>S101*H101</f>
        <v>0</v>
      </c>
      <c r="AR101" s="24" t="s">
        <v>149</v>
      </c>
      <c r="AT101" s="24" t="s">
        <v>144</v>
      </c>
      <c r="AU101" s="24" t="s">
        <v>79</v>
      </c>
      <c r="AY101" s="24" t="s">
        <v>141</v>
      </c>
      <c r="BE101" s="204">
        <f>IF(N101="základní",J101,0)</f>
        <v>0</v>
      </c>
      <c r="BF101" s="204">
        <f>IF(N101="snížená",J101,0)</f>
        <v>0</v>
      </c>
      <c r="BG101" s="204">
        <f>IF(N101="zákl. přenesená",J101,0)</f>
        <v>0</v>
      </c>
      <c r="BH101" s="204">
        <f>IF(N101="sníž. přenesená",J101,0)</f>
        <v>0</v>
      </c>
      <c r="BI101" s="204">
        <f>IF(N101="nulová",J101,0)</f>
        <v>0</v>
      </c>
      <c r="BJ101" s="24" t="s">
        <v>79</v>
      </c>
      <c r="BK101" s="204">
        <f>ROUND(I101*H101,2)</f>
        <v>0</v>
      </c>
      <c r="BL101" s="24" t="s">
        <v>149</v>
      </c>
      <c r="BM101" s="24" t="s">
        <v>236</v>
      </c>
    </row>
    <row r="102" spans="2:47" s="1" customFormat="1" ht="27">
      <c r="B102" s="41"/>
      <c r="C102" s="63"/>
      <c r="D102" s="219" t="s">
        <v>164</v>
      </c>
      <c r="E102" s="63"/>
      <c r="F102" s="229" t="s">
        <v>689</v>
      </c>
      <c r="G102" s="63"/>
      <c r="H102" s="63"/>
      <c r="I102" s="163"/>
      <c r="J102" s="63"/>
      <c r="K102" s="63"/>
      <c r="L102" s="61"/>
      <c r="M102" s="230"/>
      <c r="N102" s="42"/>
      <c r="O102" s="42"/>
      <c r="P102" s="42"/>
      <c r="Q102" s="42"/>
      <c r="R102" s="42"/>
      <c r="S102" s="42"/>
      <c r="T102" s="78"/>
      <c r="AT102" s="24" t="s">
        <v>164</v>
      </c>
      <c r="AU102" s="24" t="s">
        <v>79</v>
      </c>
    </row>
    <row r="103" spans="2:65" s="1" customFormat="1" ht="16.5" customHeight="1">
      <c r="B103" s="41"/>
      <c r="C103" s="193" t="s">
        <v>194</v>
      </c>
      <c r="D103" s="193" t="s">
        <v>144</v>
      </c>
      <c r="E103" s="194" t="s">
        <v>704</v>
      </c>
      <c r="F103" s="195" t="s">
        <v>705</v>
      </c>
      <c r="G103" s="196" t="s">
        <v>162</v>
      </c>
      <c r="H103" s="197">
        <v>4</v>
      </c>
      <c r="I103" s="198"/>
      <c r="J103" s="199">
        <f>ROUND(I103*H103,2)</f>
        <v>0</v>
      </c>
      <c r="K103" s="195" t="s">
        <v>21</v>
      </c>
      <c r="L103" s="61"/>
      <c r="M103" s="200" t="s">
        <v>21</v>
      </c>
      <c r="N103" s="201" t="s">
        <v>42</v>
      </c>
      <c r="O103" s="42"/>
      <c r="P103" s="202">
        <f>O103*H103</f>
        <v>0</v>
      </c>
      <c r="Q103" s="202">
        <v>0</v>
      </c>
      <c r="R103" s="202">
        <f>Q103*H103</f>
        <v>0</v>
      </c>
      <c r="S103" s="202">
        <v>0</v>
      </c>
      <c r="T103" s="203">
        <f>S103*H103</f>
        <v>0</v>
      </c>
      <c r="AR103" s="24" t="s">
        <v>149</v>
      </c>
      <c r="AT103" s="24" t="s">
        <v>144</v>
      </c>
      <c r="AU103" s="24" t="s">
        <v>79</v>
      </c>
      <c r="AY103" s="24" t="s">
        <v>141</v>
      </c>
      <c r="BE103" s="204">
        <f>IF(N103="základní",J103,0)</f>
        <v>0</v>
      </c>
      <c r="BF103" s="204">
        <f>IF(N103="snížená",J103,0)</f>
        <v>0</v>
      </c>
      <c r="BG103" s="204">
        <f>IF(N103="zákl. přenesená",J103,0)</f>
        <v>0</v>
      </c>
      <c r="BH103" s="204">
        <f>IF(N103="sníž. přenesená",J103,0)</f>
        <v>0</v>
      </c>
      <c r="BI103" s="204">
        <f>IF(N103="nulová",J103,0)</f>
        <v>0</v>
      </c>
      <c r="BJ103" s="24" t="s">
        <v>79</v>
      </c>
      <c r="BK103" s="204">
        <f>ROUND(I103*H103,2)</f>
        <v>0</v>
      </c>
      <c r="BL103" s="24" t="s">
        <v>149</v>
      </c>
      <c r="BM103" s="24" t="s">
        <v>248</v>
      </c>
    </row>
    <row r="104" spans="2:47" s="1" customFormat="1" ht="27">
      <c r="B104" s="41"/>
      <c r="C104" s="63"/>
      <c r="D104" s="219" t="s">
        <v>164</v>
      </c>
      <c r="E104" s="63"/>
      <c r="F104" s="229" t="s">
        <v>689</v>
      </c>
      <c r="G104" s="63"/>
      <c r="H104" s="63"/>
      <c r="I104" s="163"/>
      <c r="J104" s="63"/>
      <c r="K104" s="63"/>
      <c r="L104" s="61"/>
      <c r="M104" s="230"/>
      <c r="N104" s="42"/>
      <c r="O104" s="42"/>
      <c r="P104" s="42"/>
      <c r="Q104" s="42"/>
      <c r="R104" s="42"/>
      <c r="S104" s="42"/>
      <c r="T104" s="78"/>
      <c r="AT104" s="24" t="s">
        <v>164</v>
      </c>
      <c r="AU104" s="24" t="s">
        <v>79</v>
      </c>
    </row>
    <row r="105" spans="2:65" s="1" customFormat="1" ht="16.5" customHeight="1">
      <c r="B105" s="41"/>
      <c r="C105" s="193" t="s">
        <v>200</v>
      </c>
      <c r="D105" s="193" t="s">
        <v>144</v>
      </c>
      <c r="E105" s="194" t="s">
        <v>706</v>
      </c>
      <c r="F105" s="195" t="s">
        <v>707</v>
      </c>
      <c r="G105" s="196" t="s">
        <v>162</v>
      </c>
      <c r="H105" s="197">
        <v>4</v>
      </c>
      <c r="I105" s="198"/>
      <c r="J105" s="199">
        <f>ROUND(I105*H105,2)</f>
        <v>0</v>
      </c>
      <c r="K105" s="195" t="s">
        <v>21</v>
      </c>
      <c r="L105" s="61"/>
      <c r="M105" s="200" t="s">
        <v>21</v>
      </c>
      <c r="N105" s="201" t="s">
        <v>42</v>
      </c>
      <c r="O105" s="42"/>
      <c r="P105" s="202">
        <f>O105*H105</f>
        <v>0</v>
      </c>
      <c r="Q105" s="202">
        <v>0</v>
      </c>
      <c r="R105" s="202">
        <f>Q105*H105</f>
        <v>0</v>
      </c>
      <c r="S105" s="202">
        <v>0</v>
      </c>
      <c r="T105" s="203">
        <f>S105*H105</f>
        <v>0</v>
      </c>
      <c r="AR105" s="24" t="s">
        <v>149</v>
      </c>
      <c r="AT105" s="24" t="s">
        <v>144</v>
      </c>
      <c r="AU105" s="24" t="s">
        <v>79</v>
      </c>
      <c r="AY105" s="24" t="s">
        <v>141</v>
      </c>
      <c r="BE105" s="204">
        <f>IF(N105="základní",J105,0)</f>
        <v>0</v>
      </c>
      <c r="BF105" s="204">
        <f>IF(N105="snížená",J105,0)</f>
        <v>0</v>
      </c>
      <c r="BG105" s="204">
        <f>IF(N105="zákl. přenesená",J105,0)</f>
        <v>0</v>
      </c>
      <c r="BH105" s="204">
        <f>IF(N105="sníž. přenesená",J105,0)</f>
        <v>0</v>
      </c>
      <c r="BI105" s="204">
        <f>IF(N105="nulová",J105,0)</f>
        <v>0</v>
      </c>
      <c r="BJ105" s="24" t="s">
        <v>79</v>
      </c>
      <c r="BK105" s="204">
        <f>ROUND(I105*H105,2)</f>
        <v>0</v>
      </c>
      <c r="BL105" s="24" t="s">
        <v>149</v>
      </c>
      <c r="BM105" s="24" t="s">
        <v>259</v>
      </c>
    </row>
    <row r="106" spans="2:47" s="1" customFormat="1" ht="27">
      <c r="B106" s="41"/>
      <c r="C106" s="63"/>
      <c r="D106" s="219" t="s">
        <v>164</v>
      </c>
      <c r="E106" s="63"/>
      <c r="F106" s="229" t="s">
        <v>689</v>
      </c>
      <c r="G106" s="63"/>
      <c r="H106" s="63"/>
      <c r="I106" s="163"/>
      <c r="J106" s="63"/>
      <c r="K106" s="63"/>
      <c r="L106" s="61"/>
      <c r="M106" s="230"/>
      <c r="N106" s="42"/>
      <c r="O106" s="42"/>
      <c r="P106" s="42"/>
      <c r="Q106" s="42"/>
      <c r="R106" s="42"/>
      <c r="S106" s="42"/>
      <c r="T106" s="78"/>
      <c r="AT106" s="24" t="s">
        <v>164</v>
      </c>
      <c r="AU106" s="24" t="s">
        <v>79</v>
      </c>
    </row>
    <row r="107" spans="2:65" s="1" customFormat="1" ht="16.5" customHeight="1">
      <c r="B107" s="41"/>
      <c r="C107" s="193" t="s">
        <v>207</v>
      </c>
      <c r="D107" s="193" t="s">
        <v>144</v>
      </c>
      <c r="E107" s="194" t="s">
        <v>708</v>
      </c>
      <c r="F107" s="195" t="s">
        <v>709</v>
      </c>
      <c r="G107" s="196" t="s">
        <v>162</v>
      </c>
      <c r="H107" s="197">
        <v>2</v>
      </c>
      <c r="I107" s="198"/>
      <c r="J107" s="199">
        <f>ROUND(I107*H107,2)</f>
        <v>0</v>
      </c>
      <c r="K107" s="195" t="s">
        <v>21</v>
      </c>
      <c r="L107" s="61"/>
      <c r="M107" s="200" t="s">
        <v>21</v>
      </c>
      <c r="N107" s="201" t="s">
        <v>42</v>
      </c>
      <c r="O107" s="42"/>
      <c r="P107" s="202">
        <f>O107*H107</f>
        <v>0</v>
      </c>
      <c r="Q107" s="202">
        <v>0</v>
      </c>
      <c r="R107" s="202">
        <f>Q107*H107</f>
        <v>0</v>
      </c>
      <c r="S107" s="202">
        <v>0</v>
      </c>
      <c r="T107" s="203">
        <f>S107*H107</f>
        <v>0</v>
      </c>
      <c r="AR107" s="24" t="s">
        <v>149</v>
      </c>
      <c r="AT107" s="24" t="s">
        <v>144</v>
      </c>
      <c r="AU107" s="24" t="s">
        <v>79</v>
      </c>
      <c r="AY107" s="24" t="s">
        <v>141</v>
      </c>
      <c r="BE107" s="204">
        <f>IF(N107="základní",J107,0)</f>
        <v>0</v>
      </c>
      <c r="BF107" s="204">
        <f>IF(N107="snížená",J107,0)</f>
        <v>0</v>
      </c>
      <c r="BG107" s="204">
        <f>IF(N107="zákl. přenesená",J107,0)</f>
        <v>0</v>
      </c>
      <c r="BH107" s="204">
        <f>IF(N107="sníž. přenesená",J107,0)</f>
        <v>0</v>
      </c>
      <c r="BI107" s="204">
        <f>IF(N107="nulová",J107,0)</f>
        <v>0</v>
      </c>
      <c r="BJ107" s="24" t="s">
        <v>79</v>
      </c>
      <c r="BK107" s="204">
        <f>ROUND(I107*H107,2)</f>
        <v>0</v>
      </c>
      <c r="BL107" s="24" t="s">
        <v>149</v>
      </c>
      <c r="BM107" s="24" t="s">
        <v>267</v>
      </c>
    </row>
    <row r="108" spans="2:47" s="1" customFormat="1" ht="27">
      <c r="B108" s="41"/>
      <c r="C108" s="63"/>
      <c r="D108" s="219" t="s">
        <v>164</v>
      </c>
      <c r="E108" s="63"/>
      <c r="F108" s="229" t="s">
        <v>689</v>
      </c>
      <c r="G108" s="63"/>
      <c r="H108" s="63"/>
      <c r="I108" s="163"/>
      <c r="J108" s="63"/>
      <c r="K108" s="63"/>
      <c r="L108" s="61"/>
      <c r="M108" s="230"/>
      <c r="N108" s="42"/>
      <c r="O108" s="42"/>
      <c r="P108" s="42"/>
      <c r="Q108" s="42"/>
      <c r="R108" s="42"/>
      <c r="S108" s="42"/>
      <c r="T108" s="78"/>
      <c r="AT108" s="24" t="s">
        <v>164</v>
      </c>
      <c r="AU108" s="24" t="s">
        <v>79</v>
      </c>
    </row>
    <row r="109" spans="2:65" s="1" customFormat="1" ht="16.5" customHeight="1">
      <c r="B109" s="41"/>
      <c r="C109" s="193" t="s">
        <v>211</v>
      </c>
      <c r="D109" s="193" t="s">
        <v>144</v>
      </c>
      <c r="E109" s="194" t="s">
        <v>710</v>
      </c>
      <c r="F109" s="195" t="s">
        <v>711</v>
      </c>
      <c r="G109" s="196" t="s">
        <v>162</v>
      </c>
      <c r="H109" s="197">
        <v>2</v>
      </c>
      <c r="I109" s="198"/>
      <c r="J109" s="199">
        <f>ROUND(I109*H109,2)</f>
        <v>0</v>
      </c>
      <c r="K109" s="195" t="s">
        <v>21</v>
      </c>
      <c r="L109" s="61"/>
      <c r="M109" s="200" t="s">
        <v>21</v>
      </c>
      <c r="N109" s="201" t="s">
        <v>42</v>
      </c>
      <c r="O109" s="42"/>
      <c r="P109" s="202">
        <f>O109*H109</f>
        <v>0</v>
      </c>
      <c r="Q109" s="202">
        <v>0</v>
      </c>
      <c r="R109" s="202">
        <f>Q109*H109</f>
        <v>0</v>
      </c>
      <c r="S109" s="202">
        <v>0</v>
      </c>
      <c r="T109" s="203">
        <f>S109*H109</f>
        <v>0</v>
      </c>
      <c r="AR109" s="24" t="s">
        <v>149</v>
      </c>
      <c r="AT109" s="24" t="s">
        <v>144</v>
      </c>
      <c r="AU109" s="24" t="s">
        <v>79</v>
      </c>
      <c r="AY109" s="24" t="s">
        <v>141</v>
      </c>
      <c r="BE109" s="204">
        <f>IF(N109="základní",J109,0)</f>
        <v>0</v>
      </c>
      <c r="BF109" s="204">
        <f>IF(N109="snížená",J109,0)</f>
        <v>0</v>
      </c>
      <c r="BG109" s="204">
        <f>IF(N109="zákl. přenesená",J109,0)</f>
        <v>0</v>
      </c>
      <c r="BH109" s="204">
        <f>IF(N109="sníž. přenesená",J109,0)</f>
        <v>0</v>
      </c>
      <c r="BI109" s="204">
        <f>IF(N109="nulová",J109,0)</f>
        <v>0</v>
      </c>
      <c r="BJ109" s="24" t="s">
        <v>79</v>
      </c>
      <c r="BK109" s="204">
        <f>ROUND(I109*H109,2)</f>
        <v>0</v>
      </c>
      <c r="BL109" s="24" t="s">
        <v>149</v>
      </c>
      <c r="BM109" s="24" t="s">
        <v>278</v>
      </c>
    </row>
    <row r="110" spans="2:47" s="1" customFormat="1" ht="27">
      <c r="B110" s="41"/>
      <c r="C110" s="63"/>
      <c r="D110" s="219" t="s">
        <v>164</v>
      </c>
      <c r="E110" s="63"/>
      <c r="F110" s="229" t="s">
        <v>689</v>
      </c>
      <c r="G110" s="63"/>
      <c r="H110" s="63"/>
      <c r="I110" s="163"/>
      <c r="J110" s="63"/>
      <c r="K110" s="63"/>
      <c r="L110" s="61"/>
      <c r="M110" s="230"/>
      <c r="N110" s="42"/>
      <c r="O110" s="42"/>
      <c r="P110" s="42"/>
      <c r="Q110" s="42"/>
      <c r="R110" s="42"/>
      <c r="S110" s="42"/>
      <c r="T110" s="78"/>
      <c r="AT110" s="24" t="s">
        <v>164</v>
      </c>
      <c r="AU110" s="24" t="s">
        <v>79</v>
      </c>
    </row>
    <row r="111" spans="2:65" s="1" customFormat="1" ht="16.5" customHeight="1">
      <c r="B111" s="41"/>
      <c r="C111" s="193" t="s">
        <v>215</v>
      </c>
      <c r="D111" s="193" t="s">
        <v>144</v>
      </c>
      <c r="E111" s="194" t="s">
        <v>712</v>
      </c>
      <c r="F111" s="195" t="s">
        <v>713</v>
      </c>
      <c r="G111" s="196" t="s">
        <v>162</v>
      </c>
      <c r="H111" s="197">
        <v>1</v>
      </c>
      <c r="I111" s="198"/>
      <c r="J111" s="199">
        <f>ROUND(I111*H111,2)</f>
        <v>0</v>
      </c>
      <c r="K111" s="195" t="s">
        <v>21</v>
      </c>
      <c r="L111" s="61"/>
      <c r="M111" s="200" t="s">
        <v>21</v>
      </c>
      <c r="N111" s="201" t="s">
        <v>42</v>
      </c>
      <c r="O111" s="42"/>
      <c r="P111" s="202">
        <f>O111*H111</f>
        <v>0</v>
      </c>
      <c r="Q111" s="202">
        <v>0</v>
      </c>
      <c r="R111" s="202">
        <f>Q111*H111</f>
        <v>0</v>
      </c>
      <c r="S111" s="202">
        <v>0</v>
      </c>
      <c r="T111" s="203">
        <f>S111*H111</f>
        <v>0</v>
      </c>
      <c r="AR111" s="24" t="s">
        <v>149</v>
      </c>
      <c r="AT111" s="24" t="s">
        <v>144</v>
      </c>
      <c r="AU111" s="24" t="s">
        <v>79</v>
      </c>
      <c r="AY111" s="24" t="s">
        <v>141</v>
      </c>
      <c r="BE111" s="204">
        <f>IF(N111="základní",J111,0)</f>
        <v>0</v>
      </c>
      <c r="BF111" s="204">
        <f>IF(N111="snížená",J111,0)</f>
        <v>0</v>
      </c>
      <c r="BG111" s="204">
        <f>IF(N111="zákl. přenesená",J111,0)</f>
        <v>0</v>
      </c>
      <c r="BH111" s="204">
        <f>IF(N111="sníž. přenesená",J111,0)</f>
        <v>0</v>
      </c>
      <c r="BI111" s="204">
        <f>IF(N111="nulová",J111,0)</f>
        <v>0</v>
      </c>
      <c r="BJ111" s="24" t="s">
        <v>79</v>
      </c>
      <c r="BK111" s="204">
        <f>ROUND(I111*H111,2)</f>
        <v>0</v>
      </c>
      <c r="BL111" s="24" t="s">
        <v>149</v>
      </c>
      <c r="BM111" s="24" t="s">
        <v>289</v>
      </c>
    </row>
    <row r="112" spans="2:47" s="1" customFormat="1" ht="27">
      <c r="B112" s="41"/>
      <c r="C112" s="63"/>
      <c r="D112" s="219" t="s">
        <v>164</v>
      </c>
      <c r="E112" s="63"/>
      <c r="F112" s="229" t="s">
        <v>689</v>
      </c>
      <c r="G112" s="63"/>
      <c r="H112" s="63"/>
      <c r="I112" s="163"/>
      <c r="J112" s="63"/>
      <c r="K112" s="63"/>
      <c r="L112" s="61"/>
      <c r="M112" s="230"/>
      <c r="N112" s="42"/>
      <c r="O112" s="42"/>
      <c r="P112" s="42"/>
      <c r="Q112" s="42"/>
      <c r="R112" s="42"/>
      <c r="S112" s="42"/>
      <c r="T112" s="78"/>
      <c r="AT112" s="24" t="s">
        <v>164</v>
      </c>
      <c r="AU112" s="24" t="s">
        <v>79</v>
      </c>
    </row>
    <row r="113" spans="2:65" s="1" customFormat="1" ht="25.5" customHeight="1">
      <c r="B113" s="41"/>
      <c r="C113" s="193" t="s">
        <v>222</v>
      </c>
      <c r="D113" s="193" t="s">
        <v>144</v>
      </c>
      <c r="E113" s="194" t="s">
        <v>714</v>
      </c>
      <c r="F113" s="195" t="s">
        <v>715</v>
      </c>
      <c r="G113" s="196" t="s">
        <v>162</v>
      </c>
      <c r="H113" s="197">
        <v>5</v>
      </c>
      <c r="I113" s="198"/>
      <c r="J113" s="199">
        <f>ROUND(I113*H113,2)</f>
        <v>0</v>
      </c>
      <c r="K113" s="195" t="s">
        <v>21</v>
      </c>
      <c r="L113" s="61"/>
      <c r="M113" s="200" t="s">
        <v>21</v>
      </c>
      <c r="N113" s="201" t="s">
        <v>42</v>
      </c>
      <c r="O113" s="42"/>
      <c r="P113" s="202">
        <f>O113*H113</f>
        <v>0</v>
      </c>
      <c r="Q113" s="202">
        <v>0</v>
      </c>
      <c r="R113" s="202">
        <f>Q113*H113</f>
        <v>0</v>
      </c>
      <c r="S113" s="202">
        <v>0</v>
      </c>
      <c r="T113" s="203">
        <f>S113*H113</f>
        <v>0</v>
      </c>
      <c r="AR113" s="24" t="s">
        <v>149</v>
      </c>
      <c r="AT113" s="24" t="s">
        <v>144</v>
      </c>
      <c r="AU113" s="24" t="s">
        <v>79</v>
      </c>
      <c r="AY113" s="24" t="s">
        <v>141</v>
      </c>
      <c r="BE113" s="204">
        <f>IF(N113="základní",J113,0)</f>
        <v>0</v>
      </c>
      <c r="BF113" s="204">
        <f>IF(N113="snížená",J113,0)</f>
        <v>0</v>
      </c>
      <c r="BG113" s="204">
        <f>IF(N113="zákl. přenesená",J113,0)</f>
        <v>0</v>
      </c>
      <c r="BH113" s="204">
        <f>IF(N113="sníž. přenesená",J113,0)</f>
        <v>0</v>
      </c>
      <c r="BI113" s="204">
        <f>IF(N113="nulová",J113,0)</f>
        <v>0</v>
      </c>
      <c r="BJ113" s="24" t="s">
        <v>79</v>
      </c>
      <c r="BK113" s="204">
        <f>ROUND(I113*H113,2)</f>
        <v>0</v>
      </c>
      <c r="BL113" s="24" t="s">
        <v>149</v>
      </c>
      <c r="BM113" s="24" t="s">
        <v>299</v>
      </c>
    </row>
    <row r="114" spans="2:47" s="1" customFormat="1" ht="27">
      <c r="B114" s="41"/>
      <c r="C114" s="63"/>
      <c r="D114" s="219" t="s">
        <v>164</v>
      </c>
      <c r="E114" s="63"/>
      <c r="F114" s="229" t="s">
        <v>689</v>
      </c>
      <c r="G114" s="63"/>
      <c r="H114" s="63"/>
      <c r="I114" s="163"/>
      <c r="J114" s="63"/>
      <c r="K114" s="63"/>
      <c r="L114" s="61"/>
      <c r="M114" s="230"/>
      <c r="N114" s="42"/>
      <c r="O114" s="42"/>
      <c r="P114" s="42"/>
      <c r="Q114" s="42"/>
      <c r="R114" s="42"/>
      <c r="S114" s="42"/>
      <c r="T114" s="78"/>
      <c r="AT114" s="24" t="s">
        <v>164</v>
      </c>
      <c r="AU114" s="24" t="s">
        <v>79</v>
      </c>
    </row>
    <row r="115" spans="2:65" s="1" customFormat="1" ht="25.5" customHeight="1">
      <c r="B115" s="41"/>
      <c r="C115" s="193" t="s">
        <v>10</v>
      </c>
      <c r="D115" s="193" t="s">
        <v>144</v>
      </c>
      <c r="E115" s="194" t="s">
        <v>716</v>
      </c>
      <c r="F115" s="195" t="s">
        <v>717</v>
      </c>
      <c r="G115" s="196" t="s">
        <v>162</v>
      </c>
      <c r="H115" s="197">
        <v>2</v>
      </c>
      <c r="I115" s="198"/>
      <c r="J115" s="199">
        <f>ROUND(I115*H115,2)</f>
        <v>0</v>
      </c>
      <c r="K115" s="195" t="s">
        <v>21</v>
      </c>
      <c r="L115" s="61"/>
      <c r="M115" s="200" t="s">
        <v>21</v>
      </c>
      <c r="N115" s="201" t="s">
        <v>42</v>
      </c>
      <c r="O115" s="42"/>
      <c r="P115" s="202">
        <f>O115*H115</f>
        <v>0</v>
      </c>
      <c r="Q115" s="202">
        <v>0</v>
      </c>
      <c r="R115" s="202">
        <f>Q115*H115</f>
        <v>0</v>
      </c>
      <c r="S115" s="202">
        <v>0</v>
      </c>
      <c r="T115" s="203">
        <f>S115*H115</f>
        <v>0</v>
      </c>
      <c r="AR115" s="24" t="s">
        <v>149</v>
      </c>
      <c r="AT115" s="24" t="s">
        <v>144</v>
      </c>
      <c r="AU115" s="24" t="s">
        <v>79</v>
      </c>
      <c r="AY115" s="24" t="s">
        <v>141</v>
      </c>
      <c r="BE115" s="204">
        <f>IF(N115="základní",J115,0)</f>
        <v>0</v>
      </c>
      <c r="BF115" s="204">
        <f>IF(N115="snížená",J115,0)</f>
        <v>0</v>
      </c>
      <c r="BG115" s="204">
        <f>IF(N115="zákl. přenesená",J115,0)</f>
        <v>0</v>
      </c>
      <c r="BH115" s="204">
        <f>IF(N115="sníž. přenesená",J115,0)</f>
        <v>0</v>
      </c>
      <c r="BI115" s="204">
        <f>IF(N115="nulová",J115,0)</f>
        <v>0</v>
      </c>
      <c r="BJ115" s="24" t="s">
        <v>79</v>
      </c>
      <c r="BK115" s="204">
        <f>ROUND(I115*H115,2)</f>
        <v>0</v>
      </c>
      <c r="BL115" s="24" t="s">
        <v>149</v>
      </c>
      <c r="BM115" s="24" t="s">
        <v>309</v>
      </c>
    </row>
    <row r="116" spans="2:47" s="1" customFormat="1" ht="27">
      <c r="B116" s="41"/>
      <c r="C116" s="63"/>
      <c r="D116" s="219" t="s">
        <v>164</v>
      </c>
      <c r="E116" s="63"/>
      <c r="F116" s="229" t="s">
        <v>689</v>
      </c>
      <c r="G116" s="63"/>
      <c r="H116" s="63"/>
      <c r="I116" s="163"/>
      <c r="J116" s="63"/>
      <c r="K116" s="63"/>
      <c r="L116" s="61"/>
      <c r="M116" s="230"/>
      <c r="N116" s="42"/>
      <c r="O116" s="42"/>
      <c r="P116" s="42"/>
      <c r="Q116" s="42"/>
      <c r="R116" s="42"/>
      <c r="S116" s="42"/>
      <c r="T116" s="78"/>
      <c r="AT116" s="24" t="s">
        <v>164</v>
      </c>
      <c r="AU116" s="24" t="s">
        <v>79</v>
      </c>
    </row>
    <row r="117" spans="2:65" s="1" customFormat="1" ht="16.5" customHeight="1">
      <c r="B117" s="41"/>
      <c r="C117" s="193" t="s">
        <v>236</v>
      </c>
      <c r="D117" s="193" t="s">
        <v>144</v>
      </c>
      <c r="E117" s="194" t="s">
        <v>718</v>
      </c>
      <c r="F117" s="195" t="s">
        <v>719</v>
      </c>
      <c r="G117" s="196" t="s">
        <v>162</v>
      </c>
      <c r="H117" s="197">
        <v>2</v>
      </c>
      <c r="I117" s="198"/>
      <c r="J117" s="199">
        <f>ROUND(I117*H117,2)</f>
        <v>0</v>
      </c>
      <c r="K117" s="195" t="s">
        <v>21</v>
      </c>
      <c r="L117" s="61"/>
      <c r="M117" s="200" t="s">
        <v>21</v>
      </c>
      <c r="N117" s="201" t="s">
        <v>42</v>
      </c>
      <c r="O117" s="42"/>
      <c r="P117" s="202">
        <f>O117*H117</f>
        <v>0</v>
      </c>
      <c r="Q117" s="202">
        <v>0</v>
      </c>
      <c r="R117" s="202">
        <f>Q117*H117</f>
        <v>0</v>
      </c>
      <c r="S117" s="202">
        <v>0</v>
      </c>
      <c r="T117" s="203">
        <f>S117*H117</f>
        <v>0</v>
      </c>
      <c r="AR117" s="24" t="s">
        <v>149</v>
      </c>
      <c r="AT117" s="24" t="s">
        <v>144</v>
      </c>
      <c r="AU117" s="24" t="s">
        <v>79</v>
      </c>
      <c r="AY117" s="24" t="s">
        <v>141</v>
      </c>
      <c r="BE117" s="204">
        <f>IF(N117="základní",J117,0)</f>
        <v>0</v>
      </c>
      <c r="BF117" s="204">
        <f>IF(N117="snížená",J117,0)</f>
        <v>0</v>
      </c>
      <c r="BG117" s="204">
        <f>IF(N117="zákl. přenesená",J117,0)</f>
        <v>0</v>
      </c>
      <c r="BH117" s="204">
        <f>IF(N117="sníž. přenesená",J117,0)</f>
        <v>0</v>
      </c>
      <c r="BI117" s="204">
        <f>IF(N117="nulová",J117,0)</f>
        <v>0</v>
      </c>
      <c r="BJ117" s="24" t="s">
        <v>79</v>
      </c>
      <c r="BK117" s="204">
        <f>ROUND(I117*H117,2)</f>
        <v>0</v>
      </c>
      <c r="BL117" s="24" t="s">
        <v>149</v>
      </c>
      <c r="BM117" s="24" t="s">
        <v>320</v>
      </c>
    </row>
    <row r="118" spans="2:47" s="1" customFormat="1" ht="27">
      <c r="B118" s="41"/>
      <c r="C118" s="63"/>
      <c r="D118" s="219" t="s">
        <v>164</v>
      </c>
      <c r="E118" s="63"/>
      <c r="F118" s="229" t="s">
        <v>689</v>
      </c>
      <c r="G118" s="63"/>
      <c r="H118" s="63"/>
      <c r="I118" s="163"/>
      <c r="J118" s="63"/>
      <c r="K118" s="63"/>
      <c r="L118" s="61"/>
      <c r="M118" s="230"/>
      <c r="N118" s="42"/>
      <c r="O118" s="42"/>
      <c r="P118" s="42"/>
      <c r="Q118" s="42"/>
      <c r="R118" s="42"/>
      <c r="S118" s="42"/>
      <c r="T118" s="78"/>
      <c r="AT118" s="24" t="s">
        <v>164</v>
      </c>
      <c r="AU118" s="24" t="s">
        <v>79</v>
      </c>
    </row>
    <row r="119" spans="2:65" s="1" customFormat="1" ht="16.5" customHeight="1">
      <c r="B119" s="41"/>
      <c r="C119" s="193" t="s">
        <v>242</v>
      </c>
      <c r="D119" s="193" t="s">
        <v>144</v>
      </c>
      <c r="E119" s="194" t="s">
        <v>720</v>
      </c>
      <c r="F119" s="195" t="s">
        <v>721</v>
      </c>
      <c r="G119" s="196" t="s">
        <v>162</v>
      </c>
      <c r="H119" s="197">
        <v>2</v>
      </c>
      <c r="I119" s="198"/>
      <c r="J119" s="199">
        <f>ROUND(I119*H119,2)</f>
        <v>0</v>
      </c>
      <c r="K119" s="195" t="s">
        <v>21</v>
      </c>
      <c r="L119" s="61"/>
      <c r="M119" s="200" t="s">
        <v>21</v>
      </c>
      <c r="N119" s="201" t="s">
        <v>42</v>
      </c>
      <c r="O119" s="42"/>
      <c r="P119" s="202">
        <f>O119*H119</f>
        <v>0</v>
      </c>
      <c r="Q119" s="202">
        <v>0</v>
      </c>
      <c r="R119" s="202">
        <f>Q119*H119</f>
        <v>0</v>
      </c>
      <c r="S119" s="202">
        <v>0</v>
      </c>
      <c r="T119" s="203">
        <f>S119*H119</f>
        <v>0</v>
      </c>
      <c r="AR119" s="24" t="s">
        <v>149</v>
      </c>
      <c r="AT119" s="24" t="s">
        <v>144</v>
      </c>
      <c r="AU119" s="24" t="s">
        <v>79</v>
      </c>
      <c r="AY119" s="24" t="s">
        <v>141</v>
      </c>
      <c r="BE119" s="204">
        <f>IF(N119="základní",J119,0)</f>
        <v>0</v>
      </c>
      <c r="BF119" s="204">
        <f>IF(N119="snížená",J119,0)</f>
        <v>0</v>
      </c>
      <c r="BG119" s="204">
        <f>IF(N119="zákl. přenesená",J119,0)</f>
        <v>0</v>
      </c>
      <c r="BH119" s="204">
        <f>IF(N119="sníž. přenesená",J119,0)</f>
        <v>0</v>
      </c>
      <c r="BI119" s="204">
        <f>IF(N119="nulová",J119,0)</f>
        <v>0</v>
      </c>
      <c r="BJ119" s="24" t="s">
        <v>79</v>
      </c>
      <c r="BK119" s="204">
        <f>ROUND(I119*H119,2)</f>
        <v>0</v>
      </c>
      <c r="BL119" s="24" t="s">
        <v>149</v>
      </c>
      <c r="BM119" s="24" t="s">
        <v>333</v>
      </c>
    </row>
    <row r="120" spans="2:47" s="1" customFormat="1" ht="27">
      <c r="B120" s="41"/>
      <c r="C120" s="63"/>
      <c r="D120" s="219" t="s">
        <v>164</v>
      </c>
      <c r="E120" s="63"/>
      <c r="F120" s="229" t="s">
        <v>689</v>
      </c>
      <c r="G120" s="63"/>
      <c r="H120" s="63"/>
      <c r="I120" s="163"/>
      <c r="J120" s="63"/>
      <c r="K120" s="63"/>
      <c r="L120" s="61"/>
      <c r="M120" s="230"/>
      <c r="N120" s="42"/>
      <c r="O120" s="42"/>
      <c r="P120" s="42"/>
      <c r="Q120" s="42"/>
      <c r="R120" s="42"/>
      <c r="S120" s="42"/>
      <c r="T120" s="78"/>
      <c r="AT120" s="24" t="s">
        <v>164</v>
      </c>
      <c r="AU120" s="24" t="s">
        <v>79</v>
      </c>
    </row>
    <row r="121" spans="2:65" s="1" customFormat="1" ht="16.5" customHeight="1">
      <c r="B121" s="41"/>
      <c r="C121" s="193" t="s">
        <v>248</v>
      </c>
      <c r="D121" s="193" t="s">
        <v>144</v>
      </c>
      <c r="E121" s="194" t="s">
        <v>722</v>
      </c>
      <c r="F121" s="195" t="s">
        <v>723</v>
      </c>
      <c r="G121" s="196" t="s">
        <v>162</v>
      </c>
      <c r="H121" s="197">
        <v>2</v>
      </c>
      <c r="I121" s="198"/>
      <c r="J121" s="199">
        <f>ROUND(I121*H121,2)</f>
        <v>0</v>
      </c>
      <c r="K121" s="195" t="s">
        <v>21</v>
      </c>
      <c r="L121" s="61"/>
      <c r="M121" s="200" t="s">
        <v>21</v>
      </c>
      <c r="N121" s="201" t="s">
        <v>42</v>
      </c>
      <c r="O121" s="42"/>
      <c r="P121" s="202">
        <f>O121*H121</f>
        <v>0</v>
      </c>
      <c r="Q121" s="202">
        <v>0</v>
      </c>
      <c r="R121" s="202">
        <f>Q121*H121</f>
        <v>0</v>
      </c>
      <c r="S121" s="202">
        <v>0</v>
      </c>
      <c r="T121" s="203">
        <f>S121*H121</f>
        <v>0</v>
      </c>
      <c r="AR121" s="24" t="s">
        <v>149</v>
      </c>
      <c r="AT121" s="24" t="s">
        <v>144</v>
      </c>
      <c r="AU121" s="24" t="s">
        <v>79</v>
      </c>
      <c r="AY121" s="24" t="s">
        <v>141</v>
      </c>
      <c r="BE121" s="204">
        <f>IF(N121="základní",J121,0)</f>
        <v>0</v>
      </c>
      <c r="BF121" s="204">
        <f>IF(N121="snížená",J121,0)</f>
        <v>0</v>
      </c>
      <c r="BG121" s="204">
        <f>IF(N121="zákl. přenesená",J121,0)</f>
        <v>0</v>
      </c>
      <c r="BH121" s="204">
        <f>IF(N121="sníž. přenesená",J121,0)</f>
        <v>0</v>
      </c>
      <c r="BI121" s="204">
        <f>IF(N121="nulová",J121,0)</f>
        <v>0</v>
      </c>
      <c r="BJ121" s="24" t="s">
        <v>79</v>
      </c>
      <c r="BK121" s="204">
        <f>ROUND(I121*H121,2)</f>
        <v>0</v>
      </c>
      <c r="BL121" s="24" t="s">
        <v>149</v>
      </c>
      <c r="BM121" s="24" t="s">
        <v>343</v>
      </c>
    </row>
    <row r="122" spans="2:47" s="1" customFormat="1" ht="27">
      <c r="B122" s="41"/>
      <c r="C122" s="63"/>
      <c r="D122" s="219" t="s">
        <v>164</v>
      </c>
      <c r="E122" s="63"/>
      <c r="F122" s="229" t="s">
        <v>689</v>
      </c>
      <c r="G122" s="63"/>
      <c r="H122" s="63"/>
      <c r="I122" s="163"/>
      <c r="J122" s="63"/>
      <c r="K122" s="63"/>
      <c r="L122" s="61"/>
      <c r="M122" s="230"/>
      <c r="N122" s="42"/>
      <c r="O122" s="42"/>
      <c r="P122" s="42"/>
      <c r="Q122" s="42"/>
      <c r="R122" s="42"/>
      <c r="S122" s="42"/>
      <c r="T122" s="78"/>
      <c r="AT122" s="24" t="s">
        <v>164</v>
      </c>
      <c r="AU122" s="24" t="s">
        <v>79</v>
      </c>
    </row>
    <row r="123" spans="2:65" s="1" customFormat="1" ht="16.5" customHeight="1">
      <c r="B123" s="41"/>
      <c r="C123" s="193" t="s">
        <v>254</v>
      </c>
      <c r="D123" s="193" t="s">
        <v>144</v>
      </c>
      <c r="E123" s="194" t="s">
        <v>724</v>
      </c>
      <c r="F123" s="195" t="s">
        <v>725</v>
      </c>
      <c r="G123" s="196" t="s">
        <v>162</v>
      </c>
      <c r="H123" s="197">
        <v>1</v>
      </c>
      <c r="I123" s="198"/>
      <c r="J123" s="199">
        <f>ROUND(I123*H123,2)</f>
        <v>0</v>
      </c>
      <c r="K123" s="195" t="s">
        <v>21</v>
      </c>
      <c r="L123" s="61"/>
      <c r="M123" s="200" t="s">
        <v>21</v>
      </c>
      <c r="N123" s="201" t="s">
        <v>42</v>
      </c>
      <c r="O123" s="42"/>
      <c r="P123" s="202">
        <f>O123*H123</f>
        <v>0</v>
      </c>
      <c r="Q123" s="202">
        <v>0</v>
      </c>
      <c r="R123" s="202">
        <f>Q123*H123</f>
        <v>0</v>
      </c>
      <c r="S123" s="202">
        <v>0</v>
      </c>
      <c r="T123" s="203">
        <f>S123*H123</f>
        <v>0</v>
      </c>
      <c r="AR123" s="24" t="s">
        <v>149</v>
      </c>
      <c r="AT123" s="24" t="s">
        <v>144</v>
      </c>
      <c r="AU123" s="24" t="s">
        <v>79</v>
      </c>
      <c r="AY123" s="24" t="s">
        <v>141</v>
      </c>
      <c r="BE123" s="204">
        <f>IF(N123="základní",J123,0)</f>
        <v>0</v>
      </c>
      <c r="BF123" s="204">
        <f>IF(N123="snížená",J123,0)</f>
        <v>0</v>
      </c>
      <c r="BG123" s="204">
        <f>IF(N123="zákl. přenesená",J123,0)</f>
        <v>0</v>
      </c>
      <c r="BH123" s="204">
        <f>IF(N123="sníž. přenesená",J123,0)</f>
        <v>0</v>
      </c>
      <c r="BI123" s="204">
        <f>IF(N123="nulová",J123,0)</f>
        <v>0</v>
      </c>
      <c r="BJ123" s="24" t="s">
        <v>79</v>
      </c>
      <c r="BK123" s="204">
        <f>ROUND(I123*H123,2)</f>
        <v>0</v>
      </c>
      <c r="BL123" s="24" t="s">
        <v>149</v>
      </c>
      <c r="BM123" s="24" t="s">
        <v>352</v>
      </c>
    </row>
    <row r="124" spans="2:47" s="1" customFormat="1" ht="27">
      <c r="B124" s="41"/>
      <c r="C124" s="63"/>
      <c r="D124" s="219" t="s">
        <v>164</v>
      </c>
      <c r="E124" s="63"/>
      <c r="F124" s="229" t="s">
        <v>689</v>
      </c>
      <c r="G124" s="63"/>
      <c r="H124" s="63"/>
      <c r="I124" s="163"/>
      <c r="J124" s="63"/>
      <c r="K124" s="63"/>
      <c r="L124" s="61"/>
      <c r="M124" s="230"/>
      <c r="N124" s="42"/>
      <c r="O124" s="42"/>
      <c r="P124" s="42"/>
      <c r="Q124" s="42"/>
      <c r="R124" s="42"/>
      <c r="S124" s="42"/>
      <c r="T124" s="78"/>
      <c r="AT124" s="24" t="s">
        <v>164</v>
      </c>
      <c r="AU124" s="24" t="s">
        <v>79</v>
      </c>
    </row>
    <row r="125" spans="2:65" s="1" customFormat="1" ht="16.5" customHeight="1">
      <c r="B125" s="41"/>
      <c r="C125" s="193" t="s">
        <v>259</v>
      </c>
      <c r="D125" s="193" t="s">
        <v>144</v>
      </c>
      <c r="E125" s="194" t="s">
        <v>726</v>
      </c>
      <c r="F125" s="195" t="s">
        <v>727</v>
      </c>
      <c r="G125" s="196" t="s">
        <v>162</v>
      </c>
      <c r="H125" s="197">
        <v>6</v>
      </c>
      <c r="I125" s="198"/>
      <c r="J125" s="199">
        <f>ROUND(I125*H125,2)</f>
        <v>0</v>
      </c>
      <c r="K125" s="195" t="s">
        <v>21</v>
      </c>
      <c r="L125" s="61"/>
      <c r="M125" s="200" t="s">
        <v>21</v>
      </c>
      <c r="N125" s="201" t="s">
        <v>42</v>
      </c>
      <c r="O125" s="42"/>
      <c r="P125" s="202">
        <f>O125*H125</f>
        <v>0</v>
      </c>
      <c r="Q125" s="202">
        <v>0</v>
      </c>
      <c r="R125" s="202">
        <f>Q125*H125</f>
        <v>0</v>
      </c>
      <c r="S125" s="202">
        <v>0</v>
      </c>
      <c r="T125" s="203">
        <f>S125*H125</f>
        <v>0</v>
      </c>
      <c r="AR125" s="24" t="s">
        <v>149</v>
      </c>
      <c r="AT125" s="24" t="s">
        <v>144</v>
      </c>
      <c r="AU125" s="24" t="s">
        <v>79</v>
      </c>
      <c r="AY125" s="24" t="s">
        <v>141</v>
      </c>
      <c r="BE125" s="204">
        <f>IF(N125="základní",J125,0)</f>
        <v>0</v>
      </c>
      <c r="BF125" s="204">
        <f>IF(N125="snížená",J125,0)</f>
        <v>0</v>
      </c>
      <c r="BG125" s="204">
        <f>IF(N125="zákl. přenesená",J125,0)</f>
        <v>0</v>
      </c>
      <c r="BH125" s="204">
        <f>IF(N125="sníž. přenesená",J125,0)</f>
        <v>0</v>
      </c>
      <c r="BI125" s="204">
        <f>IF(N125="nulová",J125,0)</f>
        <v>0</v>
      </c>
      <c r="BJ125" s="24" t="s">
        <v>79</v>
      </c>
      <c r="BK125" s="204">
        <f>ROUND(I125*H125,2)</f>
        <v>0</v>
      </c>
      <c r="BL125" s="24" t="s">
        <v>149</v>
      </c>
      <c r="BM125" s="24" t="s">
        <v>363</v>
      </c>
    </row>
    <row r="126" spans="2:47" s="1" customFormat="1" ht="27">
      <c r="B126" s="41"/>
      <c r="C126" s="63"/>
      <c r="D126" s="219" t="s">
        <v>164</v>
      </c>
      <c r="E126" s="63"/>
      <c r="F126" s="229" t="s">
        <v>689</v>
      </c>
      <c r="G126" s="63"/>
      <c r="H126" s="63"/>
      <c r="I126" s="163"/>
      <c r="J126" s="63"/>
      <c r="K126" s="63"/>
      <c r="L126" s="61"/>
      <c r="M126" s="230"/>
      <c r="N126" s="42"/>
      <c r="O126" s="42"/>
      <c r="P126" s="42"/>
      <c r="Q126" s="42"/>
      <c r="R126" s="42"/>
      <c r="S126" s="42"/>
      <c r="T126" s="78"/>
      <c r="AT126" s="24" t="s">
        <v>164</v>
      </c>
      <c r="AU126" s="24" t="s">
        <v>79</v>
      </c>
    </row>
    <row r="127" spans="2:65" s="1" customFormat="1" ht="16.5" customHeight="1">
      <c r="B127" s="41"/>
      <c r="C127" s="193" t="s">
        <v>9</v>
      </c>
      <c r="D127" s="193" t="s">
        <v>144</v>
      </c>
      <c r="E127" s="194" t="s">
        <v>728</v>
      </c>
      <c r="F127" s="195" t="s">
        <v>729</v>
      </c>
      <c r="G127" s="196" t="s">
        <v>162</v>
      </c>
      <c r="H127" s="197">
        <v>2</v>
      </c>
      <c r="I127" s="198"/>
      <c r="J127" s="199">
        <f>ROUND(I127*H127,2)</f>
        <v>0</v>
      </c>
      <c r="K127" s="195" t="s">
        <v>21</v>
      </c>
      <c r="L127" s="61"/>
      <c r="M127" s="200" t="s">
        <v>21</v>
      </c>
      <c r="N127" s="201" t="s">
        <v>42</v>
      </c>
      <c r="O127" s="42"/>
      <c r="P127" s="202">
        <f>O127*H127</f>
        <v>0</v>
      </c>
      <c r="Q127" s="202">
        <v>0</v>
      </c>
      <c r="R127" s="202">
        <f>Q127*H127</f>
        <v>0</v>
      </c>
      <c r="S127" s="202">
        <v>0</v>
      </c>
      <c r="T127" s="203">
        <f>S127*H127</f>
        <v>0</v>
      </c>
      <c r="AR127" s="24" t="s">
        <v>149</v>
      </c>
      <c r="AT127" s="24" t="s">
        <v>144</v>
      </c>
      <c r="AU127" s="24" t="s">
        <v>79</v>
      </c>
      <c r="AY127" s="24" t="s">
        <v>141</v>
      </c>
      <c r="BE127" s="204">
        <f>IF(N127="základní",J127,0)</f>
        <v>0</v>
      </c>
      <c r="BF127" s="204">
        <f>IF(N127="snížená",J127,0)</f>
        <v>0</v>
      </c>
      <c r="BG127" s="204">
        <f>IF(N127="zákl. přenesená",J127,0)</f>
        <v>0</v>
      </c>
      <c r="BH127" s="204">
        <f>IF(N127="sníž. přenesená",J127,0)</f>
        <v>0</v>
      </c>
      <c r="BI127" s="204">
        <f>IF(N127="nulová",J127,0)</f>
        <v>0</v>
      </c>
      <c r="BJ127" s="24" t="s">
        <v>79</v>
      </c>
      <c r="BK127" s="204">
        <f>ROUND(I127*H127,2)</f>
        <v>0</v>
      </c>
      <c r="BL127" s="24" t="s">
        <v>149</v>
      </c>
      <c r="BM127" s="24" t="s">
        <v>374</v>
      </c>
    </row>
    <row r="128" spans="2:47" s="1" customFormat="1" ht="27">
      <c r="B128" s="41"/>
      <c r="C128" s="63"/>
      <c r="D128" s="219" t="s">
        <v>164</v>
      </c>
      <c r="E128" s="63"/>
      <c r="F128" s="229" t="s">
        <v>689</v>
      </c>
      <c r="G128" s="63"/>
      <c r="H128" s="63"/>
      <c r="I128" s="163"/>
      <c r="J128" s="63"/>
      <c r="K128" s="63"/>
      <c r="L128" s="61"/>
      <c r="M128" s="230"/>
      <c r="N128" s="42"/>
      <c r="O128" s="42"/>
      <c r="P128" s="42"/>
      <c r="Q128" s="42"/>
      <c r="R128" s="42"/>
      <c r="S128" s="42"/>
      <c r="T128" s="78"/>
      <c r="AT128" s="24" t="s">
        <v>164</v>
      </c>
      <c r="AU128" s="24" t="s">
        <v>79</v>
      </c>
    </row>
    <row r="129" spans="2:65" s="1" customFormat="1" ht="25.5" customHeight="1">
      <c r="B129" s="41"/>
      <c r="C129" s="193" t="s">
        <v>267</v>
      </c>
      <c r="D129" s="193" t="s">
        <v>144</v>
      </c>
      <c r="E129" s="194" t="s">
        <v>730</v>
      </c>
      <c r="F129" s="195" t="s">
        <v>731</v>
      </c>
      <c r="G129" s="196" t="s">
        <v>162</v>
      </c>
      <c r="H129" s="197">
        <v>4</v>
      </c>
      <c r="I129" s="198"/>
      <c r="J129" s="199">
        <f>ROUND(I129*H129,2)</f>
        <v>0</v>
      </c>
      <c r="K129" s="195" t="s">
        <v>21</v>
      </c>
      <c r="L129" s="61"/>
      <c r="M129" s="200" t="s">
        <v>21</v>
      </c>
      <c r="N129" s="201" t="s">
        <v>42</v>
      </c>
      <c r="O129" s="42"/>
      <c r="P129" s="202">
        <f>O129*H129</f>
        <v>0</v>
      </c>
      <c r="Q129" s="202">
        <v>0</v>
      </c>
      <c r="R129" s="202">
        <f>Q129*H129</f>
        <v>0</v>
      </c>
      <c r="S129" s="202">
        <v>0</v>
      </c>
      <c r="T129" s="203">
        <f>S129*H129</f>
        <v>0</v>
      </c>
      <c r="AR129" s="24" t="s">
        <v>149</v>
      </c>
      <c r="AT129" s="24" t="s">
        <v>144</v>
      </c>
      <c r="AU129" s="24" t="s">
        <v>79</v>
      </c>
      <c r="AY129" s="24" t="s">
        <v>141</v>
      </c>
      <c r="BE129" s="204">
        <f>IF(N129="základní",J129,0)</f>
        <v>0</v>
      </c>
      <c r="BF129" s="204">
        <f>IF(N129="snížená",J129,0)</f>
        <v>0</v>
      </c>
      <c r="BG129" s="204">
        <f>IF(N129="zákl. přenesená",J129,0)</f>
        <v>0</v>
      </c>
      <c r="BH129" s="204">
        <f>IF(N129="sníž. přenesená",J129,0)</f>
        <v>0</v>
      </c>
      <c r="BI129" s="204">
        <f>IF(N129="nulová",J129,0)</f>
        <v>0</v>
      </c>
      <c r="BJ129" s="24" t="s">
        <v>79</v>
      </c>
      <c r="BK129" s="204">
        <f>ROUND(I129*H129,2)</f>
        <v>0</v>
      </c>
      <c r="BL129" s="24" t="s">
        <v>149</v>
      </c>
      <c r="BM129" s="24" t="s">
        <v>732</v>
      </c>
    </row>
    <row r="130" spans="2:47" s="1" customFormat="1" ht="27">
      <c r="B130" s="41"/>
      <c r="C130" s="63"/>
      <c r="D130" s="219" t="s">
        <v>164</v>
      </c>
      <c r="E130" s="63"/>
      <c r="F130" s="229" t="s">
        <v>689</v>
      </c>
      <c r="G130" s="63"/>
      <c r="H130" s="63"/>
      <c r="I130" s="163"/>
      <c r="J130" s="63"/>
      <c r="K130" s="63"/>
      <c r="L130" s="61"/>
      <c r="M130" s="230"/>
      <c r="N130" s="42"/>
      <c r="O130" s="42"/>
      <c r="P130" s="42"/>
      <c r="Q130" s="42"/>
      <c r="R130" s="42"/>
      <c r="S130" s="42"/>
      <c r="T130" s="78"/>
      <c r="AT130" s="24" t="s">
        <v>164</v>
      </c>
      <c r="AU130" s="24" t="s">
        <v>79</v>
      </c>
    </row>
    <row r="131" spans="2:65" s="1" customFormat="1" ht="16.5" customHeight="1">
      <c r="B131" s="41"/>
      <c r="C131" s="193" t="s">
        <v>273</v>
      </c>
      <c r="D131" s="193" t="s">
        <v>144</v>
      </c>
      <c r="E131" s="194" t="s">
        <v>733</v>
      </c>
      <c r="F131" s="195" t="s">
        <v>734</v>
      </c>
      <c r="G131" s="196" t="s">
        <v>162</v>
      </c>
      <c r="H131" s="197">
        <v>1</v>
      </c>
      <c r="I131" s="198"/>
      <c r="J131" s="199">
        <f>ROUND(I131*H131,2)</f>
        <v>0</v>
      </c>
      <c r="K131" s="195" t="s">
        <v>21</v>
      </c>
      <c r="L131" s="61"/>
      <c r="M131" s="200" t="s">
        <v>21</v>
      </c>
      <c r="N131" s="201" t="s">
        <v>42</v>
      </c>
      <c r="O131" s="42"/>
      <c r="P131" s="202">
        <f>O131*H131</f>
        <v>0</v>
      </c>
      <c r="Q131" s="202">
        <v>0</v>
      </c>
      <c r="R131" s="202">
        <f>Q131*H131</f>
        <v>0</v>
      </c>
      <c r="S131" s="202">
        <v>0</v>
      </c>
      <c r="T131" s="203">
        <f>S131*H131</f>
        <v>0</v>
      </c>
      <c r="AR131" s="24" t="s">
        <v>149</v>
      </c>
      <c r="AT131" s="24" t="s">
        <v>144</v>
      </c>
      <c r="AU131" s="24" t="s">
        <v>79</v>
      </c>
      <c r="AY131" s="24" t="s">
        <v>141</v>
      </c>
      <c r="BE131" s="204">
        <f>IF(N131="základní",J131,0)</f>
        <v>0</v>
      </c>
      <c r="BF131" s="204">
        <f>IF(N131="snížená",J131,0)</f>
        <v>0</v>
      </c>
      <c r="BG131" s="204">
        <f>IF(N131="zákl. přenesená",J131,0)</f>
        <v>0</v>
      </c>
      <c r="BH131" s="204">
        <f>IF(N131="sníž. přenesená",J131,0)</f>
        <v>0</v>
      </c>
      <c r="BI131" s="204">
        <f>IF(N131="nulová",J131,0)</f>
        <v>0</v>
      </c>
      <c r="BJ131" s="24" t="s">
        <v>79</v>
      </c>
      <c r="BK131" s="204">
        <f>ROUND(I131*H131,2)</f>
        <v>0</v>
      </c>
      <c r="BL131" s="24" t="s">
        <v>149</v>
      </c>
      <c r="BM131" s="24" t="s">
        <v>382</v>
      </c>
    </row>
    <row r="132" spans="2:47" s="1" customFormat="1" ht="27">
      <c r="B132" s="41"/>
      <c r="C132" s="63"/>
      <c r="D132" s="219" t="s">
        <v>164</v>
      </c>
      <c r="E132" s="63"/>
      <c r="F132" s="229" t="s">
        <v>689</v>
      </c>
      <c r="G132" s="63"/>
      <c r="H132" s="63"/>
      <c r="I132" s="163"/>
      <c r="J132" s="63"/>
      <c r="K132" s="63"/>
      <c r="L132" s="61"/>
      <c r="M132" s="230"/>
      <c r="N132" s="42"/>
      <c r="O132" s="42"/>
      <c r="P132" s="42"/>
      <c r="Q132" s="42"/>
      <c r="R132" s="42"/>
      <c r="S132" s="42"/>
      <c r="T132" s="78"/>
      <c r="AT132" s="24" t="s">
        <v>164</v>
      </c>
      <c r="AU132" s="24" t="s">
        <v>79</v>
      </c>
    </row>
    <row r="133" spans="2:65" s="1" customFormat="1" ht="16.5" customHeight="1">
      <c r="B133" s="41"/>
      <c r="C133" s="193" t="s">
        <v>278</v>
      </c>
      <c r="D133" s="193" t="s">
        <v>144</v>
      </c>
      <c r="E133" s="194" t="s">
        <v>735</v>
      </c>
      <c r="F133" s="195" t="s">
        <v>736</v>
      </c>
      <c r="G133" s="196" t="s">
        <v>162</v>
      </c>
      <c r="H133" s="197">
        <v>2</v>
      </c>
      <c r="I133" s="198"/>
      <c r="J133" s="199">
        <f>ROUND(I133*H133,2)</f>
        <v>0</v>
      </c>
      <c r="K133" s="195" t="s">
        <v>21</v>
      </c>
      <c r="L133" s="61"/>
      <c r="M133" s="200" t="s">
        <v>21</v>
      </c>
      <c r="N133" s="201" t="s">
        <v>42</v>
      </c>
      <c r="O133" s="42"/>
      <c r="P133" s="202">
        <f>O133*H133</f>
        <v>0</v>
      </c>
      <c r="Q133" s="202">
        <v>0</v>
      </c>
      <c r="R133" s="202">
        <f>Q133*H133</f>
        <v>0</v>
      </c>
      <c r="S133" s="202">
        <v>0</v>
      </c>
      <c r="T133" s="203">
        <f>S133*H133</f>
        <v>0</v>
      </c>
      <c r="AR133" s="24" t="s">
        <v>149</v>
      </c>
      <c r="AT133" s="24" t="s">
        <v>144</v>
      </c>
      <c r="AU133" s="24" t="s">
        <v>79</v>
      </c>
      <c r="AY133" s="24" t="s">
        <v>141</v>
      </c>
      <c r="BE133" s="204">
        <f>IF(N133="základní",J133,0)</f>
        <v>0</v>
      </c>
      <c r="BF133" s="204">
        <f>IF(N133="snížená",J133,0)</f>
        <v>0</v>
      </c>
      <c r="BG133" s="204">
        <f>IF(N133="zákl. přenesená",J133,0)</f>
        <v>0</v>
      </c>
      <c r="BH133" s="204">
        <f>IF(N133="sníž. přenesená",J133,0)</f>
        <v>0</v>
      </c>
      <c r="BI133" s="204">
        <f>IF(N133="nulová",J133,0)</f>
        <v>0</v>
      </c>
      <c r="BJ133" s="24" t="s">
        <v>79</v>
      </c>
      <c r="BK133" s="204">
        <f>ROUND(I133*H133,2)</f>
        <v>0</v>
      </c>
      <c r="BL133" s="24" t="s">
        <v>149</v>
      </c>
      <c r="BM133" s="24" t="s">
        <v>392</v>
      </c>
    </row>
    <row r="134" spans="2:47" s="1" customFormat="1" ht="27">
      <c r="B134" s="41"/>
      <c r="C134" s="63"/>
      <c r="D134" s="219" t="s">
        <v>164</v>
      </c>
      <c r="E134" s="63"/>
      <c r="F134" s="229" t="s">
        <v>689</v>
      </c>
      <c r="G134" s="63"/>
      <c r="H134" s="63"/>
      <c r="I134" s="163"/>
      <c r="J134" s="63"/>
      <c r="K134" s="63"/>
      <c r="L134" s="61"/>
      <c r="M134" s="230"/>
      <c r="N134" s="42"/>
      <c r="O134" s="42"/>
      <c r="P134" s="42"/>
      <c r="Q134" s="42"/>
      <c r="R134" s="42"/>
      <c r="S134" s="42"/>
      <c r="T134" s="78"/>
      <c r="AT134" s="24" t="s">
        <v>164</v>
      </c>
      <c r="AU134" s="24" t="s">
        <v>79</v>
      </c>
    </row>
    <row r="135" spans="2:65" s="1" customFormat="1" ht="16.5" customHeight="1">
      <c r="B135" s="41"/>
      <c r="C135" s="193" t="s">
        <v>283</v>
      </c>
      <c r="D135" s="193" t="s">
        <v>144</v>
      </c>
      <c r="E135" s="194" t="s">
        <v>737</v>
      </c>
      <c r="F135" s="195" t="s">
        <v>738</v>
      </c>
      <c r="G135" s="196" t="s">
        <v>548</v>
      </c>
      <c r="H135" s="197">
        <v>30</v>
      </c>
      <c r="I135" s="198"/>
      <c r="J135" s="199">
        <f>ROUND(I135*H135,2)</f>
        <v>0</v>
      </c>
      <c r="K135" s="195" t="s">
        <v>21</v>
      </c>
      <c r="L135" s="61"/>
      <c r="M135" s="200" t="s">
        <v>21</v>
      </c>
      <c r="N135" s="201" t="s">
        <v>42</v>
      </c>
      <c r="O135" s="42"/>
      <c r="P135" s="202">
        <f>O135*H135</f>
        <v>0</v>
      </c>
      <c r="Q135" s="202">
        <v>0</v>
      </c>
      <c r="R135" s="202">
        <f>Q135*H135</f>
        <v>0</v>
      </c>
      <c r="S135" s="202">
        <v>0</v>
      </c>
      <c r="T135" s="203">
        <f>S135*H135</f>
        <v>0</v>
      </c>
      <c r="AR135" s="24" t="s">
        <v>149</v>
      </c>
      <c r="AT135" s="24" t="s">
        <v>144</v>
      </c>
      <c r="AU135" s="24" t="s">
        <v>79</v>
      </c>
      <c r="AY135" s="24" t="s">
        <v>141</v>
      </c>
      <c r="BE135" s="204">
        <f>IF(N135="základní",J135,0)</f>
        <v>0</v>
      </c>
      <c r="BF135" s="204">
        <f>IF(N135="snížená",J135,0)</f>
        <v>0</v>
      </c>
      <c r="BG135" s="204">
        <f>IF(N135="zákl. přenesená",J135,0)</f>
        <v>0</v>
      </c>
      <c r="BH135" s="204">
        <f>IF(N135="sníž. přenesená",J135,0)</f>
        <v>0</v>
      </c>
      <c r="BI135" s="204">
        <f>IF(N135="nulová",J135,0)</f>
        <v>0</v>
      </c>
      <c r="BJ135" s="24" t="s">
        <v>79</v>
      </c>
      <c r="BK135" s="204">
        <f>ROUND(I135*H135,2)</f>
        <v>0</v>
      </c>
      <c r="BL135" s="24" t="s">
        <v>149</v>
      </c>
      <c r="BM135" s="24" t="s">
        <v>407</v>
      </c>
    </row>
    <row r="136" spans="2:65" s="1" customFormat="1" ht="16.5" customHeight="1">
      <c r="B136" s="41"/>
      <c r="C136" s="193" t="s">
        <v>289</v>
      </c>
      <c r="D136" s="193" t="s">
        <v>144</v>
      </c>
      <c r="E136" s="194" t="s">
        <v>739</v>
      </c>
      <c r="F136" s="195" t="s">
        <v>740</v>
      </c>
      <c r="G136" s="196" t="s">
        <v>548</v>
      </c>
      <c r="H136" s="197">
        <v>30</v>
      </c>
      <c r="I136" s="198"/>
      <c r="J136" s="199">
        <f>ROUND(I136*H136,2)</f>
        <v>0</v>
      </c>
      <c r="K136" s="195" t="s">
        <v>21</v>
      </c>
      <c r="L136" s="61"/>
      <c r="M136" s="200" t="s">
        <v>21</v>
      </c>
      <c r="N136" s="201" t="s">
        <v>42</v>
      </c>
      <c r="O136" s="42"/>
      <c r="P136" s="202">
        <f>O136*H136</f>
        <v>0</v>
      </c>
      <c r="Q136" s="202">
        <v>0</v>
      </c>
      <c r="R136" s="202">
        <f>Q136*H136</f>
        <v>0</v>
      </c>
      <c r="S136" s="202">
        <v>0</v>
      </c>
      <c r="T136" s="203">
        <f>S136*H136</f>
        <v>0</v>
      </c>
      <c r="AR136" s="24" t="s">
        <v>149</v>
      </c>
      <c r="AT136" s="24" t="s">
        <v>144</v>
      </c>
      <c r="AU136" s="24" t="s">
        <v>79</v>
      </c>
      <c r="AY136" s="24" t="s">
        <v>141</v>
      </c>
      <c r="BE136" s="204">
        <f>IF(N136="základní",J136,0)</f>
        <v>0</v>
      </c>
      <c r="BF136" s="204">
        <f>IF(N136="snížená",J136,0)</f>
        <v>0</v>
      </c>
      <c r="BG136" s="204">
        <f>IF(N136="zákl. přenesená",J136,0)</f>
        <v>0</v>
      </c>
      <c r="BH136" s="204">
        <f>IF(N136="sníž. přenesená",J136,0)</f>
        <v>0</v>
      </c>
      <c r="BI136" s="204">
        <f>IF(N136="nulová",J136,0)</f>
        <v>0</v>
      </c>
      <c r="BJ136" s="24" t="s">
        <v>79</v>
      </c>
      <c r="BK136" s="204">
        <f>ROUND(I136*H136,2)</f>
        <v>0</v>
      </c>
      <c r="BL136" s="24" t="s">
        <v>149</v>
      </c>
      <c r="BM136" s="24" t="s">
        <v>417</v>
      </c>
    </row>
    <row r="137" spans="2:65" s="1" customFormat="1" ht="16.5" customHeight="1">
      <c r="B137" s="41"/>
      <c r="C137" s="193" t="s">
        <v>294</v>
      </c>
      <c r="D137" s="193" t="s">
        <v>144</v>
      </c>
      <c r="E137" s="194" t="s">
        <v>741</v>
      </c>
      <c r="F137" s="195" t="s">
        <v>742</v>
      </c>
      <c r="G137" s="196" t="s">
        <v>168</v>
      </c>
      <c r="H137" s="197">
        <v>0.2</v>
      </c>
      <c r="I137" s="198"/>
      <c r="J137" s="199">
        <f>ROUND(I137*H137,2)</f>
        <v>0</v>
      </c>
      <c r="K137" s="195" t="s">
        <v>21</v>
      </c>
      <c r="L137" s="61"/>
      <c r="M137" s="200" t="s">
        <v>21</v>
      </c>
      <c r="N137" s="201" t="s">
        <v>42</v>
      </c>
      <c r="O137" s="42"/>
      <c r="P137" s="202">
        <f>O137*H137</f>
        <v>0</v>
      </c>
      <c r="Q137" s="202">
        <v>0</v>
      </c>
      <c r="R137" s="202">
        <f>Q137*H137</f>
        <v>0</v>
      </c>
      <c r="S137" s="202">
        <v>0</v>
      </c>
      <c r="T137" s="203">
        <f>S137*H137</f>
        <v>0</v>
      </c>
      <c r="AR137" s="24" t="s">
        <v>149</v>
      </c>
      <c r="AT137" s="24" t="s">
        <v>144</v>
      </c>
      <c r="AU137" s="24" t="s">
        <v>79</v>
      </c>
      <c r="AY137" s="24" t="s">
        <v>141</v>
      </c>
      <c r="BE137" s="204">
        <f>IF(N137="základní",J137,0)</f>
        <v>0</v>
      </c>
      <c r="BF137" s="204">
        <f>IF(N137="snížená",J137,0)</f>
        <v>0</v>
      </c>
      <c r="BG137" s="204">
        <f>IF(N137="zákl. přenesená",J137,0)</f>
        <v>0</v>
      </c>
      <c r="BH137" s="204">
        <f>IF(N137="sníž. přenesená",J137,0)</f>
        <v>0</v>
      </c>
      <c r="BI137" s="204">
        <f>IF(N137="nulová",J137,0)</f>
        <v>0</v>
      </c>
      <c r="BJ137" s="24" t="s">
        <v>79</v>
      </c>
      <c r="BK137" s="204">
        <f>ROUND(I137*H137,2)</f>
        <v>0</v>
      </c>
      <c r="BL137" s="24" t="s">
        <v>149</v>
      </c>
      <c r="BM137" s="24" t="s">
        <v>426</v>
      </c>
    </row>
    <row r="138" spans="2:63" s="10" customFormat="1" ht="37.35" customHeight="1">
      <c r="B138" s="176"/>
      <c r="C138" s="177"/>
      <c r="D138" s="190" t="s">
        <v>70</v>
      </c>
      <c r="E138" s="274" t="s">
        <v>743</v>
      </c>
      <c r="F138" s="274" t="s">
        <v>744</v>
      </c>
      <c r="G138" s="177"/>
      <c r="H138" s="177"/>
      <c r="I138" s="180"/>
      <c r="J138" s="275">
        <f>BK138</f>
        <v>0</v>
      </c>
      <c r="K138" s="177"/>
      <c r="L138" s="182"/>
      <c r="M138" s="183"/>
      <c r="N138" s="184"/>
      <c r="O138" s="184"/>
      <c r="P138" s="185">
        <f>SUM(P139:P144)</f>
        <v>0</v>
      </c>
      <c r="Q138" s="184"/>
      <c r="R138" s="185">
        <f>SUM(R139:R144)</f>
        <v>0</v>
      </c>
      <c r="S138" s="184"/>
      <c r="T138" s="186">
        <f>SUM(T139:T144)</f>
        <v>0</v>
      </c>
      <c r="AR138" s="187" t="s">
        <v>79</v>
      </c>
      <c r="AT138" s="188" t="s">
        <v>70</v>
      </c>
      <c r="AU138" s="188" t="s">
        <v>71</v>
      </c>
      <c r="AY138" s="187" t="s">
        <v>141</v>
      </c>
      <c r="BK138" s="189">
        <f>SUM(BK139:BK144)</f>
        <v>0</v>
      </c>
    </row>
    <row r="139" spans="2:65" s="1" customFormat="1" ht="16.5" customHeight="1">
      <c r="B139" s="41"/>
      <c r="C139" s="193" t="s">
        <v>299</v>
      </c>
      <c r="D139" s="193" t="s">
        <v>144</v>
      </c>
      <c r="E139" s="194" t="s">
        <v>745</v>
      </c>
      <c r="F139" s="195" t="s">
        <v>746</v>
      </c>
      <c r="G139" s="196" t="s">
        <v>548</v>
      </c>
      <c r="H139" s="197">
        <v>5</v>
      </c>
      <c r="I139" s="198"/>
      <c r="J139" s="199">
        <f>ROUND(I139*H139,2)</f>
        <v>0</v>
      </c>
      <c r="K139" s="195" t="s">
        <v>21</v>
      </c>
      <c r="L139" s="61"/>
      <c r="M139" s="200" t="s">
        <v>21</v>
      </c>
      <c r="N139" s="201" t="s">
        <v>42</v>
      </c>
      <c r="O139" s="42"/>
      <c r="P139" s="202">
        <f>O139*H139</f>
        <v>0</v>
      </c>
      <c r="Q139" s="202">
        <v>0</v>
      </c>
      <c r="R139" s="202">
        <f>Q139*H139</f>
        <v>0</v>
      </c>
      <c r="S139" s="202">
        <v>0</v>
      </c>
      <c r="T139" s="203">
        <f>S139*H139</f>
        <v>0</v>
      </c>
      <c r="AR139" s="24" t="s">
        <v>149</v>
      </c>
      <c r="AT139" s="24" t="s">
        <v>144</v>
      </c>
      <c r="AU139" s="24" t="s">
        <v>79</v>
      </c>
      <c r="AY139" s="24" t="s">
        <v>141</v>
      </c>
      <c r="BE139" s="204">
        <f>IF(N139="základní",J139,0)</f>
        <v>0</v>
      </c>
      <c r="BF139" s="204">
        <f>IF(N139="snížená",J139,0)</f>
        <v>0</v>
      </c>
      <c r="BG139" s="204">
        <f>IF(N139="zákl. přenesená",J139,0)</f>
        <v>0</v>
      </c>
      <c r="BH139" s="204">
        <f>IF(N139="sníž. přenesená",J139,0)</f>
        <v>0</v>
      </c>
      <c r="BI139" s="204">
        <f>IF(N139="nulová",J139,0)</f>
        <v>0</v>
      </c>
      <c r="BJ139" s="24" t="s">
        <v>79</v>
      </c>
      <c r="BK139" s="204">
        <f>ROUND(I139*H139,2)</f>
        <v>0</v>
      </c>
      <c r="BL139" s="24" t="s">
        <v>149</v>
      </c>
      <c r="BM139" s="24" t="s">
        <v>436</v>
      </c>
    </row>
    <row r="140" spans="2:47" s="1" customFormat="1" ht="27">
      <c r="B140" s="41"/>
      <c r="C140" s="63"/>
      <c r="D140" s="219" t="s">
        <v>164</v>
      </c>
      <c r="E140" s="63"/>
      <c r="F140" s="229" t="s">
        <v>689</v>
      </c>
      <c r="G140" s="63"/>
      <c r="H140" s="63"/>
      <c r="I140" s="163"/>
      <c r="J140" s="63"/>
      <c r="K140" s="63"/>
      <c r="L140" s="61"/>
      <c r="M140" s="230"/>
      <c r="N140" s="42"/>
      <c r="O140" s="42"/>
      <c r="P140" s="42"/>
      <c r="Q140" s="42"/>
      <c r="R140" s="42"/>
      <c r="S140" s="42"/>
      <c r="T140" s="78"/>
      <c r="AT140" s="24" t="s">
        <v>164</v>
      </c>
      <c r="AU140" s="24" t="s">
        <v>79</v>
      </c>
    </row>
    <row r="141" spans="2:65" s="1" customFormat="1" ht="16.5" customHeight="1">
      <c r="B141" s="41"/>
      <c r="C141" s="193" t="s">
        <v>304</v>
      </c>
      <c r="D141" s="193" t="s">
        <v>144</v>
      </c>
      <c r="E141" s="194" t="s">
        <v>747</v>
      </c>
      <c r="F141" s="195" t="s">
        <v>748</v>
      </c>
      <c r="G141" s="196" t="s">
        <v>548</v>
      </c>
      <c r="H141" s="197">
        <v>20</v>
      </c>
      <c r="I141" s="198"/>
      <c r="J141" s="199">
        <f>ROUND(I141*H141,2)</f>
        <v>0</v>
      </c>
      <c r="K141" s="195" t="s">
        <v>21</v>
      </c>
      <c r="L141" s="61"/>
      <c r="M141" s="200" t="s">
        <v>21</v>
      </c>
      <c r="N141" s="201" t="s">
        <v>42</v>
      </c>
      <c r="O141" s="42"/>
      <c r="P141" s="202">
        <f>O141*H141</f>
        <v>0</v>
      </c>
      <c r="Q141" s="202">
        <v>0</v>
      </c>
      <c r="R141" s="202">
        <f>Q141*H141</f>
        <v>0</v>
      </c>
      <c r="S141" s="202">
        <v>0</v>
      </c>
      <c r="T141" s="203">
        <f>S141*H141</f>
        <v>0</v>
      </c>
      <c r="AR141" s="24" t="s">
        <v>149</v>
      </c>
      <c r="AT141" s="24" t="s">
        <v>144</v>
      </c>
      <c r="AU141" s="24" t="s">
        <v>79</v>
      </c>
      <c r="AY141" s="24" t="s">
        <v>141</v>
      </c>
      <c r="BE141" s="204">
        <f>IF(N141="základní",J141,0)</f>
        <v>0</v>
      </c>
      <c r="BF141" s="204">
        <f>IF(N141="snížená",J141,0)</f>
        <v>0</v>
      </c>
      <c r="BG141" s="204">
        <f>IF(N141="zákl. přenesená",J141,0)</f>
        <v>0</v>
      </c>
      <c r="BH141" s="204">
        <f>IF(N141="sníž. přenesená",J141,0)</f>
        <v>0</v>
      </c>
      <c r="BI141" s="204">
        <f>IF(N141="nulová",J141,0)</f>
        <v>0</v>
      </c>
      <c r="BJ141" s="24" t="s">
        <v>79</v>
      </c>
      <c r="BK141" s="204">
        <f>ROUND(I141*H141,2)</f>
        <v>0</v>
      </c>
      <c r="BL141" s="24" t="s">
        <v>149</v>
      </c>
      <c r="BM141" s="24" t="s">
        <v>449</v>
      </c>
    </row>
    <row r="142" spans="2:47" s="1" customFormat="1" ht="27">
      <c r="B142" s="41"/>
      <c r="C142" s="63"/>
      <c r="D142" s="219" t="s">
        <v>164</v>
      </c>
      <c r="E142" s="63"/>
      <c r="F142" s="229" t="s">
        <v>689</v>
      </c>
      <c r="G142" s="63"/>
      <c r="H142" s="63"/>
      <c r="I142" s="163"/>
      <c r="J142" s="63"/>
      <c r="K142" s="63"/>
      <c r="L142" s="61"/>
      <c r="M142" s="230"/>
      <c r="N142" s="42"/>
      <c r="O142" s="42"/>
      <c r="P142" s="42"/>
      <c r="Q142" s="42"/>
      <c r="R142" s="42"/>
      <c r="S142" s="42"/>
      <c r="T142" s="78"/>
      <c r="AT142" s="24" t="s">
        <v>164</v>
      </c>
      <c r="AU142" s="24" t="s">
        <v>79</v>
      </c>
    </row>
    <row r="143" spans="2:65" s="1" customFormat="1" ht="16.5" customHeight="1">
      <c r="B143" s="41"/>
      <c r="C143" s="193" t="s">
        <v>309</v>
      </c>
      <c r="D143" s="193" t="s">
        <v>144</v>
      </c>
      <c r="E143" s="194" t="s">
        <v>749</v>
      </c>
      <c r="F143" s="195" t="s">
        <v>750</v>
      </c>
      <c r="G143" s="196" t="s">
        <v>168</v>
      </c>
      <c r="H143" s="197">
        <v>0.2</v>
      </c>
      <c r="I143" s="198"/>
      <c r="J143" s="199">
        <f>ROUND(I143*H143,2)</f>
        <v>0</v>
      </c>
      <c r="K143" s="195" t="s">
        <v>21</v>
      </c>
      <c r="L143" s="61"/>
      <c r="M143" s="200" t="s">
        <v>21</v>
      </c>
      <c r="N143" s="201" t="s">
        <v>42</v>
      </c>
      <c r="O143" s="42"/>
      <c r="P143" s="202">
        <f>O143*H143</f>
        <v>0</v>
      </c>
      <c r="Q143" s="202">
        <v>0</v>
      </c>
      <c r="R143" s="202">
        <f>Q143*H143</f>
        <v>0</v>
      </c>
      <c r="S143" s="202">
        <v>0</v>
      </c>
      <c r="T143" s="203">
        <f>S143*H143</f>
        <v>0</v>
      </c>
      <c r="AR143" s="24" t="s">
        <v>149</v>
      </c>
      <c r="AT143" s="24" t="s">
        <v>144</v>
      </c>
      <c r="AU143" s="24" t="s">
        <v>79</v>
      </c>
      <c r="AY143" s="24" t="s">
        <v>141</v>
      </c>
      <c r="BE143" s="204">
        <f>IF(N143="základní",J143,0)</f>
        <v>0</v>
      </c>
      <c r="BF143" s="204">
        <f>IF(N143="snížená",J143,0)</f>
        <v>0</v>
      </c>
      <c r="BG143" s="204">
        <f>IF(N143="zákl. přenesená",J143,0)</f>
        <v>0</v>
      </c>
      <c r="BH143" s="204">
        <f>IF(N143="sníž. přenesená",J143,0)</f>
        <v>0</v>
      </c>
      <c r="BI143" s="204">
        <f>IF(N143="nulová",J143,0)</f>
        <v>0</v>
      </c>
      <c r="BJ143" s="24" t="s">
        <v>79</v>
      </c>
      <c r="BK143" s="204">
        <f>ROUND(I143*H143,2)</f>
        <v>0</v>
      </c>
      <c r="BL143" s="24" t="s">
        <v>149</v>
      </c>
      <c r="BM143" s="24" t="s">
        <v>459</v>
      </c>
    </row>
    <row r="144" spans="2:65" s="1" customFormat="1" ht="16.5" customHeight="1">
      <c r="B144" s="41"/>
      <c r="C144" s="193" t="s">
        <v>315</v>
      </c>
      <c r="D144" s="193" t="s">
        <v>144</v>
      </c>
      <c r="E144" s="194" t="s">
        <v>751</v>
      </c>
      <c r="F144" s="195" t="s">
        <v>752</v>
      </c>
      <c r="G144" s="196" t="s">
        <v>168</v>
      </c>
      <c r="H144" s="197">
        <v>0.2</v>
      </c>
      <c r="I144" s="198"/>
      <c r="J144" s="199">
        <f>ROUND(I144*H144,2)</f>
        <v>0</v>
      </c>
      <c r="K144" s="195" t="s">
        <v>21</v>
      </c>
      <c r="L144" s="61"/>
      <c r="M144" s="200" t="s">
        <v>21</v>
      </c>
      <c r="N144" s="201" t="s">
        <v>42</v>
      </c>
      <c r="O144" s="42"/>
      <c r="P144" s="202">
        <f>O144*H144</f>
        <v>0</v>
      </c>
      <c r="Q144" s="202">
        <v>0</v>
      </c>
      <c r="R144" s="202">
        <f>Q144*H144</f>
        <v>0</v>
      </c>
      <c r="S144" s="202">
        <v>0</v>
      </c>
      <c r="T144" s="203">
        <f>S144*H144</f>
        <v>0</v>
      </c>
      <c r="AR144" s="24" t="s">
        <v>149</v>
      </c>
      <c r="AT144" s="24" t="s">
        <v>144</v>
      </c>
      <c r="AU144" s="24" t="s">
        <v>79</v>
      </c>
      <c r="AY144" s="24" t="s">
        <v>141</v>
      </c>
      <c r="BE144" s="204">
        <f>IF(N144="základní",J144,0)</f>
        <v>0</v>
      </c>
      <c r="BF144" s="204">
        <f>IF(N144="snížená",J144,0)</f>
        <v>0</v>
      </c>
      <c r="BG144" s="204">
        <f>IF(N144="zákl. přenesená",J144,0)</f>
        <v>0</v>
      </c>
      <c r="BH144" s="204">
        <f>IF(N144="sníž. přenesená",J144,0)</f>
        <v>0</v>
      </c>
      <c r="BI144" s="204">
        <f>IF(N144="nulová",J144,0)</f>
        <v>0</v>
      </c>
      <c r="BJ144" s="24" t="s">
        <v>79</v>
      </c>
      <c r="BK144" s="204">
        <f>ROUND(I144*H144,2)</f>
        <v>0</v>
      </c>
      <c r="BL144" s="24" t="s">
        <v>149</v>
      </c>
      <c r="BM144" s="24" t="s">
        <v>468</v>
      </c>
    </row>
    <row r="145" spans="2:63" s="10" customFormat="1" ht="37.35" customHeight="1">
      <c r="B145" s="176"/>
      <c r="C145" s="177"/>
      <c r="D145" s="190" t="s">
        <v>70</v>
      </c>
      <c r="E145" s="274" t="s">
        <v>753</v>
      </c>
      <c r="F145" s="274" t="s">
        <v>754</v>
      </c>
      <c r="G145" s="177"/>
      <c r="H145" s="177"/>
      <c r="I145" s="180"/>
      <c r="J145" s="275">
        <f>BK145</f>
        <v>0</v>
      </c>
      <c r="K145" s="177"/>
      <c r="L145" s="182"/>
      <c r="M145" s="183"/>
      <c r="N145" s="184"/>
      <c r="O145" s="184"/>
      <c r="P145" s="185">
        <f>SUM(P146:P165)</f>
        <v>0</v>
      </c>
      <c r="Q145" s="184"/>
      <c r="R145" s="185">
        <f>SUM(R146:R165)</f>
        <v>0</v>
      </c>
      <c r="S145" s="184"/>
      <c r="T145" s="186">
        <f>SUM(T146:T165)</f>
        <v>0</v>
      </c>
      <c r="AR145" s="187" t="s">
        <v>79</v>
      </c>
      <c r="AT145" s="188" t="s">
        <v>70</v>
      </c>
      <c r="AU145" s="188" t="s">
        <v>71</v>
      </c>
      <c r="AY145" s="187" t="s">
        <v>141</v>
      </c>
      <c r="BK145" s="189">
        <f>SUM(BK146:BK165)</f>
        <v>0</v>
      </c>
    </row>
    <row r="146" spans="2:65" s="1" customFormat="1" ht="25.5" customHeight="1">
      <c r="B146" s="41"/>
      <c r="C146" s="193" t="s">
        <v>320</v>
      </c>
      <c r="D146" s="193" t="s">
        <v>144</v>
      </c>
      <c r="E146" s="194" t="s">
        <v>755</v>
      </c>
      <c r="F146" s="195" t="s">
        <v>756</v>
      </c>
      <c r="G146" s="196" t="s">
        <v>548</v>
      </c>
      <c r="H146" s="197">
        <v>6</v>
      </c>
      <c r="I146" s="198"/>
      <c r="J146" s="199">
        <f>ROUND(I146*H146,2)</f>
        <v>0</v>
      </c>
      <c r="K146" s="195" t="s">
        <v>21</v>
      </c>
      <c r="L146" s="61"/>
      <c r="M146" s="200" t="s">
        <v>21</v>
      </c>
      <c r="N146" s="201" t="s">
        <v>42</v>
      </c>
      <c r="O146" s="42"/>
      <c r="P146" s="202">
        <f>O146*H146</f>
        <v>0</v>
      </c>
      <c r="Q146" s="202">
        <v>0</v>
      </c>
      <c r="R146" s="202">
        <f>Q146*H146</f>
        <v>0</v>
      </c>
      <c r="S146" s="202">
        <v>0</v>
      </c>
      <c r="T146" s="203">
        <f>S146*H146</f>
        <v>0</v>
      </c>
      <c r="AR146" s="24" t="s">
        <v>149</v>
      </c>
      <c r="AT146" s="24" t="s">
        <v>144</v>
      </c>
      <c r="AU146" s="24" t="s">
        <v>79</v>
      </c>
      <c r="AY146" s="24" t="s">
        <v>141</v>
      </c>
      <c r="BE146" s="204">
        <f>IF(N146="základní",J146,0)</f>
        <v>0</v>
      </c>
      <c r="BF146" s="204">
        <f>IF(N146="snížená",J146,0)</f>
        <v>0</v>
      </c>
      <c r="BG146" s="204">
        <f>IF(N146="zákl. přenesená",J146,0)</f>
        <v>0</v>
      </c>
      <c r="BH146" s="204">
        <f>IF(N146="sníž. přenesená",J146,0)</f>
        <v>0</v>
      </c>
      <c r="BI146" s="204">
        <f>IF(N146="nulová",J146,0)</f>
        <v>0</v>
      </c>
      <c r="BJ146" s="24" t="s">
        <v>79</v>
      </c>
      <c r="BK146" s="204">
        <f>ROUND(I146*H146,2)</f>
        <v>0</v>
      </c>
      <c r="BL146" s="24" t="s">
        <v>149</v>
      </c>
      <c r="BM146" s="24" t="s">
        <v>479</v>
      </c>
    </row>
    <row r="147" spans="2:47" s="1" customFormat="1" ht="27">
      <c r="B147" s="41"/>
      <c r="C147" s="63"/>
      <c r="D147" s="219" t="s">
        <v>164</v>
      </c>
      <c r="E147" s="63"/>
      <c r="F147" s="229" t="s">
        <v>689</v>
      </c>
      <c r="G147" s="63"/>
      <c r="H147" s="63"/>
      <c r="I147" s="163"/>
      <c r="J147" s="63"/>
      <c r="K147" s="63"/>
      <c r="L147" s="61"/>
      <c r="M147" s="230"/>
      <c r="N147" s="42"/>
      <c r="O147" s="42"/>
      <c r="P147" s="42"/>
      <c r="Q147" s="42"/>
      <c r="R147" s="42"/>
      <c r="S147" s="42"/>
      <c r="T147" s="78"/>
      <c r="AT147" s="24" t="s">
        <v>164</v>
      </c>
      <c r="AU147" s="24" t="s">
        <v>79</v>
      </c>
    </row>
    <row r="148" spans="2:65" s="1" customFormat="1" ht="16.5" customHeight="1">
      <c r="B148" s="41"/>
      <c r="C148" s="193" t="s">
        <v>325</v>
      </c>
      <c r="D148" s="193" t="s">
        <v>144</v>
      </c>
      <c r="E148" s="194" t="s">
        <v>757</v>
      </c>
      <c r="F148" s="195" t="s">
        <v>758</v>
      </c>
      <c r="G148" s="196" t="s">
        <v>548</v>
      </c>
      <c r="H148" s="197">
        <v>3</v>
      </c>
      <c r="I148" s="198"/>
      <c r="J148" s="199">
        <f>ROUND(I148*H148,2)</f>
        <v>0</v>
      </c>
      <c r="K148" s="195" t="s">
        <v>21</v>
      </c>
      <c r="L148" s="61"/>
      <c r="M148" s="200" t="s">
        <v>21</v>
      </c>
      <c r="N148" s="201" t="s">
        <v>42</v>
      </c>
      <c r="O148" s="42"/>
      <c r="P148" s="202">
        <f>O148*H148</f>
        <v>0</v>
      </c>
      <c r="Q148" s="202">
        <v>0</v>
      </c>
      <c r="R148" s="202">
        <f>Q148*H148</f>
        <v>0</v>
      </c>
      <c r="S148" s="202">
        <v>0</v>
      </c>
      <c r="T148" s="203">
        <f>S148*H148</f>
        <v>0</v>
      </c>
      <c r="AR148" s="24" t="s">
        <v>149</v>
      </c>
      <c r="AT148" s="24" t="s">
        <v>144</v>
      </c>
      <c r="AU148" s="24" t="s">
        <v>79</v>
      </c>
      <c r="AY148" s="24" t="s">
        <v>141</v>
      </c>
      <c r="BE148" s="204">
        <f>IF(N148="základní",J148,0)</f>
        <v>0</v>
      </c>
      <c r="BF148" s="204">
        <f>IF(N148="snížená",J148,0)</f>
        <v>0</v>
      </c>
      <c r="BG148" s="204">
        <f>IF(N148="zákl. přenesená",J148,0)</f>
        <v>0</v>
      </c>
      <c r="BH148" s="204">
        <f>IF(N148="sníž. přenesená",J148,0)</f>
        <v>0</v>
      </c>
      <c r="BI148" s="204">
        <f>IF(N148="nulová",J148,0)</f>
        <v>0</v>
      </c>
      <c r="BJ148" s="24" t="s">
        <v>79</v>
      </c>
      <c r="BK148" s="204">
        <f>ROUND(I148*H148,2)</f>
        <v>0</v>
      </c>
      <c r="BL148" s="24" t="s">
        <v>149</v>
      </c>
      <c r="BM148" s="24" t="s">
        <v>487</v>
      </c>
    </row>
    <row r="149" spans="2:47" s="1" customFormat="1" ht="27">
      <c r="B149" s="41"/>
      <c r="C149" s="63"/>
      <c r="D149" s="219" t="s">
        <v>164</v>
      </c>
      <c r="E149" s="63"/>
      <c r="F149" s="229" t="s">
        <v>689</v>
      </c>
      <c r="G149" s="63"/>
      <c r="H149" s="63"/>
      <c r="I149" s="163"/>
      <c r="J149" s="63"/>
      <c r="K149" s="63"/>
      <c r="L149" s="61"/>
      <c r="M149" s="230"/>
      <c r="N149" s="42"/>
      <c r="O149" s="42"/>
      <c r="P149" s="42"/>
      <c r="Q149" s="42"/>
      <c r="R149" s="42"/>
      <c r="S149" s="42"/>
      <c r="T149" s="78"/>
      <c r="AT149" s="24" t="s">
        <v>164</v>
      </c>
      <c r="AU149" s="24" t="s">
        <v>79</v>
      </c>
    </row>
    <row r="150" spans="2:65" s="1" customFormat="1" ht="16.5" customHeight="1">
      <c r="B150" s="41"/>
      <c r="C150" s="193" t="s">
        <v>333</v>
      </c>
      <c r="D150" s="193" t="s">
        <v>144</v>
      </c>
      <c r="E150" s="194" t="s">
        <v>759</v>
      </c>
      <c r="F150" s="195" t="s">
        <v>760</v>
      </c>
      <c r="G150" s="196" t="s">
        <v>162</v>
      </c>
      <c r="H150" s="197">
        <v>1</v>
      </c>
      <c r="I150" s="198"/>
      <c r="J150" s="199">
        <f>ROUND(I150*H150,2)</f>
        <v>0</v>
      </c>
      <c r="K150" s="195" t="s">
        <v>21</v>
      </c>
      <c r="L150" s="61"/>
      <c r="M150" s="200" t="s">
        <v>21</v>
      </c>
      <c r="N150" s="201" t="s">
        <v>42</v>
      </c>
      <c r="O150" s="42"/>
      <c r="P150" s="202">
        <f>O150*H150</f>
        <v>0</v>
      </c>
      <c r="Q150" s="202">
        <v>0</v>
      </c>
      <c r="R150" s="202">
        <f>Q150*H150</f>
        <v>0</v>
      </c>
      <c r="S150" s="202">
        <v>0</v>
      </c>
      <c r="T150" s="203">
        <f>S150*H150</f>
        <v>0</v>
      </c>
      <c r="AR150" s="24" t="s">
        <v>149</v>
      </c>
      <c r="AT150" s="24" t="s">
        <v>144</v>
      </c>
      <c r="AU150" s="24" t="s">
        <v>79</v>
      </c>
      <c r="AY150" s="24" t="s">
        <v>141</v>
      </c>
      <c r="BE150" s="204">
        <f>IF(N150="základní",J150,0)</f>
        <v>0</v>
      </c>
      <c r="BF150" s="204">
        <f>IF(N150="snížená",J150,0)</f>
        <v>0</v>
      </c>
      <c r="BG150" s="204">
        <f>IF(N150="zákl. přenesená",J150,0)</f>
        <v>0</v>
      </c>
      <c r="BH150" s="204">
        <f>IF(N150="sníž. přenesená",J150,0)</f>
        <v>0</v>
      </c>
      <c r="BI150" s="204">
        <f>IF(N150="nulová",J150,0)</f>
        <v>0</v>
      </c>
      <c r="BJ150" s="24" t="s">
        <v>79</v>
      </c>
      <c r="BK150" s="204">
        <f>ROUND(I150*H150,2)</f>
        <v>0</v>
      </c>
      <c r="BL150" s="24" t="s">
        <v>149</v>
      </c>
      <c r="BM150" s="24" t="s">
        <v>499</v>
      </c>
    </row>
    <row r="151" spans="2:47" s="1" customFormat="1" ht="27">
      <c r="B151" s="41"/>
      <c r="C151" s="63"/>
      <c r="D151" s="219" t="s">
        <v>164</v>
      </c>
      <c r="E151" s="63"/>
      <c r="F151" s="229" t="s">
        <v>689</v>
      </c>
      <c r="G151" s="63"/>
      <c r="H151" s="63"/>
      <c r="I151" s="163"/>
      <c r="J151" s="63"/>
      <c r="K151" s="63"/>
      <c r="L151" s="61"/>
      <c r="M151" s="230"/>
      <c r="N151" s="42"/>
      <c r="O151" s="42"/>
      <c r="P151" s="42"/>
      <c r="Q151" s="42"/>
      <c r="R151" s="42"/>
      <c r="S151" s="42"/>
      <c r="T151" s="78"/>
      <c r="AT151" s="24" t="s">
        <v>164</v>
      </c>
      <c r="AU151" s="24" t="s">
        <v>79</v>
      </c>
    </row>
    <row r="152" spans="2:65" s="1" customFormat="1" ht="16.5" customHeight="1">
      <c r="B152" s="41"/>
      <c r="C152" s="193" t="s">
        <v>337</v>
      </c>
      <c r="D152" s="193" t="s">
        <v>144</v>
      </c>
      <c r="E152" s="194" t="s">
        <v>761</v>
      </c>
      <c r="F152" s="195" t="s">
        <v>762</v>
      </c>
      <c r="G152" s="196" t="s">
        <v>162</v>
      </c>
      <c r="H152" s="197">
        <v>21</v>
      </c>
      <c r="I152" s="198"/>
      <c r="J152" s="199">
        <f>ROUND(I152*H152,2)</f>
        <v>0</v>
      </c>
      <c r="K152" s="195" t="s">
        <v>21</v>
      </c>
      <c r="L152" s="61"/>
      <c r="M152" s="200" t="s">
        <v>21</v>
      </c>
      <c r="N152" s="201" t="s">
        <v>42</v>
      </c>
      <c r="O152" s="42"/>
      <c r="P152" s="202">
        <f>O152*H152</f>
        <v>0</v>
      </c>
      <c r="Q152" s="202">
        <v>0</v>
      </c>
      <c r="R152" s="202">
        <f>Q152*H152</f>
        <v>0</v>
      </c>
      <c r="S152" s="202">
        <v>0</v>
      </c>
      <c r="T152" s="203">
        <f>S152*H152</f>
        <v>0</v>
      </c>
      <c r="AR152" s="24" t="s">
        <v>149</v>
      </c>
      <c r="AT152" s="24" t="s">
        <v>144</v>
      </c>
      <c r="AU152" s="24" t="s">
        <v>79</v>
      </c>
      <c r="AY152" s="24" t="s">
        <v>141</v>
      </c>
      <c r="BE152" s="204">
        <f>IF(N152="základní",J152,0)</f>
        <v>0</v>
      </c>
      <c r="BF152" s="204">
        <f>IF(N152="snížená",J152,0)</f>
        <v>0</v>
      </c>
      <c r="BG152" s="204">
        <f>IF(N152="zákl. přenesená",J152,0)</f>
        <v>0</v>
      </c>
      <c r="BH152" s="204">
        <f>IF(N152="sníž. přenesená",J152,0)</f>
        <v>0</v>
      </c>
      <c r="BI152" s="204">
        <f>IF(N152="nulová",J152,0)</f>
        <v>0</v>
      </c>
      <c r="BJ152" s="24" t="s">
        <v>79</v>
      </c>
      <c r="BK152" s="204">
        <f>ROUND(I152*H152,2)</f>
        <v>0</v>
      </c>
      <c r="BL152" s="24" t="s">
        <v>149</v>
      </c>
      <c r="BM152" s="24" t="s">
        <v>509</v>
      </c>
    </row>
    <row r="153" spans="2:47" s="1" customFormat="1" ht="27">
      <c r="B153" s="41"/>
      <c r="C153" s="63"/>
      <c r="D153" s="219" t="s">
        <v>164</v>
      </c>
      <c r="E153" s="63"/>
      <c r="F153" s="229" t="s">
        <v>689</v>
      </c>
      <c r="G153" s="63"/>
      <c r="H153" s="63"/>
      <c r="I153" s="163"/>
      <c r="J153" s="63"/>
      <c r="K153" s="63"/>
      <c r="L153" s="61"/>
      <c r="M153" s="230"/>
      <c r="N153" s="42"/>
      <c r="O153" s="42"/>
      <c r="P153" s="42"/>
      <c r="Q153" s="42"/>
      <c r="R153" s="42"/>
      <c r="S153" s="42"/>
      <c r="T153" s="78"/>
      <c r="AT153" s="24" t="s">
        <v>164</v>
      </c>
      <c r="AU153" s="24" t="s">
        <v>79</v>
      </c>
    </row>
    <row r="154" spans="2:65" s="1" customFormat="1" ht="16.5" customHeight="1">
      <c r="B154" s="41"/>
      <c r="C154" s="193" t="s">
        <v>343</v>
      </c>
      <c r="D154" s="193" t="s">
        <v>144</v>
      </c>
      <c r="E154" s="194" t="s">
        <v>763</v>
      </c>
      <c r="F154" s="195" t="s">
        <v>764</v>
      </c>
      <c r="G154" s="196" t="s">
        <v>162</v>
      </c>
      <c r="H154" s="197">
        <v>1</v>
      </c>
      <c r="I154" s="198"/>
      <c r="J154" s="199">
        <f>ROUND(I154*H154,2)</f>
        <v>0</v>
      </c>
      <c r="K154" s="195" t="s">
        <v>21</v>
      </c>
      <c r="L154" s="61"/>
      <c r="M154" s="200" t="s">
        <v>21</v>
      </c>
      <c r="N154" s="201" t="s">
        <v>42</v>
      </c>
      <c r="O154" s="42"/>
      <c r="P154" s="202">
        <f>O154*H154</f>
        <v>0</v>
      </c>
      <c r="Q154" s="202">
        <v>0</v>
      </c>
      <c r="R154" s="202">
        <f>Q154*H154</f>
        <v>0</v>
      </c>
      <c r="S154" s="202">
        <v>0</v>
      </c>
      <c r="T154" s="203">
        <f>S154*H154</f>
        <v>0</v>
      </c>
      <c r="AR154" s="24" t="s">
        <v>149</v>
      </c>
      <c r="AT154" s="24" t="s">
        <v>144</v>
      </c>
      <c r="AU154" s="24" t="s">
        <v>79</v>
      </c>
      <c r="AY154" s="24" t="s">
        <v>141</v>
      </c>
      <c r="BE154" s="204">
        <f>IF(N154="základní",J154,0)</f>
        <v>0</v>
      </c>
      <c r="BF154" s="204">
        <f>IF(N154="snížená",J154,0)</f>
        <v>0</v>
      </c>
      <c r="BG154" s="204">
        <f>IF(N154="zákl. přenesená",J154,0)</f>
        <v>0</v>
      </c>
      <c r="BH154" s="204">
        <f>IF(N154="sníž. přenesená",J154,0)</f>
        <v>0</v>
      </c>
      <c r="BI154" s="204">
        <f>IF(N154="nulová",J154,0)</f>
        <v>0</v>
      </c>
      <c r="BJ154" s="24" t="s">
        <v>79</v>
      </c>
      <c r="BK154" s="204">
        <f>ROUND(I154*H154,2)</f>
        <v>0</v>
      </c>
      <c r="BL154" s="24" t="s">
        <v>149</v>
      </c>
      <c r="BM154" s="24" t="s">
        <v>520</v>
      </c>
    </row>
    <row r="155" spans="2:47" s="1" customFormat="1" ht="27">
      <c r="B155" s="41"/>
      <c r="C155" s="63"/>
      <c r="D155" s="219" t="s">
        <v>164</v>
      </c>
      <c r="E155" s="63"/>
      <c r="F155" s="229" t="s">
        <v>689</v>
      </c>
      <c r="G155" s="63"/>
      <c r="H155" s="63"/>
      <c r="I155" s="163"/>
      <c r="J155" s="63"/>
      <c r="K155" s="63"/>
      <c r="L155" s="61"/>
      <c r="M155" s="230"/>
      <c r="N155" s="42"/>
      <c r="O155" s="42"/>
      <c r="P155" s="42"/>
      <c r="Q155" s="42"/>
      <c r="R155" s="42"/>
      <c r="S155" s="42"/>
      <c r="T155" s="78"/>
      <c r="AT155" s="24" t="s">
        <v>164</v>
      </c>
      <c r="AU155" s="24" t="s">
        <v>79</v>
      </c>
    </row>
    <row r="156" spans="2:65" s="1" customFormat="1" ht="25.5" customHeight="1">
      <c r="B156" s="41"/>
      <c r="C156" s="193" t="s">
        <v>348</v>
      </c>
      <c r="D156" s="193" t="s">
        <v>144</v>
      </c>
      <c r="E156" s="194" t="s">
        <v>765</v>
      </c>
      <c r="F156" s="195" t="s">
        <v>766</v>
      </c>
      <c r="G156" s="196" t="s">
        <v>162</v>
      </c>
      <c r="H156" s="197">
        <v>1</v>
      </c>
      <c r="I156" s="198"/>
      <c r="J156" s="199">
        <f>ROUND(I156*H156,2)</f>
        <v>0</v>
      </c>
      <c r="K156" s="195" t="s">
        <v>21</v>
      </c>
      <c r="L156" s="61"/>
      <c r="M156" s="200" t="s">
        <v>21</v>
      </c>
      <c r="N156" s="201" t="s">
        <v>42</v>
      </c>
      <c r="O156" s="42"/>
      <c r="P156" s="202">
        <f>O156*H156</f>
        <v>0</v>
      </c>
      <c r="Q156" s="202">
        <v>0</v>
      </c>
      <c r="R156" s="202">
        <f>Q156*H156</f>
        <v>0</v>
      </c>
      <c r="S156" s="202">
        <v>0</v>
      </c>
      <c r="T156" s="203">
        <f>S156*H156</f>
        <v>0</v>
      </c>
      <c r="AR156" s="24" t="s">
        <v>149</v>
      </c>
      <c r="AT156" s="24" t="s">
        <v>144</v>
      </c>
      <c r="AU156" s="24" t="s">
        <v>79</v>
      </c>
      <c r="AY156" s="24" t="s">
        <v>141</v>
      </c>
      <c r="BE156" s="204">
        <f>IF(N156="základní",J156,0)</f>
        <v>0</v>
      </c>
      <c r="BF156" s="204">
        <f>IF(N156="snížená",J156,0)</f>
        <v>0</v>
      </c>
      <c r="BG156" s="204">
        <f>IF(N156="zákl. přenesená",J156,0)</f>
        <v>0</v>
      </c>
      <c r="BH156" s="204">
        <f>IF(N156="sníž. přenesená",J156,0)</f>
        <v>0</v>
      </c>
      <c r="BI156" s="204">
        <f>IF(N156="nulová",J156,0)</f>
        <v>0</v>
      </c>
      <c r="BJ156" s="24" t="s">
        <v>79</v>
      </c>
      <c r="BK156" s="204">
        <f>ROUND(I156*H156,2)</f>
        <v>0</v>
      </c>
      <c r="BL156" s="24" t="s">
        <v>149</v>
      </c>
      <c r="BM156" s="24" t="s">
        <v>529</v>
      </c>
    </row>
    <row r="157" spans="2:47" s="1" customFormat="1" ht="27">
      <c r="B157" s="41"/>
      <c r="C157" s="63"/>
      <c r="D157" s="219" t="s">
        <v>164</v>
      </c>
      <c r="E157" s="63"/>
      <c r="F157" s="229" t="s">
        <v>689</v>
      </c>
      <c r="G157" s="63"/>
      <c r="H157" s="63"/>
      <c r="I157" s="163"/>
      <c r="J157" s="63"/>
      <c r="K157" s="63"/>
      <c r="L157" s="61"/>
      <c r="M157" s="230"/>
      <c r="N157" s="42"/>
      <c r="O157" s="42"/>
      <c r="P157" s="42"/>
      <c r="Q157" s="42"/>
      <c r="R157" s="42"/>
      <c r="S157" s="42"/>
      <c r="T157" s="78"/>
      <c r="AT157" s="24" t="s">
        <v>164</v>
      </c>
      <c r="AU157" s="24" t="s">
        <v>79</v>
      </c>
    </row>
    <row r="158" spans="2:65" s="1" customFormat="1" ht="16.5" customHeight="1">
      <c r="B158" s="41"/>
      <c r="C158" s="193" t="s">
        <v>352</v>
      </c>
      <c r="D158" s="193" t="s">
        <v>144</v>
      </c>
      <c r="E158" s="194" t="s">
        <v>767</v>
      </c>
      <c r="F158" s="195" t="s">
        <v>768</v>
      </c>
      <c r="G158" s="196" t="s">
        <v>162</v>
      </c>
      <c r="H158" s="197">
        <v>1</v>
      </c>
      <c r="I158" s="198"/>
      <c r="J158" s="199">
        <f>ROUND(I158*H158,2)</f>
        <v>0</v>
      </c>
      <c r="K158" s="195" t="s">
        <v>21</v>
      </c>
      <c r="L158" s="61"/>
      <c r="M158" s="200" t="s">
        <v>21</v>
      </c>
      <c r="N158" s="201" t="s">
        <v>42</v>
      </c>
      <c r="O158" s="42"/>
      <c r="P158" s="202">
        <f>O158*H158</f>
        <v>0</v>
      </c>
      <c r="Q158" s="202">
        <v>0</v>
      </c>
      <c r="R158" s="202">
        <f>Q158*H158</f>
        <v>0</v>
      </c>
      <c r="S158" s="202">
        <v>0</v>
      </c>
      <c r="T158" s="203">
        <f>S158*H158</f>
        <v>0</v>
      </c>
      <c r="AR158" s="24" t="s">
        <v>149</v>
      </c>
      <c r="AT158" s="24" t="s">
        <v>144</v>
      </c>
      <c r="AU158" s="24" t="s">
        <v>79</v>
      </c>
      <c r="AY158" s="24" t="s">
        <v>141</v>
      </c>
      <c r="BE158" s="204">
        <f>IF(N158="základní",J158,0)</f>
        <v>0</v>
      </c>
      <c r="BF158" s="204">
        <f>IF(N158="snížená",J158,0)</f>
        <v>0</v>
      </c>
      <c r="BG158" s="204">
        <f>IF(N158="zákl. přenesená",J158,0)</f>
        <v>0</v>
      </c>
      <c r="BH158" s="204">
        <f>IF(N158="sníž. přenesená",J158,0)</f>
        <v>0</v>
      </c>
      <c r="BI158" s="204">
        <f>IF(N158="nulová",J158,0)</f>
        <v>0</v>
      </c>
      <c r="BJ158" s="24" t="s">
        <v>79</v>
      </c>
      <c r="BK158" s="204">
        <f>ROUND(I158*H158,2)</f>
        <v>0</v>
      </c>
      <c r="BL158" s="24" t="s">
        <v>149</v>
      </c>
      <c r="BM158" s="24" t="s">
        <v>540</v>
      </c>
    </row>
    <row r="159" spans="2:47" s="1" customFormat="1" ht="27">
      <c r="B159" s="41"/>
      <c r="C159" s="63"/>
      <c r="D159" s="219" t="s">
        <v>164</v>
      </c>
      <c r="E159" s="63"/>
      <c r="F159" s="229" t="s">
        <v>689</v>
      </c>
      <c r="G159" s="63"/>
      <c r="H159" s="63"/>
      <c r="I159" s="163"/>
      <c r="J159" s="63"/>
      <c r="K159" s="63"/>
      <c r="L159" s="61"/>
      <c r="M159" s="230"/>
      <c r="N159" s="42"/>
      <c r="O159" s="42"/>
      <c r="P159" s="42"/>
      <c r="Q159" s="42"/>
      <c r="R159" s="42"/>
      <c r="S159" s="42"/>
      <c r="T159" s="78"/>
      <c r="AT159" s="24" t="s">
        <v>164</v>
      </c>
      <c r="AU159" s="24" t="s">
        <v>79</v>
      </c>
    </row>
    <row r="160" spans="2:65" s="1" customFormat="1" ht="16.5" customHeight="1">
      <c r="B160" s="41"/>
      <c r="C160" s="193" t="s">
        <v>356</v>
      </c>
      <c r="D160" s="193" t="s">
        <v>144</v>
      </c>
      <c r="E160" s="194" t="s">
        <v>769</v>
      </c>
      <c r="F160" s="195" t="s">
        <v>770</v>
      </c>
      <c r="G160" s="196" t="s">
        <v>548</v>
      </c>
      <c r="H160" s="197">
        <v>6</v>
      </c>
      <c r="I160" s="198"/>
      <c r="J160" s="199">
        <f>ROUND(I160*H160,2)</f>
        <v>0</v>
      </c>
      <c r="K160" s="195" t="s">
        <v>21</v>
      </c>
      <c r="L160" s="61"/>
      <c r="M160" s="200" t="s">
        <v>21</v>
      </c>
      <c r="N160" s="201" t="s">
        <v>42</v>
      </c>
      <c r="O160" s="42"/>
      <c r="P160" s="202">
        <f>O160*H160</f>
        <v>0</v>
      </c>
      <c r="Q160" s="202">
        <v>0</v>
      </c>
      <c r="R160" s="202">
        <f>Q160*H160</f>
        <v>0</v>
      </c>
      <c r="S160" s="202">
        <v>0</v>
      </c>
      <c r="T160" s="203">
        <f>S160*H160</f>
        <v>0</v>
      </c>
      <c r="AR160" s="24" t="s">
        <v>149</v>
      </c>
      <c r="AT160" s="24" t="s">
        <v>144</v>
      </c>
      <c r="AU160" s="24" t="s">
        <v>79</v>
      </c>
      <c r="AY160" s="24" t="s">
        <v>141</v>
      </c>
      <c r="BE160" s="204">
        <f>IF(N160="základní",J160,0)</f>
        <v>0</v>
      </c>
      <c r="BF160" s="204">
        <f>IF(N160="snížená",J160,0)</f>
        <v>0</v>
      </c>
      <c r="BG160" s="204">
        <f>IF(N160="zákl. přenesená",J160,0)</f>
        <v>0</v>
      </c>
      <c r="BH160" s="204">
        <f>IF(N160="sníž. přenesená",J160,0)</f>
        <v>0</v>
      </c>
      <c r="BI160" s="204">
        <f>IF(N160="nulová",J160,0)</f>
        <v>0</v>
      </c>
      <c r="BJ160" s="24" t="s">
        <v>79</v>
      </c>
      <c r="BK160" s="204">
        <f>ROUND(I160*H160,2)</f>
        <v>0</v>
      </c>
      <c r="BL160" s="24" t="s">
        <v>149</v>
      </c>
      <c r="BM160" s="24" t="s">
        <v>551</v>
      </c>
    </row>
    <row r="161" spans="2:47" s="1" customFormat="1" ht="27">
      <c r="B161" s="41"/>
      <c r="C161" s="63"/>
      <c r="D161" s="219" t="s">
        <v>164</v>
      </c>
      <c r="E161" s="63"/>
      <c r="F161" s="229" t="s">
        <v>689</v>
      </c>
      <c r="G161" s="63"/>
      <c r="H161" s="63"/>
      <c r="I161" s="163"/>
      <c r="J161" s="63"/>
      <c r="K161" s="63"/>
      <c r="L161" s="61"/>
      <c r="M161" s="230"/>
      <c r="N161" s="42"/>
      <c r="O161" s="42"/>
      <c r="P161" s="42"/>
      <c r="Q161" s="42"/>
      <c r="R161" s="42"/>
      <c r="S161" s="42"/>
      <c r="T161" s="78"/>
      <c r="AT161" s="24" t="s">
        <v>164</v>
      </c>
      <c r="AU161" s="24" t="s">
        <v>79</v>
      </c>
    </row>
    <row r="162" spans="2:65" s="1" customFormat="1" ht="16.5" customHeight="1">
      <c r="B162" s="41"/>
      <c r="C162" s="193" t="s">
        <v>363</v>
      </c>
      <c r="D162" s="193" t="s">
        <v>144</v>
      </c>
      <c r="E162" s="194" t="s">
        <v>771</v>
      </c>
      <c r="F162" s="195" t="s">
        <v>772</v>
      </c>
      <c r="G162" s="196" t="s">
        <v>162</v>
      </c>
      <c r="H162" s="197">
        <v>10</v>
      </c>
      <c r="I162" s="198"/>
      <c r="J162" s="199">
        <f>ROUND(I162*H162,2)</f>
        <v>0</v>
      </c>
      <c r="K162" s="195" t="s">
        <v>21</v>
      </c>
      <c r="L162" s="61"/>
      <c r="M162" s="200" t="s">
        <v>21</v>
      </c>
      <c r="N162" s="201" t="s">
        <v>42</v>
      </c>
      <c r="O162" s="42"/>
      <c r="P162" s="202">
        <f>O162*H162</f>
        <v>0</v>
      </c>
      <c r="Q162" s="202">
        <v>0</v>
      </c>
      <c r="R162" s="202">
        <f>Q162*H162</f>
        <v>0</v>
      </c>
      <c r="S162" s="202">
        <v>0</v>
      </c>
      <c r="T162" s="203">
        <f>S162*H162</f>
        <v>0</v>
      </c>
      <c r="AR162" s="24" t="s">
        <v>149</v>
      </c>
      <c r="AT162" s="24" t="s">
        <v>144</v>
      </c>
      <c r="AU162" s="24" t="s">
        <v>79</v>
      </c>
      <c r="AY162" s="24" t="s">
        <v>141</v>
      </c>
      <c r="BE162" s="204">
        <f>IF(N162="základní",J162,0)</f>
        <v>0</v>
      </c>
      <c r="BF162" s="204">
        <f>IF(N162="snížená",J162,0)</f>
        <v>0</v>
      </c>
      <c r="BG162" s="204">
        <f>IF(N162="zákl. přenesená",J162,0)</f>
        <v>0</v>
      </c>
      <c r="BH162" s="204">
        <f>IF(N162="sníž. přenesená",J162,0)</f>
        <v>0</v>
      </c>
      <c r="BI162" s="204">
        <f>IF(N162="nulová",J162,0)</f>
        <v>0</v>
      </c>
      <c r="BJ162" s="24" t="s">
        <v>79</v>
      </c>
      <c r="BK162" s="204">
        <f>ROUND(I162*H162,2)</f>
        <v>0</v>
      </c>
      <c r="BL162" s="24" t="s">
        <v>149</v>
      </c>
      <c r="BM162" s="24" t="s">
        <v>560</v>
      </c>
    </row>
    <row r="163" spans="2:47" s="1" customFormat="1" ht="27">
      <c r="B163" s="41"/>
      <c r="C163" s="63"/>
      <c r="D163" s="219" t="s">
        <v>164</v>
      </c>
      <c r="E163" s="63"/>
      <c r="F163" s="229" t="s">
        <v>689</v>
      </c>
      <c r="G163" s="63"/>
      <c r="H163" s="63"/>
      <c r="I163" s="163"/>
      <c r="J163" s="63"/>
      <c r="K163" s="63"/>
      <c r="L163" s="61"/>
      <c r="M163" s="230"/>
      <c r="N163" s="42"/>
      <c r="O163" s="42"/>
      <c r="P163" s="42"/>
      <c r="Q163" s="42"/>
      <c r="R163" s="42"/>
      <c r="S163" s="42"/>
      <c r="T163" s="78"/>
      <c r="AT163" s="24" t="s">
        <v>164</v>
      </c>
      <c r="AU163" s="24" t="s">
        <v>79</v>
      </c>
    </row>
    <row r="164" spans="2:65" s="1" customFormat="1" ht="16.5" customHeight="1">
      <c r="B164" s="41"/>
      <c r="C164" s="193" t="s">
        <v>773</v>
      </c>
      <c r="D164" s="193" t="s">
        <v>144</v>
      </c>
      <c r="E164" s="194" t="s">
        <v>774</v>
      </c>
      <c r="F164" s="195" t="s">
        <v>775</v>
      </c>
      <c r="G164" s="196" t="s">
        <v>548</v>
      </c>
      <c r="H164" s="197">
        <v>7</v>
      </c>
      <c r="I164" s="198"/>
      <c r="J164" s="199">
        <f>ROUND(I164*H164,2)</f>
        <v>0</v>
      </c>
      <c r="K164" s="195" t="s">
        <v>21</v>
      </c>
      <c r="L164" s="61"/>
      <c r="M164" s="200" t="s">
        <v>21</v>
      </c>
      <c r="N164" s="201" t="s">
        <v>42</v>
      </c>
      <c r="O164" s="42"/>
      <c r="P164" s="202">
        <f>O164*H164</f>
        <v>0</v>
      </c>
      <c r="Q164" s="202">
        <v>0</v>
      </c>
      <c r="R164" s="202">
        <f>Q164*H164</f>
        <v>0</v>
      </c>
      <c r="S164" s="202">
        <v>0</v>
      </c>
      <c r="T164" s="203">
        <f>S164*H164</f>
        <v>0</v>
      </c>
      <c r="AR164" s="24" t="s">
        <v>149</v>
      </c>
      <c r="AT164" s="24" t="s">
        <v>144</v>
      </c>
      <c r="AU164" s="24" t="s">
        <v>79</v>
      </c>
      <c r="AY164" s="24" t="s">
        <v>141</v>
      </c>
      <c r="BE164" s="204">
        <f>IF(N164="základní",J164,0)</f>
        <v>0</v>
      </c>
      <c r="BF164" s="204">
        <f>IF(N164="snížená",J164,0)</f>
        <v>0</v>
      </c>
      <c r="BG164" s="204">
        <f>IF(N164="zákl. přenesená",J164,0)</f>
        <v>0</v>
      </c>
      <c r="BH164" s="204">
        <f>IF(N164="sníž. přenesená",J164,0)</f>
        <v>0</v>
      </c>
      <c r="BI164" s="204">
        <f>IF(N164="nulová",J164,0)</f>
        <v>0</v>
      </c>
      <c r="BJ164" s="24" t="s">
        <v>79</v>
      </c>
      <c r="BK164" s="204">
        <f>ROUND(I164*H164,2)</f>
        <v>0</v>
      </c>
      <c r="BL164" s="24" t="s">
        <v>149</v>
      </c>
      <c r="BM164" s="24" t="s">
        <v>571</v>
      </c>
    </row>
    <row r="165" spans="2:65" s="1" customFormat="1" ht="25.5" customHeight="1">
      <c r="B165" s="41"/>
      <c r="C165" s="193" t="s">
        <v>374</v>
      </c>
      <c r="D165" s="193" t="s">
        <v>144</v>
      </c>
      <c r="E165" s="194" t="s">
        <v>776</v>
      </c>
      <c r="F165" s="195" t="s">
        <v>777</v>
      </c>
      <c r="G165" s="196" t="s">
        <v>168</v>
      </c>
      <c r="H165" s="197">
        <v>0.156</v>
      </c>
      <c r="I165" s="198"/>
      <c r="J165" s="199">
        <f>ROUND(I165*H165,2)</f>
        <v>0</v>
      </c>
      <c r="K165" s="195" t="s">
        <v>21</v>
      </c>
      <c r="L165" s="61"/>
      <c r="M165" s="200" t="s">
        <v>21</v>
      </c>
      <c r="N165" s="201" t="s">
        <v>42</v>
      </c>
      <c r="O165" s="42"/>
      <c r="P165" s="202">
        <f>O165*H165</f>
        <v>0</v>
      </c>
      <c r="Q165" s="202">
        <v>0</v>
      </c>
      <c r="R165" s="202">
        <f>Q165*H165</f>
        <v>0</v>
      </c>
      <c r="S165" s="202">
        <v>0</v>
      </c>
      <c r="T165" s="203">
        <f>S165*H165</f>
        <v>0</v>
      </c>
      <c r="AR165" s="24" t="s">
        <v>149</v>
      </c>
      <c r="AT165" s="24" t="s">
        <v>144</v>
      </c>
      <c r="AU165" s="24" t="s">
        <v>79</v>
      </c>
      <c r="AY165" s="24" t="s">
        <v>141</v>
      </c>
      <c r="BE165" s="204">
        <f>IF(N165="základní",J165,0)</f>
        <v>0</v>
      </c>
      <c r="BF165" s="204">
        <f>IF(N165="snížená",J165,0)</f>
        <v>0</v>
      </c>
      <c r="BG165" s="204">
        <f>IF(N165="zákl. přenesená",J165,0)</f>
        <v>0</v>
      </c>
      <c r="BH165" s="204">
        <f>IF(N165="sníž. přenesená",J165,0)</f>
        <v>0</v>
      </c>
      <c r="BI165" s="204">
        <f>IF(N165="nulová",J165,0)</f>
        <v>0</v>
      </c>
      <c r="BJ165" s="24" t="s">
        <v>79</v>
      </c>
      <c r="BK165" s="204">
        <f>ROUND(I165*H165,2)</f>
        <v>0</v>
      </c>
      <c r="BL165" s="24" t="s">
        <v>149</v>
      </c>
      <c r="BM165" s="24" t="s">
        <v>583</v>
      </c>
    </row>
    <row r="166" spans="2:63" s="10" customFormat="1" ht="37.35" customHeight="1">
      <c r="B166" s="176"/>
      <c r="C166" s="177"/>
      <c r="D166" s="190" t="s">
        <v>70</v>
      </c>
      <c r="E166" s="274" t="s">
        <v>778</v>
      </c>
      <c r="F166" s="274" t="s">
        <v>779</v>
      </c>
      <c r="G166" s="177"/>
      <c r="H166" s="177"/>
      <c r="I166" s="180"/>
      <c r="J166" s="275">
        <f>BK166</f>
        <v>0</v>
      </c>
      <c r="K166" s="177"/>
      <c r="L166" s="182"/>
      <c r="M166" s="183"/>
      <c r="N166" s="184"/>
      <c r="O166" s="184"/>
      <c r="P166" s="185">
        <f>SUM(P167:P174)</f>
        <v>0</v>
      </c>
      <c r="Q166" s="184"/>
      <c r="R166" s="185">
        <f>SUM(R167:R174)</f>
        <v>0</v>
      </c>
      <c r="S166" s="184"/>
      <c r="T166" s="186">
        <f>SUM(T167:T174)</f>
        <v>0</v>
      </c>
      <c r="AR166" s="187" t="s">
        <v>79</v>
      </c>
      <c r="AT166" s="188" t="s">
        <v>70</v>
      </c>
      <c r="AU166" s="188" t="s">
        <v>71</v>
      </c>
      <c r="AY166" s="187" t="s">
        <v>141</v>
      </c>
      <c r="BK166" s="189">
        <f>SUM(BK167:BK174)</f>
        <v>0</v>
      </c>
    </row>
    <row r="167" spans="2:65" s="1" customFormat="1" ht="16.5" customHeight="1">
      <c r="B167" s="41"/>
      <c r="C167" s="193" t="s">
        <v>780</v>
      </c>
      <c r="D167" s="193" t="s">
        <v>144</v>
      </c>
      <c r="E167" s="194" t="s">
        <v>781</v>
      </c>
      <c r="F167" s="195" t="s">
        <v>782</v>
      </c>
      <c r="G167" s="196" t="s">
        <v>548</v>
      </c>
      <c r="H167" s="197">
        <v>10</v>
      </c>
      <c r="I167" s="198"/>
      <c r="J167" s="199">
        <f>ROUND(I167*H167,2)</f>
        <v>0</v>
      </c>
      <c r="K167" s="195" t="s">
        <v>21</v>
      </c>
      <c r="L167" s="61"/>
      <c r="M167" s="200" t="s">
        <v>21</v>
      </c>
      <c r="N167" s="201" t="s">
        <v>42</v>
      </c>
      <c r="O167" s="42"/>
      <c r="P167" s="202">
        <f>O167*H167</f>
        <v>0</v>
      </c>
      <c r="Q167" s="202">
        <v>0</v>
      </c>
      <c r="R167" s="202">
        <f>Q167*H167</f>
        <v>0</v>
      </c>
      <c r="S167" s="202">
        <v>0</v>
      </c>
      <c r="T167" s="203">
        <f>S167*H167</f>
        <v>0</v>
      </c>
      <c r="AR167" s="24" t="s">
        <v>149</v>
      </c>
      <c r="AT167" s="24" t="s">
        <v>144</v>
      </c>
      <c r="AU167" s="24" t="s">
        <v>79</v>
      </c>
      <c r="AY167" s="24" t="s">
        <v>141</v>
      </c>
      <c r="BE167" s="204">
        <f>IF(N167="základní",J167,0)</f>
        <v>0</v>
      </c>
      <c r="BF167" s="204">
        <f>IF(N167="snížená",J167,0)</f>
        <v>0</v>
      </c>
      <c r="BG167" s="204">
        <f>IF(N167="zákl. přenesená",J167,0)</f>
        <v>0</v>
      </c>
      <c r="BH167" s="204">
        <f>IF(N167="sníž. přenesená",J167,0)</f>
        <v>0</v>
      </c>
      <c r="BI167" s="204">
        <f>IF(N167="nulová",J167,0)</f>
        <v>0</v>
      </c>
      <c r="BJ167" s="24" t="s">
        <v>79</v>
      </c>
      <c r="BK167" s="204">
        <f>ROUND(I167*H167,2)</f>
        <v>0</v>
      </c>
      <c r="BL167" s="24" t="s">
        <v>149</v>
      </c>
      <c r="BM167" s="24" t="s">
        <v>593</v>
      </c>
    </row>
    <row r="168" spans="2:47" s="1" customFormat="1" ht="27">
      <c r="B168" s="41"/>
      <c r="C168" s="63"/>
      <c r="D168" s="219" t="s">
        <v>164</v>
      </c>
      <c r="E168" s="63"/>
      <c r="F168" s="229" t="s">
        <v>689</v>
      </c>
      <c r="G168" s="63"/>
      <c r="H168" s="63"/>
      <c r="I168" s="163"/>
      <c r="J168" s="63"/>
      <c r="K168" s="63"/>
      <c r="L168" s="61"/>
      <c r="M168" s="230"/>
      <c r="N168" s="42"/>
      <c r="O168" s="42"/>
      <c r="P168" s="42"/>
      <c r="Q168" s="42"/>
      <c r="R168" s="42"/>
      <c r="S168" s="42"/>
      <c r="T168" s="78"/>
      <c r="AT168" s="24" t="s">
        <v>164</v>
      </c>
      <c r="AU168" s="24" t="s">
        <v>79</v>
      </c>
    </row>
    <row r="169" spans="2:65" s="1" customFormat="1" ht="16.5" customHeight="1">
      <c r="B169" s="41"/>
      <c r="C169" s="193" t="s">
        <v>732</v>
      </c>
      <c r="D169" s="193" t="s">
        <v>144</v>
      </c>
      <c r="E169" s="194" t="s">
        <v>783</v>
      </c>
      <c r="F169" s="195" t="s">
        <v>784</v>
      </c>
      <c r="G169" s="196" t="s">
        <v>548</v>
      </c>
      <c r="H169" s="197">
        <v>3</v>
      </c>
      <c r="I169" s="198"/>
      <c r="J169" s="199">
        <f>ROUND(I169*H169,2)</f>
        <v>0</v>
      </c>
      <c r="K169" s="195" t="s">
        <v>21</v>
      </c>
      <c r="L169" s="61"/>
      <c r="M169" s="200" t="s">
        <v>21</v>
      </c>
      <c r="N169" s="201" t="s">
        <v>42</v>
      </c>
      <c r="O169" s="42"/>
      <c r="P169" s="202">
        <f>O169*H169</f>
        <v>0</v>
      </c>
      <c r="Q169" s="202">
        <v>0</v>
      </c>
      <c r="R169" s="202">
        <f>Q169*H169</f>
        <v>0</v>
      </c>
      <c r="S169" s="202">
        <v>0</v>
      </c>
      <c r="T169" s="203">
        <f>S169*H169</f>
        <v>0</v>
      </c>
      <c r="AR169" s="24" t="s">
        <v>149</v>
      </c>
      <c r="AT169" s="24" t="s">
        <v>144</v>
      </c>
      <c r="AU169" s="24" t="s">
        <v>79</v>
      </c>
      <c r="AY169" s="24" t="s">
        <v>141</v>
      </c>
      <c r="BE169" s="204">
        <f>IF(N169="základní",J169,0)</f>
        <v>0</v>
      </c>
      <c r="BF169" s="204">
        <f>IF(N169="snížená",J169,0)</f>
        <v>0</v>
      </c>
      <c r="BG169" s="204">
        <f>IF(N169="zákl. přenesená",J169,0)</f>
        <v>0</v>
      </c>
      <c r="BH169" s="204">
        <f>IF(N169="sníž. přenesená",J169,0)</f>
        <v>0</v>
      </c>
      <c r="BI169" s="204">
        <f>IF(N169="nulová",J169,0)</f>
        <v>0</v>
      </c>
      <c r="BJ169" s="24" t="s">
        <v>79</v>
      </c>
      <c r="BK169" s="204">
        <f>ROUND(I169*H169,2)</f>
        <v>0</v>
      </c>
      <c r="BL169" s="24" t="s">
        <v>149</v>
      </c>
      <c r="BM169" s="24" t="s">
        <v>603</v>
      </c>
    </row>
    <row r="170" spans="2:47" s="1" customFormat="1" ht="27">
      <c r="B170" s="41"/>
      <c r="C170" s="63"/>
      <c r="D170" s="219" t="s">
        <v>164</v>
      </c>
      <c r="E170" s="63"/>
      <c r="F170" s="229" t="s">
        <v>689</v>
      </c>
      <c r="G170" s="63"/>
      <c r="H170" s="63"/>
      <c r="I170" s="163"/>
      <c r="J170" s="63"/>
      <c r="K170" s="63"/>
      <c r="L170" s="61"/>
      <c r="M170" s="230"/>
      <c r="N170" s="42"/>
      <c r="O170" s="42"/>
      <c r="P170" s="42"/>
      <c r="Q170" s="42"/>
      <c r="R170" s="42"/>
      <c r="S170" s="42"/>
      <c r="T170" s="78"/>
      <c r="AT170" s="24" t="s">
        <v>164</v>
      </c>
      <c r="AU170" s="24" t="s">
        <v>79</v>
      </c>
    </row>
    <row r="171" spans="2:65" s="1" customFormat="1" ht="16.5" customHeight="1">
      <c r="B171" s="41"/>
      <c r="C171" s="193" t="s">
        <v>378</v>
      </c>
      <c r="D171" s="193" t="s">
        <v>144</v>
      </c>
      <c r="E171" s="194" t="s">
        <v>785</v>
      </c>
      <c r="F171" s="195" t="s">
        <v>786</v>
      </c>
      <c r="G171" s="196" t="s">
        <v>162</v>
      </c>
      <c r="H171" s="197">
        <v>1</v>
      </c>
      <c r="I171" s="198"/>
      <c r="J171" s="199">
        <f>ROUND(I171*H171,2)</f>
        <v>0</v>
      </c>
      <c r="K171" s="195" t="s">
        <v>21</v>
      </c>
      <c r="L171" s="61"/>
      <c r="M171" s="200" t="s">
        <v>21</v>
      </c>
      <c r="N171" s="201" t="s">
        <v>42</v>
      </c>
      <c r="O171" s="42"/>
      <c r="P171" s="202">
        <f>O171*H171</f>
        <v>0</v>
      </c>
      <c r="Q171" s="202">
        <v>0</v>
      </c>
      <c r="R171" s="202">
        <f>Q171*H171</f>
        <v>0</v>
      </c>
      <c r="S171" s="202">
        <v>0</v>
      </c>
      <c r="T171" s="203">
        <f>S171*H171</f>
        <v>0</v>
      </c>
      <c r="AR171" s="24" t="s">
        <v>149</v>
      </c>
      <c r="AT171" s="24" t="s">
        <v>144</v>
      </c>
      <c r="AU171" s="24" t="s">
        <v>79</v>
      </c>
      <c r="AY171" s="24" t="s">
        <v>141</v>
      </c>
      <c r="BE171" s="204">
        <f>IF(N171="základní",J171,0)</f>
        <v>0</v>
      </c>
      <c r="BF171" s="204">
        <f>IF(N171="snížená",J171,0)</f>
        <v>0</v>
      </c>
      <c r="BG171" s="204">
        <f>IF(N171="zákl. přenesená",J171,0)</f>
        <v>0</v>
      </c>
      <c r="BH171" s="204">
        <f>IF(N171="sníž. přenesená",J171,0)</f>
        <v>0</v>
      </c>
      <c r="BI171" s="204">
        <f>IF(N171="nulová",J171,0)</f>
        <v>0</v>
      </c>
      <c r="BJ171" s="24" t="s">
        <v>79</v>
      </c>
      <c r="BK171" s="204">
        <f>ROUND(I171*H171,2)</f>
        <v>0</v>
      </c>
      <c r="BL171" s="24" t="s">
        <v>149</v>
      </c>
      <c r="BM171" s="24" t="s">
        <v>614</v>
      </c>
    </row>
    <row r="172" spans="2:47" s="1" customFormat="1" ht="27">
      <c r="B172" s="41"/>
      <c r="C172" s="63"/>
      <c r="D172" s="219" t="s">
        <v>164</v>
      </c>
      <c r="E172" s="63"/>
      <c r="F172" s="229" t="s">
        <v>689</v>
      </c>
      <c r="G172" s="63"/>
      <c r="H172" s="63"/>
      <c r="I172" s="163"/>
      <c r="J172" s="63"/>
      <c r="K172" s="63"/>
      <c r="L172" s="61"/>
      <c r="M172" s="230"/>
      <c r="N172" s="42"/>
      <c r="O172" s="42"/>
      <c r="P172" s="42"/>
      <c r="Q172" s="42"/>
      <c r="R172" s="42"/>
      <c r="S172" s="42"/>
      <c r="T172" s="78"/>
      <c r="AT172" s="24" t="s">
        <v>164</v>
      </c>
      <c r="AU172" s="24" t="s">
        <v>79</v>
      </c>
    </row>
    <row r="173" spans="2:65" s="1" customFormat="1" ht="25.5" customHeight="1">
      <c r="B173" s="41"/>
      <c r="C173" s="193" t="s">
        <v>382</v>
      </c>
      <c r="D173" s="193" t="s">
        <v>144</v>
      </c>
      <c r="E173" s="194" t="s">
        <v>787</v>
      </c>
      <c r="F173" s="195" t="s">
        <v>788</v>
      </c>
      <c r="G173" s="196" t="s">
        <v>168</v>
      </c>
      <c r="H173" s="197">
        <v>0.2</v>
      </c>
      <c r="I173" s="198"/>
      <c r="J173" s="199">
        <f>ROUND(I173*H173,2)</f>
        <v>0</v>
      </c>
      <c r="K173" s="195" t="s">
        <v>21</v>
      </c>
      <c r="L173" s="61"/>
      <c r="M173" s="200" t="s">
        <v>21</v>
      </c>
      <c r="N173" s="201" t="s">
        <v>42</v>
      </c>
      <c r="O173" s="42"/>
      <c r="P173" s="202">
        <f>O173*H173</f>
        <v>0</v>
      </c>
      <c r="Q173" s="202">
        <v>0</v>
      </c>
      <c r="R173" s="202">
        <f>Q173*H173</f>
        <v>0</v>
      </c>
      <c r="S173" s="202">
        <v>0</v>
      </c>
      <c r="T173" s="203">
        <f>S173*H173</f>
        <v>0</v>
      </c>
      <c r="AR173" s="24" t="s">
        <v>149</v>
      </c>
      <c r="AT173" s="24" t="s">
        <v>144</v>
      </c>
      <c r="AU173" s="24" t="s">
        <v>79</v>
      </c>
      <c r="AY173" s="24" t="s">
        <v>141</v>
      </c>
      <c r="BE173" s="204">
        <f>IF(N173="základní",J173,0)</f>
        <v>0</v>
      </c>
      <c r="BF173" s="204">
        <f>IF(N173="snížená",J173,0)</f>
        <v>0</v>
      </c>
      <c r="BG173" s="204">
        <f>IF(N173="zákl. přenesená",J173,0)</f>
        <v>0</v>
      </c>
      <c r="BH173" s="204">
        <f>IF(N173="sníž. přenesená",J173,0)</f>
        <v>0</v>
      </c>
      <c r="BI173" s="204">
        <f>IF(N173="nulová",J173,0)</f>
        <v>0</v>
      </c>
      <c r="BJ173" s="24" t="s">
        <v>79</v>
      </c>
      <c r="BK173" s="204">
        <f>ROUND(I173*H173,2)</f>
        <v>0</v>
      </c>
      <c r="BL173" s="24" t="s">
        <v>149</v>
      </c>
      <c r="BM173" s="24" t="s">
        <v>627</v>
      </c>
    </row>
    <row r="174" spans="2:65" s="1" customFormat="1" ht="16.5" customHeight="1">
      <c r="B174" s="41"/>
      <c r="C174" s="193" t="s">
        <v>387</v>
      </c>
      <c r="D174" s="193" t="s">
        <v>144</v>
      </c>
      <c r="E174" s="194" t="s">
        <v>789</v>
      </c>
      <c r="F174" s="195" t="s">
        <v>752</v>
      </c>
      <c r="G174" s="196" t="s">
        <v>168</v>
      </c>
      <c r="H174" s="197">
        <v>0.2</v>
      </c>
      <c r="I174" s="198"/>
      <c r="J174" s="199">
        <f>ROUND(I174*H174,2)</f>
        <v>0</v>
      </c>
      <c r="K174" s="195" t="s">
        <v>21</v>
      </c>
      <c r="L174" s="61"/>
      <c r="M174" s="200" t="s">
        <v>21</v>
      </c>
      <c r="N174" s="201" t="s">
        <v>42</v>
      </c>
      <c r="O174" s="42"/>
      <c r="P174" s="202">
        <f>O174*H174</f>
        <v>0</v>
      </c>
      <c r="Q174" s="202">
        <v>0</v>
      </c>
      <c r="R174" s="202">
        <f>Q174*H174</f>
        <v>0</v>
      </c>
      <c r="S174" s="202">
        <v>0</v>
      </c>
      <c r="T174" s="203">
        <f>S174*H174</f>
        <v>0</v>
      </c>
      <c r="AR174" s="24" t="s">
        <v>149</v>
      </c>
      <c r="AT174" s="24" t="s">
        <v>144</v>
      </c>
      <c r="AU174" s="24" t="s">
        <v>79</v>
      </c>
      <c r="AY174" s="24" t="s">
        <v>141</v>
      </c>
      <c r="BE174" s="204">
        <f>IF(N174="základní",J174,0)</f>
        <v>0</v>
      </c>
      <c r="BF174" s="204">
        <f>IF(N174="snížená",J174,0)</f>
        <v>0</v>
      </c>
      <c r="BG174" s="204">
        <f>IF(N174="zákl. přenesená",J174,0)</f>
        <v>0</v>
      </c>
      <c r="BH174" s="204">
        <f>IF(N174="sníž. přenesená",J174,0)</f>
        <v>0</v>
      </c>
      <c r="BI174" s="204">
        <f>IF(N174="nulová",J174,0)</f>
        <v>0</v>
      </c>
      <c r="BJ174" s="24" t="s">
        <v>79</v>
      </c>
      <c r="BK174" s="204">
        <f>ROUND(I174*H174,2)</f>
        <v>0</v>
      </c>
      <c r="BL174" s="24" t="s">
        <v>149</v>
      </c>
      <c r="BM174" s="24" t="s">
        <v>637</v>
      </c>
    </row>
    <row r="175" spans="2:63" s="10" customFormat="1" ht="37.35" customHeight="1">
      <c r="B175" s="176"/>
      <c r="C175" s="177"/>
      <c r="D175" s="190" t="s">
        <v>70</v>
      </c>
      <c r="E175" s="274" t="s">
        <v>790</v>
      </c>
      <c r="F175" s="274" t="s">
        <v>791</v>
      </c>
      <c r="G175" s="177"/>
      <c r="H175" s="177"/>
      <c r="I175" s="180"/>
      <c r="J175" s="275">
        <f>BK175</f>
        <v>0</v>
      </c>
      <c r="K175" s="177"/>
      <c r="L175" s="182"/>
      <c r="M175" s="183"/>
      <c r="N175" s="184"/>
      <c r="O175" s="184"/>
      <c r="P175" s="185">
        <f>SUM(P176:P177)</f>
        <v>0</v>
      </c>
      <c r="Q175" s="184"/>
      <c r="R175" s="185">
        <f>SUM(R176:R177)</f>
        <v>0</v>
      </c>
      <c r="S175" s="184"/>
      <c r="T175" s="186">
        <f>SUM(T176:T177)</f>
        <v>0</v>
      </c>
      <c r="AR175" s="187" t="s">
        <v>79</v>
      </c>
      <c r="AT175" s="188" t="s">
        <v>70</v>
      </c>
      <c r="AU175" s="188" t="s">
        <v>71</v>
      </c>
      <c r="AY175" s="187" t="s">
        <v>141</v>
      </c>
      <c r="BK175" s="189">
        <f>SUM(BK176:BK177)</f>
        <v>0</v>
      </c>
    </row>
    <row r="176" spans="2:65" s="1" customFormat="1" ht="38.25" customHeight="1">
      <c r="B176" s="41"/>
      <c r="C176" s="193" t="s">
        <v>392</v>
      </c>
      <c r="D176" s="193" t="s">
        <v>144</v>
      </c>
      <c r="E176" s="194" t="s">
        <v>792</v>
      </c>
      <c r="F176" s="195" t="s">
        <v>793</v>
      </c>
      <c r="G176" s="196" t="s">
        <v>162</v>
      </c>
      <c r="H176" s="197">
        <v>1</v>
      </c>
      <c r="I176" s="198"/>
      <c r="J176" s="199">
        <f>ROUND(I176*H176,2)</f>
        <v>0</v>
      </c>
      <c r="K176" s="195" t="s">
        <v>21</v>
      </c>
      <c r="L176" s="61"/>
      <c r="M176" s="200" t="s">
        <v>21</v>
      </c>
      <c r="N176" s="201" t="s">
        <v>42</v>
      </c>
      <c r="O176" s="42"/>
      <c r="P176" s="202">
        <f>O176*H176</f>
        <v>0</v>
      </c>
      <c r="Q176" s="202">
        <v>0</v>
      </c>
      <c r="R176" s="202">
        <f>Q176*H176</f>
        <v>0</v>
      </c>
      <c r="S176" s="202">
        <v>0</v>
      </c>
      <c r="T176" s="203">
        <f>S176*H176</f>
        <v>0</v>
      </c>
      <c r="AR176" s="24" t="s">
        <v>149</v>
      </c>
      <c r="AT176" s="24" t="s">
        <v>144</v>
      </c>
      <c r="AU176" s="24" t="s">
        <v>79</v>
      </c>
      <c r="AY176" s="24" t="s">
        <v>141</v>
      </c>
      <c r="BE176" s="204">
        <f>IF(N176="základní",J176,0)</f>
        <v>0</v>
      </c>
      <c r="BF176" s="204">
        <f>IF(N176="snížená",J176,0)</f>
        <v>0</v>
      </c>
      <c r="BG176" s="204">
        <f>IF(N176="zákl. přenesená",J176,0)</f>
        <v>0</v>
      </c>
      <c r="BH176" s="204">
        <f>IF(N176="sníž. přenesená",J176,0)</f>
        <v>0</v>
      </c>
      <c r="BI176" s="204">
        <f>IF(N176="nulová",J176,0)</f>
        <v>0</v>
      </c>
      <c r="BJ176" s="24" t="s">
        <v>79</v>
      </c>
      <c r="BK176" s="204">
        <f>ROUND(I176*H176,2)</f>
        <v>0</v>
      </c>
      <c r="BL176" s="24" t="s">
        <v>149</v>
      </c>
      <c r="BM176" s="24" t="s">
        <v>650</v>
      </c>
    </row>
    <row r="177" spans="2:47" s="1" customFormat="1" ht="27">
      <c r="B177" s="41"/>
      <c r="C177" s="63"/>
      <c r="D177" s="207" t="s">
        <v>164</v>
      </c>
      <c r="E177" s="63"/>
      <c r="F177" s="241" t="s">
        <v>689</v>
      </c>
      <c r="G177" s="63"/>
      <c r="H177" s="63"/>
      <c r="I177" s="163"/>
      <c r="J177" s="63"/>
      <c r="K177" s="63"/>
      <c r="L177" s="61"/>
      <c r="M177" s="230"/>
      <c r="N177" s="42"/>
      <c r="O177" s="42"/>
      <c r="P177" s="42"/>
      <c r="Q177" s="42"/>
      <c r="R177" s="42"/>
      <c r="S177" s="42"/>
      <c r="T177" s="78"/>
      <c r="AT177" s="24" t="s">
        <v>164</v>
      </c>
      <c r="AU177" s="24" t="s">
        <v>79</v>
      </c>
    </row>
    <row r="178" spans="2:63" s="10" customFormat="1" ht="37.35" customHeight="1">
      <c r="B178" s="176"/>
      <c r="C178" s="177"/>
      <c r="D178" s="190" t="s">
        <v>70</v>
      </c>
      <c r="E178" s="274" t="s">
        <v>794</v>
      </c>
      <c r="F178" s="274" t="s">
        <v>795</v>
      </c>
      <c r="G178" s="177"/>
      <c r="H178" s="177"/>
      <c r="I178" s="180"/>
      <c r="J178" s="275">
        <f>BK178</f>
        <v>0</v>
      </c>
      <c r="K178" s="177"/>
      <c r="L178" s="182"/>
      <c r="M178" s="183"/>
      <c r="N178" s="184"/>
      <c r="O178" s="184"/>
      <c r="P178" s="185">
        <f>SUM(P179:P182)</f>
        <v>0</v>
      </c>
      <c r="Q178" s="184"/>
      <c r="R178" s="185">
        <f>SUM(R179:R182)</f>
        <v>0</v>
      </c>
      <c r="S178" s="184"/>
      <c r="T178" s="186">
        <f>SUM(T179:T182)</f>
        <v>0</v>
      </c>
      <c r="AR178" s="187" t="s">
        <v>79</v>
      </c>
      <c r="AT178" s="188" t="s">
        <v>70</v>
      </c>
      <c r="AU178" s="188" t="s">
        <v>71</v>
      </c>
      <c r="AY178" s="187" t="s">
        <v>141</v>
      </c>
      <c r="BK178" s="189">
        <f>SUM(BK179:BK182)</f>
        <v>0</v>
      </c>
    </row>
    <row r="179" spans="2:65" s="1" customFormat="1" ht="16.5" customHeight="1">
      <c r="B179" s="41"/>
      <c r="C179" s="193" t="s">
        <v>399</v>
      </c>
      <c r="D179" s="193" t="s">
        <v>144</v>
      </c>
      <c r="E179" s="194" t="s">
        <v>796</v>
      </c>
      <c r="F179" s="195" t="s">
        <v>797</v>
      </c>
      <c r="G179" s="196" t="s">
        <v>162</v>
      </c>
      <c r="H179" s="197">
        <v>2</v>
      </c>
      <c r="I179" s="198"/>
      <c r="J179" s="199">
        <f>ROUND(I179*H179,2)</f>
        <v>0</v>
      </c>
      <c r="K179" s="195" t="s">
        <v>21</v>
      </c>
      <c r="L179" s="61"/>
      <c r="M179" s="200" t="s">
        <v>21</v>
      </c>
      <c r="N179" s="201" t="s">
        <v>42</v>
      </c>
      <c r="O179" s="42"/>
      <c r="P179" s="202">
        <f>O179*H179</f>
        <v>0</v>
      </c>
      <c r="Q179" s="202">
        <v>0</v>
      </c>
      <c r="R179" s="202">
        <f>Q179*H179</f>
        <v>0</v>
      </c>
      <c r="S179" s="202">
        <v>0</v>
      </c>
      <c r="T179" s="203">
        <f>S179*H179</f>
        <v>0</v>
      </c>
      <c r="AR179" s="24" t="s">
        <v>149</v>
      </c>
      <c r="AT179" s="24" t="s">
        <v>144</v>
      </c>
      <c r="AU179" s="24" t="s">
        <v>79</v>
      </c>
      <c r="AY179" s="24" t="s">
        <v>141</v>
      </c>
      <c r="BE179" s="204">
        <f>IF(N179="základní",J179,0)</f>
        <v>0</v>
      </c>
      <c r="BF179" s="204">
        <f>IF(N179="snížená",J179,0)</f>
        <v>0</v>
      </c>
      <c r="BG179" s="204">
        <f>IF(N179="zákl. přenesená",J179,0)</f>
        <v>0</v>
      </c>
      <c r="BH179" s="204">
        <f>IF(N179="sníž. přenesená",J179,0)</f>
        <v>0</v>
      </c>
      <c r="BI179" s="204">
        <f>IF(N179="nulová",J179,0)</f>
        <v>0</v>
      </c>
      <c r="BJ179" s="24" t="s">
        <v>79</v>
      </c>
      <c r="BK179" s="204">
        <f>ROUND(I179*H179,2)</f>
        <v>0</v>
      </c>
      <c r="BL179" s="24" t="s">
        <v>149</v>
      </c>
      <c r="BM179" s="24" t="s">
        <v>667</v>
      </c>
    </row>
    <row r="180" spans="2:47" s="1" customFormat="1" ht="27">
      <c r="B180" s="41"/>
      <c r="C180" s="63"/>
      <c r="D180" s="219" t="s">
        <v>164</v>
      </c>
      <c r="E180" s="63"/>
      <c r="F180" s="229" t="s">
        <v>689</v>
      </c>
      <c r="G180" s="63"/>
      <c r="H180" s="63"/>
      <c r="I180" s="163"/>
      <c r="J180" s="63"/>
      <c r="K180" s="63"/>
      <c r="L180" s="61"/>
      <c r="M180" s="230"/>
      <c r="N180" s="42"/>
      <c r="O180" s="42"/>
      <c r="P180" s="42"/>
      <c r="Q180" s="42"/>
      <c r="R180" s="42"/>
      <c r="S180" s="42"/>
      <c r="T180" s="78"/>
      <c r="AT180" s="24" t="s">
        <v>164</v>
      </c>
      <c r="AU180" s="24" t="s">
        <v>79</v>
      </c>
    </row>
    <row r="181" spans="2:65" s="1" customFormat="1" ht="16.5" customHeight="1">
      <c r="B181" s="41"/>
      <c r="C181" s="193" t="s">
        <v>407</v>
      </c>
      <c r="D181" s="193" t="s">
        <v>144</v>
      </c>
      <c r="E181" s="194" t="s">
        <v>798</v>
      </c>
      <c r="F181" s="195" t="s">
        <v>750</v>
      </c>
      <c r="G181" s="196" t="s">
        <v>168</v>
      </c>
      <c r="H181" s="197">
        <v>0.152</v>
      </c>
      <c r="I181" s="198"/>
      <c r="J181" s="199">
        <f>ROUND(I181*H181,2)</f>
        <v>0</v>
      </c>
      <c r="K181" s="195" t="s">
        <v>21</v>
      </c>
      <c r="L181" s="61"/>
      <c r="M181" s="200" t="s">
        <v>21</v>
      </c>
      <c r="N181" s="201" t="s">
        <v>42</v>
      </c>
      <c r="O181" s="42"/>
      <c r="P181" s="202">
        <f>O181*H181</f>
        <v>0</v>
      </c>
      <c r="Q181" s="202">
        <v>0</v>
      </c>
      <c r="R181" s="202">
        <f>Q181*H181</f>
        <v>0</v>
      </c>
      <c r="S181" s="202">
        <v>0</v>
      </c>
      <c r="T181" s="203">
        <f>S181*H181</f>
        <v>0</v>
      </c>
      <c r="AR181" s="24" t="s">
        <v>149</v>
      </c>
      <c r="AT181" s="24" t="s">
        <v>144</v>
      </c>
      <c r="AU181" s="24" t="s">
        <v>79</v>
      </c>
      <c r="AY181" s="24" t="s">
        <v>141</v>
      </c>
      <c r="BE181" s="204">
        <f>IF(N181="základní",J181,0)</f>
        <v>0</v>
      </c>
      <c r="BF181" s="204">
        <f>IF(N181="snížená",J181,0)</f>
        <v>0</v>
      </c>
      <c r="BG181" s="204">
        <f>IF(N181="zákl. přenesená",J181,0)</f>
        <v>0</v>
      </c>
      <c r="BH181" s="204">
        <f>IF(N181="sníž. přenesená",J181,0)</f>
        <v>0</v>
      </c>
      <c r="BI181" s="204">
        <f>IF(N181="nulová",J181,0)</f>
        <v>0</v>
      </c>
      <c r="BJ181" s="24" t="s">
        <v>79</v>
      </c>
      <c r="BK181" s="204">
        <f>ROUND(I181*H181,2)</f>
        <v>0</v>
      </c>
      <c r="BL181" s="24" t="s">
        <v>149</v>
      </c>
      <c r="BM181" s="24" t="s">
        <v>799</v>
      </c>
    </row>
    <row r="182" spans="2:65" s="1" customFormat="1" ht="16.5" customHeight="1">
      <c r="B182" s="41"/>
      <c r="C182" s="193" t="s">
        <v>411</v>
      </c>
      <c r="D182" s="193" t="s">
        <v>144</v>
      </c>
      <c r="E182" s="194" t="s">
        <v>800</v>
      </c>
      <c r="F182" s="195" t="s">
        <v>752</v>
      </c>
      <c r="G182" s="196" t="s">
        <v>168</v>
      </c>
      <c r="H182" s="197">
        <v>0.152</v>
      </c>
      <c r="I182" s="198"/>
      <c r="J182" s="199">
        <f>ROUND(I182*H182,2)</f>
        <v>0</v>
      </c>
      <c r="K182" s="195" t="s">
        <v>21</v>
      </c>
      <c r="L182" s="61"/>
      <c r="M182" s="200" t="s">
        <v>21</v>
      </c>
      <c r="N182" s="201" t="s">
        <v>42</v>
      </c>
      <c r="O182" s="42"/>
      <c r="P182" s="202">
        <f>O182*H182</f>
        <v>0</v>
      </c>
      <c r="Q182" s="202">
        <v>0</v>
      </c>
      <c r="R182" s="202">
        <f>Q182*H182</f>
        <v>0</v>
      </c>
      <c r="S182" s="202">
        <v>0</v>
      </c>
      <c r="T182" s="203">
        <f>S182*H182</f>
        <v>0</v>
      </c>
      <c r="AR182" s="24" t="s">
        <v>149</v>
      </c>
      <c r="AT182" s="24" t="s">
        <v>144</v>
      </c>
      <c r="AU182" s="24" t="s">
        <v>79</v>
      </c>
      <c r="AY182" s="24" t="s">
        <v>141</v>
      </c>
      <c r="BE182" s="204">
        <f>IF(N182="základní",J182,0)</f>
        <v>0</v>
      </c>
      <c r="BF182" s="204">
        <f>IF(N182="snížená",J182,0)</f>
        <v>0</v>
      </c>
      <c r="BG182" s="204">
        <f>IF(N182="zákl. přenesená",J182,0)</f>
        <v>0</v>
      </c>
      <c r="BH182" s="204">
        <f>IF(N182="sníž. přenesená",J182,0)</f>
        <v>0</v>
      </c>
      <c r="BI182" s="204">
        <f>IF(N182="nulová",J182,0)</f>
        <v>0</v>
      </c>
      <c r="BJ182" s="24" t="s">
        <v>79</v>
      </c>
      <c r="BK182" s="204">
        <f>ROUND(I182*H182,2)</f>
        <v>0</v>
      </c>
      <c r="BL182" s="24" t="s">
        <v>149</v>
      </c>
      <c r="BM182" s="24" t="s">
        <v>801</v>
      </c>
    </row>
    <row r="183" spans="2:63" s="10" customFormat="1" ht="37.35" customHeight="1">
      <c r="B183" s="176"/>
      <c r="C183" s="177"/>
      <c r="D183" s="190" t="s">
        <v>70</v>
      </c>
      <c r="E183" s="274" t="s">
        <v>802</v>
      </c>
      <c r="F183" s="274" t="s">
        <v>803</v>
      </c>
      <c r="G183" s="177"/>
      <c r="H183" s="177"/>
      <c r="I183" s="180"/>
      <c r="J183" s="275">
        <f>BK183</f>
        <v>0</v>
      </c>
      <c r="K183" s="177"/>
      <c r="L183" s="182"/>
      <c r="M183" s="183"/>
      <c r="N183" s="184"/>
      <c r="O183" s="184"/>
      <c r="P183" s="185">
        <f>SUM(P184:P186)</f>
        <v>0</v>
      </c>
      <c r="Q183" s="184"/>
      <c r="R183" s="185">
        <f>SUM(R184:R186)</f>
        <v>0</v>
      </c>
      <c r="S183" s="184"/>
      <c r="T183" s="186">
        <f>SUM(T184:T186)</f>
        <v>0</v>
      </c>
      <c r="AR183" s="187" t="s">
        <v>79</v>
      </c>
      <c r="AT183" s="188" t="s">
        <v>70</v>
      </c>
      <c r="AU183" s="188" t="s">
        <v>71</v>
      </c>
      <c r="AY183" s="187" t="s">
        <v>141</v>
      </c>
      <c r="BK183" s="189">
        <f>SUM(BK184:BK186)</f>
        <v>0</v>
      </c>
    </row>
    <row r="184" spans="2:65" s="1" customFormat="1" ht="16.5" customHeight="1">
      <c r="B184" s="41"/>
      <c r="C184" s="193" t="s">
        <v>417</v>
      </c>
      <c r="D184" s="193" t="s">
        <v>144</v>
      </c>
      <c r="E184" s="194" t="s">
        <v>804</v>
      </c>
      <c r="F184" s="195" t="s">
        <v>805</v>
      </c>
      <c r="G184" s="196" t="s">
        <v>414</v>
      </c>
      <c r="H184" s="197">
        <v>10</v>
      </c>
      <c r="I184" s="198"/>
      <c r="J184" s="199">
        <f>ROUND(I184*H184,2)</f>
        <v>0</v>
      </c>
      <c r="K184" s="195" t="s">
        <v>21</v>
      </c>
      <c r="L184" s="61"/>
      <c r="M184" s="200" t="s">
        <v>21</v>
      </c>
      <c r="N184" s="201" t="s">
        <v>42</v>
      </c>
      <c r="O184" s="42"/>
      <c r="P184" s="202">
        <f>O184*H184</f>
        <v>0</v>
      </c>
      <c r="Q184" s="202">
        <v>0</v>
      </c>
      <c r="R184" s="202">
        <f>Q184*H184</f>
        <v>0</v>
      </c>
      <c r="S184" s="202">
        <v>0</v>
      </c>
      <c r="T184" s="203">
        <f>S184*H184</f>
        <v>0</v>
      </c>
      <c r="AR184" s="24" t="s">
        <v>149</v>
      </c>
      <c r="AT184" s="24" t="s">
        <v>144</v>
      </c>
      <c r="AU184" s="24" t="s">
        <v>79</v>
      </c>
      <c r="AY184" s="24" t="s">
        <v>141</v>
      </c>
      <c r="BE184" s="204">
        <f>IF(N184="základní",J184,0)</f>
        <v>0</v>
      </c>
      <c r="BF184" s="204">
        <f>IF(N184="snížená",J184,0)</f>
        <v>0</v>
      </c>
      <c r="BG184" s="204">
        <f>IF(N184="zákl. přenesená",J184,0)</f>
        <v>0</v>
      </c>
      <c r="BH184" s="204">
        <f>IF(N184="sníž. přenesená",J184,0)</f>
        <v>0</v>
      </c>
      <c r="BI184" s="204">
        <f>IF(N184="nulová",J184,0)</f>
        <v>0</v>
      </c>
      <c r="BJ184" s="24" t="s">
        <v>79</v>
      </c>
      <c r="BK184" s="204">
        <f>ROUND(I184*H184,2)</f>
        <v>0</v>
      </c>
      <c r="BL184" s="24" t="s">
        <v>149</v>
      </c>
      <c r="BM184" s="24" t="s">
        <v>806</v>
      </c>
    </row>
    <row r="185" spans="2:47" s="1" customFormat="1" ht="27">
      <c r="B185" s="41"/>
      <c r="C185" s="63"/>
      <c r="D185" s="219" t="s">
        <v>164</v>
      </c>
      <c r="E185" s="63"/>
      <c r="F185" s="229" t="s">
        <v>689</v>
      </c>
      <c r="G185" s="63"/>
      <c r="H185" s="63"/>
      <c r="I185" s="163"/>
      <c r="J185" s="63"/>
      <c r="K185" s="63"/>
      <c r="L185" s="61"/>
      <c r="M185" s="230"/>
      <c r="N185" s="42"/>
      <c r="O185" s="42"/>
      <c r="P185" s="42"/>
      <c r="Q185" s="42"/>
      <c r="R185" s="42"/>
      <c r="S185" s="42"/>
      <c r="T185" s="78"/>
      <c r="AT185" s="24" t="s">
        <v>164</v>
      </c>
      <c r="AU185" s="24" t="s">
        <v>79</v>
      </c>
    </row>
    <row r="186" spans="2:65" s="1" customFormat="1" ht="25.5" customHeight="1">
      <c r="B186" s="41"/>
      <c r="C186" s="193" t="s">
        <v>422</v>
      </c>
      <c r="D186" s="193" t="s">
        <v>144</v>
      </c>
      <c r="E186" s="194" t="s">
        <v>807</v>
      </c>
      <c r="F186" s="195" t="s">
        <v>808</v>
      </c>
      <c r="G186" s="196" t="s">
        <v>168</v>
      </c>
      <c r="H186" s="197">
        <v>0.01</v>
      </c>
      <c r="I186" s="198"/>
      <c r="J186" s="199">
        <f>ROUND(I186*H186,2)</f>
        <v>0</v>
      </c>
      <c r="K186" s="195" t="s">
        <v>21</v>
      </c>
      <c r="L186" s="61"/>
      <c r="M186" s="200" t="s">
        <v>21</v>
      </c>
      <c r="N186" s="201" t="s">
        <v>42</v>
      </c>
      <c r="O186" s="42"/>
      <c r="P186" s="202">
        <f>O186*H186</f>
        <v>0</v>
      </c>
      <c r="Q186" s="202">
        <v>0</v>
      </c>
      <c r="R186" s="202">
        <f>Q186*H186</f>
        <v>0</v>
      </c>
      <c r="S186" s="202">
        <v>0</v>
      </c>
      <c r="T186" s="203">
        <f>S186*H186</f>
        <v>0</v>
      </c>
      <c r="AR186" s="24" t="s">
        <v>149</v>
      </c>
      <c r="AT186" s="24" t="s">
        <v>144</v>
      </c>
      <c r="AU186" s="24" t="s">
        <v>79</v>
      </c>
      <c r="AY186" s="24" t="s">
        <v>141</v>
      </c>
      <c r="BE186" s="204">
        <f>IF(N186="základní",J186,0)</f>
        <v>0</v>
      </c>
      <c r="BF186" s="204">
        <f>IF(N186="snížená",J186,0)</f>
        <v>0</v>
      </c>
      <c r="BG186" s="204">
        <f>IF(N186="zákl. přenesená",J186,0)</f>
        <v>0</v>
      </c>
      <c r="BH186" s="204">
        <f>IF(N186="sníž. přenesená",J186,0)</f>
        <v>0</v>
      </c>
      <c r="BI186" s="204">
        <f>IF(N186="nulová",J186,0)</f>
        <v>0</v>
      </c>
      <c r="BJ186" s="24" t="s">
        <v>79</v>
      </c>
      <c r="BK186" s="204">
        <f>ROUND(I186*H186,2)</f>
        <v>0</v>
      </c>
      <c r="BL186" s="24" t="s">
        <v>149</v>
      </c>
      <c r="BM186" s="24" t="s">
        <v>809</v>
      </c>
    </row>
    <row r="187" spans="2:63" s="10" customFormat="1" ht="37.35" customHeight="1">
      <c r="B187" s="176"/>
      <c r="C187" s="177"/>
      <c r="D187" s="190" t="s">
        <v>70</v>
      </c>
      <c r="E187" s="274" t="s">
        <v>810</v>
      </c>
      <c r="F187" s="274" t="s">
        <v>811</v>
      </c>
      <c r="G187" s="177"/>
      <c r="H187" s="177"/>
      <c r="I187" s="180"/>
      <c r="J187" s="275">
        <f>BK187</f>
        <v>0</v>
      </c>
      <c r="K187" s="177"/>
      <c r="L187" s="182"/>
      <c r="M187" s="183"/>
      <c r="N187" s="184"/>
      <c r="O187" s="184"/>
      <c r="P187" s="185">
        <f>SUM(P188:P191)</f>
        <v>0</v>
      </c>
      <c r="Q187" s="184"/>
      <c r="R187" s="185">
        <f>SUM(R188:R191)</f>
        <v>0</v>
      </c>
      <c r="S187" s="184"/>
      <c r="T187" s="186">
        <f>SUM(T188:T191)</f>
        <v>0</v>
      </c>
      <c r="AR187" s="187" t="s">
        <v>79</v>
      </c>
      <c r="AT187" s="188" t="s">
        <v>70</v>
      </c>
      <c r="AU187" s="188" t="s">
        <v>71</v>
      </c>
      <c r="AY187" s="187" t="s">
        <v>141</v>
      </c>
      <c r="BK187" s="189">
        <f>SUM(BK188:BK191)</f>
        <v>0</v>
      </c>
    </row>
    <row r="188" spans="2:65" s="1" customFormat="1" ht="16.5" customHeight="1">
      <c r="B188" s="41"/>
      <c r="C188" s="193" t="s">
        <v>426</v>
      </c>
      <c r="D188" s="193" t="s">
        <v>144</v>
      </c>
      <c r="E188" s="194" t="s">
        <v>812</v>
      </c>
      <c r="F188" s="195" t="s">
        <v>813</v>
      </c>
      <c r="G188" s="196" t="s">
        <v>162</v>
      </c>
      <c r="H188" s="197">
        <v>6</v>
      </c>
      <c r="I188" s="198"/>
      <c r="J188" s="199">
        <f>ROUND(I188*H188,2)</f>
        <v>0</v>
      </c>
      <c r="K188" s="195" t="s">
        <v>21</v>
      </c>
      <c r="L188" s="61"/>
      <c r="M188" s="200" t="s">
        <v>21</v>
      </c>
      <c r="N188" s="201" t="s">
        <v>42</v>
      </c>
      <c r="O188" s="42"/>
      <c r="P188" s="202">
        <f>O188*H188</f>
        <v>0</v>
      </c>
      <c r="Q188" s="202">
        <v>0</v>
      </c>
      <c r="R188" s="202">
        <f>Q188*H188</f>
        <v>0</v>
      </c>
      <c r="S188" s="202">
        <v>0</v>
      </c>
      <c r="T188" s="203">
        <f>S188*H188</f>
        <v>0</v>
      </c>
      <c r="AR188" s="24" t="s">
        <v>149</v>
      </c>
      <c r="AT188" s="24" t="s">
        <v>144</v>
      </c>
      <c r="AU188" s="24" t="s">
        <v>79</v>
      </c>
      <c r="AY188" s="24" t="s">
        <v>141</v>
      </c>
      <c r="BE188" s="204">
        <f>IF(N188="základní",J188,0)</f>
        <v>0</v>
      </c>
      <c r="BF188" s="204">
        <f>IF(N188="snížená",J188,0)</f>
        <v>0</v>
      </c>
      <c r="BG188" s="204">
        <f>IF(N188="zákl. přenesená",J188,0)</f>
        <v>0</v>
      </c>
      <c r="BH188" s="204">
        <f>IF(N188="sníž. přenesená",J188,0)</f>
        <v>0</v>
      </c>
      <c r="BI188" s="204">
        <f>IF(N188="nulová",J188,0)</f>
        <v>0</v>
      </c>
      <c r="BJ188" s="24" t="s">
        <v>79</v>
      </c>
      <c r="BK188" s="204">
        <f>ROUND(I188*H188,2)</f>
        <v>0</v>
      </c>
      <c r="BL188" s="24" t="s">
        <v>149</v>
      </c>
      <c r="BM188" s="24" t="s">
        <v>814</v>
      </c>
    </row>
    <row r="189" spans="2:47" s="1" customFormat="1" ht="27">
      <c r="B189" s="41"/>
      <c r="C189" s="63"/>
      <c r="D189" s="219" t="s">
        <v>164</v>
      </c>
      <c r="E189" s="63"/>
      <c r="F189" s="229" t="s">
        <v>689</v>
      </c>
      <c r="G189" s="63"/>
      <c r="H189" s="63"/>
      <c r="I189" s="163"/>
      <c r="J189" s="63"/>
      <c r="K189" s="63"/>
      <c r="L189" s="61"/>
      <c r="M189" s="230"/>
      <c r="N189" s="42"/>
      <c r="O189" s="42"/>
      <c r="P189" s="42"/>
      <c r="Q189" s="42"/>
      <c r="R189" s="42"/>
      <c r="S189" s="42"/>
      <c r="T189" s="78"/>
      <c r="AT189" s="24" t="s">
        <v>164</v>
      </c>
      <c r="AU189" s="24" t="s">
        <v>79</v>
      </c>
    </row>
    <row r="190" spans="2:65" s="1" customFormat="1" ht="16.5" customHeight="1">
      <c r="B190" s="41"/>
      <c r="C190" s="193" t="s">
        <v>431</v>
      </c>
      <c r="D190" s="193" t="s">
        <v>144</v>
      </c>
      <c r="E190" s="194" t="s">
        <v>815</v>
      </c>
      <c r="F190" s="195" t="s">
        <v>816</v>
      </c>
      <c r="G190" s="196" t="s">
        <v>162</v>
      </c>
      <c r="H190" s="197">
        <v>2</v>
      </c>
      <c r="I190" s="198"/>
      <c r="J190" s="199">
        <f>ROUND(I190*H190,2)</f>
        <v>0</v>
      </c>
      <c r="K190" s="195" t="s">
        <v>21</v>
      </c>
      <c r="L190" s="61"/>
      <c r="M190" s="200" t="s">
        <v>21</v>
      </c>
      <c r="N190" s="201" t="s">
        <v>42</v>
      </c>
      <c r="O190" s="42"/>
      <c r="P190" s="202">
        <f>O190*H190</f>
        <v>0</v>
      </c>
      <c r="Q190" s="202">
        <v>0</v>
      </c>
      <c r="R190" s="202">
        <f>Q190*H190</f>
        <v>0</v>
      </c>
      <c r="S190" s="202">
        <v>0</v>
      </c>
      <c r="T190" s="203">
        <f>S190*H190</f>
        <v>0</v>
      </c>
      <c r="AR190" s="24" t="s">
        <v>149</v>
      </c>
      <c r="AT190" s="24" t="s">
        <v>144</v>
      </c>
      <c r="AU190" s="24" t="s">
        <v>79</v>
      </c>
      <c r="AY190" s="24" t="s">
        <v>141</v>
      </c>
      <c r="BE190" s="204">
        <f>IF(N190="základní",J190,0)</f>
        <v>0</v>
      </c>
      <c r="BF190" s="204">
        <f>IF(N190="snížená",J190,0)</f>
        <v>0</v>
      </c>
      <c r="BG190" s="204">
        <f>IF(N190="zákl. přenesená",J190,0)</f>
        <v>0</v>
      </c>
      <c r="BH190" s="204">
        <f>IF(N190="sníž. přenesená",J190,0)</f>
        <v>0</v>
      </c>
      <c r="BI190" s="204">
        <f>IF(N190="nulová",J190,0)</f>
        <v>0</v>
      </c>
      <c r="BJ190" s="24" t="s">
        <v>79</v>
      </c>
      <c r="BK190" s="204">
        <f>ROUND(I190*H190,2)</f>
        <v>0</v>
      </c>
      <c r="BL190" s="24" t="s">
        <v>149</v>
      </c>
      <c r="BM190" s="24" t="s">
        <v>817</v>
      </c>
    </row>
    <row r="191" spans="2:47" s="1" customFormat="1" ht="27">
      <c r="B191" s="41"/>
      <c r="C191" s="63"/>
      <c r="D191" s="207" t="s">
        <v>164</v>
      </c>
      <c r="E191" s="63"/>
      <c r="F191" s="241" t="s">
        <v>689</v>
      </c>
      <c r="G191" s="63"/>
      <c r="H191" s="63"/>
      <c r="I191" s="163"/>
      <c r="J191" s="63"/>
      <c r="K191" s="63"/>
      <c r="L191" s="61"/>
      <c r="M191" s="230"/>
      <c r="N191" s="42"/>
      <c r="O191" s="42"/>
      <c r="P191" s="42"/>
      <c r="Q191" s="42"/>
      <c r="R191" s="42"/>
      <c r="S191" s="42"/>
      <c r="T191" s="78"/>
      <c r="AT191" s="24" t="s">
        <v>164</v>
      </c>
      <c r="AU191" s="24" t="s">
        <v>79</v>
      </c>
    </row>
    <row r="192" spans="2:63" s="10" customFormat="1" ht="37.35" customHeight="1">
      <c r="B192" s="176"/>
      <c r="C192" s="177"/>
      <c r="D192" s="190" t="s">
        <v>70</v>
      </c>
      <c r="E192" s="274" t="s">
        <v>818</v>
      </c>
      <c r="F192" s="274" t="s">
        <v>818</v>
      </c>
      <c r="G192" s="177"/>
      <c r="H192" s="177"/>
      <c r="I192" s="180"/>
      <c r="J192" s="275">
        <f>BK192</f>
        <v>0</v>
      </c>
      <c r="K192" s="177"/>
      <c r="L192" s="182"/>
      <c r="M192" s="183"/>
      <c r="N192" s="184"/>
      <c r="O192" s="184"/>
      <c r="P192" s="185">
        <f>SUM(P193:P195)</f>
        <v>0</v>
      </c>
      <c r="Q192" s="184"/>
      <c r="R192" s="185">
        <f>SUM(R193:R195)</f>
        <v>0</v>
      </c>
      <c r="S192" s="184"/>
      <c r="T192" s="186">
        <f>SUM(T193:T195)</f>
        <v>0</v>
      </c>
      <c r="AR192" s="187" t="s">
        <v>79</v>
      </c>
      <c r="AT192" s="188" t="s">
        <v>70</v>
      </c>
      <c r="AU192" s="188" t="s">
        <v>71</v>
      </c>
      <c r="AY192" s="187" t="s">
        <v>141</v>
      </c>
      <c r="BK192" s="189">
        <f>SUM(BK193:BK195)</f>
        <v>0</v>
      </c>
    </row>
    <row r="193" spans="2:65" s="1" customFormat="1" ht="16.5" customHeight="1">
      <c r="B193" s="41"/>
      <c r="C193" s="193" t="s">
        <v>436</v>
      </c>
      <c r="D193" s="193" t="s">
        <v>144</v>
      </c>
      <c r="E193" s="194" t="s">
        <v>819</v>
      </c>
      <c r="F193" s="195" t="s">
        <v>820</v>
      </c>
      <c r="G193" s="196" t="s">
        <v>162</v>
      </c>
      <c r="H193" s="197">
        <v>1</v>
      </c>
      <c r="I193" s="198"/>
      <c r="J193" s="199">
        <f>ROUND(I193*H193,2)</f>
        <v>0</v>
      </c>
      <c r="K193" s="195" t="s">
        <v>21</v>
      </c>
      <c r="L193" s="61"/>
      <c r="M193" s="200" t="s">
        <v>21</v>
      </c>
      <c r="N193" s="201" t="s">
        <v>42</v>
      </c>
      <c r="O193" s="42"/>
      <c r="P193" s="202">
        <f>O193*H193</f>
        <v>0</v>
      </c>
      <c r="Q193" s="202">
        <v>0</v>
      </c>
      <c r="R193" s="202">
        <f>Q193*H193</f>
        <v>0</v>
      </c>
      <c r="S193" s="202">
        <v>0</v>
      </c>
      <c r="T193" s="203">
        <f>S193*H193</f>
        <v>0</v>
      </c>
      <c r="AR193" s="24" t="s">
        <v>149</v>
      </c>
      <c r="AT193" s="24" t="s">
        <v>144</v>
      </c>
      <c r="AU193" s="24" t="s">
        <v>79</v>
      </c>
      <c r="AY193" s="24" t="s">
        <v>141</v>
      </c>
      <c r="BE193" s="204">
        <f>IF(N193="základní",J193,0)</f>
        <v>0</v>
      </c>
      <c r="BF193" s="204">
        <f>IF(N193="snížená",J193,0)</f>
        <v>0</v>
      </c>
      <c r="BG193" s="204">
        <f>IF(N193="zákl. přenesená",J193,0)</f>
        <v>0</v>
      </c>
      <c r="BH193" s="204">
        <f>IF(N193="sníž. přenesená",J193,0)</f>
        <v>0</v>
      </c>
      <c r="BI193" s="204">
        <f>IF(N193="nulová",J193,0)</f>
        <v>0</v>
      </c>
      <c r="BJ193" s="24" t="s">
        <v>79</v>
      </c>
      <c r="BK193" s="204">
        <f>ROUND(I193*H193,2)</f>
        <v>0</v>
      </c>
      <c r="BL193" s="24" t="s">
        <v>149</v>
      </c>
      <c r="BM193" s="24" t="s">
        <v>821</v>
      </c>
    </row>
    <row r="194" spans="2:47" s="1" customFormat="1" ht="27">
      <c r="B194" s="41"/>
      <c r="C194" s="63"/>
      <c r="D194" s="219" t="s">
        <v>164</v>
      </c>
      <c r="E194" s="63"/>
      <c r="F194" s="229" t="s">
        <v>689</v>
      </c>
      <c r="G194" s="63"/>
      <c r="H194" s="63"/>
      <c r="I194" s="163"/>
      <c r="J194" s="63"/>
      <c r="K194" s="63"/>
      <c r="L194" s="61"/>
      <c r="M194" s="230"/>
      <c r="N194" s="42"/>
      <c r="O194" s="42"/>
      <c r="P194" s="42"/>
      <c r="Q194" s="42"/>
      <c r="R194" s="42"/>
      <c r="S194" s="42"/>
      <c r="T194" s="78"/>
      <c r="AT194" s="24" t="s">
        <v>164</v>
      </c>
      <c r="AU194" s="24" t="s">
        <v>79</v>
      </c>
    </row>
    <row r="195" spans="2:65" s="1" customFormat="1" ht="16.5" customHeight="1">
      <c r="B195" s="41"/>
      <c r="C195" s="193" t="s">
        <v>442</v>
      </c>
      <c r="D195" s="193" t="s">
        <v>144</v>
      </c>
      <c r="E195" s="194" t="s">
        <v>822</v>
      </c>
      <c r="F195" s="195" t="s">
        <v>823</v>
      </c>
      <c r="G195" s="196" t="s">
        <v>162</v>
      </c>
      <c r="H195" s="197">
        <v>1</v>
      </c>
      <c r="I195" s="198"/>
      <c r="J195" s="199">
        <f>ROUND(I195*H195,2)</f>
        <v>0</v>
      </c>
      <c r="K195" s="195" t="s">
        <v>21</v>
      </c>
      <c r="L195" s="61"/>
      <c r="M195" s="200" t="s">
        <v>21</v>
      </c>
      <c r="N195" s="276" t="s">
        <v>42</v>
      </c>
      <c r="O195" s="277"/>
      <c r="P195" s="278">
        <f>O195*H195</f>
        <v>0</v>
      </c>
      <c r="Q195" s="278">
        <v>0</v>
      </c>
      <c r="R195" s="278">
        <f>Q195*H195</f>
        <v>0</v>
      </c>
      <c r="S195" s="278">
        <v>0</v>
      </c>
      <c r="T195" s="279">
        <f>S195*H195</f>
        <v>0</v>
      </c>
      <c r="AR195" s="24" t="s">
        <v>149</v>
      </c>
      <c r="AT195" s="24" t="s">
        <v>144</v>
      </c>
      <c r="AU195" s="24" t="s">
        <v>79</v>
      </c>
      <c r="AY195" s="24" t="s">
        <v>141</v>
      </c>
      <c r="BE195" s="204">
        <f>IF(N195="základní",J195,0)</f>
        <v>0</v>
      </c>
      <c r="BF195" s="204">
        <f>IF(N195="snížená",J195,0)</f>
        <v>0</v>
      </c>
      <c r="BG195" s="204">
        <f>IF(N195="zákl. přenesená",J195,0)</f>
        <v>0</v>
      </c>
      <c r="BH195" s="204">
        <f>IF(N195="sníž. přenesená",J195,0)</f>
        <v>0</v>
      </c>
      <c r="BI195" s="204">
        <f>IF(N195="nulová",J195,0)</f>
        <v>0</v>
      </c>
      <c r="BJ195" s="24" t="s">
        <v>79</v>
      </c>
      <c r="BK195" s="204">
        <f>ROUND(I195*H195,2)</f>
        <v>0</v>
      </c>
      <c r="BL195" s="24" t="s">
        <v>149</v>
      </c>
      <c r="BM195" s="24" t="s">
        <v>824</v>
      </c>
    </row>
    <row r="196" spans="2:12" s="1" customFormat="1" ht="6.95" customHeight="1">
      <c r="B196" s="56"/>
      <c r="C196" s="57"/>
      <c r="D196" s="57"/>
      <c r="E196" s="57"/>
      <c r="F196" s="57"/>
      <c r="G196" s="57"/>
      <c r="H196" s="57"/>
      <c r="I196" s="139"/>
      <c r="J196" s="57"/>
      <c r="K196" s="57"/>
      <c r="L196" s="61"/>
    </row>
  </sheetData>
  <sheetProtection password="CC35" sheet="1" objects="1" scenarios="1" formatCells="0" formatColumns="0" formatRows="0" sort="0" autoFilter="0"/>
  <autoFilter ref="C84:K195"/>
  <mergeCells count="10">
    <mergeCell ref="J51:J52"/>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1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97</v>
      </c>
      <c r="G1" s="400" t="s">
        <v>98</v>
      </c>
      <c r="H1" s="400"/>
      <c r="I1" s="115"/>
      <c r="J1" s="114" t="s">
        <v>99</v>
      </c>
      <c r="K1" s="113" t="s">
        <v>100</v>
      </c>
      <c r="L1" s="114" t="s">
        <v>101</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0"/>
      <c r="M2" s="360"/>
      <c r="N2" s="360"/>
      <c r="O2" s="360"/>
      <c r="P2" s="360"/>
      <c r="Q2" s="360"/>
      <c r="R2" s="360"/>
      <c r="S2" s="360"/>
      <c r="T2" s="360"/>
      <c r="U2" s="360"/>
      <c r="V2" s="360"/>
      <c r="AT2" s="24" t="s">
        <v>87</v>
      </c>
    </row>
    <row r="3" spans="2:46" ht="6.95" customHeight="1">
      <c r="B3" s="25"/>
      <c r="C3" s="26"/>
      <c r="D3" s="26"/>
      <c r="E3" s="26"/>
      <c r="F3" s="26"/>
      <c r="G3" s="26"/>
      <c r="H3" s="26"/>
      <c r="I3" s="116"/>
      <c r="J3" s="26"/>
      <c r="K3" s="27"/>
      <c r="AT3" s="24" t="s">
        <v>81</v>
      </c>
    </row>
    <row r="4" spans="2:46" ht="36.95" customHeight="1">
      <c r="B4" s="28"/>
      <c r="C4" s="29"/>
      <c r="D4" s="30" t="s">
        <v>102</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16.5" customHeight="1">
      <c r="B7" s="28"/>
      <c r="C7" s="29"/>
      <c r="D7" s="29"/>
      <c r="E7" s="401" t="str">
        <f>'Rekapitulace stavby'!K6</f>
        <v>Modernizace skladu odpadků v ZŠ genpor. Fr. Peřiny, Socháňova 1139 Praha 6 - Řepy</v>
      </c>
      <c r="F7" s="402"/>
      <c r="G7" s="402"/>
      <c r="H7" s="402"/>
      <c r="I7" s="117"/>
      <c r="J7" s="29"/>
      <c r="K7" s="31"/>
    </row>
    <row r="8" spans="2:11" s="1" customFormat="1" ht="15">
      <c r="B8" s="41"/>
      <c r="C8" s="42"/>
      <c r="D8" s="37" t="s">
        <v>103</v>
      </c>
      <c r="E8" s="42"/>
      <c r="F8" s="42"/>
      <c r="G8" s="42"/>
      <c r="H8" s="42"/>
      <c r="I8" s="118"/>
      <c r="J8" s="42"/>
      <c r="K8" s="45"/>
    </row>
    <row r="9" spans="2:11" s="1" customFormat="1" ht="36.95" customHeight="1">
      <c r="B9" s="41"/>
      <c r="C9" s="42"/>
      <c r="D9" s="42"/>
      <c r="E9" s="403" t="s">
        <v>825</v>
      </c>
      <c r="F9" s="404"/>
      <c r="G9" s="404"/>
      <c r="H9" s="404"/>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674</v>
      </c>
      <c r="G12" s="42"/>
      <c r="H12" s="42"/>
      <c r="I12" s="119" t="s">
        <v>25</v>
      </c>
      <c r="J12" s="120" t="str">
        <f>'Rekapitulace stavby'!AN8</f>
        <v>14. 5. 2018</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tr">
        <f>IF('Rekapitulace stavby'!AN10="","",'Rekapitulace stavby'!AN10)</f>
        <v/>
      </c>
      <c r="K14" s="45"/>
    </row>
    <row r="15" spans="2:11" s="1" customFormat="1" ht="18" customHeight="1">
      <c r="B15" s="41"/>
      <c r="C15" s="42"/>
      <c r="D15" s="42"/>
      <c r="E15" s="35" t="str">
        <f>IF('Rekapitulace stavby'!E11="","",'Rekapitulace stavby'!E11)</f>
        <v>Městská část Praha 17, Žalanského č.p. 291/12b</v>
      </c>
      <c r="F15" s="42"/>
      <c r="G15" s="42"/>
      <c r="H15" s="42"/>
      <c r="I15" s="119" t="s">
        <v>30</v>
      </c>
      <c r="J15" s="35" t="str">
        <f>IF('Rekapitulace stavby'!AN11="","",'Rekapitulace stavby'!AN11)</f>
        <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tr">
        <f>IF('Rekapitulace stavby'!AN16="","",'Rekapitulace stavby'!AN16)</f>
        <v/>
      </c>
      <c r="K20" s="45"/>
    </row>
    <row r="21" spans="2:11" s="1" customFormat="1" ht="18" customHeight="1">
      <c r="B21" s="41"/>
      <c r="C21" s="42"/>
      <c r="D21" s="42"/>
      <c r="E21" s="35" t="str">
        <f>IF('Rekapitulace stavby'!E17="","",'Rekapitulace stavby'!E17)</f>
        <v>Ing. Tomáš Řičař</v>
      </c>
      <c r="F21" s="42"/>
      <c r="G21" s="42"/>
      <c r="H21" s="42"/>
      <c r="I21" s="119" t="s">
        <v>30</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16.5" customHeight="1">
      <c r="B24" s="121"/>
      <c r="C24" s="122"/>
      <c r="D24" s="122"/>
      <c r="E24" s="392" t="s">
        <v>826</v>
      </c>
      <c r="F24" s="392"/>
      <c r="G24" s="392"/>
      <c r="H24" s="392"/>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37</v>
      </c>
      <c r="E27" s="42"/>
      <c r="F27" s="42"/>
      <c r="G27" s="42"/>
      <c r="H27" s="42"/>
      <c r="I27" s="118"/>
      <c r="J27" s="128">
        <f>ROUND(J80,2)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39</v>
      </c>
      <c r="G29" s="42"/>
      <c r="H29" s="42"/>
      <c r="I29" s="129" t="s">
        <v>38</v>
      </c>
      <c r="J29" s="46" t="s">
        <v>40</v>
      </c>
      <c r="K29" s="45"/>
    </row>
    <row r="30" spans="2:11" s="1" customFormat="1" ht="14.45" customHeight="1">
      <c r="B30" s="41"/>
      <c r="C30" s="42"/>
      <c r="D30" s="49" t="s">
        <v>41</v>
      </c>
      <c r="E30" s="49" t="s">
        <v>42</v>
      </c>
      <c r="F30" s="130">
        <f>ROUND(SUM(BE80:BE115),2)</f>
        <v>0</v>
      </c>
      <c r="G30" s="42"/>
      <c r="H30" s="42"/>
      <c r="I30" s="131">
        <v>0.21</v>
      </c>
      <c r="J30" s="130">
        <f>ROUND(ROUND((SUM(BE80:BE115)),2)*I30,2)</f>
        <v>0</v>
      </c>
      <c r="K30" s="45"/>
    </row>
    <row r="31" spans="2:11" s="1" customFormat="1" ht="14.45" customHeight="1">
      <c r="B31" s="41"/>
      <c r="C31" s="42"/>
      <c r="D31" s="42"/>
      <c r="E31" s="49" t="s">
        <v>43</v>
      </c>
      <c r="F31" s="130">
        <f>ROUND(SUM(BF80:BF115),2)</f>
        <v>0</v>
      </c>
      <c r="G31" s="42"/>
      <c r="H31" s="42"/>
      <c r="I31" s="131">
        <v>0.15</v>
      </c>
      <c r="J31" s="130">
        <f>ROUND(ROUND((SUM(BF80:BF115)),2)*I31,2)</f>
        <v>0</v>
      </c>
      <c r="K31" s="45"/>
    </row>
    <row r="32" spans="2:11" s="1" customFormat="1" ht="14.45" customHeight="1" hidden="1">
      <c r="B32" s="41"/>
      <c r="C32" s="42"/>
      <c r="D32" s="42"/>
      <c r="E32" s="49" t="s">
        <v>44</v>
      </c>
      <c r="F32" s="130">
        <f>ROUND(SUM(BG80:BG115),2)</f>
        <v>0</v>
      </c>
      <c r="G32" s="42"/>
      <c r="H32" s="42"/>
      <c r="I32" s="131">
        <v>0.21</v>
      </c>
      <c r="J32" s="130">
        <v>0</v>
      </c>
      <c r="K32" s="45"/>
    </row>
    <row r="33" spans="2:11" s="1" customFormat="1" ht="14.45" customHeight="1" hidden="1">
      <c r="B33" s="41"/>
      <c r="C33" s="42"/>
      <c r="D33" s="42"/>
      <c r="E33" s="49" t="s">
        <v>45</v>
      </c>
      <c r="F33" s="130">
        <f>ROUND(SUM(BH80:BH115),2)</f>
        <v>0</v>
      </c>
      <c r="G33" s="42"/>
      <c r="H33" s="42"/>
      <c r="I33" s="131">
        <v>0.15</v>
      </c>
      <c r="J33" s="130">
        <v>0</v>
      </c>
      <c r="K33" s="45"/>
    </row>
    <row r="34" spans="2:11" s="1" customFormat="1" ht="14.45" customHeight="1" hidden="1">
      <c r="B34" s="41"/>
      <c r="C34" s="42"/>
      <c r="D34" s="42"/>
      <c r="E34" s="49" t="s">
        <v>46</v>
      </c>
      <c r="F34" s="130">
        <f>ROUND(SUM(BI80:BI115),2)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47</v>
      </c>
      <c r="E36" s="79"/>
      <c r="F36" s="79"/>
      <c r="G36" s="134" t="s">
        <v>48</v>
      </c>
      <c r="H36" s="135" t="s">
        <v>49</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105</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401" t="str">
        <f>E7</f>
        <v>Modernizace skladu odpadků v ZŠ genpor. Fr. Peřiny, Socháňova 1139 Praha 6 - Řepy</v>
      </c>
      <c r="F45" s="402"/>
      <c r="G45" s="402"/>
      <c r="H45" s="402"/>
      <c r="I45" s="118"/>
      <c r="J45" s="42"/>
      <c r="K45" s="45"/>
    </row>
    <row r="46" spans="2:11" s="1" customFormat="1" ht="14.45" customHeight="1">
      <c r="B46" s="41"/>
      <c r="C46" s="37" t="s">
        <v>103</v>
      </c>
      <c r="D46" s="42"/>
      <c r="E46" s="42"/>
      <c r="F46" s="42"/>
      <c r="G46" s="42"/>
      <c r="H46" s="42"/>
      <c r="I46" s="118"/>
      <c r="J46" s="42"/>
      <c r="K46" s="45"/>
    </row>
    <row r="47" spans="2:11" s="1" customFormat="1" ht="17.25" customHeight="1">
      <c r="B47" s="41"/>
      <c r="C47" s="42"/>
      <c r="D47" s="42"/>
      <c r="E47" s="403" t="str">
        <f>E9</f>
        <v>D.1.4c - Vzduchotechnika</v>
      </c>
      <c r="F47" s="404"/>
      <c r="G47" s="404"/>
      <c r="H47" s="404"/>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 xml:space="preserve"> </v>
      </c>
      <c r="G49" s="42"/>
      <c r="H49" s="42"/>
      <c r="I49" s="119" t="s">
        <v>25</v>
      </c>
      <c r="J49" s="120" t="str">
        <f>IF(J12="","",J12)</f>
        <v>14. 5. 2018</v>
      </c>
      <c r="K49" s="45"/>
    </row>
    <row r="50" spans="2:11" s="1" customFormat="1" ht="6.95" customHeight="1">
      <c r="B50" s="41"/>
      <c r="C50" s="42"/>
      <c r="D50" s="42"/>
      <c r="E50" s="42"/>
      <c r="F50" s="42"/>
      <c r="G50" s="42"/>
      <c r="H50" s="42"/>
      <c r="I50" s="118"/>
      <c r="J50" s="42"/>
      <c r="K50" s="45"/>
    </row>
    <row r="51" spans="2:11" s="1" customFormat="1" ht="15">
      <c r="B51" s="41"/>
      <c r="C51" s="37" t="s">
        <v>27</v>
      </c>
      <c r="D51" s="42"/>
      <c r="E51" s="42"/>
      <c r="F51" s="35" t="str">
        <f>E15</f>
        <v>Městská část Praha 17, Žalanského č.p. 291/12b</v>
      </c>
      <c r="G51" s="42"/>
      <c r="H51" s="42"/>
      <c r="I51" s="119" t="s">
        <v>33</v>
      </c>
      <c r="J51" s="392" t="str">
        <f>E21</f>
        <v>Ing. Tomáš Řičař</v>
      </c>
      <c r="K51" s="45"/>
    </row>
    <row r="52" spans="2:11" s="1" customFormat="1" ht="14.45" customHeight="1">
      <c r="B52" s="41"/>
      <c r="C52" s="37" t="s">
        <v>31</v>
      </c>
      <c r="D52" s="42"/>
      <c r="E52" s="42"/>
      <c r="F52" s="35" t="str">
        <f>IF(E18="","",E18)</f>
        <v/>
      </c>
      <c r="G52" s="42"/>
      <c r="H52" s="42"/>
      <c r="I52" s="118"/>
      <c r="J52" s="396"/>
      <c r="K52" s="45"/>
    </row>
    <row r="53" spans="2:11" s="1" customFormat="1" ht="10.35" customHeight="1">
      <c r="B53" s="41"/>
      <c r="C53" s="42"/>
      <c r="D53" s="42"/>
      <c r="E53" s="42"/>
      <c r="F53" s="42"/>
      <c r="G53" s="42"/>
      <c r="H53" s="42"/>
      <c r="I53" s="118"/>
      <c r="J53" s="42"/>
      <c r="K53" s="45"/>
    </row>
    <row r="54" spans="2:11" s="1" customFormat="1" ht="29.25" customHeight="1">
      <c r="B54" s="41"/>
      <c r="C54" s="144" t="s">
        <v>106</v>
      </c>
      <c r="D54" s="132"/>
      <c r="E54" s="132"/>
      <c r="F54" s="132"/>
      <c r="G54" s="132"/>
      <c r="H54" s="132"/>
      <c r="I54" s="145"/>
      <c r="J54" s="146" t="s">
        <v>107</v>
      </c>
      <c r="K54" s="147"/>
    </row>
    <row r="55" spans="2:11" s="1" customFormat="1" ht="10.35" customHeight="1">
      <c r="B55" s="41"/>
      <c r="C55" s="42"/>
      <c r="D55" s="42"/>
      <c r="E55" s="42"/>
      <c r="F55" s="42"/>
      <c r="G55" s="42"/>
      <c r="H55" s="42"/>
      <c r="I55" s="118"/>
      <c r="J55" s="42"/>
      <c r="K55" s="45"/>
    </row>
    <row r="56" spans="2:47" s="1" customFormat="1" ht="29.25" customHeight="1">
      <c r="B56" s="41"/>
      <c r="C56" s="148" t="s">
        <v>108</v>
      </c>
      <c r="D56" s="42"/>
      <c r="E56" s="42"/>
      <c r="F56" s="42"/>
      <c r="G56" s="42"/>
      <c r="H56" s="42"/>
      <c r="I56" s="118"/>
      <c r="J56" s="128">
        <f>J80</f>
        <v>0</v>
      </c>
      <c r="K56" s="45"/>
      <c r="AU56" s="24" t="s">
        <v>109</v>
      </c>
    </row>
    <row r="57" spans="2:11" s="7" customFormat="1" ht="24.95" customHeight="1">
      <c r="B57" s="149"/>
      <c r="C57" s="150"/>
      <c r="D57" s="151" t="s">
        <v>827</v>
      </c>
      <c r="E57" s="152"/>
      <c r="F57" s="152"/>
      <c r="G57" s="152"/>
      <c r="H57" s="152"/>
      <c r="I57" s="153"/>
      <c r="J57" s="154">
        <f>J81</f>
        <v>0</v>
      </c>
      <c r="K57" s="155"/>
    </row>
    <row r="58" spans="2:11" s="7" customFormat="1" ht="24.95" customHeight="1">
      <c r="B58" s="149"/>
      <c r="C58" s="150"/>
      <c r="D58" s="151" t="s">
        <v>828</v>
      </c>
      <c r="E58" s="152"/>
      <c r="F58" s="152"/>
      <c r="G58" s="152"/>
      <c r="H58" s="152"/>
      <c r="I58" s="153"/>
      <c r="J58" s="154">
        <f>J93</f>
        <v>0</v>
      </c>
      <c r="K58" s="155"/>
    </row>
    <row r="59" spans="2:11" s="7" customFormat="1" ht="24.95" customHeight="1">
      <c r="B59" s="149"/>
      <c r="C59" s="150"/>
      <c r="D59" s="151" t="s">
        <v>829</v>
      </c>
      <c r="E59" s="152"/>
      <c r="F59" s="152"/>
      <c r="G59" s="152"/>
      <c r="H59" s="152"/>
      <c r="I59" s="153"/>
      <c r="J59" s="154">
        <f>J105</f>
        <v>0</v>
      </c>
      <c r="K59" s="155"/>
    </row>
    <row r="60" spans="2:11" s="7" customFormat="1" ht="24.95" customHeight="1">
      <c r="B60" s="149"/>
      <c r="C60" s="150"/>
      <c r="D60" s="151" t="s">
        <v>830</v>
      </c>
      <c r="E60" s="152"/>
      <c r="F60" s="152"/>
      <c r="G60" s="152"/>
      <c r="H60" s="152"/>
      <c r="I60" s="153"/>
      <c r="J60" s="154">
        <f>J109</f>
        <v>0</v>
      </c>
      <c r="K60" s="155"/>
    </row>
    <row r="61" spans="2:11" s="1" customFormat="1" ht="21.75" customHeight="1">
      <c r="B61" s="41"/>
      <c r="C61" s="42"/>
      <c r="D61" s="42"/>
      <c r="E61" s="42"/>
      <c r="F61" s="42"/>
      <c r="G61" s="42"/>
      <c r="H61" s="42"/>
      <c r="I61" s="118"/>
      <c r="J61" s="42"/>
      <c r="K61" s="45"/>
    </row>
    <row r="62" spans="2:11" s="1" customFormat="1" ht="6.95" customHeight="1">
      <c r="B62" s="56"/>
      <c r="C62" s="57"/>
      <c r="D62" s="57"/>
      <c r="E62" s="57"/>
      <c r="F62" s="57"/>
      <c r="G62" s="57"/>
      <c r="H62" s="57"/>
      <c r="I62" s="139"/>
      <c r="J62" s="57"/>
      <c r="K62" s="58"/>
    </row>
    <row r="66" spans="2:12" s="1" customFormat="1" ht="6.95" customHeight="1">
      <c r="B66" s="59"/>
      <c r="C66" s="60"/>
      <c r="D66" s="60"/>
      <c r="E66" s="60"/>
      <c r="F66" s="60"/>
      <c r="G66" s="60"/>
      <c r="H66" s="60"/>
      <c r="I66" s="142"/>
      <c r="J66" s="60"/>
      <c r="K66" s="60"/>
      <c r="L66" s="61"/>
    </row>
    <row r="67" spans="2:12" s="1" customFormat="1" ht="36.95" customHeight="1">
      <c r="B67" s="41"/>
      <c r="C67" s="62" t="s">
        <v>125</v>
      </c>
      <c r="D67" s="63"/>
      <c r="E67" s="63"/>
      <c r="F67" s="63"/>
      <c r="G67" s="63"/>
      <c r="H67" s="63"/>
      <c r="I67" s="163"/>
      <c r="J67" s="63"/>
      <c r="K67" s="63"/>
      <c r="L67" s="61"/>
    </row>
    <row r="68" spans="2:12" s="1" customFormat="1" ht="6.95" customHeight="1">
      <c r="B68" s="41"/>
      <c r="C68" s="63"/>
      <c r="D68" s="63"/>
      <c r="E68" s="63"/>
      <c r="F68" s="63"/>
      <c r="G68" s="63"/>
      <c r="H68" s="63"/>
      <c r="I68" s="163"/>
      <c r="J68" s="63"/>
      <c r="K68" s="63"/>
      <c r="L68" s="61"/>
    </row>
    <row r="69" spans="2:12" s="1" customFormat="1" ht="14.45" customHeight="1">
      <c r="B69" s="41"/>
      <c r="C69" s="65" t="s">
        <v>18</v>
      </c>
      <c r="D69" s="63"/>
      <c r="E69" s="63"/>
      <c r="F69" s="63"/>
      <c r="G69" s="63"/>
      <c r="H69" s="63"/>
      <c r="I69" s="163"/>
      <c r="J69" s="63"/>
      <c r="K69" s="63"/>
      <c r="L69" s="61"/>
    </row>
    <row r="70" spans="2:12" s="1" customFormat="1" ht="16.5" customHeight="1">
      <c r="B70" s="41"/>
      <c r="C70" s="63"/>
      <c r="D70" s="63"/>
      <c r="E70" s="397" t="str">
        <f>E7</f>
        <v>Modernizace skladu odpadků v ZŠ genpor. Fr. Peřiny, Socháňova 1139 Praha 6 - Řepy</v>
      </c>
      <c r="F70" s="398"/>
      <c r="G70" s="398"/>
      <c r="H70" s="398"/>
      <c r="I70" s="163"/>
      <c r="J70" s="63"/>
      <c r="K70" s="63"/>
      <c r="L70" s="61"/>
    </row>
    <row r="71" spans="2:12" s="1" customFormat="1" ht="14.45" customHeight="1">
      <c r="B71" s="41"/>
      <c r="C71" s="65" t="s">
        <v>103</v>
      </c>
      <c r="D71" s="63"/>
      <c r="E71" s="63"/>
      <c r="F71" s="63"/>
      <c r="G71" s="63"/>
      <c r="H71" s="63"/>
      <c r="I71" s="163"/>
      <c r="J71" s="63"/>
      <c r="K71" s="63"/>
      <c r="L71" s="61"/>
    </row>
    <row r="72" spans="2:12" s="1" customFormat="1" ht="17.25" customHeight="1">
      <c r="B72" s="41"/>
      <c r="C72" s="63"/>
      <c r="D72" s="63"/>
      <c r="E72" s="364" t="str">
        <f>E9</f>
        <v>D.1.4c - Vzduchotechnika</v>
      </c>
      <c r="F72" s="399"/>
      <c r="G72" s="399"/>
      <c r="H72" s="399"/>
      <c r="I72" s="163"/>
      <c r="J72" s="63"/>
      <c r="K72" s="63"/>
      <c r="L72" s="61"/>
    </row>
    <row r="73" spans="2:12" s="1" customFormat="1" ht="6.95" customHeight="1">
      <c r="B73" s="41"/>
      <c r="C73" s="63"/>
      <c r="D73" s="63"/>
      <c r="E73" s="63"/>
      <c r="F73" s="63"/>
      <c r="G73" s="63"/>
      <c r="H73" s="63"/>
      <c r="I73" s="163"/>
      <c r="J73" s="63"/>
      <c r="K73" s="63"/>
      <c r="L73" s="61"/>
    </row>
    <row r="74" spans="2:12" s="1" customFormat="1" ht="18" customHeight="1">
      <c r="B74" s="41"/>
      <c r="C74" s="65" t="s">
        <v>23</v>
      </c>
      <c r="D74" s="63"/>
      <c r="E74" s="63"/>
      <c r="F74" s="164" t="str">
        <f>F12</f>
        <v xml:space="preserve"> </v>
      </c>
      <c r="G74" s="63"/>
      <c r="H74" s="63"/>
      <c r="I74" s="165" t="s">
        <v>25</v>
      </c>
      <c r="J74" s="73" t="str">
        <f>IF(J12="","",J12)</f>
        <v>14. 5. 2018</v>
      </c>
      <c r="K74" s="63"/>
      <c r="L74" s="61"/>
    </row>
    <row r="75" spans="2:12" s="1" customFormat="1" ht="6.95" customHeight="1">
      <c r="B75" s="41"/>
      <c r="C75" s="63"/>
      <c r="D75" s="63"/>
      <c r="E75" s="63"/>
      <c r="F75" s="63"/>
      <c r="G75" s="63"/>
      <c r="H75" s="63"/>
      <c r="I75" s="163"/>
      <c r="J75" s="63"/>
      <c r="K75" s="63"/>
      <c r="L75" s="61"/>
    </row>
    <row r="76" spans="2:12" s="1" customFormat="1" ht="15">
      <c r="B76" s="41"/>
      <c r="C76" s="65" t="s">
        <v>27</v>
      </c>
      <c r="D76" s="63"/>
      <c r="E76" s="63"/>
      <c r="F76" s="164" t="str">
        <f>E15</f>
        <v>Městská část Praha 17, Žalanského č.p. 291/12b</v>
      </c>
      <c r="G76" s="63"/>
      <c r="H76" s="63"/>
      <c r="I76" s="165" t="s">
        <v>33</v>
      </c>
      <c r="J76" s="164" t="str">
        <f>E21</f>
        <v>Ing. Tomáš Řičař</v>
      </c>
      <c r="K76" s="63"/>
      <c r="L76" s="61"/>
    </row>
    <row r="77" spans="2:12" s="1" customFormat="1" ht="14.45" customHeight="1">
      <c r="B77" s="41"/>
      <c r="C77" s="65" t="s">
        <v>31</v>
      </c>
      <c r="D77" s="63"/>
      <c r="E77" s="63"/>
      <c r="F77" s="164" t="str">
        <f>IF(E18="","",E18)</f>
        <v/>
      </c>
      <c r="G77" s="63"/>
      <c r="H77" s="63"/>
      <c r="I77" s="163"/>
      <c r="J77" s="63"/>
      <c r="K77" s="63"/>
      <c r="L77" s="61"/>
    </row>
    <row r="78" spans="2:12" s="1" customFormat="1" ht="10.35" customHeight="1">
      <c r="B78" s="41"/>
      <c r="C78" s="63"/>
      <c r="D78" s="63"/>
      <c r="E78" s="63"/>
      <c r="F78" s="63"/>
      <c r="G78" s="63"/>
      <c r="H78" s="63"/>
      <c r="I78" s="163"/>
      <c r="J78" s="63"/>
      <c r="K78" s="63"/>
      <c r="L78" s="61"/>
    </row>
    <row r="79" spans="2:20" s="9" customFormat="1" ht="29.25" customHeight="1">
      <c r="B79" s="166"/>
      <c r="C79" s="167" t="s">
        <v>126</v>
      </c>
      <c r="D79" s="168" t="s">
        <v>56</v>
      </c>
      <c r="E79" s="168" t="s">
        <v>52</v>
      </c>
      <c r="F79" s="168" t="s">
        <v>127</v>
      </c>
      <c r="G79" s="168" t="s">
        <v>128</v>
      </c>
      <c r="H79" s="168" t="s">
        <v>129</v>
      </c>
      <c r="I79" s="169" t="s">
        <v>130</v>
      </c>
      <c r="J79" s="168" t="s">
        <v>107</v>
      </c>
      <c r="K79" s="170" t="s">
        <v>131</v>
      </c>
      <c r="L79" s="171"/>
      <c r="M79" s="81" t="s">
        <v>132</v>
      </c>
      <c r="N79" s="82" t="s">
        <v>41</v>
      </c>
      <c r="O79" s="82" t="s">
        <v>133</v>
      </c>
      <c r="P79" s="82" t="s">
        <v>134</v>
      </c>
      <c r="Q79" s="82" t="s">
        <v>135</v>
      </c>
      <c r="R79" s="82" t="s">
        <v>136</v>
      </c>
      <c r="S79" s="82" t="s">
        <v>137</v>
      </c>
      <c r="T79" s="83" t="s">
        <v>138</v>
      </c>
    </row>
    <row r="80" spans="2:63" s="1" customFormat="1" ht="29.25" customHeight="1">
      <c r="B80" s="41"/>
      <c r="C80" s="87" t="s">
        <v>108</v>
      </c>
      <c r="D80" s="63"/>
      <c r="E80" s="63"/>
      <c r="F80" s="63"/>
      <c r="G80" s="63"/>
      <c r="H80" s="63"/>
      <c r="I80" s="163"/>
      <c r="J80" s="172">
        <f>BK80</f>
        <v>0</v>
      </c>
      <c r="K80" s="63"/>
      <c r="L80" s="61"/>
      <c r="M80" s="84"/>
      <c r="N80" s="85"/>
      <c r="O80" s="85"/>
      <c r="P80" s="173">
        <f>P81+P93+P105+P109</f>
        <v>0</v>
      </c>
      <c r="Q80" s="85"/>
      <c r="R80" s="173">
        <f>R81+R93+R105+R109</f>
        <v>0</v>
      </c>
      <c r="S80" s="85"/>
      <c r="T80" s="174">
        <f>T81+T93+T105+T109</f>
        <v>0</v>
      </c>
      <c r="AT80" s="24" t="s">
        <v>70</v>
      </c>
      <c r="AU80" s="24" t="s">
        <v>109</v>
      </c>
      <c r="BK80" s="175">
        <f>BK81+BK93+BK105+BK109</f>
        <v>0</v>
      </c>
    </row>
    <row r="81" spans="2:63" s="10" customFormat="1" ht="37.35" customHeight="1">
      <c r="B81" s="176"/>
      <c r="C81" s="177"/>
      <c r="D81" s="190" t="s">
        <v>70</v>
      </c>
      <c r="E81" s="274" t="s">
        <v>831</v>
      </c>
      <c r="F81" s="274" t="s">
        <v>832</v>
      </c>
      <c r="G81" s="177"/>
      <c r="H81" s="177"/>
      <c r="I81" s="180"/>
      <c r="J81" s="275">
        <f>BK81</f>
        <v>0</v>
      </c>
      <c r="K81" s="177"/>
      <c r="L81" s="182"/>
      <c r="M81" s="183"/>
      <c r="N81" s="184"/>
      <c r="O81" s="184"/>
      <c r="P81" s="185">
        <f>SUM(P82:P92)</f>
        <v>0</v>
      </c>
      <c r="Q81" s="184"/>
      <c r="R81" s="185">
        <f>SUM(R82:R92)</f>
        <v>0</v>
      </c>
      <c r="S81" s="184"/>
      <c r="T81" s="186">
        <f>SUM(T82:T92)</f>
        <v>0</v>
      </c>
      <c r="AR81" s="187" t="s">
        <v>79</v>
      </c>
      <c r="AT81" s="188" t="s">
        <v>70</v>
      </c>
      <c r="AU81" s="188" t="s">
        <v>71</v>
      </c>
      <c r="AY81" s="187" t="s">
        <v>141</v>
      </c>
      <c r="BK81" s="189">
        <f>SUM(BK82:BK92)</f>
        <v>0</v>
      </c>
    </row>
    <row r="82" spans="2:65" s="1" customFormat="1" ht="38.25" customHeight="1">
      <c r="B82" s="41"/>
      <c r="C82" s="231" t="s">
        <v>79</v>
      </c>
      <c r="D82" s="231" t="s">
        <v>172</v>
      </c>
      <c r="E82" s="232" t="s">
        <v>833</v>
      </c>
      <c r="F82" s="233" t="s">
        <v>834</v>
      </c>
      <c r="G82" s="234" t="s">
        <v>835</v>
      </c>
      <c r="H82" s="235">
        <v>1</v>
      </c>
      <c r="I82" s="236"/>
      <c r="J82" s="237">
        <f aca="true" t="shared" si="0" ref="J82:J92">ROUND(I82*H82,2)</f>
        <v>0</v>
      </c>
      <c r="K82" s="233" t="s">
        <v>21</v>
      </c>
      <c r="L82" s="238"/>
      <c r="M82" s="239" t="s">
        <v>21</v>
      </c>
      <c r="N82" s="240" t="s">
        <v>42</v>
      </c>
      <c r="O82" s="42"/>
      <c r="P82" s="202">
        <f aca="true" t="shared" si="1" ref="P82:P92">O82*H82</f>
        <v>0</v>
      </c>
      <c r="Q82" s="202">
        <v>0</v>
      </c>
      <c r="R82" s="202">
        <f aca="true" t="shared" si="2" ref="R82:R92">Q82*H82</f>
        <v>0</v>
      </c>
      <c r="S82" s="202">
        <v>0</v>
      </c>
      <c r="T82" s="203">
        <f aca="true" t="shared" si="3" ref="T82:T92">S82*H82</f>
        <v>0</v>
      </c>
      <c r="AR82" s="24" t="s">
        <v>175</v>
      </c>
      <c r="AT82" s="24" t="s">
        <v>172</v>
      </c>
      <c r="AU82" s="24" t="s">
        <v>79</v>
      </c>
      <c r="AY82" s="24" t="s">
        <v>141</v>
      </c>
      <c r="BE82" s="204">
        <f aca="true" t="shared" si="4" ref="BE82:BE92">IF(N82="základní",J82,0)</f>
        <v>0</v>
      </c>
      <c r="BF82" s="204">
        <f aca="true" t="shared" si="5" ref="BF82:BF92">IF(N82="snížená",J82,0)</f>
        <v>0</v>
      </c>
      <c r="BG82" s="204">
        <f aca="true" t="shared" si="6" ref="BG82:BG92">IF(N82="zákl. přenesená",J82,0)</f>
        <v>0</v>
      </c>
      <c r="BH82" s="204">
        <f aca="true" t="shared" si="7" ref="BH82:BH92">IF(N82="sníž. přenesená",J82,0)</f>
        <v>0</v>
      </c>
      <c r="BI82" s="204">
        <f aca="true" t="shared" si="8" ref="BI82:BI92">IF(N82="nulová",J82,0)</f>
        <v>0</v>
      </c>
      <c r="BJ82" s="24" t="s">
        <v>79</v>
      </c>
      <c r="BK82" s="204">
        <f aca="true" t="shared" si="9" ref="BK82:BK92">ROUND(I82*H82,2)</f>
        <v>0</v>
      </c>
      <c r="BL82" s="24" t="s">
        <v>149</v>
      </c>
      <c r="BM82" s="24" t="s">
        <v>81</v>
      </c>
    </row>
    <row r="83" spans="2:65" s="1" customFormat="1" ht="16.5" customHeight="1">
      <c r="B83" s="41"/>
      <c r="C83" s="231" t="s">
        <v>81</v>
      </c>
      <c r="D83" s="231" t="s">
        <v>172</v>
      </c>
      <c r="E83" s="232" t="s">
        <v>836</v>
      </c>
      <c r="F83" s="233" t="s">
        <v>837</v>
      </c>
      <c r="G83" s="234" t="s">
        <v>838</v>
      </c>
      <c r="H83" s="235">
        <v>1</v>
      </c>
      <c r="I83" s="236"/>
      <c r="J83" s="237">
        <f t="shared" si="0"/>
        <v>0</v>
      </c>
      <c r="K83" s="233" t="s">
        <v>21</v>
      </c>
      <c r="L83" s="238"/>
      <c r="M83" s="239" t="s">
        <v>21</v>
      </c>
      <c r="N83" s="240" t="s">
        <v>42</v>
      </c>
      <c r="O83" s="42"/>
      <c r="P83" s="202">
        <f t="shared" si="1"/>
        <v>0</v>
      </c>
      <c r="Q83" s="202">
        <v>0</v>
      </c>
      <c r="R83" s="202">
        <f t="shared" si="2"/>
        <v>0</v>
      </c>
      <c r="S83" s="202">
        <v>0</v>
      </c>
      <c r="T83" s="203">
        <f t="shared" si="3"/>
        <v>0</v>
      </c>
      <c r="AR83" s="24" t="s">
        <v>175</v>
      </c>
      <c r="AT83" s="24" t="s">
        <v>172</v>
      </c>
      <c r="AU83" s="24" t="s">
        <v>79</v>
      </c>
      <c r="AY83" s="24" t="s">
        <v>141</v>
      </c>
      <c r="BE83" s="204">
        <f t="shared" si="4"/>
        <v>0</v>
      </c>
      <c r="BF83" s="204">
        <f t="shared" si="5"/>
        <v>0</v>
      </c>
      <c r="BG83" s="204">
        <f t="shared" si="6"/>
        <v>0</v>
      </c>
      <c r="BH83" s="204">
        <f t="shared" si="7"/>
        <v>0</v>
      </c>
      <c r="BI83" s="204">
        <f t="shared" si="8"/>
        <v>0</v>
      </c>
      <c r="BJ83" s="24" t="s">
        <v>79</v>
      </c>
      <c r="BK83" s="204">
        <f t="shared" si="9"/>
        <v>0</v>
      </c>
      <c r="BL83" s="24" t="s">
        <v>149</v>
      </c>
      <c r="BM83" s="24" t="s">
        <v>149</v>
      </c>
    </row>
    <row r="84" spans="2:65" s="1" customFormat="1" ht="25.5" customHeight="1">
      <c r="B84" s="41"/>
      <c r="C84" s="231" t="s">
        <v>142</v>
      </c>
      <c r="D84" s="231" t="s">
        <v>172</v>
      </c>
      <c r="E84" s="232" t="s">
        <v>839</v>
      </c>
      <c r="F84" s="233" t="s">
        <v>840</v>
      </c>
      <c r="G84" s="234" t="s">
        <v>838</v>
      </c>
      <c r="H84" s="235">
        <v>1</v>
      </c>
      <c r="I84" s="236"/>
      <c r="J84" s="237">
        <f t="shared" si="0"/>
        <v>0</v>
      </c>
      <c r="K84" s="233" t="s">
        <v>21</v>
      </c>
      <c r="L84" s="238"/>
      <c r="M84" s="239" t="s">
        <v>21</v>
      </c>
      <c r="N84" s="240" t="s">
        <v>42</v>
      </c>
      <c r="O84" s="42"/>
      <c r="P84" s="202">
        <f t="shared" si="1"/>
        <v>0</v>
      </c>
      <c r="Q84" s="202">
        <v>0</v>
      </c>
      <c r="R84" s="202">
        <f t="shared" si="2"/>
        <v>0</v>
      </c>
      <c r="S84" s="202">
        <v>0</v>
      </c>
      <c r="T84" s="203">
        <f t="shared" si="3"/>
        <v>0</v>
      </c>
      <c r="AR84" s="24" t="s">
        <v>175</v>
      </c>
      <c r="AT84" s="24" t="s">
        <v>172</v>
      </c>
      <c r="AU84" s="24" t="s">
        <v>79</v>
      </c>
      <c r="AY84" s="24" t="s">
        <v>141</v>
      </c>
      <c r="BE84" s="204">
        <f t="shared" si="4"/>
        <v>0</v>
      </c>
      <c r="BF84" s="204">
        <f t="shared" si="5"/>
        <v>0</v>
      </c>
      <c r="BG84" s="204">
        <f t="shared" si="6"/>
        <v>0</v>
      </c>
      <c r="BH84" s="204">
        <f t="shared" si="7"/>
        <v>0</v>
      </c>
      <c r="BI84" s="204">
        <f t="shared" si="8"/>
        <v>0</v>
      </c>
      <c r="BJ84" s="24" t="s">
        <v>79</v>
      </c>
      <c r="BK84" s="204">
        <f t="shared" si="9"/>
        <v>0</v>
      </c>
      <c r="BL84" s="24" t="s">
        <v>149</v>
      </c>
      <c r="BM84" s="24" t="s">
        <v>178</v>
      </c>
    </row>
    <row r="85" spans="2:65" s="1" customFormat="1" ht="16.5" customHeight="1">
      <c r="B85" s="41"/>
      <c r="C85" s="231" t="s">
        <v>149</v>
      </c>
      <c r="D85" s="231" t="s">
        <v>172</v>
      </c>
      <c r="E85" s="232" t="s">
        <v>841</v>
      </c>
      <c r="F85" s="233" t="s">
        <v>842</v>
      </c>
      <c r="G85" s="234" t="s">
        <v>838</v>
      </c>
      <c r="H85" s="235">
        <v>1</v>
      </c>
      <c r="I85" s="236"/>
      <c r="J85" s="237">
        <f t="shared" si="0"/>
        <v>0</v>
      </c>
      <c r="K85" s="233" t="s">
        <v>21</v>
      </c>
      <c r="L85" s="238"/>
      <c r="M85" s="239" t="s">
        <v>21</v>
      </c>
      <c r="N85" s="240" t="s">
        <v>42</v>
      </c>
      <c r="O85" s="42"/>
      <c r="P85" s="202">
        <f t="shared" si="1"/>
        <v>0</v>
      </c>
      <c r="Q85" s="202">
        <v>0</v>
      </c>
      <c r="R85" s="202">
        <f t="shared" si="2"/>
        <v>0</v>
      </c>
      <c r="S85" s="202">
        <v>0</v>
      </c>
      <c r="T85" s="203">
        <f t="shared" si="3"/>
        <v>0</v>
      </c>
      <c r="AR85" s="24" t="s">
        <v>175</v>
      </c>
      <c r="AT85" s="24" t="s">
        <v>172</v>
      </c>
      <c r="AU85" s="24" t="s">
        <v>79</v>
      </c>
      <c r="AY85" s="24" t="s">
        <v>141</v>
      </c>
      <c r="BE85" s="204">
        <f t="shared" si="4"/>
        <v>0</v>
      </c>
      <c r="BF85" s="204">
        <f t="shared" si="5"/>
        <v>0</v>
      </c>
      <c r="BG85" s="204">
        <f t="shared" si="6"/>
        <v>0</v>
      </c>
      <c r="BH85" s="204">
        <f t="shared" si="7"/>
        <v>0</v>
      </c>
      <c r="BI85" s="204">
        <f t="shared" si="8"/>
        <v>0</v>
      </c>
      <c r="BJ85" s="24" t="s">
        <v>79</v>
      </c>
      <c r="BK85" s="204">
        <f t="shared" si="9"/>
        <v>0</v>
      </c>
      <c r="BL85" s="24" t="s">
        <v>149</v>
      </c>
      <c r="BM85" s="24" t="s">
        <v>175</v>
      </c>
    </row>
    <row r="86" spans="2:65" s="1" customFormat="1" ht="25.5" customHeight="1">
      <c r="B86" s="41"/>
      <c r="C86" s="231" t="s">
        <v>171</v>
      </c>
      <c r="D86" s="231" t="s">
        <v>172</v>
      </c>
      <c r="E86" s="232" t="s">
        <v>843</v>
      </c>
      <c r="F86" s="233" t="s">
        <v>844</v>
      </c>
      <c r="G86" s="234" t="s">
        <v>838</v>
      </c>
      <c r="H86" s="235">
        <v>1</v>
      </c>
      <c r="I86" s="236"/>
      <c r="J86" s="237">
        <f t="shared" si="0"/>
        <v>0</v>
      </c>
      <c r="K86" s="233" t="s">
        <v>21</v>
      </c>
      <c r="L86" s="238"/>
      <c r="M86" s="239" t="s">
        <v>21</v>
      </c>
      <c r="N86" s="240" t="s">
        <v>42</v>
      </c>
      <c r="O86" s="42"/>
      <c r="P86" s="202">
        <f t="shared" si="1"/>
        <v>0</v>
      </c>
      <c r="Q86" s="202">
        <v>0</v>
      </c>
      <c r="R86" s="202">
        <f t="shared" si="2"/>
        <v>0</v>
      </c>
      <c r="S86" s="202">
        <v>0</v>
      </c>
      <c r="T86" s="203">
        <f t="shared" si="3"/>
        <v>0</v>
      </c>
      <c r="AR86" s="24" t="s">
        <v>175</v>
      </c>
      <c r="AT86" s="24" t="s">
        <v>172</v>
      </c>
      <c r="AU86" s="24" t="s">
        <v>79</v>
      </c>
      <c r="AY86" s="24" t="s">
        <v>141</v>
      </c>
      <c r="BE86" s="204">
        <f t="shared" si="4"/>
        <v>0</v>
      </c>
      <c r="BF86" s="204">
        <f t="shared" si="5"/>
        <v>0</v>
      </c>
      <c r="BG86" s="204">
        <f t="shared" si="6"/>
        <v>0</v>
      </c>
      <c r="BH86" s="204">
        <f t="shared" si="7"/>
        <v>0</v>
      </c>
      <c r="BI86" s="204">
        <f t="shared" si="8"/>
        <v>0</v>
      </c>
      <c r="BJ86" s="24" t="s">
        <v>79</v>
      </c>
      <c r="BK86" s="204">
        <f t="shared" si="9"/>
        <v>0</v>
      </c>
      <c r="BL86" s="24" t="s">
        <v>149</v>
      </c>
      <c r="BM86" s="24" t="s">
        <v>200</v>
      </c>
    </row>
    <row r="87" spans="2:65" s="1" customFormat="1" ht="25.5" customHeight="1">
      <c r="B87" s="41"/>
      <c r="C87" s="231" t="s">
        <v>178</v>
      </c>
      <c r="D87" s="231" t="s">
        <v>172</v>
      </c>
      <c r="E87" s="232" t="s">
        <v>845</v>
      </c>
      <c r="F87" s="233" t="s">
        <v>846</v>
      </c>
      <c r="G87" s="234" t="s">
        <v>838</v>
      </c>
      <c r="H87" s="235">
        <v>2</v>
      </c>
      <c r="I87" s="236"/>
      <c r="J87" s="237">
        <f t="shared" si="0"/>
        <v>0</v>
      </c>
      <c r="K87" s="233" t="s">
        <v>21</v>
      </c>
      <c r="L87" s="238"/>
      <c r="M87" s="239" t="s">
        <v>21</v>
      </c>
      <c r="N87" s="240" t="s">
        <v>42</v>
      </c>
      <c r="O87" s="42"/>
      <c r="P87" s="202">
        <f t="shared" si="1"/>
        <v>0</v>
      </c>
      <c r="Q87" s="202">
        <v>0</v>
      </c>
      <c r="R87" s="202">
        <f t="shared" si="2"/>
        <v>0</v>
      </c>
      <c r="S87" s="202">
        <v>0</v>
      </c>
      <c r="T87" s="203">
        <f t="shared" si="3"/>
        <v>0</v>
      </c>
      <c r="AR87" s="24" t="s">
        <v>175</v>
      </c>
      <c r="AT87" s="24" t="s">
        <v>172</v>
      </c>
      <c r="AU87" s="24" t="s">
        <v>79</v>
      </c>
      <c r="AY87" s="24" t="s">
        <v>141</v>
      </c>
      <c r="BE87" s="204">
        <f t="shared" si="4"/>
        <v>0</v>
      </c>
      <c r="BF87" s="204">
        <f t="shared" si="5"/>
        <v>0</v>
      </c>
      <c r="BG87" s="204">
        <f t="shared" si="6"/>
        <v>0</v>
      </c>
      <c r="BH87" s="204">
        <f t="shared" si="7"/>
        <v>0</v>
      </c>
      <c r="BI87" s="204">
        <f t="shared" si="8"/>
        <v>0</v>
      </c>
      <c r="BJ87" s="24" t="s">
        <v>79</v>
      </c>
      <c r="BK87" s="204">
        <f t="shared" si="9"/>
        <v>0</v>
      </c>
      <c r="BL87" s="24" t="s">
        <v>149</v>
      </c>
      <c r="BM87" s="24" t="s">
        <v>211</v>
      </c>
    </row>
    <row r="88" spans="2:65" s="1" customFormat="1" ht="25.5" customHeight="1">
      <c r="B88" s="41"/>
      <c r="C88" s="231" t="s">
        <v>183</v>
      </c>
      <c r="D88" s="231" t="s">
        <v>172</v>
      </c>
      <c r="E88" s="232" t="s">
        <v>847</v>
      </c>
      <c r="F88" s="233" t="s">
        <v>848</v>
      </c>
      <c r="G88" s="234" t="s">
        <v>838</v>
      </c>
      <c r="H88" s="235">
        <v>1</v>
      </c>
      <c r="I88" s="236"/>
      <c r="J88" s="237">
        <f t="shared" si="0"/>
        <v>0</v>
      </c>
      <c r="K88" s="233" t="s">
        <v>21</v>
      </c>
      <c r="L88" s="238"/>
      <c r="M88" s="239" t="s">
        <v>21</v>
      </c>
      <c r="N88" s="240" t="s">
        <v>42</v>
      </c>
      <c r="O88" s="42"/>
      <c r="P88" s="202">
        <f t="shared" si="1"/>
        <v>0</v>
      </c>
      <c r="Q88" s="202">
        <v>0</v>
      </c>
      <c r="R88" s="202">
        <f t="shared" si="2"/>
        <v>0</v>
      </c>
      <c r="S88" s="202">
        <v>0</v>
      </c>
      <c r="T88" s="203">
        <f t="shared" si="3"/>
        <v>0</v>
      </c>
      <c r="AR88" s="24" t="s">
        <v>175</v>
      </c>
      <c r="AT88" s="24" t="s">
        <v>172</v>
      </c>
      <c r="AU88" s="24" t="s">
        <v>79</v>
      </c>
      <c r="AY88" s="24" t="s">
        <v>141</v>
      </c>
      <c r="BE88" s="204">
        <f t="shared" si="4"/>
        <v>0</v>
      </c>
      <c r="BF88" s="204">
        <f t="shared" si="5"/>
        <v>0</v>
      </c>
      <c r="BG88" s="204">
        <f t="shared" si="6"/>
        <v>0</v>
      </c>
      <c r="BH88" s="204">
        <f t="shared" si="7"/>
        <v>0</v>
      </c>
      <c r="BI88" s="204">
        <f t="shared" si="8"/>
        <v>0</v>
      </c>
      <c r="BJ88" s="24" t="s">
        <v>79</v>
      </c>
      <c r="BK88" s="204">
        <f t="shared" si="9"/>
        <v>0</v>
      </c>
      <c r="BL88" s="24" t="s">
        <v>149</v>
      </c>
      <c r="BM88" s="24" t="s">
        <v>222</v>
      </c>
    </row>
    <row r="89" spans="2:65" s="1" customFormat="1" ht="16.5" customHeight="1">
      <c r="B89" s="41"/>
      <c r="C89" s="231" t="s">
        <v>175</v>
      </c>
      <c r="D89" s="231" t="s">
        <v>172</v>
      </c>
      <c r="E89" s="232" t="s">
        <v>849</v>
      </c>
      <c r="F89" s="233" t="s">
        <v>850</v>
      </c>
      <c r="G89" s="234" t="s">
        <v>851</v>
      </c>
      <c r="H89" s="235">
        <v>4</v>
      </c>
      <c r="I89" s="236"/>
      <c r="J89" s="237">
        <f t="shared" si="0"/>
        <v>0</v>
      </c>
      <c r="K89" s="233" t="s">
        <v>21</v>
      </c>
      <c r="L89" s="238"/>
      <c r="M89" s="239" t="s">
        <v>21</v>
      </c>
      <c r="N89" s="240" t="s">
        <v>42</v>
      </c>
      <c r="O89" s="42"/>
      <c r="P89" s="202">
        <f t="shared" si="1"/>
        <v>0</v>
      </c>
      <c r="Q89" s="202">
        <v>0</v>
      </c>
      <c r="R89" s="202">
        <f t="shared" si="2"/>
        <v>0</v>
      </c>
      <c r="S89" s="202">
        <v>0</v>
      </c>
      <c r="T89" s="203">
        <f t="shared" si="3"/>
        <v>0</v>
      </c>
      <c r="AR89" s="24" t="s">
        <v>175</v>
      </c>
      <c r="AT89" s="24" t="s">
        <v>172</v>
      </c>
      <c r="AU89" s="24" t="s">
        <v>79</v>
      </c>
      <c r="AY89" s="24" t="s">
        <v>141</v>
      </c>
      <c r="BE89" s="204">
        <f t="shared" si="4"/>
        <v>0</v>
      </c>
      <c r="BF89" s="204">
        <f t="shared" si="5"/>
        <v>0</v>
      </c>
      <c r="BG89" s="204">
        <f t="shared" si="6"/>
        <v>0</v>
      </c>
      <c r="BH89" s="204">
        <f t="shared" si="7"/>
        <v>0</v>
      </c>
      <c r="BI89" s="204">
        <f t="shared" si="8"/>
        <v>0</v>
      </c>
      <c r="BJ89" s="24" t="s">
        <v>79</v>
      </c>
      <c r="BK89" s="204">
        <f t="shared" si="9"/>
        <v>0</v>
      </c>
      <c r="BL89" s="24" t="s">
        <v>149</v>
      </c>
      <c r="BM89" s="24" t="s">
        <v>236</v>
      </c>
    </row>
    <row r="90" spans="2:65" s="1" customFormat="1" ht="16.5" customHeight="1">
      <c r="B90" s="41"/>
      <c r="C90" s="231" t="s">
        <v>194</v>
      </c>
      <c r="D90" s="231" t="s">
        <v>172</v>
      </c>
      <c r="E90" s="232" t="s">
        <v>852</v>
      </c>
      <c r="F90" s="233" t="s">
        <v>853</v>
      </c>
      <c r="G90" s="234" t="s">
        <v>838</v>
      </c>
      <c r="H90" s="235">
        <v>2</v>
      </c>
      <c r="I90" s="236"/>
      <c r="J90" s="237">
        <f t="shared" si="0"/>
        <v>0</v>
      </c>
      <c r="K90" s="233" t="s">
        <v>21</v>
      </c>
      <c r="L90" s="238"/>
      <c r="M90" s="239" t="s">
        <v>21</v>
      </c>
      <c r="N90" s="240" t="s">
        <v>42</v>
      </c>
      <c r="O90" s="42"/>
      <c r="P90" s="202">
        <f t="shared" si="1"/>
        <v>0</v>
      </c>
      <c r="Q90" s="202">
        <v>0</v>
      </c>
      <c r="R90" s="202">
        <f t="shared" si="2"/>
        <v>0</v>
      </c>
      <c r="S90" s="202">
        <v>0</v>
      </c>
      <c r="T90" s="203">
        <f t="shared" si="3"/>
        <v>0</v>
      </c>
      <c r="AR90" s="24" t="s">
        <v>175</v>
      </c>
      <c r="AT90" s="24" t="s">
        <v>172</v>
      </c>
      <c r="AU90" s="24" t="s">
        <v>79</v>
      </c>
      <c r="AY90" s="24" t="s">
        <v>141</v>
      </c>
      <c r="BE90" s="204">
        <f t="shared" si="4"/>
        <v>0</v>
      </c>
      <c r="BF90" s="204">
        <f t="shared" si="5"/>
        <v>0</v>
      </c>
      <c r="BG90" s="204">
        <f t="shared" si="6"/>
        <v>0</v>
      </c>
      <c r="BH90" s="204">
        <f t="shared" si="7"/>
        <v>0</v>
      </c>
      <c r="BI90" s="204">
        <f t="shared" si="8"/>
        <v>0</v>
      </c>
      <c r="BJ90" s="24" t="s">
        <v>79</v>
      </c>
      <c r="BK90" s="204">
        <f t="shared" si="9"/>
        <v>0</v>
      </c>
      <c r="BL90" s="24" t="s">
        <v>149</v>
      </c>
      <c r="BM90" s="24" t="s">
        <v>248</v>
      </c>
    </row>
    <row r="91" spans="2:65" s="1" customFormat="1" ht="16.5" customHeight="1">
      <c r="B91" s="41"/>
      <c r="C91" s="231" t="s">
        <v>200</v>
      </c>
      <c r="D91" s="231" t="s">
        <v>172</v>
      </c>
      <c r="E91" s="232" t="s">
        <v>854</v>
      </c>
      <c r="F91" s="233" t="s">
        <v>855</v>
      </c>
      <c r="G91" s="234" t="s">
        <v>851</v>
      </c>
      <c r="H91" s="235">
        <v>1</v>
      </c>
      <c r="I91" s="236"/>
      <c r="J91" s="237">
        <f t="shared" si="0"/>
        <v>0</v>
      </c>
      <c r="K91" s="233" t="s">
        <v>21</v>
      </c>
      <c r="L91" s="238"/>
      <c r="M91" s="239" t="s">
        <v>21</v>
      </c>
      <c r="N91" s="240" t="s">
        <v>42</v>
      </c>
      <c r="O91" s="42"/>
      <c r="P91" s="202">
        <f t="shared" si="1"/>
        <v>0</v>
      </c>
      <c r="Q91" s="202">
        <v>0</v>
      </c>
      <c r="R91" s="202">
        <f t="shared" si="2"/>
        <v>0</v>
      </c>
      <c r="S91" s="202">
        <v>0</v>
      </c>
      <c r="T91" s="203">
        <f t="shared" si="3"/>
        <v>0</v>
      </c>
      <c r="AR91" s="24" t="s">
        <v>175</v>
      </c>
      <c r="AT91" s="24" t="s">
        <v>172</v>
      </c>
      <c r="AU91" s="24" t="s">
        <v>79</v>
      </c>
      <c r="AY91" s="24" t="s">
        <v>141</v>
      </c>
      <c r="BE91" s="204">
        <f t="shared" si="4"/>
        <v>0</v>
      </c>
      <c r="BF91" s="204">
        <f t="shared" si="5"/>
        <v>0</v>
      </c>
      <c r="BG91" s="204">
        <f t="shared" si="6"/>
        <v>0</v>
      </c>
      <c r="BH91" s="204">
        <f t="shared" si="7"/>
        <v>0</v>
      </c>
      <c r="BI91" s="204">
        <f t="shared" si="8"/>
        <v>0</v>
      </c>
      <c r="BJ91" s="24" t="s">
        <v>79</v>
      </c>
      <c r="BK91" s="204">
        <f t="shared" si="9"/>
        <v>0</v>
      </c>
      <c r="BL91" s="24" t="s">
        <v>149</v>
      </c>
      <c r="BM91" s="24" t="s">
        <v>259</v>
      </c>
    </row>
    <row r="92" spans="2:65" s="1" customFormat="1" ht="16.5" customHeight="1">
      <c r="B92" s="41"/>
      <c r="C92" s="231" t="s">
        <v>207</v>
      </c>
      <c r="D92" s="231" t="s">
        <v>172</v>
      </c>
      <c r="E92" s="232" t="s">
        <v>856</v>
      </c>
      <c r="F92" s="233" t="s">
        <v>857</v>
      </c>
      <c r="G92" s="234" t="s">
        <v>838</v>
      </c>
      <c r="H92" s="235">
        <v>1</v>
      </c>
      <c r="I92" s="236"/>
      <c r="J92" s="237">
        <f t="shared" si="0"/>
        <v>0</v>
      </c>
      <c r="K92" s="233" t="s">
        <v>21</v>
      </c>
      <c r="L92" s="238"/>
      <c r="M92" s="239" t="s">
        <v>21</v>
      </c>
      <c r="N92" s="240" t="s">
        <v>42</v>
      </c>
      <c r="O92" s="42"/>
      <c r="P92" s="202">
        <f t="shared" si="1"/>
        <v>0</v>
      </c>
      <c r="Q92" s="202">
        <v>0</v>
      </c>
      <c r="R92" s="202">
        <f t="shared" si="2"/>
        <v>0</v>
      </c>
      <c r="S92" s="202">
        <v>0</v>
      </c>
      <c r="T92" s="203">
        <f t="shared" si="3"/>
        <v>0</v>
      </c>
      <c r="AR92" s="24" t="s">
        <v>175</v>
      </c>
      <c r="AT92" s="24" t="s">
        <v>172</v>
      </c>
      <c r="AU92" s="24" t="s">
        <v>79</v>
      </c>
      <c r="AY92" s="24" t="s">
        <v>141</v>
      </c>
      <c r="BE92" s="204">
        <f t="shared" si="4"/>
        <v>0</v>
      </c>
      <c r="BF92" s="204">
        <f t="shared" si="5"/>
        <v>0</v>
      </c>
      <c r="BG92" s="204">
        <f t="shared" si="6"/>
        <v>0</v>
      </c>
      <c r="BH92" s="204">
        <f t="shared" si="7"/>
        <v>0</v>
      </c>
      <c r="BI92" s="204">
        <f t="shared" si="8"/>
        <v>0</v>
      </c>
      <c r="BJ92" s="24" t="s">
        <v>79</v>
      </c>
      <c r="BK92" s="204">
        <f t="shared" si="9"/>
        <v>0</v>
      </c>
      <c r="BL92" s="24" t="s">
        <v>149</v>
      </c>
      <c r="BM92" s="24" t="s">
        <v>267</v>
      </c>
    </row>
    <row r="93" spans="2:63" s="10" customFormat="1" ht="37.35" customHeight="1">
      <c r="B93" s="176"/>
      <c r="C93" s="177"/>
      <c r="D93" s="190" t="s">
        <v>70</v>
      </c>
      <c r="E93" s="274" t="s">
        <v>858</v>
      </c>
      <c r="F93" s="274" t="s">
        <v>859</v>
      </c>
      <c r="G93" s="177"/>
      <c r="H93" s="177"/>
      <c r="I93" s="180"/>
      <c r="J93" s="275">
        <f>BK93</f>
        <v>0</v>
      </c>
      <c r="K93" s="177"/>
      <c r="L93" s="182"/>
      <c r="M93" s="183"/>
      <c r="N93" s="184"/>
      <c r="O93" s="184"/>
      <c r="P93" s="185">
        <f>SUM(P94:P104)</f>
        <v>0</v>
      </c>
      <c r="Q93" s="184"/>
      <c r="R93" s="185">
        <f>SUM(R94:R104)</f>
        <v>0</v>
      </c>
      <c r="S93" s="184"/>
      <c r="T93" s="186">
        <f>SUM(T94:T104)</f>
        <v>0</v>
      </c>
      <c r="AR93" s="187" t="s">
        <v>79</v>
      </c>
      <c r="AT93" s="188" t="s">
        <v>70</v>
      </c>
      <c r="AU93" s="188" t="s">
        <v>71</v>
      </c>
      <c r="AY93" s="187" t="s">
        <v>141</v>
      </c>
      <c r="BK93" s="189">
        <f>SUM(BK94:BK104)</f>
        <v>0</v>
      </c>
    </row>
    <row r="94" spans="2:65" s="1" customFormat="1" ht="38.25" customHeight="1">
      <c r="B94" s="41"/>
      <c r="C94" s="193" t="s">
        <v>211</v>
      </c>
      <c r="D94" s="193" t="s">
        <v>144</v>
      </c>
      <c r="E94" s="194" t="s">
        <v>833</v>
      </c>
      <c r="F94" s="195" t="s">
        <v>834</v>
      </c>
      <c r="G94" s="196" t="s">
        <v>835</v>
      </c>
      <c r="H94" s="197">
        <v>1</v>
      </c>
      <c r="I94" s="198"/>
      <c r="J94" s="199">
        <f aca="true" t="shared" si="10" ref="J94:J104">ROUND(I94*H94,2)</f>
        <v>0</v>
      </c>
      <c r="K94" s="195" t="s">
        <v>21</v>
      </c>
      <c r="L94" s="61"/>
      <c r="M94" s="200" t="s">
        <v>21</v>
      </c>
      <c r="N94" s="201" t="s">
        <v>42</v>
      </c>
      <c r="O94" s="42"/>
      <c r="P94" s="202">
        <f aca="true" t="shared" si="11" ref="P94:P104">O94*H94</f>
        <v>0</v>
      </c>
      <c r="Q94" s="202">
        <v>0</v>
      </c>
      <c r="R94" s="202">
        <f aca="true" t="shared" si="12" ref="R94:R104">Q94*H94</f>
        <v>0</v>
      </c>
      <c r="S94" s="202">
        <v>0</v>
      </c>
      <c r="T94" s="203">
        <f aca="true" t="shared" si="13" ref="T94:T104">S94*H94</f>
        <v>0</v>
      </c>
      <c r="AR94" s="24" t="s">
        <v>149</v>
      </c>
      <c r="AT94" s="24" t="s">
        <v>144</v>
      </c>
      <c r="AU94" s="24" t="s">
        <v>79</v>
      </c>
      <c r="AY94" s="24" t="s">
        <v>141</v>
      </c>
      <c r="BE94" s="204">
        <f aca="true" t="shared" si="14" ref="BE94:BE104">IF(N94="základní",J94,0)</f>
        <v>0</v>
      </c>
      <c r="BF94" s="204">
        <f aca="true" t="shared" si="15" ref="BF94:BF104">IF(N94="snížená",J94,0)</f>
        <v>0</v>
      </c>
      <c r="BG94" s="204">
        <f aca="true" t="shared" si="16" ref="BG94:BG104">IF(N94="zákl. přenesená",J94,0)</f>
        <v>0</v>
      </c>
      <c r="BH94" s="204">
        <f aca="true" t="shared" si="17" ref="BH94:BH104">IF(N94="sníž. přenesená",J94,0)</f>
        <v>0</v>
      </c>
      <c r="BI94" s="204">
        <f aca="true" t="shared" si="18" ref="BI94:BI104">IF(N94="nulová",J94,0)</f>
        <v>0</v>
      </c>
      <c r="BJ94" s="24" t="s">
        <v>79</v>
      </c>
      <c r="BK94" s="204">
        <f aca="true" t="shared" si="19" ref="BK94:BK104">ROUND(I94*H94,2)</f>
        <v>0</v>
      </c>
      <c r="BL94" s="24" t="s">
        <v>149</v>
      </c>
      <c r="BM94" s="24" t="s">
        <v>278</v>
      </c>
    </row>
    <row r="95" spans="2:65" s="1" customFormat="1" ht="16.5" customHeight="1">
      <c r="B95" s="41"/>
      <c r="C95" s="193" t="s">
        <v>215</v>
      </c>
      <c r="D95" s="193" t="s">
        <v>144</v>
      </c>
      <c r="E95" s="194" t="s">
        <v>836</v>
      </c>
      <c r="F95" s="195" t="s">
        <v>837</v>
      </c>
      <c r="G95" s="196" t="s">
        <v>838</v>
      </c>
      <c r="H95" s="197">
        <v>1</v>
      </c>
      <c r="I95" s="198"/>
      <c r="J95" s="199">
        <f t="shared" si="10"/>
        <v>0</v>
      </c>
      <c r="K95" s="195" t="s">
        <v>21</v>
      </c>
      <c r="L95" s="61"/>
      <c r="M95" s="200" t="s">
        <v>21</v>
      </c>
      <c r="N95" s="201" t="s">
        <v>42</v>
      </c>
      <c r="O95" s="42"/>
      <c r="P95" s="202">
        <f t="shared" si="11"/>
        <v>0</v>
      </c>
      <c r="Q95" s="202">
        <v>0</v>
      </c>
      <c r="R95" s="202">
        <f t="shared" si="12"/>
        <v>0</v>
      </c>
      <c r="S95" s="202">
        <v>0</v>
      </c>
      <c r="T95" s="203">
        <f t="shared" si="13"/>
        <v>0</v>
      </c>
      <c r="AR95" s="24" t="s">
        <v>149</v>
      </c>
      <c r="AT95" s="24" t="s">
        <v>144</v>
      </c>
      <c r="AU95" s="24" t="s">
        <v>79</v>
      </c>
      <c r="AY95" s="24" t="s">
        <v>141</v>
      </c>
      <c r="BE95" s="204">
        <f t="shared" si="14"/>
        <v>0</v>
      </c>
      <c r="BF95" s="204">
        <f t="shared" si="15"/>
        <v>0</v>
      </c>
      <c r="BG95" s="204">
        <f t="shared" si="16"/>
        <v>0</v>
      </c>
      <c r="BH95" s="204">
        <f t="shared" si="17"/>
        <v>0</v>
      </c>
      <c r="BI95" s="204">
        <f t="shared" si="18"/>
        <v>0</v>
      </c>
      <c r="BJ95" s="24" t="s">
        <v>79</v>
      </c>
      <c r="BK95" s="204">
        <f t="shared" si="19"/>
        <v>0</v>
      </c>
      <c r="BL95" s="24" t="s">
        <v>149</v>
      </c>
      <c r="BM95" s="24" t="s">
        <v>289</v>
      </c>
    </row>
    <row r="96" spans="2:65" s="1" customFormat="1" ht="25.5" customHeight="1">
      <c r="B96" s="41"/>
      <c r="C96" s="193" t="s">
        <v>222</v>
      </c>
      <c r="D96" s="193" t="s">
        <v>144</v>
      </c>
      <c r="E96" s="194" t="s">
        <v>839</v>
      </c>
      <c r="F96" s="195" t="s">
        <v>840</v>
      </c>
      <c r="G96" s="196" t="s">
        <v>838</v>
      </c>
      <c r="H96" s="197">
        <v>1</v>
      </c>
      <c r="I96" s="198"/>
      <c r="J96" s="199">
        <f t="shared" si="10"/>
        <v>0</v>
      </c>
      <c r="K96" s="195" t="s">
        <v>21</v>
      </c>
      <c r="L96" s="61"/>
      <c r="M96" s="200" t="s">
        <v>21</v>
      </c>
      <c r="N96" s="201" t="s">
        <v>42</v>
      </c>
      <c r="O96" s="42"/>
      <c r="P96" s="202">
        <f t="shared" si="11"/>
        <v>0</v>
      </c>
      <c r="Q96" s="202">
        <v>0</v>
      </c>
      <c r="R96" s="202">
        <f t="shared" si="12"/>
        <v>0</v>
      </c>
      <c r="S96" s="202">
        <v>0</v>
      </c>
      <c r="T96" s="203">
        <f t="shared" si="13"/>
        <v>0</v>
      </c>
      <c r="AR96" s="24" t="s">
        <v>149</v>
      </c>
      <c r="AT96" s="24" t="s">
        <v>144</v>
      </c>
      <c r="AU96" s="24" t="s">
        <v>79</v>
      </c>
      <c r="AY96" s="24" t="s">
        <v>141</v>
      </c>
      <c r="BE96" s="204">
        <f t="shared" si="14"/>
        <v>0</v>
      </c>
      <c r="BF96" s="204">
        <f t="shared" si="15"/>
        <v>0</v>
      </c>
      <c r="BG96" s="204">
        <f t="shared" si="16"/>
        <v>0</v>
      </c>
      <c r="BH96" s="204">
        <f t="shared" si="17"/>
        <v>0</v>
      </c>
      <c r="BI96" s="204">
        <f t="shared" si="18"/>
        <v>0</v>
      </c>
      <c r="BJ96" s="24" t="s">
        <v>79</v>
      </c>
      <c r="BK96" s="204">
        <f t="shared" si="19"/>
        <v>0</v>
      </c>
      <c r="BL96" s="24" t="s">
        <v>149</v>
      </c>
      <c r="BM96" s="24" t="s">
        <v>299</v>
      </c>
    </row>
    <row r="97" spans="2:65" s="1" customFormat="1" ht="16.5" customHeight="1">
      <c r="B97" s="41"/>
      <c r="C97" s="193" t="s">
        <v>10</v>
      </c>
      <c r="D97" s="193" t="s">
        <v>144</v>
      </c>
      <c r="E97" s="194" t="s">
        <v>841</v>
      </c>
      <c r="F97" s="195" t="s">
        <v>842</v>
      </c>
      <c r="G97" s="196" t="s">
        <v>838</v>
      </c>
      <c r="H97" s="197">
        <v>1</v>
      </c>
      <c r="I97" s="198"/>
      <c r="J97" s="199">
        <f t="shared" si="10"/>
        <v>0</v>
      </c>
      <c r="K97" s="195" t="s">
        <v>21</v>
      </c>
      <c r="L97" s="61"/>
      <c r="M97" s="200" t="s">
        <v>21</v>
      </c>
      <c r="N97" s="201" t="s">
        <v>42</v>
      </c>
      <c r="O97" s="42"/>
      <c r="P97" s="202">
        <f t="shared" si="11"/>
        <v>0</v>
      </c>
      <c r="Q97" s="202">
        <v>0</v>
      </c>
      <c r="R97" s="202">
        <f t="shared" si="12"/>
        <v>0</v>
      </c>
      <c r="S97" s="202">
        <v>0</v>
      </c>
      <c r="T97" s="203">
        <f t="shared" si="13"/>
        <v>0</v>
      </c>
      <c r="AR97" s="24" t="s">
        <v>149</v>
      </c>
      <c r="AT97" s="24" t="s">
        <v>144</v>
      </c>
      <c r="AU97" s="24" t="s">
        <v>79</v>
      </c>
      <c r="AY97" s="24" t="s">
        <v>141</v>
      </c>
      <c r="BE97" s="204">
        <f t="shared" si="14"/>
        <v>0</v>
      </c>
      <c r="BF97" s="204">
        <f t="shared" si="15"/>
        <v>0</v>
      </c>
      <c r="BG97" s="204">
        <f t="shared" si="16"/>
        <v>0</v>
      </c>
      <c r="BH97" s="204">
        <f t="shared" si="17"/>
        <v>0</v>
      </c>
      <c r="BI97" s="204">
        <f t="shared" si="18"/>
        <v>0</v>
      </c>
      <c r="BJ97" s="24" t="s">
        <v>79</v>
      </c>
      <c r="BK97" s="204">
        <f t="shared" si="19"/>
        <v>0</v>
      </c>
      <c r="BL97" s="24" t="s">
        <v>149</v>
      </c>
      <c r="BM97" s="24" t="s">
        <v>309</v>
      </c>
    </row>
    <row r="98" spans="2:65" s="1" customFormat="1" ht="25.5" customHeight="1">
      <c r="B98" s="41"/>
      <c r="C98" s="193" t="s">
        <v>236</v>
      </c>
      <c r="D98" s="193" t="s">
        <v>144</v>
      </c>
      <c r="E98" s="194" t="s">
        <v>843</v>
      </c>
      <c r="F98" s="195" t="s">
        <v>844</v>
      </c>
      <c r="G98" s="196" t="s">
        <v>838</v>
      </c>
      <c r="H98" s="197">
        <v>1</v>
      </c>
      <c r="I98" s="198"/>
      <c r="J98" s="199">
        <f t="shared" si="10"/>
        <v>0</v>
      </c>
      <c r="K98" s="195" t="s">
        <v>21</v>
      </c>
      <c r="L98" s="61"/>
      <c r="M98" s="200" t="s">
        <v>21</v>
      </c>
      <c r="N98" s="201" t="s">
        <v>42</v>
      </c>
      <c r="O98" s="42"/>
      <c r="P98" s="202">
        <f t="shared" si="11"/>
        <v>0</v>
      </c>
      <c r="Q98" s="202">
        <v>0</v>
      </c>
      <c r="R98" s="202">
        <f t="shared" si="12"/>
        <v>0</v>
      </c>
      <c r="S98" s="202">
        <v>0</v>
      </c>
      <c r="T98" s="203">
        <f t="shared" si="13"/>
        <v>0</v>
      </c>
      <c r="AR98" s="24" t="s">
        <v>149</v>
      </c>
      <c r="AT98" s="24" t="s">
        <v>144</v>
      </c>
      <c r="AU98" s="24" t="s">
        <v>79</v>
      </c>
      <c r="AY98" s="24" t="s">
        <v>141</v>
      </c>
      <c r="BE98" s="204">
        <f t="shared" si="14"/>
        <v>0</v>
      </c>
      <c r="BF98" s="204">
        <f t="shared" si="15"/>
        <v>0</v>
      </c>
      <c r="BG98" s="204">
        <f t="shared" si="16"/>
        <v>0</v>
      </c>
      <c r="BH98" s="204">
        <f t="shared" si="17"/>
        <v>0</v>
      </c>
      <c r="BI98" s="204">
        <f t="shared" si="18"/>
        <v>0</v>
      </c>
      <c r="BJ98" s="24" t="s">
        <v>79</v>
      </c>
      <c r="BK98" s="204">
        <f t="shared" si="19"/>
        <v>0</v>
      </c>
      <c r="BL98" s="24" t="s">
        <v>149</v>
      </c>
      <c r="BM98" s="24" t="s">
        <v>320</v>
      </c>
    </row>
    <row r="99" spans="2:65" s="1" customFormat="1" ht="25.5" customHeight="1">
      <c r="B99" s="41"/>
      <c r="C99" s="193" t="s">
        <v>242</v>
      </c>
      <c r="D99" s="193" t="s">
        <v>144</v>
      </c>
      <c r="E99" s="194" t="s">
        <v>845</v>
      </c>
      <c r="F99" s="195" t="s">
        <v>846</v>
      </c>
      <c r="G99" s="196" t="s">
        <v>838</v>
      </c>
      <c r="H99" s="197">
        <v>2</v>
      </c>
      <c r="I99" s="198"/>
      <c r="J99" s="199">
        <f t="shared" si="10"/>
        <v>0</v>
      </c>
      <c r="K99" s="195" t="s">
        <v>21</v>
      </c>
      <c r="L99" s="61"/>
      <c r="M99" s="200" t="s">
        <v>21</v>
      </c>
      <c r="N99" s="201" t="s">
        <v>42</v>
      </c>
      <c r="O99" s="42"/>
      <c r="P99" s="202">
        <f t="shared" si="11"/>
        <v>0</v>
      </c>
      <c r="Q99" s="202">
        <v>0</v>
      </c>
      <c r="R99" s="202">
        <f t="shared" si="12"/>
        <v>0</v>
      </c>
      <c r="S99" s="202">
        <v>0</v>
      </c>
      <c r="T99" s="203">
        <f t="shared" si="13"/>
        <v>0</v>
      </c>
      <c r="AR99" s="24" t="s">
        <v>149</v>
      </c>
      <c r="AT99" s="24" t="s">
        <v>144</v>
      </c>
      <c r="AU99" s="24" t="s">
        <v>79</v>
      </c>
      <c r="AY99" s="24" t="s">
        <v>141</v>
      </c>
      <c r="BE99" s="204">
        <f t="shared" si="14"/>
        <v>0</v>
      </c>
      <c r="BF99" s="204">
        <f t="shared" si="15"/>
        <v>0</v>
      </c>
      <c r="BG99" s="204">
        <f t="shared" si="16"/>
        <v>0</v>
      </c>
      <c r="BH99" s="204">
        <f t="shared" si="17"/>
        <v>0</v>
      </c>
      <c r="BI99" s="204">
        <f t="shared" si="18"/>
        <v>0</v>
      </c>
      <c r="BJ99" s="24" t="s">
        <v>79</v>
      </c>
      <c r="BK99" s="204">
        <f t="shared" si="19"/>
        <v>0</v>
      </c>
      <c r="BL99" s="24" t="s">
        <v>149</v>
      </c>
      <c r="BM99" s="24" t="s">
        <v>333</v>
      </c>
    </row>
    <row r="100" spans="2:65" s="1" customFormat="1" ht="25.5" customHeight="1">
      <c r="B100" s="41"/>
      <c r="C100" s="193" t="s">
        <v>248</v>
      </c>
      <c r="D100" s="193" t="s">
        <v>144</v>
      </c>
      <c r="E100" s="194" t="s">
        <v>847</v>
      </c>
      <c r="F100" s="195" t="s">
        <v>848</v>
      </c>
      <c r="G100" s="196" t="s">
        <v>838</v>
      </c>
      <c r="H100" s="197">
        <v>1</v>
      </c>
      <c r="I100" s="198"/>
      <c r="J100" s="199">
        <f t="shared" si="10"/>
        <v>0</v>
      </c>
      <c r="K100" s="195" t="s">
        <v>21</v>
      </c>
      <c r="L100" s="61"/>
      <c r="M100" s="200" t="s">
        <v>21</v>
      </c>
      <c r="N100" s="201" t="s">
        <v>42</v>
      </c>
      <c r="O100" s="42"/>
      <c r="P100" s="202">
        <f t="shared" si="11"/>
        <v>0</v>
      </c>
      <c r="Q100" s="202">
        <v>0</v>
      </c>
      <c r="R100" s="202">
        <f t="shared" si="12"/>
        <v>0</v>
      </c>
      <c r="S100" s="202">
        <v>0</v>
      </c>
      <c r="T100" s="203">
        <f t="shared" si="13"/>
        <v>0</v>
      </c>
      <c r="AR100" s="24" t="s">
        <v>149</v>
      </c>
      <c r="AT100" s="24" t="s">
        <v>144</v>
      </c>
      <c r="AU100" s="24" t="s">
        <v>79</v>
      </c>
      <c r="AY100" s="24" t="s">
        <v>141</v>
      </c>
      <c r="BE100" s="204">
        <f t="shared" si="14"/>
        <v>0</v>
      </c>
      <c r="BF100" s="204">
        <f t="shared" si="15"/>
        <v>0</v>
      </c>
      <c r="BG100" s="204">
        <f t="shared" si="16"/>
        <v>0</v>
      </c>
      <c r="BH100" s="204">
        <f t="shared" si="17"/>
        <v>0</v>
      </c>
      <c r="BI100" s="204">
        <f t="shared" si="18"/>
        <v>0</v>
      </c>
      <c r="BJ100" s="24" t="s">
        <v>79</v>
      </c>
      <c r="BK100" s="204">
        <f t="shared" si="19"/>
        <v>0</v>
      </c>
      <c r="BL100" s="24" t="s">
        <v>149</v>
      </c>
      <c r="BM100" s="24" t="s">
        <v>343</v>
      </c>
    </row>
    <row r="101" spans="2:65" s="1" customFormat="1" ht="16.5" customHeight="1">
      <c r="B101" s="41"/>
      <c r="C101" s="193" t="s">
        <v>254</v>
      </c>
      <c r="D101" s="193" t="s">
        <v>144</v>
      </c>
      <c r="E101" s="194" t="s">
        <v>860</v>
      </c>
      <c r="F101" s="195" t="s">
        <v>850</v>
      </c>
      <c r="G101" s="196" t="s">
        <v>851</v>
      </c>
      <c r="H101" s="197">
        <v>4</v>
      </c>
      <c r="I101" s="198"/>
      <c r="J101" s="199">
        <f t="shared" si="10"/>
        <v>0</v>
      </c>
      <c r="K101" s="195" t="s">
        <v>21</v>
      </c>
      <c r="L101" s="61"/>
      <c r="M101" s="200" t="s">
        <v>21</v>
      </c>
      <c r="N101" s="201" t="s">
        <v>42</v>
      </c>
      <c r="O101" s="42"/>
      <c r="P101" s="202">
        <f t="shared" si="11"/>
        <v>0</v>
      </c>
      <c r="Q101" s="202">
        <v>0</v>
      </c>
      <c r="R101" s="202">
        <f t="shared" si="12"/>
        <v>0</v>
      </c>
      <c r="S101" s="202">
        <v>0</v>
      </c>
      <c r="T101" s="203">
        <f t="shared" si="13"/>
        <v>0</v>
      </c>
      <c r="AR101" s="24" t="s">
        <v>149</v>
      </c>
      <c r="AT101" s="24" t="s">
        <v>144</v>
      </c>
      <c r="AU101" s="24" t="s">
        <v>79</v>
      </c>
      <c r="AY101" s="24" t="s">
        <v>141</v>
      </c>
      <c r="BE101" s="204">
        <f t="shared" si="14"/>
        <v>0</v>
      </c>
      <c r="BF101" s="204">
        <f t="shared" si="15"/>
        <v>0</v>
      </c>
      <c r="BG101" s="204">
        <f t="shared" si="16"/>
        <v>0</v>
      </c>
      <c r="BH101" s="204">
        <f t="shared" si="17"/>
        <v>0</v>
      </c>
      <c r="BI101" s="204">
        <f t="shared" si="18"/>
        <v>0</v>
      </c>
      <c r="BJ101" s="24" t="s">
        <v>79</v>
      </c>
      <c r="BK101" s="204">
        <f t="shared" si="19"/>
        <v>0</v>
      </c>
      <c r="BL101" s="24" t="s">
        <v>149</v>
      </c>
      <c r="BM101" s="24" t="s">
        <v>352</v>
      </c>
    </row>
    <row r="102" spans="2:65" s="1" customFormat="1" ht="16.5" customHeight="1">
      <c r="B102" s="41"/>
      <c r="C102" s="193" t="s">
        <v>259</v>
      </c>
      <c r="D102" s="193" t="s">
        <v>144</v>
      </c>
      <c r="E102" s="194" t="s">
        <v>861</v>
      </c>
      <c r="F102" s="195" t="s">
        <v>853</v>
      </c>
      <c r="G102" s="196" t="s">
        <v>838</v>
      </c>
      <c r="H102" s="197">
        <v>2</v>
      </c>
      <c r="I102" s="198"/>
      <c r="J102" s="199">
        <f t="shared" si="10"/>
        <v>0</v>
      </c>
      <c r="K102" s="195" t="s">
        <v>21</v>
      </c>
      <c r="L102" s="61"/>
      <c r="M102" s="200" t="s">
        <v>21</v>
      </c>
      <c r="N102" s="201" t="s">
        <v>42</v>
      </c>
      <c r="O102" s="42"/>
      <c r="P102" s="202">
        <f t="shared" si="11"/>
        <v>0</v>
      </c>
      <c r="Q102" s="202">
        <v>0</v>
      </c>
      <c r="R102" s="202">
        <f t="shared" si="12"/>
        <v>0</v>
      </c>
      <c r="S102" s="202">
        <v>0</v>
      </c>
      <c r="T102" s="203">
        <f t="shared" si="13"/>
        <v>0</v>
      </c>
      <c r="AR102" s="24" t="s">
        <v>149</v>
      </c>
      <c r="AT102" s="24" t="s">
        <v>144</v>
      </c>
      <c r="AU102" s="24" t="s">
        <v>79</v>
      </c>
      <c r="AY102" s="24" t="s">
        <v>141</v>
      </c>
      <c r="BE102" s="204">
        <f t="shared" si="14"/>
        <v>0</v>
      </c>
      <c r="BF102" s="204">
        <f t="shared" si="15"/>
        <v>0</v>
      </c>
      <c r="BG102" s="204">
        <f t="shared" si="16"/>
        <v>0</v>
      </c>
      <c r="BH102" s="204">
        <f t="shared" si="17"/>
        <v>0</v>
      </c>
      <c r="BI102" s="204">
        <f t="shared" si="18"/>
        <v>0</v>
      </c>
      <c r="BJ102" s="24" t="s">
        <v>79</v>
      </c>
      <c r="BK102" s="204">
        <f t="shared" si="19"/>
        <v>0</v>
      </c>
      <c r="BL102" s="24" t="s">
        <v>149</v>
      </c>
      <c r="BM102" s="24" t="s">
        <v>363</v>
      </c>
    </row>
    <row r="103" spans="2:65" s="1" customFormat="1" ht="16.5" customHeight="1">
      <c r="B103" s="41"/>
      <c r="C103" s="193" t="s">
        <v>9</v>
      </c>
      <c r="D103" s="193" t="s">
        <v>144</v>
      </c>
      <c r="E103" s="194" t="s">
        <v>862</v>
      </c>
      <c r="F103" s="195" t="s">
        <v>855</v>
      </c>
      <c r="G103" s="196" t="s">
        <v>851</v>
      </c>
      <c r="H103" s="197">
        <v>1</v>
      </c>
      <c r="I103" s="198"/>
      <c r="J103" s="199">
        <f t="shared" si="10"/>
        <v>0</v>
      </c>
      <c r="K103" s="195" t="s">
        <v>21</v>
      </c>
      <c r="L103" s="61"/>
      <c r="M103" s="200" t="s">
        <v>21</v>
      </c>
      <c r="N103" s="201" t="s">
        <v>42</v>
      </c>
      <c r="O103" s="42"/>
      <c r="P103" s="202">
        <f t="shared" si="11"/>
        <v>0</v>
      </c>
      <c r="Q103" s="202">
        <v>0</v>
      </c>
      <c r="R103" s="202">
        <f t="shared" si="12"/>
        <v>0</v>
      </c>
      <c r="S103" s="202">
        <v>0</v>
      </c>
      <c r="T103" s="203">
        <f t="shared" si="13"/>
        <v>0</v>
      </c>
      <c r="AR103" s="24" t="s">
        <v>149</v>
      </c>
      <c r="AT103" s="24" t="s">
        <v>144</v>
      </c>
      <c r="AU103" s="24" t="s">
        <v>79</v>
      </c>
      <c r="AY103" s="24" t="s">
        <v>141</v>
      </c>
      <c r="BE103" s="204">
        <f t="shared" si="14"/>
        <v>0</v>
      </c>
      <c r="BF103" s="204">
        <f t="shared" si="15"/>
        <v>0</v>
      </c>
      <c r="BG103" s="204">
        <f t="shared" si="16"/>
        <v>0</v>
      </c>
      <c r="BH103" s="204">
        <f t="shared" si="17"/>
        <v>0</v>
      </c>
      <c r="BI103" s="204">
        <f t="shared" si="18"/>
        <v>0</v>
      </c>
      <c r="BJ103" s="24" t="s">
        <v>79</v>
      </c>
      <c r="BK103" s="204">
        <f t="shared" si="19"/>
        <v>0</v>
      </c>
      <c r="BL103" s="24" t="s">
        <v>149</v>
      </c>
      <c r="BM103" s="24" t="s">
        <v>374</v>
      </c>
    </row>
    <row r="104" spans="2:65" s="1" customFormat="1" ht="16.5" customHeight="1">
      <c r="B104" s="41"/>
      <c r="C104" s="193" t="s">
        <v>267</v>
      </c>
      <c r="D104" s="193" t="s">
        <v>144</v>
      </c>
      <c r="E104" s="194" t="s">
        <v>863</v>
      </c>
      <c r="F104" s="195" t="s">
        <v>857</v>
      </c>
      <c r="G104" s="196" t="s">
        <v>838</v>
      </c>
      <c r="H104" s="197">
        <v>1</v>
      </c>
      <c r="I104" s="198"/>
      <c r="J104" s="199">
        <f t="shared" si="10"/>
        <v>0</v>
      </c>
      <c r="K104" s="195" t="s">
        <v>21</v>
      </c>
      <c r="L104" s="61"/>
      <c r="M104" s="200" t="s">
        <v>21</v>
      </c>
      <c r="N104" s="201" t="s">
        <v>42</v>
      </c>
      <c r="O104" s="42"/>
      <c r="P104" s="202">
        <f t="shared" si="11"/>
        <v>0</v>
      </c>
      <c r="Q104" s="202">
        <v>0</v>
      </c>
      <c r="R104" s="202">
        <f t="shared" si="12"/>
        <v>0</v>
      </c>
      <c r="S104" s="202">
        <v>0</v>
      </c>
      <c r="T104" s="203">
        <f t="shared" si="13"/>
        <v>0</v>
      </c>
      <c r="AR104" s="24" t="s">
        <v>149</v>
      </c>
      <c r="AT104" s="24" t="s">
        <v>144</v>
      </c>
      <c r="AU104" s="24" t="s">
        <v>79</v>
      </c>
      <c r="AY104" s="24" t="s">
        <v>141</v>
      </c>
      <c r="BE104" s="204">
        <f t="shared" si="14"/>
        <v>0</v>
      </c>
      <c r="BF104" s="204">
        <f t="shared" si="15"/>
        <v>0</v>
      </c>
      <c r="BG104" s="204">
        <f t="shared" si="16"/>
        <v>0</v>
      </c>
      <c r="BH104" s="204">
        <f t="shared" si="17"/>
        <v>0</v>
      </c>
      <c r="BI104" s="204">
        <f t="shared" si="18"/>
        <v>0</v>
      </c>
      <c r="BJ104" s="24" t="s">
        <v>79</v>
      </c>
      <c r="BK104" s="204">
        <f t="shared" si="19"/>
        <v>0</v>
      </c>
      <c r="BL104" s="24" t="s">
        <v>149</v>
      </c>
      <c r="BM104" s="24" t="s">
        <v>732</v>
      </c>
    </row>
    <row r="105" spans="2:63" s="10" customFormat="1" ht="37.35" customHeight="1">
      <c r="B105" s="176"/>
      <c r="C105" s="177"/>
      <c r="D105" s="190" t="s">
        <v>70</v>
      </c>
      <c r="E105" s="274" t="s">
        <v>864</v>
      </c>
      <c r="F105" s="274" t="s">
        <v>865</v>
      </c>
      <c r="G105" s="177"/>
      <c r="H105" s="177"/>
      <c r="I105" s="180"/>
      <c r="J105" s="275">
        <f>BK105</f>
        <v>0</v>
      </c>
      <c r="K105" s="177"/>
      <c r="L105" s="182"/>
      <c r="M105" s="183"/>
      <c r="N105" s="184"/>
      <c r="O105" s="184"/>
      <c r="P105" s="185">
        <f>SUM(P106:P108)</f>
        <v>0</v>
      </c>
      <c r="Q105" s="184"/>
      <c r="R105" s="185">
        <f>SUM(R106:R108)</f>
        <v>0</v>
      </c>
      <c r="S105" s="184"/>
      <c r="T105" s="186">
        <f>SUM(T106:T108)</f>
        <v>0</v>
      </c>
      <c r="AR105" s="187" t="s">
        <v>79</v>
      </c>
      <c r="AT105" s="188" t="s">
        <v>70</v>
      </c>
      <c r="AU105" s="188" t="s">
        <v>71</v>
      </c>
      <c r="AY105" s="187" t="s">
        <v>141</v>
      </c>
      <c r="BK105" s="189">
        <f>SUM(BK106:BK108)</f>
        <v>0</v>
      </c>
    </row>
    <row r="106" spans="2:65" s="1" customFormat="1" ht="25.5" customHeight="1">
      <c r="B106" s="41"/>
      <c r="C106" s="193" t="s">
        <v>273</v>
      </c>
      <c r="D106" s="193" t="s">
        <v>144</v>
      </c>
      <c r="E106" s="194" t="s">
        <v>866</v>
      </c>
      <c r="F106" s="195" t="s">
        <v>867</v>
      </c>
      <c r="G106" s="196" t="s">
        <v>838</v>
      </c>
      <c r="H106" s="197">
        <v>1</v>
      </c>
      <c r="I106" s="198"/>
      <c r="J106" s="199">
        <f>ROUND(I106*H106,2)</f>
        <v>0</v>
      </c>
      <c r="K106" s="195" t="s">
        <v>21</v>
      </c>
      <c r="L106" s="61"/>
      <c r="M106" s="200" t="s">
        <v>21</v>
      </c>
      <c r="N106" s="201" t="s">
        <v>42</v>
      </c>
      <c r="O106" s="42"/>
      <c r="P106" s="202">
        <f>O106*H106</f>
        <v>0</v>
      </c>
      <c r="Q106" s="202">
        <v>0</v>
      </c>
      <c r="R106" s="202">
        <f>Q106*H106</f>
        <v>0</v>
      </c>
      <c r="S106" s="202">
        <v>0</v>
      </c>
      <c r="T106" s="203">
        <f>S106*H106</f>
        <v>0</v>
      </c>
      <c r="AR106" s="24" t="s">
        <v>149</v>
      </c>
      <c r="AT106" s="24" t="s">
        <v>144</v>
      </c>
      <c r="AU106" s="24" t="s">
        <v>79</v>
      </c>
      <c r="AY106" s="24" t="s">
        <v>141</v>
      </c>
      <c r="BE106" s="204">
        <f>IF(N106="základní",J106,0)</f>
        <v>0</v>
      </c>
      <c r="BF106" s="204">
        <f>IF(N106="snížená",J106,0)</f>
        <v>0</v>
      </c>
      <c r="BG106" s="204">
        <f>IF(N106="zákl. přenesená",J106,0)</f>
        <v>0</v>
      </c>
      <c r="BH106" s="204">
        <f>IF(N106="sníž. přenesená",J106,0)</f>
        <v>0</v>
      </c>
      <c r="BI106" s="204">
        <f>IF(N106="nulová",J106,0)</f>
        <v>0</v>
      </c>
      <c r="BJ106" s="24" t="s">
        <v>79</v>
      </c>
      <c r="BK106" s="204">
        <f>ROUND(I106*H106,2)</f>
        <v>0</v>
      </c>
      <c r="BL106" s="24" t="s">
        <v>149</v>
      </c>
      <c r="BM106" s="24" t="s">
        <v>382</v>
      </c>
    </row>
    <row r="107" spans="2:65" s="1" customFormat="1" ht="16.5" customHeight="1">
      <c r="B107" s="41"/>
      <c r="C107" s="193" t="s">
        <v>278</v>
      </c>
      <c r="D107" s="193" t="s">
        <v>144</v>
      </c>
      <c r="E107" s="194" t="s">
        <v>868</v>
      </c>
      <c r="F107" s="195" t="s">
        <v>869</v>
      </c>
      <c r="G107" s="196" t="s">
        <v>181</v>
      </c>
      <c r="H107" s="197">
        <v>10</v>
      </c>
      <c r="I107" s="198"/>
      <c r="J107" s="199">
        <f>ROUND(I107*H107,2)</f>
        <v>0</v>
      </c>
      <c r="K107" s="195" t="s">
        <v>21</v>
      </c>
      <c r="L107" s="61"/>
      <c r="M107" s="200" t="s">
        <v>21</v>
      </c>
      <c r="N107" s="201" t="s">
        <v>42</v>
      </c>
      <c r="O107" s="42"/>
      <c r="P107" s="202">
        <f>O107*H107</f>
        <v>0</v>
      </c>
      <c r="Q107" s="202">
        <v>0</v>
      </c>
      <c r="R107" s="202">
        <f>Q107*H107</f>
        <v>0</v>
      </c>
      <c r="S107" s="202">
        <v>0</v>
      </c>
      <c r="T107" s="203">
        <f>S107*H107</f>
        <v>0</v>
      </c>
      <c r="AR107" s="24" t="s">
        <v>149</v>
      </c>
      <c r="AT107" s="24" t="s">
        <v>144</v>
      </c>
      <c r="AU107" s="24" t="s">
        <v>79</v>
      </c>
      <c r="AY107" s="24" t="s">
        <v>141</v>
      </c>
      <c r="BE107" s="204">
        <f>IF(N107="základní",J107,0)</f>
        <v>0</v>
      </c>
      <c r="BF107" s="204">
        <f>IF(N107="snížená",J107,0)</f>
        <v>0</v>
      </c>
      <c r="BG107" s="204">
        <f>IF(N107="zákl. přenesená",J107,0)</f>
        <v>0</v>
      </c>
      <c r="BH107" s="204">
        <f>IF(N107="sníž. přenesená",J107,0)</f>
        <v>0</v>
      </c>
      <c r="BI107" s="204">
        <f>IF(N107="nulová",J107,0)</f>
        <v>0</v>
      </c>
      <c r="BJ107" s="24" t="s">
        <v>79</v>
      </c>
      <c r="BK107" s="204">
        <f>ROUND(I107*H107,2)</f>
        <v>0</v>
      </c>
      <c r="BL107" s="24" t="s">
        <v>149</v>
      </c>
      <c r="BM107" s="24" t="s">
        <v>392</v>
      </c>
    </row>
    <row r="108" spans="2:65" s="1" customFormat="1" ht="16.5" customHeight="1">
      <c r="B108" s="41"/>
      <c r="C108" s="193" t="s">
        <v>283</v>
      </c>
      <c r="D108" s="193" t="s">
        <v>144</v>
      </c>
      <c r="E108" s="194" t="s">
        <v>870</v>
      </c>
      <c r="F108" s="195" t="s">
        <v>871</v>
      </c>
      <c r="G108" s="196" t="s">
        <v>168</v>
      </c>
      <c r="H108" s="197">
        <v>1</v>
      </c>
      <c r="I108" s="198"/>
      <c r="J108" s="199">
        <f>ROUND(I108*H108,2)</f>
        <v>0</v>
      </c>
      <c r="K108" s="195" t="s">
        <v>21</v>
      </c>
      <c r="L108" s="61"/>
      <c r="M108" s="200" t="s">
        <v>21</v>
      </c>
      <c r="N108" s="201" t="s">
        <v>42</v>
      </c>
      <c r="O108" s="42"/>
      <c r="P108" s="202">
        <f>O108*H108</f>
        <v>0</v>
      </c>
      <c r="Q108" s="202">
        <v>0</v>
      </c>
      <c r="R108" s="202">
        <f>Q108*H108</f>
        <v>0</v>
      </c>
      <c r="S108" s="202">
        <v>0</v>
      </c>
      <c r="T108" s="203">
        <f>S108*H108</f>
        <v>0</v>
      </c>
      <c r="AR108" s="24" t="s">
        <v>149</v>
      </c>
      <c r="AT108" s="24" t="s">
        <v>144</v>
      </c>
      <c r="AU108" s="24" t="s">
        <v>79</v>
      </c>
      <c r="AY108" s="24" t="s">
        <v>141</v>
      </c>
      <c r="BE108" s="204">
        <f>IF(N108="základní",J108,0)</f>
        <v>0</v>
      </c>
      <c r="BF108" s="204">
        <f>IF(N108="snížená",J108,0)</f>
        <v>0</v>
      </c>
      <c r="BG108" s="204">
        <f>IF(N108="zákl. přenesená",J108,0)</f>
        <v>0</v>
      </c>
      <c r="BH108" s="204">
        <f>IF(N108="sníž. přenesená",J108,0)</f>
        <v>0</v>
      </c>
      <c r="BI108" s="204">
        <f>IF(N108="nulová",J108,0)</f>
        <v>0</v>
      </c>
      <c r="BJ108" s="24" t="s">
        <v>79</v>
      </c>
      <c r="BK108" s="204">
        <f>ROUND(I108*H108,2)</f>
        <v>0</v>
      </c>
      <c r="BL108" s="24" t="s">
        <v>149</v>
      </c>
      <c r="BM108" s="24" t="s">
        <v>407</v>
      </c>
    </row>
    <row r="109" spans="2:63" s="10" customFormat="1" ht="37.35" customHeight="1">
      <c r="B109" s="176"/>
      <c r="C109" s="177"/>
      <c r="D109" s="190" t="s">
        <v>70</v>
      </c>
      <c r="E109" s="274" t="s">
        <v>872</v>
      </c>
      <c r="F109" s="274" t="s">
        <v>818</v>
      </c>
      <c r="G109" s="177"/>
      <c r="H109" s="177"/>
      <c r="I109" s="180"/>
      <c r="J109" s="275">
        <f>BK109</f>
        <v>0</v>
      </c>
      <c r="K109" s="177"/>
      <c r="L109" s="182"/>
      <c r="M109" s="183"/>
      <c r="N109" s="184"/>
      <c r="O109" s="184"/>
      <c r="P109" s="185">
        <f>SUM(P110:P115)</f>
        <v>0</v>
      </c>
      <c r="Q109" s="184"/>
      <c r="R109" s="185">
        <f>SUM(R110:R115)</f>
        <v>0</v>
      </c>
      <c r="S109" s="184"/>
      <c r="T109" s="186">
        <f>SUM(T110:T115)</f>
        <v>0</v>
      </c>
      <c r="AR109" s="187" t="s">
        <v>79</v>
      </c>
      <c r="AT109" s="188" t="s">
        <v>70</v>
      </c>
      <c r="AU109" s="188" t="s">
        <v>71</v>
      </c>
      <c r="AY109" s="187" t="s">
        <v>141</v>
      </c>
      <c r="BK109" s="189">
        <f>SUM(BK110:BK115)</f>
        <v>0</v>
      </c>
    </row>
    <row r="110" spans="2:65" s="1" customFormat="1" ht="16.5" customHeight="1">
      <c r="B110" s="41"/>
      <c r="C110" s="193" t="s">
        <v>289</v>
      </c>
      <c r="D110" s="193" t="s">
        <v>144</v>
      </c>
      <c r="E110" s="194" t="s">
        <v>873</v>
      </c>
      <c r="F110" s="195" t="s">
        <v>874</v>
      </c>
      <c r="G110" s="196" t="s">
        <v>168</v>
      </c>
      <c r="H110" s="197">
        <v>1</v>
      </c>
      <c r="I110" s="198"/>
      <c r="J110" s="199">
        <f aca="true" t="shared" si="20" ref="J110:J115">ROUND(I110*H110,2)</f>
        <v>0</v>
      </c>
      <c r="K110" s="195" t="s">
        <v>21</v>
      </c>
      <c r="L110" s="61"/>
      <c r="M110" s="200" t="s">
        <v>21</v>
      </c>
      <c r="N110" s="201" t="s">
        <v>42</v>
      </c>
      <c r="O110" s="42"/>
      <c r="P110" s="202">
        <f aca="true" t="shared" si="21" ref="P110:P115">O110*H110</f>
        <v>0</v>
      </c>
      <c r="Q110" s="202">
        <v>0</v>
      </c>
      <c r="R110" s="202">
        <f aca="true" t="shared" si="22" ref="R110:R115">Q110*H110</f>
        <v>0</v>
      </c>
      <c r="S110" s="202">
        <v>0</v>
      </c>
      <c r="T110" s="203">
        <f aca="true" t="shared" si="23" ref="T110:T115">S110*H110</f>
        <v>0</v>
      </c>
      <c r="AR110" s="24" t="s">
        <v>149</v>
      </c>
      <c r="AT110" s="24" t="s">
        <v>144</v>
      </c>
      <c r="AU110" s="24" t="s">
        <v>79</v>
      </c>
      <c r="AY110" s="24" t="s">
        <v>141</v>
      </c>
      <c r="BE110" s="204">
        <f aca="true" t="shared" si="24" ref="BE110:BE115">IF(N110="základní",J110,0)</f>
        <v>0</v>
      </c>
      <c r="BF110" s="204">
        <f aca="true" t="shared" si="25" ref="BF110:BF115">IF(N110="snížená",J110,0)</f>
        <v>0</v>
      </c>
      <c r="BG110" s="204">
        <f aca="true" t="shared" si="26" ref="BG110:BG115">IF(N110="zákl. přenesená",J110,0)</f>
        <v>0</v>
      </c>
      <c r="BH110" s="204">
        <f aca="true" t="shared" si="27" ref="BH110:BH115">IF(N110="sníž. přenesená",J110,0)</f>
        <v>0</v>
      </c>
      <c r="BI110" s="204">
        <f aca="true" t="shared" si="28" ref="BI110:BI115">IF(N110="nulová",J110,0)</f>
        <v>0</v>
      </c>
      <c r="BJ110" s="24" t="s">
        <v>79</v>
      </c>
      <c r="BK110" s="204">
        <f aca="true" t="shared" si="29" ref="BK110:BK115">ROUND(I110*H110,2)</f>
        <v>0</v>
      </c>
      <c r="BL110" s="24" t="s">
        <v>149</v>
      </c>
      <c r="BM110" s="24" t="s">
        <v>417</v>
      </c>
    </row>
    <row r="111" spans="2:65" s="1" customFormat="1" ht="16.5" customHeight="1">
      <c r="B111" s="41"/>
      <c r="C111" s="193" t="s">
        <v>294</v>
      </c>
      <c r="D111" s="193" t="s">
        <v>144</v>
      </c>
      <c r="E111" s="194" t="s">
        <v>875</v>
      </c>
      <c r="F111" s="195" t="s">
        <v>876</v>
      </c>
      <c r="G111" s="196" t="s">
        <v>838</v>
      </c>
      <c r="H111" s="197">
        <v>1</v>
      </c>
      <c r="I111" s="198"/>
      <c r="J111" s="199">
        <f t="shared" si="20"/>
        <v>0</v>
      </c>
      <c r="K111" s="195" t="s">
        <v>21</v>
      </c>
      <c r="L111" s="61"/>
      <c r="M111" s="200" t="s">
        <v>21</v>
      </c>
      <c r="N111" s="201" t="s">
        <v>42</v>
      </c>
      <c r="O111" s="42"/>
      <c r="P111" s="202">
        <f t="shared" si="21"/>
        <v>0</v>
      </c>
      <c r="Q111" s="202">
        <v>0</v>
      </c>
      <c r="R111" s="202">
        <f t="shared" si="22"/>
        <v>0</v>
      </c>
      <c r="S111" s="202">
        <v>0</v>
      </c>
      <c r="T111" s="203">
        <f t="shared" si="23"/>
        <v>0</v>
      </c>
      <c r="AR111" s="24" t="s">
        <v>149</v>
      </c>
      <c r="AT111" s="24" t="s">
        <v>144</v>
      </c>
      <c r="AU111" s="24" t="s">
        <v>79</v>
      </c>
      <c r="AY111" s="24" t="s">
        <v>141</v>
      </c>
      <c r="BE111" s="204">
        <f t="shared" si="24"/>
        <v>0</v>
      </c>
      <c r="BF111" s="204">
        <f t="shared" si="25"/>
        <v>0</v>
      </c>
      <c r="BG111" s="204">
        <f t="shared" si="26"/>
        <v>0</v>
      </c>
      <c r="BH111" s="204">
        <f t="shared" si="27"/>
        <v>0</v>
      </c>
      <c r="BI111" s="204">
        <f t="shared" si="28"/>
        <v>0</v>
      </c>
      <c r="BJ111" s="24" t="s">
        <v>79</v>
      </c>
      <c r="BK111" s="204">
        <f t="shared" si="29"/>
        <v>0</v>
      </c>
      <c r="BL111" s="24" t="s">
        <v>149</v>
      </c>
      <c r="BM111" s="24" t="s">
        <v>426</v>
      </c>
    </row>
    <row r="112" spans="2:65" s="1" customFormat="1" ht="16.5" customHeight="1">
      <c r="B112" s="41"/>
      <c r="C112" s="193" t="s">
        <v>299</v>
      </c>
      <c r="D112" s="193" t="s">
        <v>144</v>
      </c>
      <c r="E112" s="194" t="s">
        <v>877</v>
      </c>
      <c r="F112" s="195" t="s">
        <v>878</v>
      </c>
      <c r="G112" s="196" t="s">
        <v>879</v>
      </c>
      <c r="H112" s="197">
        <v>1</v>
      </c>
      <c r="I112" s="198"/>
      <c r="J112" s="199">
        <f t="shared" si="20"/>
        <v>0</v>
      </c>
      <c r="K112" s="195" t="s">
        <v>21</v>
      </c>
      <c r="L112" s="61"/>
      <c r="M112" s="200" t="s">
        <v>21</v>
      </c>
      <c r="N112" s="201" t="s">
        <v>42</v>
      </c>
      <c r="O112" s="42"/>
      <c r="P112" s="202">
        <f t="shared" si="21"/>
        <v>0</v>
      </c>
      <c r="Q112" s="202">
        <v>0</v>
      </c>
      <c r="R112" s="202">
        <f t="shared" si="22"/>
        <v>0</v>
      </c>
      <c r="S112" s="202">
        <v>0</v>
      </c>
      <c r="T112" s="203">
        <f t="shared" si="23"/>
        <v>0</v>
      </c>
      <c r="AR112" s="24" t="s">
        <v>149</v>
      </c>
      <c r="AT112" s="24" t="s">
        <v>144</v>
      </c>
      <c r="AU112" s="24" t="s">
        <v>79</v>
      </c>
      <c r="AY112" s="24" t="s">
        <v>141</v>
      </c>
      <c r="BE112" s="204">
        <f t="shared" si="24"/>
        <v>0</v>
      </c>
      <c r="BF112" s="204">
        <f t="shared" si="25"/>
        <v>0</v>
      </c>
      <c r="BG112" s="204">
        <f t="shared" si="26"/>
        <v>0</v>
      </c>
      <c r="BH112" s="204">
        <f t="shared" si="27"/>
        <v>0</v>
      </c>
      <c r="BI112" s="204">
        <f t="shared" si="28"/>
        <v>0</v>
      </c>
      <c r="BJ112" s="24" t="s">
        <v>79</v>
      </c>
      <c r="BK112" s="204">
        <f t="shared" si="29"/>
        <v>0</v>
      </c>
      <c r="BL112" s="24" t="s">
        <v>149</v>
      </c>
      <c r="BM112" s="24" t="s">
        <v>436</v>
      </c>
    </row>
    <row r="113" spans="2:65" s="1" customFormat="1" ht="16.5" customHeight="1">
      <c r="B113" s="41"/>
      <c r="C113" s="193" t="s">
        <v>304</v>
      </c>
      <c r="D113" s="193" t="s">
        <v>144</v>
      </c>
      <c r="E113" s="194" t="s">
        <v>880</v>
      </c>
      <c r="F113" s="195" t="s">
        <v>881</v>
      </c>
      <c r="G113" s="196" t="s">
        <v>879</v>
      </c>
      <c r="H113" s="197">
        <v>1</v>
      </c>
      <c r="I113" s="198"/>
      <c r="J113" s="199">
        <f t="shared" si="20"/>
        <v>0</v>
      </c>
      <c r="K113" s="195" t="s">
        <v>21</v>
      </c>
      <c r="L113" s="61"/>
      <c r="M113" s="200" t="s">
        <v>21</v>
      </c>
      <c r="N113" s="201" t="s">
        <v>42</v>
      </c>
      <c r="O113" s="42"/>
      <c r="P113" s="202">
        <f t="shared" si="21"/>
        <v>0</v>
      </c>
      <c r="Q113" s="202">
        <v>0</v>
      </c>
      <c r="R113" s="202">
        <f t="shared" si="22"/>
        <v>0</v>
      </c>
      <c r="S113" s="202">
        <v>0</v>
      </c>
      <c r="T113" s="203">
        <f t="shared" si="23"/>
        <v>0</v>
      </c>
      <c r="AR113" s="24" t="s">
        <v>149</v>
      </c>
      <c r="AT113" s="24" t="s">
        <v>144</v>
      </c>
      <c r="AU113" s="24" t="s">
        <v>79</v>
      </c>
      <c r="AY113" s="24" t="s">
        <v>141</v>
      </c>
      <c r="BE113" s="204">
        <f t="shared" si="24"/>
        <v>0</v>
      </c>
      <c r="BF113" s="204">
        <f t="shared" si="25"/>
        <v>0</v>
      </c>
      <c r="BG113" s="204">
        <f t="shared" si="26"/>
        <v>0</v>
      </c>
      <c r="BH113" s="204">
        <f t="shared" si="27"/>
        <v>0</v>
      </c>
      <c r="BI113" s="204">
        <f t="shared" si="28"/>
        <v>0</v>
      </c>
      <c r="BJ113" s="24" t="s">
        <v>79</v>
      </c>
      <c r="BK113" s="204">
        <f t="shared" si="29"/>
        <v>0</v>
      </c>
      <c r="BL113" s="24" t="s">
        <v>149</v>
      </c>
      <c r="BM113" s="24" t="s">
        <v>449</v>
      </c>
    </row>
    <row r="114" spans="2:65" s="1" customFormat="1" ht="16.5" customHeight="1">
      <c r="B114" s="41"/>
      <c r="C114" s="193" t="s">
        <v>309</v>
      </c>
      <c r="D114" s="193" t="s">
        <v>144</v>
      </c>
      <c r="E114" s="194" t="s">
        <v>882</v>
      </c>
      <c r="F114" s="195" t="s">
        <v>883</v>
      </c>
      <c r="G114" s="196" t="s">
        <v>835</v>
      </c>
      <c r="H114" s="197">
        <v>1</v>
      </c>
      <c r="I114" s="198"/>
      <c r="J114" s="199">
        <f t="shared" si="20"/>
        <v>0</v>
      </c>
      <c r="K114" s="195" t="s">
        <v>21</v>
      </c>
      <c r="L114" s="61"/>
      <c r="M114" s="200" t="s">
        <v>21</v>
      </c>
      <c r="N114" s="201" t="s">
        <v>42</v>
      </c>
      <c r="O114" s="42"/>
      <c r="P114" s="202">
        <f t="shared" si="21"/>
        <v>0</v>
      </c>
      <c r="Q114" s="202">
        <v>0</v>
      </c>
      <c r="R114" s="202">
        <f t="shared" si="22"/>
        <v>0</v>
      </c>
      <c r="S114" s="202">
        <v>0</v>
      </c>
      <c r="T114" s="203">
        <f t="shared" si="23"/>
        <v>0</v>
      </c>
      <c r="AR114" s="24" t="s">
        <v>149</v>
      </c>
      <c r="AT114" s="24" t="s">
        <v>144</v>
      </c>
      <c r="AU114" s="24" t="s">
        <v>79</v>
      </c>
      <c r="AY114" s="24" t="s">
        <v>141</v>
      </c>
      <c r="BE114" s="204">
        <f t="shared" si="24"/>
        <v>0</v>
      </c>
      <c r="BF114" s="204">
        <f t="shared" si="25"/>
        <v>0</v>
      </c>
      <c r="BG114" s="204">
        <f t="shared" si="26"/>
        <v>0</v>
      </c>
      <c r="BH114" s="204">
        <f t="shared" si="27"/>
        <v>0</v>
      </c>
      <c r="BI114" s="204">
        <f t="shared" si="28"/>
        <v>0</v>
      </c>
      <c r="BJ114" s="24" t="s">
        <v>79</v>
      </c>
      <c r="BK114" s="204">
        <f t="shared" si="29"/>
        <v>0</v>
      </c>
      <c r="BL114" s="24" t="s">
        <v>149</v>
      </c>
      <c r="BM114" s="24" t="s">
        <v>459</v>
      </c>
    </row>
    <row r="115" spans="2:65" s="1" customFormat="1" ht="16.5" customHeight="1">
      <c r="B115" s="41"/>
      <c r="C115" s="193" t="s">
        <v>315</v>
      </c>
      <c r="D115" s="193" t="s">
        <v>144</v>
      </c>
      <c r="E115" s="194" t="s">
        <v>884</v>
      </c>
      <c r="F115" s="195" t="s">
        <v>885</v>
      </c>
      <c r="G115" s="196" t="s">
        <v>835</v>
      </c>
      <c r="H115" s="197">
        <v>1</v>
      </c>
      <c r="I115" s="198"/>
      <c r="J115" s="199">
        <f t="shared" si="20"/>
        <v>0</v>
      </c>
      <c r="K115" s="195" t="s">
        <v>21</v>
      </c>
      <c r="L115" s="61"/>
      <c r="M115" s="200" t="s">
        <v>21</v>
      </c>
      <c r="N115" s="276" t="s">
        <v>42</v>
      </c>
      <c r="O115" s="277"/>
      <c r="P115" s="278">
        <f t="shared" si="21"/>
        <v>0</v>
      </c>
      <c r="Q115" s="278">
        <v>0</v>
      </c>
      <c r="R115" s="278">
        <f t="shared" si="22"/>
        <v>0</v>
      </c>
      <c r="S115" s="278">
        <v>0</v>
      </c>
      <c r="T115" s="279">
        <f t="shared" si="23"/>
        <v>0</v>
      </c>
      <c r="AR115" s="24" t="s">
        <v>149</v>
      </c>
      <c r="AT115" s="24" t="s">
        <v>144</v>
      </c>
      <c r="AU115" s="24" t="s">
        <v>79</v>
      </c>
      <c r="AY115" s="24" t="s">
        <v>141</v>
      </c>
      <c r="BE115" s="204">
        <f t="shared" si="24"/>
        <v>0</v>
      </c>
      <c r="BF115" s="204">
        <f t="shared" si="25"/>
        <v>0</v>
      </c>
      <c r="BG115" s="204">
        <f t="shared" si="26"/>
        <v>0</v>
      </c>
      <c r="BH115" s="204">
        <f t="shared" si="27"/>
        <v>0</v>
      </c>
      <c r="BI115" s="204">
        <f t="shared" si="28"/>
        <v>0</v>
      </c>
      <c r="BJ115" s="24" t="s">
        <v>79</v>
      </c>
      <c r="BK115" s="204">
        <f t="shared" si="29"/>
        <v>0</v>
      </c>
      <c r="BL115" s="24" t="s">
        <v>149</v>
      </c>
      <c r="BM115" s="24" t="s">
        <v>468</v>
      </c>
    </row>
    <row r="116" spans="2:12" s="1" customFormat="1" ht="6.95" customHeight="1">
      <c r="B116" s="56"/>
      <c r="C116" s="57"/>
      <c r="D116" s="57"/>
      <c r="E116" s="57"/>
      <c r="F116" s="57"/>
      <c r="G116" s="57"/>
      <c r="H116" s="57"/>
      <c r="I116" s="139"/>
      <c r="J116" s="57"/>
      <c r="K116" s="57"/>
      <c r="L116" s="61"/>
    </row>
  </sheetData>
  <sheetProtection password="CC35" sheet="1" objects="1" scenarios="1" formatCells="0" formatColumns="0" formatRows="0" sort="0" autoFilter="0"/>
  <autoFilter ref="C79:K115"/>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3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97</v>
      </c>
      <c r="G1" s="400" t="s">
        <v>98</v>
      </c>
      <c r="H1" s="400"/>
      <c r="I1" s="115"/>
      <c r="J1" s="114" t="s">
        <v>99</v>
      </c>
      <c r="K1" s="113" t="s">
        <v>100</v>
      </c>
      <c r="L1" s="114" t="s">
        <v>101</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0"/>
      <c r="M2" s="360"/>
      <c r="N2" s="360"/>
      <c r="O2" s="360"/>
      <c r="P2" s="360"/>
      <c r="Q2" s="360"/>
      <c r="R2" s="360"/>
      <c r="S2" s="360"/>
      <c r="T2" s="360"/>
      <c r="U2" s="360"/>
      <c r="V2" s="360"/>
      <c r="AT2" s="24" t="s">
        <v>90</v>
      </c>
    </row>
    <row r="3" spans="2:46" ht="6.95" customHeight="1">
      <c r="B3" s="25"/>
      <c r="C3" s="26"/>
      <c r="D3" s="26"/>
      <c r="E3" s="26"/>
      <c r="F3" s="26"/>
      <c r="G3" s="26"/>
      <c r="H3" s="26"/>
      <c r="I3" s="116"/>
      <c r="J3" s="26"/>
      <c r="K3" s="27"/>
      <c r="AT3" s="24" t="s">
        <v>81</v>
      </c>
    </row>
    <row r="4" spans="2:46" ht="36.95" customHeight="1">
      <c r="B4" s="28"/>
      <c r="C4" s="29"/>
      <c r="D4" s="30" t="s">
        <v>102</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16.5" customHeight="1">
      <c r="B7" s="28"/>
      <c r="C7" s="29"/>
      <c r="D7" s="29"/>
      <c r="E7" s="401" t="str">
        <f>'Rekapitulace stavby'!K6</f>
        <v>Modernizace skladu odpadků v ZŠ genpor. Fr. Peřiny, Socháňova 1139 Praha 6 - Řepy</v>
      </c>
      <c r="F7" s="402"/>
      <c r="G7" s="402"/>
      <c r="H7" s="402"/>
      <c r="I7" s="117"/>
      <c r="J7" s="29"/>
      <c r="K7" s="31"/>
    </row>
    <row r="8" spans="2:11" s="1" customFormat="1" ht="15">
      <c r="B8" s="41"/>
      <c r="C8" s="42"/>
      <c r="D8" s="37" t="s">
        <v>103</v>
      </c>
      <c r="E8" s="42"/>
      <c r="F8" s="42"/>
      <c r="G8" s="42"/>
      <c r="H8" s="42"/>
      <c r="I8" s="118"/>
      <c r="J8" s="42"/>
      <c r="K8" s="45"/>
    </row>
    <row r="9" spans="2:11" s="1" customFormat="1" ht="36.95" customHeight="1">
      <c r="B9" s="41"/>
      <c r="C9" s="42"/>
      <c r="D9" s="42"/>
      <c r="E9" s="403" t="s">
        <v>886</v>
      </c>
      <c r="F9" s="404"/>
      <c r="G9" s="404"/>
      <c r="H9" s="404"/>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674</v>
      </c>
      <c r="G12" s="42"/>
      <c r="H12" s="42"/>
      <c r="I12" s="119" t="s">
        <v>25</v>
      </c>
      <c r="J12" s="120" t="str">
        <f>'Rekapitulace stavby'!AN8</f>
        <v>14. 5. 2018</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tr">
        <f>IF('Rekapitulace stavby'!AN10="","",'Rekapitulace stavby'!AN10)</f>
        <v/>
      </c>
      <c r="K14" s="45"/>
    </row>
    <row r="15" spans="2:11" s="1" customFormat="1" ht="18" customHeight="1">
      <c r="B15" s="41"/>
      <c r="C15" s="42"/>
      <c r="D15" s="42"/>
      <c r="E15" s="35" t="str">
        <f>IF('Rekapitulace stavby'!E11="","",'Rekapitulace stavby'!E11)</f>
        <v>Městská část Praha 17, Žalanského č.p. 291/12b</v>
      </c>
      <c r="F15" s="42"/>
      <c r="G15" s="42"/>
      <c r="H15" s="42"/>
      <c r="I15" s="119" t="s">
        <v>30</v>
      </c>
      <c r="J15" s="35" t="str">
        <f>IF('Rekapitulace stavby'!AN11="","",'Rekapitulace stavby'!AN11)</f>
        <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tr">
        <f>IF('Rekapitulace stavby'!AN16="","",'Rekapitulace stavby'!AN16)</f>
        <v/>
      </c>
      <c r="K20" s="45"/>
    </row>
    <row r="21" spans="2:11" s="1" customFormat="1" ht="18" customHeight="1">
      <c r="B21" s="41"/>
      <c r="C21" s="42"/>
      <c r="D21" s="42"/>
      <c r="E21" s="35" t="str">
        <f>IF('Rekapitulace stavby'!E17="","",'Rekapitulace stavby'!E17)</f>
        <v>Ing. Tomáš Řičař</v>
      </c>
      <c r="F21" s="42"/>
      <c r="G21" s="42"/>
      <c r="H21" s="42"/>
      <c r="I21" s="119" t="s">
        <v>30</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16.5" customHeight="1">
      <c r="B24" s="121"/>
      <c r="C24" s="122"/>
      <c r="D24" s="122"/>
      <c r="E24" s="392" t="s">
        <v>887</v>
      </c>
      <c r="F24" s="392"/>
      <c r="G24" s="392"/>
      <c r="H24" s="392"/>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37</v>
      </c>
      <c r="E27" s="42"/>
      <c r="F27" s="42"/>
      <c r="G27" s="42"/>
      <c r="H27" s="42"/>
      <c r="I27" s="118"/>
      <c r="J27" s="128">
        <f>ROUND(J89,2)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39</v>
      </c>
      <c r="G29" s="42"/>
      <c r="H29" s="42"/>
      <c r="I29" s="129" t="s">
        <v>38</v>
      </c>
      <c r="J29" s="46" t="s">
        <v>40</v>
      </c>
      <c r="K29" s="45"/>
    </row>
    <row r="30" spans="2:11" s="1" customFormat="1" ht="14.45" customHeight="1">
      <c r="B30" s="41"/>
      <c r="C30" s="42"/>
      <c r="D30" s="49" t="s">
        <v>41</v>
      </c>
      <c r="E30" s="49" t="s">
        <v>42</v>
      </c>
      <c r="F30" s="130">
        <f>ROUND(SUM(BE89:BE136),2)</f>
        <v>0</v>
      </c>
      <c r="G30" s="42"/>
      <c r="H30" s="42"/>
      <c r="I30" s="131">
        <v>0.21</v>
      </c>
      <c r="J30" s="130">
        <f>ROUND(ROUND((SUM(BE89:BE136)),2)*I30,2)</f>
        <v>0</v>
      </c>
      <c r="K30" s="45"/>
    </row>
    <row r="31" spans="2:11" s="1" customFormat="1" ht="14.45" customHeight="1">
      <c r="B31" s="41"/>
      <c r="C31" s="42"/>
      <c r="D31" s="42"/>
      <c r="E31" s="49" t="s">
        <v>43</v>
      </c>
      <c r="F31" s="130">
        <f>ROUND(SUM(BF89:BF136),2)</f>
        <v>0</v>
      </c>
      <c r="G31" s="42"/>
      <c r="H31" s="42"/>
      <c r="I31" s="131">
        <v>0.15</v>
      </c>
      <c r="J31" s="130">
        <f>ROUND(ROUND((SUM(BF89:BF136)),2)*I31,2)</f>
        <v>0</v>
      </c>
      <c r="K31" s="45"/>
    </row>
    <row r="32" spans="2:11" s="1" customFormat="1" ht="14.45" customHeight="1" hidden="1">
      <c r="B32" s="41"/>
      <c r="C32" s="42"/>
      <c r="D32" s="42"/>
      <c r="E32" s="49" t="s">
        <v>44</v>
      </c>
      <c r="F32" s="130">
        <f>ROUND(SUM(BG89:BG136),2)</f>
        <v>0</v>
      </c>
      <c r="G32" s="42"/>
      <c r="H32" s="42"/>
      <c r="I32" s="131">
        <v>0.21</v>
      </c>
      <c r="J32" s="130">
        <v>0</v>
      </c>
      <c r="K32" s="45"/>
    </row>
    <row r="33" spans="2:11" s="1" customFormat="1" ht="14.45" customHeight="1" hidden="1">
      <c r="B33" s="41"/>
      <c r="C33" s="42"/>
      <c r="D33" s="42"/>
      <c r="E33" s="49" t="s">
        <v>45</v>
      </c>
      <c r="F33" s="130">
        <f>ROUND(SUM(BH89:BH136),2)</f>
        <v>0</v>
      </c>
      <c r="G33" s="42"/>
      <c r="H33" s="42"/>
      <c r="I33" s="131">
        <v>0.15</v>
      </c>
      <c r="J33" s="130">
        <v>0</v>
      </c>
      <c r="K33" s="45"/>
    </row>
    <row r="34" spans="2:11" s="1" customFormat="1" ht="14.45" customHeight="1" hidden="1">
      <c r="B34" s="41"/>
      <c r="C34" s="42"/>
      <c r="D34" s="42"/>
      <c r="E34" s="49" t="s">
        <v>46</v>
      </c>
      <c r="F34" s="130">
        <f>ROUND(SUM(BI89:BI136),2)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47</v>
      </c>
      <c r="E36" s="79"/>
      <c r="F36" s="79"/>
      <c r="G36" s="134" t="s">
        <v>48</v>
      </c>
      <c r="H36" s="135" t="s">
        <v>49</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105</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401" t="str">
        <f>E7</f>
        <v>Modernizace skladu odpadků v ZŠ genpor. Fr. Peřiny, Socháňova 1139 Praha 6 - Řepy</v>
      </c>
      <c r="F45" s="402"/>
      <c r="G45" s="402"/>
      <c r="H45" s="402"/>
      <c r="I45" s="118"/>
      <c r="J45" s="42"/>
      <c r="K45" s="45"/>
    </row>
    <row r="46" spans="2:11" s="1" customFormat="1" ht="14.45" customHeight="1">
      <c r="B46" s="41"/>
      <c r="C46" s="37" t="s">
        <v>103</v>
      </c>
      <c r="D46" s="42"/>
      <c r="E46" s="42"/>
      <c r="F46" s="42"/>
      <c r="G46" s="42"/>
      <c r="H46" s="42"/>
      <c r="I46" s="118"/>
      <c r="J46" s="42"/>
      <c r="K46" s="45"/>
    </row>
    <row r="47" spans="2:11" s="1" customFormat="1" ht="17.25" customHeight="1">
      <c r="B47" s="41"/>
      <c r="C47" s="42"/>
      <c r="D47" s="42"/>
      <c r="E47" s="403" t="str">
        <f>E9</f>
        <v>D.1.4e - Silnoproudá elektrotechnika</v>
      </c>
      <c r="F47" s="404"/>
      <c r="G47" s="404"/>
      <c r="H47" s="404"/>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 xml:space="preserve"> </v>
      </c>
      <c r="G49" s="42"/>
      <c r="H49" s="42"/>
      <c r="I49" s="119" t="s">
        <v>25</v>
      </c>
      <c r="J49" s="120" t="str">
        <f>IF(J12="","",J12)</f>
        <v>14. 5. 2018</v>
      </c>
      <c r="K49" s="45"/>
    </row>
    <row r="50" spans="2:11" s="1" customFormat="1" ht="6.95" customHeight="1">
      <c r="B50" s="41"/>
      <c r="C50" s="42"/>
      <c r="D50" s="42"/>
      <c r="E50" s="42"/>
      <c r="F50" s="42"/>
      <c r="G50" s="42"/>
      <c r="H50" s="42"/>
      <c r="I50" s="118"/>
      <c r="J50" s="42"/>
      <c r="K50" s="45"/>
    </row>
    <row r="51" spans="2:11" s="1" customFormat="1" ht="15">
      <c r="B51" s="41"/>
      <c r="C51" s="37" t="s">
        <v>27</v>
      </c>
      <c r="D51" s="42"/>
      <c r="E51" s="42"/>
      <c r="F51" s="35" t="str">
        <f>E15</f>
        <v>Městská část Praha 17, Žalanského č.p. 291/12b</v>
      </c>
      <c r="G51" s="42"/>
      <c r="H51" s="42"/>
      <c r="I51" s="119" t="s">
        <v>33</v>
      </c>
      <c r="J51" s="392" t="str">
        <f>E21</f>
        <v>Ing. Tomáš Řičař</v>
      </c>
      <c r="K51" s="45"/>
    </row>
    <row r="52" spans="2:11" s="1" customFormat="1" ht="14.45" customHeight="1">
      <c r="B52" s="41"/>
      <c r="C52" s="37" t="s">
        <v>31</v>
      </c>
      <c r="D52" s="42"/>
      <c r="E52" s="42"/>
      <c r="F52" s="35" t="str">
        <f>IF(E18="","",E18)</f>
        <v/>
      </c>
      <c r="G52" s="42"/>
      <c r="H52" s="42"/>
      <c r="I52" s="118"/>
      <c r="J52" s="396"/>
      <c r="K52" s="45"/>
    </row>
    <row r="53" spans="2:11" s="1" customFormat="1" ht="10.35" customHeight="1">
      <c r="B53" s="41"/>
      <c r="C53" s="42"/>
      <c r="D53" s="42"/>
      <c r="E53" s="42"/>
      <c r="F53" s="42"/>
      <c r="G53" s="42"/>
      <c r="H53" s="42"/>
      <c r="I53" s="118"/>
      <c r="J53" s="42"/>
      <c r="K53" s="45"/>
    </row>
    <row r="54" spans="2:11" s="1" customFormat="1" ht="29.25" customHeight="1">
      <c r="B54" s="41"/>
      <c r="C54" s="144" t="s">
        <v>106</v>
      </c>
      <c r="D54" s="132"/>
      <c r="E54" s="132"/>
      <c r="F54" s="132"/>
      <c r="G54" s="132"/>
      <c r="H54" s="132"/>
      <c r="I54" s="145"/>
      <c r="J54" s="146" t="s">
        <v>107</v>
      </c>
      <c r="K54" s="147"/>
    </row>
    <row r="55" spans="2:11" s="1" customFormat="1" ht="10.35" customHeight="1">
      <c r="B55" s="41"/>
      <c r="C55" s="42"/>
      <c r="D55" s="42"/>
      <c r="E55" s="42"/>
      <c r="F55" s="42"/>
      <c r="G55" s="42"/>
      <c r="H55" s="42"/>
      <c r="I55" s="118"/>
      <c r="J55" s="42"/>
      <c r="K55" s="45"/>
    </row>
    <row r="56" spans="2:47" s="1" customFormat="1" ht="29.25" customHeight="1">
      <c r="B56" s="41"/>
      <c r="C56" s="148" t="s">
        <v>108</v>
      </c>
      <c r="D56" s="42"/>
      <c r="E56" s="42"/>
      <c r="F56" s="42"/>
      <c r="G56" s="42"/>
      <c r="H56" s="42"/>
      <c r="I56" s="118"/>
      <c r="J56" s="128">
        <f>J89</f>
        <v>0</v>
      </c>
      <c r="K56" s="45"/>
      <c r="AU56" s="24" t="s">
        <v>109</v>
      </c>
    </row>
    <row r="57" spans="2:11" s="7" customFormat="1" ht="24.95" customHeight="1">
      <c r="B57" s="149"/>
      <c r="C57" s="150"/>
      <c r="D57" s="151" t="s">
        <v>888</v>
      </c>
      <c r="E57" s="152"/>
      <c r="F57" s="152"/>
      <c r="G57" s="152"/>
      <c r="H57" s="152"/>
      <c r="I57" s="153"/>
      <c r="J57" s="154">
        <f>J90</f>
        <v>0</v>
      </c>
      <c r="K57" s="155"/>
    </row>
    <row r="58" spans="2:11" s="7" customFormat="1" ht="24.95" customHeight="1">
      <c r="B58" s="149"/>
      <c r="C58" s="150"/>
      <c r="D58" s="151" t="s">
        <v>889</v>
      </c>
      <c r="E58" s="152"/>
      <c r="F58" s="152"/>
      <c r="G58" s="152"/>
      <c r="H58" s="152"/>
      <c r="I58" s="153"/>
      <c r="J58" s="154">
        <f>J93</f>
        <v>0</v>
      </c>
      <c r="K58" s="155"/>
    </row>
    <row r="59" spans="2:11" s="7" customFormat="1" ht="24.95" customHeight="1">
      <c r="B59" s="149"/>
      <c r="C59" s="150"/>
      <c r="D59" s="151" t="s">
        <v>890</v>
      </c>
      <c r="E59" s="152"/>
      <c r="F59" s="152"/>
      <c r="G59" s="152"/>
      <c r="H59" s="152"/>
      <c r="I59" s="153"/>
      <c r="J59" s="154">
        <f>J96</f>
        <v>0</v>
      </c>
      <c r="K59" s="155"/>
    </row>
    <row r="60" spans="2:11" s="7" customFormat="1" ht="24.95" customHeight="1">
      <c r="B60" s="149"/>
      <c r="C60" s="150"/>
      <c r="D60" s="151" t="s">
        <v>891</v>
      </c>
      <c r="E60" s="152"/>
      <c r="F60" s="152"/>
      <c r="G60" s="152"/>
      <c r="H60" s="152"/>
      <c r="I60" s="153"/>
      <c r="J60" s="154">
        <f>J99</f>
        <v>0</v>
      </c>
      <c r="K60" s="155"/>
    </row>
    <row r="61" spans="2:11" s="7" customFormat="1" ht="24.95" customHeight="1">
      <c r="B61" s="149"/>
      <c r="C61" s="150"/>
      <c r="D61" s="151" t="s">
        <v>892</v>
      </c>
      <c r="E61" s="152"/>
      <c r="F61" s="152"/>
      <c r="G61" s="152"/>
      <c r="H61" s="152"/>
      <c r="I61" s="153"/>
      <c r="J61" s="154">
        <f>J102</f>
        <v>0</v>
      </c>
      <c r="K61" s="155"/>
    </row>
    <row r="62" spans="2:11" s="7" customFormat="1" ht="24.95" customHeight="1">
      <c r="B62" s="149"/>
      <c r="C62" s="150"/>
      <c r="D62" s="151" t="s">
        <v>893</v>
      </c>
      <c r="E62" s="152"/>
      <c r="F62" s="152"/>
      <c r="G62" s="152"/>
      <c r="H62" s="152"/>
      <c r="I62" s="153"/>
      <c r="J62" s="154">
        <f>J105</f>
        <v>0</v>
      </c>
      <c r="K62" s="155"/>
    </row>
    <row r="63" spans="2:11" s="7" customFormat="1" ht="24.95" customHeight="1">
      <c r="B63" s="149"/>
      <c r="C63" s="150"/>
      <c r="D63" s="151" t="s">
        <v>894</v>
      </c>
      <c r="E63" s="152"/>
      <c r="F63" s="152"/>
      <c r="G63" s="152"/>
      <c r="H63" s="152"/>
      <c r="I63" s="153"/>
      <c r="J63" s="154">
        <f>J108</f>
        <v>0</v>
      </c>
      <c r="K63" s="155"/>
    </row>
    <row r="64" spans="2:11" s="7" customFormat="1" ht="24.95" customHeight="1">
      <c r="B64" s="149"/>
      <c r="C64" s="150"/>
      <c r="D64" s="151" t="s">
        <v>894</v>
      </c>
      <c r="E64" s="152"/>
      <c r="F64" s="152"/>
      <c r="G64" s="152"/>
      <c r="H64" s="152"/>
      <c r="I64" s="153"/>
      <c r="J64" s="154">
        <f>J114</f>
        <v>0</v>
      </c>
      <c r="K64" s="155"/>
    </row>
    <row r="65" spans="2:11" s="7" customFormat="1" ht="24.95" customHeight="1">
      <c r="B65" s="149"/>
      <c r="C65" s="150"/>
      <c r="D65" s="151" t="s">
        <v>894</v>
      </c>
      <c r="E65" s="152"/>
      <c r="F65" s="152"/>
      <c r="G65" s="152"/>
      <c r="H65" s="152"/>
      <c r="I65" s="153"/>
      <c r="J65" s="154">
        <f>J120</f>
        <v>0</v>
      </c>
      <c r="K65" s="155"/>
    </row>
    <row r="66" spans="2:11" s="7" customFormat="1" ht="24.95" customHeight="1">
      <c r="B66" s="149"/>
      <c r="C66" s="150"/>
      <c r="D66" s="151" t="s">
        <v>894</v>
      </c>
      <c r="E66" s="152"/>
      <c r="F66" s="152"/>
      <c r="G66" s="152"/>
      <c r="H66" s="152"/>
      <c r="I66" s="153"/>
      <c r="J66" s="154">
        <f>J125</f>
        <v>0</v>
      </c>
      <c r="K66" s="155"/>
    </row>
    <row r="67" spans="2:11" s="7" customFormat="1" ht="24.95" customHeight="1">
      <c r="B67" s="149"/>
      <c r="C67" s="150"/>
      <c r="D67" s="151" t="s">
        <v>895</v>
      </c>
      <c r="E67" s="152"/>
      <c r="F67" s="152"/>
      <c r="G67" s="152"/>
      <c r="H67" s="152"/>
      <c r="I67" s="153"/>
      <c r="J67" s="154">
        <f>J130</f>
        <v>0</v>
      </c>
      <c r="K67" s="155"/>
    </row>
    <row r="68" spans="2:11" s="7" customFormat="1" ht="24.95" customHeight="1">
      <c r="B68" s="149"/>
      <c r="C68" s="150"/>
      <c r="D68" s="151" t="s">
        <v>896</v>
      </c>
      <c r="E68" s="152"/>
      <c r="F68" s="152"/>
      <c r="G68" s="152"/>
      <c r="H68" s="152"/>
      <c r="I68" s="153"/>
      <c r="J68" s="154">
        <f>J132</f>
        <v>0</v>
      </c>
      <c r="K68" s="155"/>
    </row>
    <row r="69" spans="2:11" s="7" customFormat="1" ht="24.95" customHeight="1">
      <c r="B69" s="149"/>
      <c r="C69" s="150"/>
      <c r="D69" s="151" t="s">
        <v>897</v>
      </c>
      <c r="E69" s="152"/>
      <c r="F69" s="152"/>
      <c r="G69" s="152"/>
      <c r="H69" s="152"/>
      <c r="I69" s="153"/>
      <c r="J69" s="154">
        <f>J134</f>
        <v>0</v>
      </c>
      <c r="K69" s="155"/>
    </row>
    <row r="70" spans="2:11" s="1" customFormat="1" ht="21.75" customHeight="1">
      <c r="B70" s="41"/>
      <c r="C70" s="42"/>
      <c r="D70" s="42"/>
      <c r="E70" s="42"/>
      <c r="F70" s="42"/>
      <c r="G70" s="42"/>
      <c r="H70" s="42"/>
      <c r="I70" s="118"/>
      <c r="J70" s="42"/>
      <c r="K70" s="45"/>
    </row>
    <row r="71" spans="2:11" s="1" customFormat="1" ht="6.95" customHeight="1">
      <c r="B71" s="56"/>
      <c r="C71" s="57"/>
      <c r="D71" s="57"/>
      <c r="E71" s="57"/>
      <c r="F71" s="57"/>
      <c r="G71" s="57"/>
      <c r="H71" s="57"/>
      <c r="I71" s="139"/>
      <c r="J71" s="57"/>
      <c r="K71" s="58"/>
    </row>
    <row r="75" spans="2:12" s="1" customFormat="1" ht="6.95" customHeight="1">
      <c r="B75" s="59"/>
      <c r="C75" s="60"/>
      <c r="D75" s="60"/>
      <c r="E75" s="60"/>
      <c r="F75" s="60"/>
      <c r="G75" s="60"/>
      <c r="H75" s="60"/>
      <c r="I75" s="142"/>
      <c r="J75" s="60"/>
      <c r="K75" s="60"/>
      <c r="L75" s="61"/>
    </row>
    <row r="76" spans="2:12" s="1" customFormat="1" ht="36.95" customHeight="1">
      <c r="B76" s="41"/>
      <c r="C76" s="62" t="s">
        <v>125</v>
      </c>
      <c r="D76" s="63"/>
      <c r="E76" s="63"/>
      <c r="F76" s="63"/>
      <c r="G76" s="63"/>
      <c r="H76" s="63"/>
      <c r="I76" s="163"/>
      <c r="J76" s="63"/>
      <c r="K76" s="63"/>
      <c r="L76" s="61"/>
    </row>
    <row r="77" spans="2:12" s="1" customFormat="1" ht="6.95" customHeight="1">
      <c r="B77" s="41"/>
      <c r="C77" s="63"/>
      <c r="D77" s="63"/>
      <c r="E77" s="63"/>
      <c r="F77" s="63"/>
      <c r="G77" s="63"/>
      <c r="H77" s="63"/>
      <c r="I77" s="163"/>
      <c r="J77" s="63"/>
      <c r="K77" s="63"/>
      <c r="L77" s="61"/>
    </row>
    <row r="78" spans="2:12" s="1" customFormat="1" ht="14.45" customHeight="1">
      <c r="B78" s="41"/>
      <c r="C78" s="65" t="s">
        <v>18</v>
      </c>
      <c r="D78" s="63"/>
      <c r="E78" s="63"/>
      <c r="F78" s="63"/>
      <c r="G78" s="63"/>
      <c r="H78" s="63"/>
      <c r="I78" s="163"/>
      <c r="J78" s="63"/>
      <c r="K78" s="63"/>
      <c r="L78" s="61"/>
    </row>
    <row r="79" spans="2:12" s="1" customFormat="1" ht="16.5" customHeight="1">
      <c r="B79" s="41"/>
      <c r="C79" s="63"/>
      <c r="D79" s="63"/>
      <c r="E79" s="397" t="str">
        <f>E7</f>
        <v>Modernizace skladu odpadků v ZŠ genpor. Fr. Peřiny, Socháňova 1139 Praha 6 - Řepy</v>
      </c>
      <c r="F79" s="398"/>
      <c r="G79" s="398"/>
      <c r="H79" s="398"/>
      <c r="I79" s="163"/>
      <c r="J79" s="63"/>
      <c r="K79" s="63"/>
      <c r="L79" s="61"/>
    </row>
    <row r="80" spans="2:12" s="1" customFormat="1" ht="14.45" customHeight="1">
      <c r="B80" s="41"/>
      <c r="C80" s="65" t="s">
        <v>103</v>
      </c>
      <c r="D80" s="63"/>
      <c r="E80" s="63"/>
      <c r="F80" s="63"/>
      <c r="G80" s="63"/>
      <c r="H80" s="63"/>
      <c r="I80" s="163"/>
      <c r="J80" s="63"/>
      <c r="K80" s="63"/>
      <c r="L80" s="61"/>
    </row>
    <row r="81" spans="2:12" s="1" customFormat="1" ht="17.25" customHeight="1">
      <c r="B81" s="41"/>
      <c r="C81" s="63"/>
      <c r="D81" s="63"/>
      <c r="E81" s="364" t="str">
        <f>E9</f>
        <v>D.1.4e - Silnoproudá elektrotechnika</v>
      </c>
      <c r="F81" s="399"/>
      <c r="G81" s="399"/>
      <c r="H81" s="399"/>
      <c r="I81" s="163"/>
      <c r="J81" s="63"/>
      <c r="K81" s="63"/>
      <c r="L81" s="61"/>
    </row>
    <row r="82" spans="2:12" s="1" customFormat="1" ht="6.95" customHeight="1">
      <c r="B82" s="41"/>
      <c r="C82" s="63"/>
      <c r="D82" s="63"/>
      <c r="E82" s="63"/>
      <c r="F82" s="63"/>
      <c r="G82" s="63"/>
      <c r="H82" s="63"/>
      <c r="I82" s="163"/>
      <c r="J82" s="63"/>
      <c r="K82" s="63"/>
      <c r="L82" s="61"/>
    </row>
    <row r="83" spans="2:12" s="1" customFormat="1" ht="18" customHeight="1">
      <c r="B83" s="41"/>
      <c r="C83" s="65" t="s">
        <v>23</v>
      </c>
      <c r="D83" s="63"/>
      <c r="E83" s="63"/>
      <c r="F83" s="164" t="str">
        <f>F12</f>
        <v xml:space="preserve"> </v>
      </c>
      <c r="G83" s="63"/>
      <c r="H83" s="63"/>
      <c r="I83" s="165" t="s">
        <v>25</v>
      </c>
      <c r="J83" s="73" t="str">
        <f>IF(J12="","",J12)</f>
        <v>14. 5. 2018</v>
      </c>
      <c r="K83" s="63"/>
      <c r="L83" s="61"/>
    </row>
    <row r="84" spans="2:12" s="1" customFormat="1" ht="6.95" customHeight="1">
      <c r="B84" s="41"/>
      <c r="C84" s="63"/>
      <c r="D84" s="63"/>
      <c r="E84" s="63"/>
      <c r="F84" s="63"/>
      <c r="G84" s="63"/>
      <c r="H84" s="63"/>
      <c r="I84" s="163"/>
      <c r="J84" s="63"/>
      <c r="K84" s="63"/>
      <c r="L84" s="61"/>
    </row>
    <row r="85" spans="2:12" s="1" customFormat="1" ht="15">
      <c r="B85" s="41"/>
      <c r="C85" s="65" t="s">
        <v>27</v>
      </c>
      <c r="D85" s="63"/>
      <c r="E85" s="63"/>
      <c r="F85" s="164" t="str">
        <f>E15</f>
        <v>Městská část Praha 17, Žalanského č.p. 291/12b</v>
      </c>
      <c r="G85" s="63"/>
      <c r="H85" s="63"/>
      <c r="I85" s="165" t="s">
        <v>33</v>
      </c>
      <c r="J85" s="164" t="str">
        <f>E21</f>
        <v>Ing. Tomáš Řičař</v>
      </c>
      <c r="K85" s="63"/>
      <c r="L85" s="61"/>
    </row>
    <row r="86" spans="2:12" s="1" customFormat="1" ht="14.45" customHeight="1">
      <c r="B86" s="41"/>
      <c r="C86" s="65" t="s">
        <v>31</v>
      </c>
      <c r="D86" s="63"/>
      <c r="E86" s="63"/>
      <c r="F86" s="164" t="str">
        <f>IF(E18="","",E18)</f>
        <v/>
      </c>
      <c r="G86" s="63"/>
      <c r="H86" s="63"/>
      <c r="I86" s="163"/>
      <c r="J86" s="63"/>
      <c r="K86" s="63"/>
      <c r="L86" s="61"/>
    </row>
    <row r="87" spans="2:12" s="1" customFormat="1" ht="10.35" customHeight="1">
      <c r="B87" s="41"/>
      <c r="C87" s="63"/>
      <c r="D87" s="63"/>
      <c r="E87" s="63"/>
      <c r="F87" s="63"/>
      <c r="G87" s="63"/>
      <c r="H87" s="63"/>
      <c r="I87" s="163"/>
      <c r="J87" s="63"/>
      <c r="K87" s="63"/>
      <c r="L87" s="61"/>
    </row>
    <row r="88" spans="2:20" s="9" customFormat="1" ht="29.25" customHeight="1">
      <c r="B88" s="166"/>
      <c r="C88" s="167" t="s">
        <v>126</v>
      </c>
      <c r="D88" s="168" t="s">
        <v>56</v>
      </c>
      <c r="E88" s="168" t="s">
        <v>52</v>
      </c>
      <c r="F88" s="168" t="s">
        <v>127</v>
      </c>
      <c r="G88" s="168" t="s">
        <v>128</v>
      </c>
      <c r="H88" s="168" t="s">
        <v>129</v>
      </c>
      <c r="I88" s="169" t="s">
        <v>130</v>
      </c>
      <c r="J88" s="168" t="s">
        <v>107</v>
      </c>
      <c r="K88" s="170" t="s">
        <v>131</v>
      </c>
      <c r="L88" s="171"/>
      <c r="M88" s="81" t="s">
        <v>132</v>
      </c>
      <c r="N88" s="82" t="s">
        <v>41</v>
      </c>
      <c r="O88" s="82" t="s">
        <v>133</v>
      </c>
      <c r="P88" s="82" t="s">
        <v>134</v>
      </c>
      <c r="Q88" s="82" t="s">
        <v>135</v>
      </c>
      <c r="R88" s="82" t="s">
        <v>136</v>
      </c>
      <c r="S88" s="82" t="s">
        <v>137</v>
      </c>
      <c r="T88" s="83" t="s">
        <v>138</v>
      </c>
    </row>
    <row r="89" spans="2:63" s="1" customFormat="1" ht="29.25" customHeight="1">
      <c r="B89" s="41"/>
      <c r="C89" s="87" t="s">
        <v>108</v>
      </c>
      <c r="D89" s="63"/>
      <c r="E89" s="63"/>
      <c r="F89" s="63"/>
      <c r="G89" s="63"/>
      <c r="H89" s="63"/>
      <c r="I89" s="163"/>
      <c r="J89" s="172">
        <f>BK89</f>
        <v>0</v>
      </c>
      <c r="K89" s="63"/>
      <c r="L89" s="61"/>
      <c r="M89" s="84"/>
      <c r="N89" s="85"/>
      <c r="O89" s="85"/>
      <c r="P89" s="173">
        <f>P90+P93+P96+P99+P102+P105+P108+P114+P120+P125+P130+P132+P134</f>
        <v>0</v>
      </c>
      <c r="Q89" s="85"/>
      <c r="R89" s="173">
        <f>R90+R93+R96+R99+R102+R105+R108+R114+R120+R125+R130+R132+R134</f>
        <v>0</v>
      </c>
      <c r="S89" s="85"/>
      <c r="T89" s="174">
        <f>T90+T93+T96+T99+T102+T105+T108+T114+T120+T125+T130+T132+T134</f>
        <v>0</v>
      </c>
      <c r="AT89" s="24" t="s">
        <v>70</v>
      </c>
      <c r="AU89" s="24" t="s">
        <v>109</v>
      </c>
      <c r="BK89" s="175">
        <f>BK90+BK93+BK96+BK99+BK102+BK105+BK108+BK114+BK120+BK125+BK130+BK132+BK134</f>
        <v>0</v>
      </c>
    </row>
    <row r="90" spans="2:63" s="10" customFormat="1" ht="37.35" customHeight="1">
      <c r="B90" s="176"/>
      <c r="C90" s="177"/>
      <c r="D90" s="190" t="s">
        <v>70</v>
      </c>
      <c r="E90" s="274" t="s">
        <v>831</v>
      </c>
      <c r="F90" s="274" t="s">
        <v>898</v>
      </c>
      <c r="G90" s="177"/>
      <c r="H90" s="177"/>
      <c r="I90" s="180"/>
      <c r="J90" s="275">
        <f>BK90</f>
        <v>0</v>
      </c>
      <c r="K90" s="177"/>
      <c r="L90" s="182"/>
      <c r="M90" s="183"/>
      <c r="N90" s="184"/>
      <c r="O90" s="184"/>
      <c r="P90" s="185">
        <f>SUM(P91:P92)</f>
        <v>0</v>
      </c>
      <c r="Q90" s="184"/>
      <c r="R90" s="185">
        <f>SUM(R91:R92)</f>
        <v>0</v>
      </c>
      <c r="S90" s="184"/>
      <c r="T90" s="186">
        <f>SUM(T91:T92)</f>
        <v>0</v>
      </c>
      <c r="AR90" s="187" t="s">
        <v>79</v>
      </c>
      <c r="AT90" s="188" t="s">
        <v>70</v>
      </c>
      <c r="AU90" s="188" t="s">
        <v>71</v>
      </c>
      <c r="AY90" s="187" t="s">
        <v>141</v>
      </c>
      <c r="BK90" s="189">
        <f>SUM(BK91:BK92)</f>
        <v>0</v>
      </c>
    </row>
    <row r="91" spans="2:65" s="1" customFormat="1" ht="25.5" customHeight="1">
      <c r="B91" s="41"/>
      <c r="C91" s="231" t="s">
        <v>79</v>
      </c>
      <c r="D91" s="231" t="s">
        <v>172</v>
      </c>
      <c r="E91" s="232" t="s">
        <v>899</v>
      </c>
      <c r="F91" s="233" t="s">
        <v>900</v>
      </c>
      <c r="G91" s="234" t="s">
        <v>901</v>
      </c>
      <c r="H91" s="235">
        <v>1</v>
      </c>
      <c r="I91" s="236"/>
      <c r="J91" s="237">
        <f>ROUND(I91*H91,2)</f>
        <v>0</v>
      </c>
      <c r="K91" s="233" t="s">
        <v>21</v>
      </c>
      <c r="L91" s="238"/>
      <c r="M91" s="239" t="s">
        <v>21</v>
      </c>
      <c r="N91" s="240" t="s">
        <v>42</v>
      </c>
      <c r="O91" s="42"/>
      <c r="P91" s="202">
        <f>O91*H91</f>
        <v>0</v>
      </c>
      <c r="Q91" s="202">
        <v>0</v>
      </c>
      <c r="R91" s="202">
        <f>Q91*H91</f>
        <v>0</v>
      </c>
      <c r="S91" s="202">
        <v>0</v>
      </c>
      <c r="T91" s="203">
        <f>S91*H91</f>
        <v>0</v>
      </c>
      <c r="AR91" s="24" t="s">
        <v>175</v>
      </c>
      <c r="AT91" s="24" t="s">
        <v>172</v>
      </c>
      <c r="AU91" s="24" t="s">
        <v>79</v>
      </c>
      <c r="AY91" s="24" t="s">
        <v>141</v>
      </c>
      <c r="BE91" s="204">
        <f>IF(N91="základní",J91,0)</f>
        <v>0</v>
      </c>
      <c r="BF91" s="204">
        <f>IF(N91="snížená",J91,0)</f>
        <v>0</v>
      </c>
      <c r="BG91" s="204">
        <f>IF(N91="zákl. přenesená",J91,0)</f>
        <v>0</v>
      </c>
      <c r="BH91" s="204">
        <f>IF(N91="sníž. přenesená",J91,0)</f>
        <v>0</v>
      </c>
      <c r="BI91" s="204">
        <f>IF(N91="nulová",J91,0)</f>
        <v>0</v>
      </c>
      <c r="BJ91" s="24" t="s">
        <v>79</v>
      </c>
      <c r="BK91" s="204">
        <f>ROUND(I91*H91,2)</f>
        <v>0</v>
      </c>
      <c r="BL91" s="24" t="s">
        <v>149</v>
      </c>
      <c r="BM91" s="24" t="s">
        <v>81</v>
      </c>
    </row>
    <row r="92" spans="2:65" s="1" customFormat="1" ht="16.5" customHeight="1">
      <c r="B92" s="41"/>
      <c r="C92" s="231" t="s">
        <v>81</v>
      </c>
      <c r="D92" s="231" t="s">
        <v>172</v>
      </c>
      <c r="E92" s="232" t="s">
        <v>902</v>
      </c>
      <c r="F92" s="233" t="s">
        <v>903</v>
      </c>
      <c r="G92" s="234" t="s">
        <v>901</v>
      </c>
      <c r="H92" s="235">
        <v>1</v>
      </c>
      <c r="I92" s="236"/>
      <c r="J92" s="237">
        <f>ROUND(I92*H92,2)</f>
        <v>0</v>
      </c>
      <c r="K92" s="233" t="s">
        <v>21</v>
      </c>
      <c r="L92" s="238"/>
      <c r="M92" s="239" t="s">
        <v>21</v>
      </c>
      <c r="N92" s="240" t="s">
        <v>42</v>
      </c>
      <c r="O92" s="42"/>
      <c r="P92" s="202">
        <f>O92*H92</f>
        <v>0</v>
      </c>
      <c r="Q92" s="202">
        <v>0</v>
      </c>
      <c r="R92" s="202">
        <f>Q92*H92</f>
        <v>0</v>
      </c>
      <c r="S92" s="202">
        <v>0</v>
      </c>
      <c r="T92" s="203">
        <f>S92*H92</f>
        <v>0</v>
      </c>
      <c r="AR92" s="24" t="s">
        <v>175</v>
      </c>
      <c r="AT92" s="24" t="s">
        <v>172</v>
      </c>
      <c r="AU92" s="24" t="s">
        <v>79</v>
      </c>
      <c r="AY92" s="24" t="s">
        <v>141</v>
      </c>
      <c r="BE92" s="204">
        <f>IF(N92="základní",J92,0)</f>
        <v>0</v>
      </c>
      <c r="BF92" s="204">
        <f>IF(N92="snížená",J92,0)</f>
        <v>0</v>
      </c>
      <c r="BG92" s="204">
        <f>IF(N92="zákl. přenesená",J92,0)</f>
        <v>0</v>
      </c>
      <c r="BH92" s="204">
        <f>IF(N92="sníž. přenesená",J92,0)</f>
        <v>0</v>
      </c>
      <c r="BI92" s="204">
        <f>IF(N92="nulová",J92,0)</f>
        <v>0</v>
      </c>
      <c r="BJ92" s="24" t="s">
        <v>79</v>
      </c>
      <c r="BK92" s="204">
        <f>ROUND(I92*H92,2)</f>
        <v>0</v>
      </c>
      <c r="BL92" s="24" t="s">
        <v>149</v>
      </c>
      <c r="BM92" s="24" t="s">
        <v>149</v>
      </c>
    </row>
    <row r="93" spans="2:63" s="10" customFormat="1" ht="37.35" customHeight="1">
      <c r="B93" s="176"/>
      <c r="C93" s="177"/>
      <c r="D93" s="190" t="s">
        <v>70</v>
      </c>
      <c r="E93" s="274" t="s">
        <v>858</v>
      </c>
      <c r="F93" s="274" t="s">
        <v>904</v>
      </c>
      <c r="G93" s="177"/>
      <c r="H93" s="177"/>
      <c r="I93" s="180"/>
      <c r="J93" s="275">
        <f>BK93</f>
        <v>0</v>
      </c>
      <c r="K93" s="177"/>
      <c r="L93" s="182"/>
      <c r="M93" s="183"/>
      <c r="N93" s="184"/>
      <c r="O93" s="184"/>
      <c r="P93" s="185">
        <f>SUM(P94:P95)</f>
        <v>0</v>
      </c>
      <c r="Q93" s="184"/>
      <c r="R93" s="185">
        <f>SUM(R94:R95)</f>
        <v>0</v>
      </c>
      <c r="S93" s="184"/>
      <c r="T93" s="186">
        <f>SUM(T94:T95)</f>
        <v>0</v>
      </c>
      <c r="AR93" s="187" t="s">
        <v>79</v>
      </c>
      <c r="AT93" s="188" t="s">
        <v>70</v>
      </c>
      <c r="AU93" s="188" t="s">
        <v>71</v>
      </c>
      <c r="AY93" s="187" t="s">
        <v>141</v>
      </c>
      <c r="BK93" s="189">
        <f>SUM(BK94:BK95)</f>
        <v>0</v>
      </c>
    </row>
    <row r="94" spans="2:65" s="1" customFormat="1" ht="25.5" customHeight="1">
      <c r="B94" s="41"/>
      <c r="C94" s="193" t="s">
        <v>142</v>
      </c>
      <c r="D94" s="193" t="s">
        <v>144</v>
      </c>
      <c r="E94" s="194" t="s">
        <v>905</v>
      </c>
      <c r="F94" s="195" t="s">
        <v>900</v>
      </c>
      <c r="G94" s="196" t="s">
        <v>901</v>
      </c>
      <c r="H94" s="197">
        <v>1</v>
      </c>
      <c r="I94" s="198"/>
      <c r="J94" s="199">
        <f>ROUND(I94*H94,2)</f>
        <v>0</v>
      </c>
      <c r="K94" s="195" t="s">
        <v>21</v>
      </c>
      <c r="L94" s="61"/>
      <c r="M94" s="200" t="s">
        <v>21</v>
      </c>
      <c r="N94" s="201" t="s">
        <v>42</v>
      </c>
      <c r="O94" s="42"/>
      <c r="P94" s="202">
        <f>O94*H94</f>
        <v>0</v>
      </c>
      <c r="Q94" s="202">
        <v>0</v>
      </c>
      <c r="R94" s="202">
        <f>Q94*H94</f>
        <v>0</v>
      </c>
      <c r="S94" s="202">
        <v>0</v>
      </c>
      <c r="T94" s="203">
        <f>S94*H94</f>
        <v>0</v>
      </c>
      <c r="AR94" s="24" t="s">
        <v>149</v>
      </c>
      <c r="AT94" s="24" t="s">
        <v>144</v>
      </c>
      <c r="AU94" s="24" t="s">
        <v>79</v>
      </c>
      <c r="AY94" s="24" t="s">
        <v>141</v>
      </c>
      <c r="BE94" s="204">
        <f>IF(N94="základní",J94,0)</f>
        <v>0</v>
      </c>
      <c r="BF94" s="204">
        <f>IF(N94="snížená",J94,0)</f>
        <v>0</v>
      </c>
      <c r="BG94" s="204">
        <f>IF(N94="zákl. přenesená",J94,0)</f>
        <v>0</v>
      </c>
      <c r="BH94" s="204">
        <f>IF(N94="sníž. přenesená",J94,0)</f>
        <v>0</v>
      </c>
      <c r="BI94" s="204">
        <f>IF(N94="nulová",J94,0)</f>
        <v>0</v>
      </c>
      <c r="BJ94" s="24" t="s">
        <v>79</v>
      </c>
      <c r="BK94" s="204">
        <f>ROUND(I94*H94,2)</f>
        <v>0</v>
      </c>
      <c r="BL94" s="24" t="s">
        <v>149</v>
      </c>
      <c r="BM94" s="24" t="s">
        <v>178</v>
      </c>
    </row>
    <row r="95" spans="2:65" s="1" customFormat="1" ht="16.5" customHeight="1">
      <c r="B95" s="41"/>
      <c r="C95" s="193" t="s">
        <v>149</v>
      </c>
      <c r="D95" s="193" t="s">
        <v>144</v>
      </c>
      <c r="E95" s="194" t="s">
        <v>906</v>
      </c>
      <c r="F95" s="195" t="s">
        <v>903</v>
      </c>
      <c r="G95" s="196" t="s">
        <v>901</v>
      </c>
      <c r="H95" s="197">
        <v>1</v>
      </c>
      <c r="I95" s="198"/>
      <c r="J95" s="199">
        <f>ROUND(I95*H95,2)</f>
        <v>0</v>
      </c>
      <c r="K95" s="195" t="s">
        <v>21</v>
      </c>
      <c r="L95" s="61"/>
      <c r="M95" s="200" t="s">
        <v>21</v>
      </c>
      <c r="N95" s="201" t="s">
        <v>42</v>
      </c>
      <c r="O95" s="42"/>
      <c r="P95" s="202">
        <f>O95*H95</f>
        <v>0</v>
      </c>
      <c r="Q95" s="202">
        <v>0</v>
      </c>
      <c r="R95" s="202">
        <f>Q95*H95</f>
        <v>0</v>
      </c>
      <c r="S95" s="202">
        <v>0</v>
      </c>
      <c r="T95" s="203">
        <f>S95*H95</f>
        <v>0</v>
      </c>
      <c r="AR95" s="24" t="s">
        <v>149</v>
      </c>
      <c r="AT95" s="24" t="s">
        <v>144</v>
      </c>
      <c r="AU95" s="24" t="s">
        <v>79</v>
      </c>
      <c r="AY95" s="24" t="s">
        <v>141</v>
      </c>
      <c r="BE95" s="204">
        <f>IF(N95="základní",J95,0)</f>
        <v>0</v>
      </c>
      <c r="BF95" s="204">
        <f>IF(N95="snížená",J95,0)</f>
        <v>0</v>
      </c>
      <c r="BG95" s="204">
        <f>IF(N95="zákl. přenesená",J95,0)</f>
        <v>0</v>
      </c>
      <c r="BH95" s="204">
        <f>IF(N95="sníž. přenesená",J95,0)</f>
        <v>0</v>
      </c>
      <c r="BI95" s="204">
        <f>IF(N95="nulová",J95,0)</f>
        <v>0</v>
      </c>
      <c r="BJ95" s="24" t="s">
        <v>79</v>
      </c>
      <c r="BK95" s="204">
        <f>ROUND(I95*H95,2)</f>
        <v>0</v>
      </c>
      <c r="BL95" s="24" t="s">
        <v>149</v>
      </c>
      <c r="BM95" s="24" t="s">
        <v>175</v>
      </c>
    </row>
    <row r="96" spans="2:63" s="10" customFormat="1" ht="37.35" customHeight="1">
      <c r="B96" s="176"/>
      <c r="C96" s="177"/>
      <c r="D96" s="190" t="s">
        <v>70</v>
      </c>
      <c r="E96" s="274" t="s">
        <v>864</v>
      </c>
      <c r="F96" s="274" t="s">
        <v>907</v>
      </c>
      <c r="G96" s="177"/>
      <c r="H96" s="177"/>
      <c r="I96" s="180"/>
      <c r="J96" s="275">
        <f>BK96</f>
        <v>0</v>
      </c>
      <c r="K96" s="177"/>
      <c r="L96" s="182"/>
      <c r="M96" s="183"/>
      <c r="N96" s="184"/>
      <c r="O96" s="184"/>
      <c r="P96" s="185">
        <f>SUM(P97:P98)</f>
        <v>0</v>
      </c>
      <c r="Q96" s="184"/>
      <c r="R96" s="185">
        <f>SUM(R97:R98)</f>
        <v>0</v>
      </c>
      <c r="S96" s="184"/>
      <c r="T96" s="186">
        <f>SUM(T97:T98)</f>
        <v>0</v>
      </c>
      <c r="AR96" s="187" t="s">
        <v>79</v>
      </c>
      <c r="AT96" s="188" t="s">
        <v>70</v>
      </c>
      <c r="AU96" s="188" t="s">
        <v>71</v>
      </c>
      <c r="AY96" s="187" t="s">
        <v>141</v>
      </c>
      <c r="BK96" s="189">
        <f>SUM(BK97:BK98)</f>
        <v>0</v>
      </c>
    </row>
    <row r="97" spans="2:65" s="1" customFormat="1" ht="25.5" customHeight="1">
      <c r="B97" s="41"/>
      <c r="C97" s="231" t="s">
        <v>171</v>
      </c>
      <c r="D97" s="231" t="s">
        <v>172</v>
      </c>
      <c r="E97" s="232" t="s">
        <v>908</v>
      </c>
      <c r="F97" s="233" t="s">
        <v>909</v>
      </c>
      <c r="G97" s="234" t="s">
        <v>838</v>
      </c>
      <c r="H97" s="235">
        <v>3</v>
      </c>
      <c r="I97" s="236"/>
      <c r="J97" s="237">
        <f>ROUND(I97*H97,2)</f>
        <v>0</v>
      </c>
      <c r="K97" s="233" t="s">
        <v>21</v>
      </c>
      <c r="L97" s="238"/>
      <c r="M97" s="239" t="s">
        <v>21</v>
      </c>
      <c r="N97" s="240" t="s">
        <v>42</v>
      </c>
      <c r="O97" s="42"/>
      <c r="P97" s="202">
        <f>O97*H97</f>
        <v>0</v>
      </c>
      <c r="Q97" s="202">
        <v>0</v>
      </c>
      <c r="R97" s="202">
        <f>Q97*H97</f>
        <v>0</v>
      </c>
      <c r="S97" s="202">
        <v>0</v>
      </c>
      <c r="T97" s="203">
        <f>S97*H97</f>
        <v>0</v>
      </c>
      <c r="AR97" s="24" t="s">
        <v>175</v>
      </c>
      <c r="AT97" s="24" t="s">
        <v>172</v>
      </c>
      <c r="AU97" s="24" t="s">
        <v>79</v>
      </c>
      <c r="AY97" s="24" t="s">
        <v>141</v>
      </c>
      <c r="BE97" s="204">
        <f>IF(N97="základní",J97,0)</f>
        <v>0</v>
      </c>
      <c r="BF97" s="204">
        <f>IF(N97="snížená",J97,0)</f>
        <v>0</v>
      </c>
      <c r="BG97" s="204">
        <f>IF(N97="zákl. přenesená",J97,0)</f>
        <v>0</v>
      </c>
      <c r="BH97" s="204">
        <f>IF(N97="sníž. přenesená",J97,0)</f>
        <v>0</v>
      </c>
      <c r="BI97" s="204">
        <f>IF(N97="nulová",J97,0)</f>
        <v>0</v>
      </c>
      <c r="BJ97" s="24" t="s">
        <v>79</v>
      </c>
      <c r="BK97" s="204">
        <f>ROUND(I97*H97,2)</f>
        <v>0</v>
      </c>
      <c r="BL97" s="24" t="s">
        <v>149</v>
      </c>
      <c r="BM97" s="24" t="s">
        <v>200</v>
      </c>
    </row>
    <row r="98" spans="2:47" s="1" customFormat="1" ht="40.5">
      <c r="B98" s="41"/>
      <c r="C98" s="63"/>
      <c r="D98" s="207" t="s">
        <v>164</v>
      </c>
      <c r="E98" s="63"/>
      <c r="F98" s="241" t="s">
        <v>910</v>
      </c>
      <c r="G98" s="63"/>
      <c r="H98" s="63"/>
      <c r="I98" s="163"/>
      <c r="J98" s="63"/>
      <c r="K98" s="63"/>
      <c r="L98" s="61"/>
      <c r="M98" s="230"/>
      <c r="N98" s="42"/>
      <c r="O98" s="42"/>
      <c r="P98" s="42"/>
      <c r="Q98" s="42"/>
      <c r="R98" s="42"/>
      <c r="S98" s="42"/>
      <c r="T98" s="78"/>
      <c r="AT98" s="24" t="s">
        <v>164</v>
      </c>
      <c r="AU98" s="24" t="s">
        <v>79</v>
      </c>
    </row>
    <row r="99" spans="2:63" s="10" customFormat="1" ht="37.35" customHeight="1">
      <c r="B99" s="176"/>
      <c r="C99" s="177"/>
      <c r="D99" s="190" t="s">
        <v>70</v>
      </c>
      <c r="E99" s="274" t="s">
        <v>872</v>
      </c>
      <c r="F99" s="274" t="s">
        <v>911</v>
      </c>
      <c r="G99" s="177"/>
      <c r="H99" s="177"/>
      <c r="I99" s="180"/>
      <c r="J99" s="275">
        <f>BK99</f>
        <v>0</v>
      </c>
      <c r="K99" s="177"/>
      <c r="L99" s="182"/>
      <c r="M99" s="183"/>
      <c r="N99" s="184"/>
      <c r="O99" s="184"/>
      <c r="P99" s="185">
        <f>SUM(P100:P101)</f>
        <v>0</v>
      </c>
      <c r="Q99" s="184"/>
      <c r="R99" s="185">
        <f>SUM(R100:R101)</f>
        <v>0</v>
      </c>
      <c r="S99" s="184"/>
      <c r="T99" s="186">
        <f>SUM(T100:T101)</f>
        <v>0</v>
      </c>
      <c r="AR99" s="187" t="s">
        <v>79</v>
      </c>
      <c r="AT99" s="188" t="s">
        <v>70</v>
      </c>
      <c r="AU99" s="188" t="s">
        <v>71</v>
      </c>
      <c r="AY99" s="187" t="s">
        <v>141</v>
      </c>
      <c r="BK99" s="189">
        <f>SUM(BK100:BK101)</f>
        <v>0</v>
      </c>
    </row>
    <row r="100" spans="2:65" s="1" customFormat="1" ht="16.5" customHeight="1">
      <c r="B100" s="41"/>
      <c r="C100" s="193" t="s">
        <v>178</v>
      </c>
      <c r="D100" s="193" t="s">
        <v>144</v>
      </c>
      <c r="E100" s="194" t="s">
        <v>912</v>
      </c>
      <c r="F100" s="195" t="s">
        <v>913</v>
      </c>
      <c r="G100" s="196" t="s">
        <v>838</v>
      </c>
      <c r="H100" s="197">
        <v>3</v>
      </c>
      <c r="I100" s="198"/>
      <c r="J100" s="199">
        <f>ROUND(I100*H100,2)</f>
        <v>0</v>
      </c>
      <c r="K100" s="195" t="s">
        <v>21</v>
      </c>
      <c r="L100" s="61"/>
      <c r="M100" s="200" t="s">
        <v>21</v>
      </c>
      <c r="N100" s="201" t="s">
        <v>42</v>
      </c>
      <c r="O100" s="42"/>
      <c r="P100" s="202">
        <f>O100*H100</f>
        <v>0</v>
      </c>
      <c r="Q100" s="202">
        <v>0</v>
      </c>
      <c r="R100" s="202">
        <f>Q100*H100</f>
        <v>0</v>
      </c>
      <c r="S100" s="202">
        <v>0</v>
      </c>
      <c r="T100" s="203">
        <f>S100*H100</f>
        <v>0</v>
      </c>
      <c r="AR100" s="24" t="s">
        <v>149</v>
      </c>
      <c r="AT100" s="24" t="s">
        <v>144</v>
      </c>
      <c r="AU100" s="24" t="s">
        <v>79</v>
      </c>
      <c r="AY100" s="24" t="s">
        <v>141</v>
      </c>
      <c r="BE100" s="204">
        <f>IF(N100="základní",J100,0)</f>
        <v>0</v>
      </c>
      <c r="BF100" s="204">
        <f>IF(N100="snížená",J100,0)</f>
        <v>0</v>
      </c>
      <c r="BG100" s="204">
        <f>IF(N100="zákl. přenesená",J100,0)</f>
        <v>0</v>
      </c>
      <c r="BH100" s="204">
        <f>IF(N100="sníž. přenesená",J100,0)</f>
        <v>0</v>
      </c>
      <c r="BI100" s="204">
        <f>IF(N100="nulová",J100,0)</f>
        <v>0</v>
      </c>
      <c r="BJ100" s="24" t="s">
        <v>79</v>
      </c>
      <c r="BK100" s="204">
        <f>ROUND(I100*H100,2)</f>
        <v>0</v>
      </c>
      <c r="BL100" s="24" t="s">
        <v>149</v>
      </c>
      <c r="BM100" s="24" t="s">
        <v>211</v>
      </c>
    </row>
    <row r="101" spans="2:47" s="1" customFormat="1" ht="40.5">
      <c r="B101" s="41"/>
      <c r="C101" s="63"/>
      <c r="D101" s="207" t="s">
        <v>164</v>
      </c>
      <c r="E101" s="63"/>
      <c r="F101" s="241" t="s">
        <v>910</v>
      </c>
      <c r="G101" s="63"/>
      <c r="H101" s="63"/>
      <c r="I101" s="163"/>
      <c r="J101" s="63"/>
      <c r="K101" s="63"/>
      <c r="L101" s="61"/>
      <c r="M101" s="230"/>
      <c r="N101" s="42"/>
      <c r="O101" s="42"/>
      <c r="P101" s="42"/>
      <c r="Q101" s="42"/>
      <c r="R101" s="42"/>
      <c r="S101" s="42"/>
      <c r="T101" s="78"/>
      <c r="AT101" s="24" t="s">
        <v>164</v>
      </c>
      <c r="AU101" s="24" t="s">
        <v>79</v>
      </c>
    </row>
    <row r="102" spans="2:63" s="10" customFormat="1" ht="37.35" customHeight="1">
      <c r="B102" s="176"/>
      <c r="C102" s="177"/>
      <c r="D102" s="190" t="s">
        <v>70</v>
      </c>
      <c r="E102" s="274" t="s">
        <v>914</v>
      </c>
      <c r="F102" s="274" t="s">
        <v>915</v>
      </c>
      <c r="G102" s="177"/>
      <c r="H102" s="177"/>
      <c r="I102" s="180"/>
      <c r="J102" s="275">
        <f>BK102</f>
        <v>0</v>
      </c>
      <c r="K102" s="177"/>
      <c r="L102" s="182"/>
      <c r="M102" s="183"/>
      <c r="N102" s="184"/>
      <c r="O102" s="184"/>
      <c r="P102" s="185">
        <f>SUM(P103:P104)</f>
        <v>0</v>
      </c>
      <c r="Q102" s="184"/>
      <c r="R102" s="185">
        <f>SUM(R103:R104)</f>
        <v>0</v>
      </c>
      <c r="S102" s="184"/>
      <c r="T102" s="186">
        <f>SUM(T103:T104)</f>
        <v>0</v>
      </c>
      <c r="AR102" s="187" t="s">
        <v>79</v>
      </c>
      <c r="AT102" s="188" t="s">
        <v>70</v>
      </c>
      <c r="AU102" s="188" t="s">
        <v>71</v>
      </c>
      <c r="AY102" s="187" t="s">
        <v>141</v>
      </c>
      <c r="BK102" s="189">
        <f>SUM(BK103:BK104)</f>
        <v>0</v>
      </c>
    </row>
    <row r="103" spans="2:65" s="1" customFormat="1" ht="38.25" customHeight="1">
      <c r="B103" s="41"/>
      <c r="C103" s="231" t="s">
        <v>183</v>
      </c>
      <c r="D103" s="231" t="s">
        <v>172</v>
      </c>
      <c r="E103" s="232" t="s">
        <v>916</v>
      </c>
      <c r="F103" s="233" t="s">
        <v>917</v>
      </c>
      <c r="G103" s="234" t="s">
        <v>838</v>
      </c>
      <c r="H103" s="235">
        <v>3</v>
      </c>
      <c r="I103" s="236"/>
      <c r="J103" s="237">
        <f>ROUND(I103*H103,2)</f>
        <v>0</v>
      </c>
      <c r="K103" s="233" t="s">
        <v>21</v>
      </c>
      <c r="L103" s="238"/>
      <c r="M103" s="239" t="s">
        <v>21</v>
      </c>
      <c r="N103" s="240" t="s">
        <v>42</v>
      </c>
      <c r="O103" s="42"/>
      <c r="P103" s="202">
        <f>O103*H103</f>
        <v>0</v>
      </c>
      <c r="Q103" s="202">
        <v>0</v>
      </c>
      <c r="R103" s="202">
        <f>Q103*H103</f>
        <v>0</v>
      </c>
      <c r="S103" s="202">
        <v>0</v>
      </c>
      <c r="T103" s="203">
        <f>S103*H103</f>
        <v>0</v>
      </c>
      <c r="AR103" s="24" t="s">
        <v>175</v>
      </c>
      <c r="AT103" s="24" t="s">
        <v>172</v>
      </c>
      <c r="AU103" s="24" t="s">
        <v>79</v>
      </c>
      <c r="AY103" s="24" t="s">
        <v>141</v>
      </c>
      <c r="BE103" s="204">
        <f>IF(N103="základní",J103,0)</f>
        <v>0</v>
      </c>
      <c r="BF103" s="204">
        <f>IF(N103="snížená",J103,0)</f>
        <v>0</v>
      </c>
      <c r="BG103" s="204">
        <f>IF(N103="zákl. přenesená",J103,0)</f>
        <v>0</v>
      </c>
      <c r="BH103" s="204">
        <f>IF(N103="sníž. přenesená",J103,0)</f>
        <v>0</v>
      </c>
      <c r="BI103" s="204">
        <f>IF(N103="nulová",J103,0)</f>
        <v>0</v>
      </c>
      <c r="BJ103" s="24" t="s">
        <v>79</v>
      </c>
      <c r="BK103" s="204">
        <f>ROUND(I103*H103,2)</f>
        <v>0</v>
      </c>
      <c r="BL103" s="24" t="s">
        <v>149</v>
      </c>
      <c r="BM103" s="24" t="s">
        <v>222</v>
      </c>
    </row>
    <row r="104" spans="2:65" s="1" customFormat="1" ht="38.25" customHeight="1">
      <c r="B104" s="41"/>
      <c r="C104" s="231" t="s">
        <v>175</v>
      </c>
      <c r="D104" s="231" t="s">
        <v>172</v>
      </c>
      <c r="E104" s="232" t="s">
        <v>918</v>
      </c>
      <c r="F104" s="233" t="s">
        <v>919</v>
      </c>
      <c r="G104" s="234" t="s">
        <v>838</v>
      </c>
      <c r="H104" s="235">
        <v>3</v>
      </c>
      <c r="I104" s="236"/>
      <c r="J104" s="237">
        <f>ROUND(I104*H104,2)</f>
        <v>0</v>
      </c>
      <c r="K104" s="233" t="s">
        <v>21</v>
      </c>
      <c r="L104" s="238"/>
      <c r="M104" s="239" t="s">
        <v>21</v>
      </c>
      <c r="N104" s="240" t="s">
        <v>42</v>
      </c>
      <c r="O104" s="42"/>
      <c r="P104" s="202">
        <f>O104*H104</f>
        <v>0</v>
      </c>
      <c r="Q104" s="202">
        <v>0</v>
      </c>
      <c r="R104" s="202">
        <f>Q104*H104</f>
        <v>0</v>
      </c>
      <c r="S104" s="202">
        <v>0</v>
      </c>
      <c r="T104" s="203">
        <f>S104*H104</f>
        <v>0</v>
      </c>
      <c r="AR104" s="24" t="s">
        <v>175</v>
      </c>
      <c r="AT104" s="24" t="s">
        <v>172</v>
      </c>
      <c r="AU104" s="24" t="s">
        <v>79</v>
      </c>
      <c r="AY104" s="24" t="s">
        <v>141</v>
      </c>
      <c r="BE104" s="204">
        <f>IF(N104="základní",J104,0)</f>
        <v>0</v>
      </c>
      <c r="BF104" s="204">
        <f>IF(N104="snížená",J104,0)</f>
        <v>0</v>
      </c>
      <c r="BG104" s="204">
        <f>IF(N104="zákl. přenesená",J104,0)</f>
        <v>0</v>
      </c>
      <c r="BH104" s="204">
        <f>IF(N104="sníž. přenesená",J104,0)</f>
        <v>0</v>
      </c>
      <c r="BI104" s="204">
        <f>IF(N104="nulová",J104,0)</f>
        <v>0</v>
      </c>
      <c r="BJ104" s="24" t="s">
        <v>79</v>
      </c>
      <c r="BK104" s="204">
        <f>ROUND(I104*H104,2)</f>
        <v>0</v>
      </c>
      <c r="BL104" s="24" t="s">
        <v>149</v>
      </c>
      <c r="BM104" s="24" t="s">
        <v>236</v>
      </c>
    </row>
    <row r="105" spans="2:63" s="10" customFormat="1" ht="37.35" customHeight="1">
      <c r="B105" s="176"/>
      <c r="C105" s="177"/>
      <c r="D105" s="190" t="s">
        <v>70</v>
      </c>
      <c r="E105" s="274" t="s">
        <v>920</v>
      </c>
      <c r="F105" s="274" t="s">
        <v>921</v>
      </c>
      <c r="G105" s="177"/>
      <c r="H105" s="177"/>
      <c r="I105" s="180"/>
      <c r="J105" s="275">
        <f>BK105</f>
        <v>0</v>
      </c>
      <c r="K105" s="177"/>
      <c r="L105" s="182"/>
      <c r="M105" s="183"/>
      <c r="N105" s="184"/>
      <c r="O105" s="184"/>
      <c r="P105" s="185">
        <f>SUM(P106:P107)</f>
        <v>0</v>
      </c>
      <c r="Q105" s="184"/>
      <c r="R105" s="185">
        <f>SUM(R106:R107)</f>
        <v>0</v>
      </c>
      <c r="S105" s="184"/>
      <c r="T105" s="186">
        <f>SUM(T106:T107)</f>
        <v>0</v>
      </c>
      <c r="AR105" s="187" t="s">
        <v>79</v>
      </c>
      <c r="AT105" s="188" t="s">
        <v>70</v>
      </c>
      <c r="AU105" s="188" t="s">
        <v>71</v>
      </c>
      <c r="AY105" s="187" t="s">
        <v>141</v>
      </c>
      <c r="BK105" s="189">
        <f>SUM(BK106:BK107)</f>
        <v>0</v>
      </c>
    </row>
    <row r="106" spans="2:65" s="1" customFormat="1" ht="38.25" customHeight="1">
      <c r="B106" s="41"/>
      <c r="C106" s="193" t="s">
        <v>194</v>
      </c>
      <c r="D106" s="193" t="s">
        <v>144</v>
      </c>
      <c r="E106" s="194" t="s">
        <v>922</v>
      </c>
      <c r="F106" s="195" t="s">
        <v>917</v>
      </c>
      <c r="G106" s="196" t="s">
        <v>838</v>
      </c>
      <c r="H106" s="197">
        <v>3</v>
      </c>
      <c r="I106" s="198"/>
      <c r="J106" s="199">
        <f>ROUND(I106*H106,2)</f>
        <v>0</v>
      </c>
      <c r="K106" s="195" t="s">
        <v>21</v>
      </c>
      <c r="L106" s="61"/>
      <c r="M106" s="200" t="s">
        <v>21</v>
      </c>
      <c r="N106" s="201" t="s">
        <v>42</v>
      </c>
      <c r="O106" s="42"/>
      <c r="P106" s="202">
        <f>O106*H106</f>
        <v>0</v>
      </c>
      <c r="Q106" s="202">
        <v>0</v>
      </c>
      <c r="R106" s="202">
        <f>Q106*H106</f>
        <v>0</v>
      </c>
      <c r="S106" s="202">
        <v>0</v>
      </c>
      <c r="T106" s="203">
        <f>S106*H106</f>
        <v>0</v>
      </c>
      <c r="AR106" s="24" t="s">
        <v>149</v>
      </c>
      <c r="AT106" s="24" t="s">
        <v>144</v>
      </c>
      <c r="AU106" s="24" t="s">
        <v>79</v>
      </c>
      <c r="AY106" s="24" t="s">
        <v>141</v>
      </c>
      <c r="BE106" s="204">
        <f>IF(N106="základní",J106,0)</f>
        <v>0</v>
      </c>
      <c r="BF106" s="204">
        <f>IF(N106="snížená",J106,0)</f>
        <v>0</v>
      </c>
      <c r="BG106" s="204">
        <f>IF(N106="zákl. přenesená",J106,0)</f>
        <v>0</v>
      </c>
      <c r="BH106" s="204">
        <f>IF(N106="sníž. přenesená",J106,0)</f>
        <v>0</v>
      </c>
      <c r="BI106" s="204">
        <f>IF(N106="nulová",J106,0)</f>
        <v>0</v>
      </c>
      <c r="BJ106" s="24" t="s">
        <v>79</v>
      </c>
      <c r="BK106" s="204">
        <f>ROUND(I106*H106,2)</f>
        <v>0</v>
      </c>
      <c r="BL106" s="24" t="s">
        <v>149</v>
      </c>
      <c r="BM106" s="24" t="s">
        <v>248</v>
      </c>
    </row>
    <row r="107" spans="2:65" s="1" customFormat="1" ht="38.25" customHeight="1">
      <c r="B107" s="41"/>
      <c r="C107" s="193" t="s">
        <v>200</v>
      </c>
      <c r="D107" s="193" t="s">
        <v>144</v>
      </c>
      <c r="E107" s="194" t="s">
        <v>923</v>
      </c>
      <c r="F107" s="195" t="s">
        <v>919</v>
      </c>
      <c r="G107" s="196" t="s">
        <v>838</v>
      </c>
      <c r="H107" s="197">
        <v>3</v>
      </c>
      <c r="I107" s="198"/>
      <c r="J107" s="199">
        <f>ROUND(I107*H107,2)</f>
        <v>0</v>
      </c>
      <c r="K107" s="195" t="s">
        <v>21</v>
      </c>
      <c r="L107" s="61"/>
      <c r="M107" s="200" t="s">
        <v>21</v>
      </c>
      <c r="N107" s="201" t="s">
        <v>42</v>
      </c>
      <c r="O107" s="42"/>
      <c r="P107" s="202">
        <f>O107*H107</f>
        <v>0</v>
      </c>
      <c r="Q107" s="202">
        <v>0</v>
      </c>
      <c r="R107" s="202">
        <f>Q107*H107</f>
        <v>0</v>
      </c>
      <c r="S107" s="202">
        <v>0</v>
      </c>
      <c r="T107" s="203">
        <f>S107*H107</f>
        <v>0</v>
      </c>
      <c r="AR107" s="24" t="s">
        <v>149</v>
      </c>
      <c r="AT107" s="24" t="s">
        <v>144</v>
      </c>
      <c r="AU107" s="24" t="s">
        <v>79</v>
      </c>
      <c r="AY107" s="24" t="s">
        <v>141</v>
      </c>
      <c r="BE107" s="204">
        <f>IF(N107="základní",J107,0)</f>
        <v>0</v>
      </c>
      <c r="BF107" s="204">
        <f>IF(N107="snížená",J107,0)</f>
        <v>0</v>
      </c>
      <c r="BG107" s="204">
        <f>IF(N107="zákl. přenesená",J107,0)</f>
        <v>0</v>
      </c>
      <c r="BH107" s="204">
        <f>IF(N107="sníž. přenesená",J107,0)</f>
        <v>0</v>
      </c>
      <c r="BI107" s="204">
        <f>IF(N107="nulová",J107,0)</f>
        <v>0</v>
      </c>
      <c r="BJ107" s="24" t="s">
        <v>79</v>
      </c>
      <c r="BK107" s="204">
        <f>ROUND(I107*H107,2)</f>
        <v>0</v>
      </c>
      <c r="BL107" s="24" t="s">
        <v>149</v>
      </c>
      <c r="BM107" s="24" t="s">
        <v>259</v>
      </c>
    </row>
    <row r="108" spans="2:63" s="10" customFormat="1" ht="37.35" customHeight="1">
      <c r="B108" s="176"/>
      <c r="C108" s="177"/>
      <c r="D108" s="190" t="s">
        <v>70</v>
      </c>
      <c r="E108" s="274" t="s">
        <v>924</v>
      </c>
      <c r="F108" s="274" t="s">
        <v>21</v>
      </c>
      <c r="G108" s="177"/>
      <c r="H108" s="177"/>
      <c r="I108" s="180"/>
      <c r="J108" s="275">
        <f>BK108</f>
        <v>0</v>
      </c>
      <c r="K108" s="177"/>
      <c r="L108" s="182"/>
      <c r="M108" s="183"/>
      <c r="N108" s="184"/>
      <c r="O108" s="184"/>
      <c r="P108" s="185">
        <f>SUM(P109:P113)</f>
        <v>0</v>
      </c>
      <c r="Q108" s="184"/>
      <c r="R108" s="185">
        <f>SUM(R109:R113)</f>
        <v>0</v>
      </c>
      <c r="S108" s="184"/>
      <c r="T108" s="186">
        <f>SUM(T109:T113)</f>
        <v>0</v>
      </c>
      <c r="AR108" s="187" t="s">
        <v>79</v>
      </c>
      <c r="AT108" s="188" t="s">
        <v>70</v>
      </c>
      <c r="AU108" s="188" t="s">
        <v>71</v>
      </c>
      <c r="AY108" s="187" t="s">
        <v>141</v>
      </c>
      <c r="BK108" s="189">
        <f>SUM(BK109:BK113)</f>
        <v>0</v>
      </c>
    </row>
    <row r="109" spans="2:65" s="1" customFormat="1" ht="38.25" customHeight="1">
      <c r="B109" s="41"/>
      <c r="C109" s="231" t="s">
        <v>207</v>
      </c>
      <c r="D109" s="231" t="s">
        <v>172</v>
      </c>
      <c r="E109" s="232" t="s">
        <v>925</v>
      </c>
      <c r="F109" s="233" t="s">
        <v>926</v>
      </c>
      <c r="G109" s="234" t="s">
        <v>548</v>
      </c>
      <c r="H109" s="235">
        <v>30</v>
      </c>
      <c r="I109" s="236"/>
      <c r="J109" s="237">
        <f>ROUND(I109*H109,2)</f>
        <v>0</v>
      </c>
      <c r="K109" s="233" t="s">
        <v>21</v>
      </c>
      <c r="L109" s="238"/>
      <c r="M109" s="239" t="s">
        <v>21</v>
      </c>
      <c r="N109" s="240" t="s">
        <v>42</v>
      </c>
      <c r="O109" s="42"/>
      <c r="P109" s="202">
        <f>O109*H109</f>
        <v>0</v>
      </c>
      <c r="Q109" s="202">
        <v>0</v>
      </c>
      <c r="R109" s="202">
        <f>Q109*H109</f>
        <v>0</v>
      </c>
      <c r="S109" s="202">
        <v>0</v>
      </c>
      <c r="T109" s="203">
        <f>S109*H109</f>
        <v>0</v>
      </c>
      <c r="AR109" s="24" t="s">
        <v>175</v>
      </c>
      <c r="AT109" s="24" t="s">
        <v>172</v>
      </c>
      <c r="AU109" s="24" t="s">
        <v>79</v>
      </c>
      <c r="AY109" s="24" t="s">
        <v>141</v>
      </c>
      <c r="BE109" s="204">
        <f>IF(N109="základní",J109,0)</f>
        <v>0</v>
      </c>
      <c r="BF109" s="204">
        <f>IF(N109="snížená",J109,0)</f>
        <v>0</v>
      </c>
      <c r="BG109" s="204">
        <f>IF(N109="zákl. přenesená",J109,0)</f>
        <v>0</v>
      </c>
      <c r="BH109" s="204">
        <f>IF(N109="sníž. přenesená",J109,0)</f>
        <v>0</v>
      </c>
      <c r="BI109" s="204">
        <f>IF(N109="nulová",J109,0)</f>
        <v>0</v>
      </c>
      <c r="BJ109" s="24" t="s">
        <v>79</v>
      </c>
      <c r="BK109" s="204">
        <f>ROUND(I109*H109,2)</f>
        <v>0</v>
      </c>
      <c r="BL109" s="24" t="s">
        <v>149</v>
      </c>
      <c r="BM109" s="24" t="s">
        <v>267</v>
      </c>
    </row>
    <row r="110" spans="2:65" s="1" customFormat="1" ht="38.25" customHeight="1">
      <c r="B110" s="41"/>
      <c r="C110" s="231" t="s">
        <v>211</v>
      </c>
      <c r="D110" s="231" t="s">
        <v>172</v>
      </c>
      <c r="E110" s="232" t="s">
        <v>927</v>
      </c>
      <c r="F110" s="233" t="s">
        <v>928</v>
      </c>
      <c r="G110" s="234" t="s">
        <v>548</v>
      </c>
      <c r="H110" s="235">
        <v>42</v>
      </c>
      <c r="I110" s="236"/>
      <c r="J110" s="237">
        <f>ROUND(I110*H110,2)</f>
        <v>0</v>
      </c>
      <c r="K110" s="233" t="s">
        <v>21</v>
      </c>
      <c r="L110" s="238"/>
      <c r="M110" s="239" t="s">
        <v>21</v>
      </c>
      <c r="N110" s="240" t="s">
        <v>42</v>
      </c>
      <c r="O110" s="42"/>
      <c r="P110" s="202">
        <f>O110*H110</f>
        <v>0</v>
      </c>
      <c r="Q110" s="202">
        <v>0</v>
      </c>
      <c r="R110" s="202">
        <f>Q110*H110</f>
        <v>0</v>
      </c>
      <c r="S110" s="202">
        <v>0</v>
      </c>
      <c r="T110" s="203">
        <f>S110*H110</f>
        <v>0</v>
      </c>
      <c r="AR110" s="24" t="s">
        <v>175</v>
      </c>
      <c r="AT110" s="24" t="s">
        <v>172</v>
      </c>
      <c r="AU110" s="24" t="s">
        <v>79</v>
      </c>
      <c r="AY110" s="24" t="s">
        <v>141</v>
      </c>
      <c r="BE110" s="204">
        <f>IF(N110="základní",J110,0)</f>
        <v>0</v>
      </c>
      <c r="BF110" s="204">
        <f>IF(N110="snížená",J110,0)</f>
        <v>0</v>
      </c>
      <c r="BG110" s="204">
        <f>IF(N110="zákl. přenesená",J110,0)</f>
        <v>0</v>
      </c>
      <c r="BH110" s="204">
        <f>IF(N110="sníž. přenesená",J110,0)</f>
        <v>0</v>
      </c>
      <c r="BI110" s="204">
        <f>IF(N110="nulová",J110,0)</f>
        <v>0</v>
      </c>
      <c r="BJ110" s="24" t="s">
        <v>79</v>
      </c>
      <c r="BK110" s="204">
        <f>ROUND(I110*H110,2)</f>
        <v>0</v>
      </c>
      <c r="BL110" s="24" t="s">
        <v>149</v>
      </c>
      <c r="BM110" s="24" t="s">
        <v>278</v>
      </c>
    </row>
    <row r="111" spans="2:65" s="1" customFormat="1" ht="51" customHeight="1">
      <c r="B111" s="41"/>
      <c r="C111" s="231" t="s">
        <v>215</v>
      </c>
      <c r="D111" s="231" t="s">
        <v>172</v>
      </c>
      <c r="E111" s="232" t="s">
        <v>929</v>
      </c>
      <c r="F111" s="233" t="s">
        <v>930</v>
      </c>
      <c r="G111" s="234" t="s">
        <v>548</v>
      </c>
      <c r="H111" s="235">
        <v>60</v>
      </c>
      <c r="I111" s="236"/>
      <c r="J111" s="237">
        <f>ROUND(I111*H111,2)</f>
        <v>0</v>
      </c>
      <c r="K111" s="233" t="s">
        <v>21</v>
      </c>
      <c r="L111" s="238"/>
      <c r="M111" s="239" t="s">
        <v>21</v>
      </c>
      <c r="N111" s="240" t="s">
        <v>42</v>
      </c>
      <c r="O111" s="42"/>
      <c r="P111" s="202">
        <f>O111*H111</f>
        <v>0</v>
      </c>
      <c r="Q111" s="202">
        <v>0</v>
      </c>
      <c r="R111" s="202">
        <f>Q111*H111</f>
        <v>0</v>
      </c>
      <c r="S111" s="202">
        <v>0</v>
      </c>
      <c r="T111" s="203">
        <f>S111*H111</f>
        <v>0</v>
      </c>
      <c r="AR111" s="24" t="s">
        <v>175</v>
      </c>
      <c r="AT111" s="24" t="s">
        <v>172</v>
      </c>
      <c r="AU111" s="24" t="s">
        <v>79</v>
      </c>
      <c r="AY111" s="24" t="s">
        <v>141</v>
      </c>
      <c r="BE111" s="204">
        <f>IF(N111="základní",J111,0)</f>
        <v>0</v>
      </c>
      <c r="BF111" s="204">
        <f>IF(N111="snížená",J111,0)</f>
        <v>0</v>
      </c>
      <c r="BG111" s="204">
        <f>IF(N111="zákl. přenesená",J111,0)</f>
        <v>0</v>
      </c>
      <c r="BH111" s="204">
        <f>IF(N111="sníž. přenesená",J111,0)</f>
        <v>0</v>
      </c>
      <c r="BI111" s="204">
        <f>IF(N111="nulová",J111,0)</f>
        <v>0</v>
      </c>
      <c r="BJ111" s="24" t="s">
        <v>79</v>
      </c>
      <c r="BK111" s="204">
        <f>ROUND(I111*H111,2)</f>
        <v>0</v>
      </c>
      <c r="BL111" s="24" t="s">
        <v>149</v>
      </c>
      <c r="BM111" s="24" t="s">
        <v>289</v>
      </c>
    </row>
    <row r="112" spans="2:65" s="1" customFormat="1" ht="25.5" customHeight="1">
      <c r="B112" s="41"/>
      <c r="C112" s="231" t="s">
        <v>222</v>
      </c>
      <c r="D112" s="231" t="s">
        <v>172</v>
      </c>
      <c r="E112" s="232" t="s">
        <v>931</v>
      </c>
      <c r="F112" s="233" t="s">
        <v>932</v>
      </c>
      <c r="G112" s="234" t="s">
        <v>548</v>
      </c>
      <c r="H112" s="235">
        <v>96</v>
      </c>
      <c r="I112" s="236"/>
      <c r="J112" s="237">
        <f>ROUND(I112*H112,2)</f>
        <v>0</v>
      </c>
      <c r="K112" s="233" t="s">
        <v>21</v>
      </c>
      <c r="L112" s="238"/>
      <c r="M112" s="239" t="s">
        <v>21</v>
      </c>
      <c r="N112" s="240" t="s">
        <v>42</v>
      </c>
      <c r="O112" s="42"/>
      <c r="P112" s="202">
        <f>O112*H112</f>
        <v>0</v>
      </c>
      <c r="Q112" s="202">
        <v>0</v>
      </c>
      <c r="R112" s="202">
        <f>Q112*H112</f>
        <v>0</v>
      </c>
      <c r="S112" s="202">
        <v>0</v>
      </c>
      <c r="T112" s="203">
        <f>S112*H112</f>
        <v>0</v>
      </c>
      <c r="AR112" s="24" t="s">
        <v>175</v>
      </c>
      <c r="AT112" s="24" t="s">
        <v>172</v>
      </c>
      <c r="AU112" s="24" t="s">
        <v>79</v>
      </c>
      <c r="AY112" s="24" t="s">
        <v>141</v>
      </c>
      <c r="BE112" s="204">
        <f>IF(N112="základní",J112,0)</f>
        <v>0</v>
      </c>
      <c r="BF112" s="204">
        <f>IF(N112="snížená",J112,0)</f>
        <v>0</v>
      </c>
      <c r="BG112" s="204">
        <f>IF(N112="zákl. přenesená",J112,0)</f>
        <v>0</v>
      </c>
      <c r="BH112" s="204">
        <f>IF(N112="sníž. přenesená",J112,0)</f>
        <v>0</v>
      </c>
      <c r="BI112" s="204">
        <f>IF(N112="nulová",J112,0)</f>
        <v>0</v>
      </c>
      <c r="BJ112" s="24" t="s">
        <v>79</v>
      </c>
      <c r="BK112" s="204">
        <f>ROUND(I112*H112,2)</f>
        <v>0</v>
      </c>
      <c r="BL112" s="24" t="s">
        <v>149</v>
      </c>
      <c r="BM112" s="24" t="s">
        <v>299</v>
      </c>
    </row>
    <row r="113" spans="2:65" s="1" customFormat="1" ht="38.25" customHeight="1">
      <c r="B113" s="41"/>
      <c r="C113" s="231" t="s">
        <v>10</v>
      </c>
      <c r="D113" s="231" t="s">
        <v>172</v>
      </c>
      <c r="E113" s="232" t="s">
        <v>933</v>
      </c>
      <c r="F113" s="233" t="s">
        <v>934</v>
      </c>
      <c r="G113" s="234" t="s">
        <v>548</v>
      </c>
      <c r="H113" s="235">
        <v>100</v>
      </c>
      <c r="I113" s="236"/>
      <c r="J113" s="237">
        <f>ROUND(I113*H113,2)</f>
        <v>0</v>
      </c>
      <c r="K113" s="233" t="s">
        <v>21</v>
      </c>
      <c r="L113" s="238"/>
      <c r="M113" s="239" t="s">
        <v>21</v>
      </c>
      <c r="N113" s="240" t="s">
        <v>42</v>
      </c>
      <c r="O113" s="42"/>
      <c r="P113" s="202">
        <f>O113*H113</f>
        <v>0</v>
      </c>
      <c r="Q113" s="202">
        <v>0</v>
      </c>
      <c r="R113" s="202">
        <f>Q113*H113</f>
        <v>0</v>
      </c>
      <c r="S113" s="202">
        <v>0</v>
      </c>
      <c r="T113" s="203">
        <f>S113*H113</f>
        <v>0</v>
      </c>
      <c r="AR113" s="24" t="s">
        <v>175</v>
      </c>
      <c r="AT113" s="24" t="s">
        <v>172</v>
      </c>
      <c r="AU113" s="24" t="s">
        <v>79</v>
      </c>
      <c r="AY113" s="24" t="s">
        <v>141</v>
      </c>
      <c r="BE113" s="204">
        <f>IF(N113="základní",J113,0)</f>
        <v>0</v>
      </c>
      <c r="BF113" s="204">
        <f>IF(N113="snížená",J113,0)</f>
        <v>0</v>
      </c>
      <c r="BG113" s="204">
        <f>IF(N113="zákl. přenesená",J113,0)</f>
        <v>0</v>
      </c>
      <c r="BH113" s="204">
        <f>IF(N113="sníž. přenesená",J113,0)</f>
        <v>0</v>
      </c>
      <c r="BI113" s="204">
        <f>IF(N113="nulová",J113,0)</f>
        <v>0</v>
      </c>
      <c r="BJ113" s="24" t="s">
        <v>79</v>
      </c>
      <c r="BK113" s="204">
        <f>ROUND(I113*H113,2)</f>
        <v>0</v>
      </c>
      <c r="BL113" s="24" t="s">
        <v>149</v>
      </c>
      <c r="BM113" s="24" t="s">
        <v>309</v>
      </c>
    </row>
    <row r="114" spans="2:63" s="10" customFormat="1" ht="37.35" customHeight="1">
      <c r="B114" s="176"/>
      <c r="C114" s="177"/>
      <c r="D114" s="190" t="s">
        <v>70</v>
      </c>
      <c r="E114" s="274" t="s">
        <v>924</v>
      </c>
      <c r="F114" s="274" t="s">
        <v>21</v>
      </c>
      <c r="G114" s="177"/>
      <c r="H114" s="177"/>
      <c r="I114" s="180"/>
      <c r="J114" s="275">
        <f>BK114</f>
        <v>0</v>
      </c>
      <c r="K114" s="177"/>
      <c r="L114" s="182"/>
      <c r="M114" s="183"/>
      <c r="N114" s="184"/>
      <c r="O114" s="184"/>
      <c r="P114" s="185">
        <f>SUM(P115:P119)</f>
        <v>0</v>
      </c>
      <c r="Q114" s="184"/>
      <c r="R114" s="185">
        <f>SUM(R115:R119)</f>
        <v>0</v>
      </c>
      <c r="S114" s="184"/>
      <c r="T114" s="186">
        <f>SUM(T115:T119)</f>
        <v>0</v>
      </c>
      <c r="AR114" s="187" t="s">
        <v>79</v>
      </c>
      <c r="AT114" s="188" t="s">
        <v>70</v>
      </c>
      <c r="AU114" s="188" t="s">
        <v>71</v>
      </c>
      <c r="AY114" s="187" t="s">
        <v>141</v>
      </c>
      <c r="BK114" s="189">
        <f>SUM(BK115:BK119)</f>
        <v>0</v>
      </c>
    </row>
    <row r="115" spans="2:65" s="1" customFormat="1" ht="38.25" customHeight="1">
      <c r="B115" s="41"/>
      <c r="C115" s="193" t="s">
        <v>236</v>
      </c>
      <c r="D115" s="193" t="s">
        <v>144</v>
      </c>
      <c r="E115" s="194" t="s">
        <v>935</v>
      </c>
      <c r="F115" s="195" t="s">
        <v>926</v>
      </c>
      <c r="G115" s="196" t="s">
        <v>548</v>
      </c>
      <c r="H115" s="197">
        <v>25</v>
      </c>
      <c r="I115" s="198"/>
      <c r="J115" s="199">
        <f>ROUND(I115*H115,2)</f>
        <v>0</v>
      </c>
      <c r="K115" s="195" t="s">
        <v>21</v>
      </c>
      <c r="L115" s="61"/>
      <c r="M115" s="200" t="s">
        <v>21</v>
      </c>
      <c r="N115" s="201" t="s">
        <v>42</v>
      </c>
      <c r="O115" s="42"/>
      <c r="P115" s="202">
        <f>O115*H115</f>
        <v>0</v>
      </c>
      <c r="Q115" s="202">
        <v>0</v>
      </c>
      <c r="R115" s="202">
        <f>Q115*H115</f>
        <v>0</v>
      </c>
      <c r="S115" s="202">
        <v>0</v>
      </c>
      <c r="T115" s="203">
        <f>S115*H115</f>
        <v>0</v>
      </c>
      <c r="AR115" s="24" t="s">
        <v>149</v>
      </c>
      <c r="AT115" s="24" t="s">
        <v>144</v>
      </c>
      <c r="AU115" s="24" t="s">
        <v>79</v>
      </c>
      <c r="AY115" s="24" t="s">
        <v>141</v>
      </c>
      <c r="BE115" s="204">
        <f>IF(N115="základní",J115,0)</f>
        <v>0</v>
      </c>
      <c r="BF115" s="204">
        <f>IF(N115="snížená",J115,0)</f>
        <v>0</v>
      </c>
      <c r="BG115" s="204">
        <f>IF(N115="zákl. přenesená",J115,0)</f>
        <v>0</v>
      </c>
      <c r="BH115" s="204">
        <f>IF(N115="sníž. přenesená",J115,0)</f>
        <v>0</v>
      </c>
      <c r="BI115" s="204">
        <f>IF(N115="nulová",J115,0)</f>
        <v>0</v>
      </c>
      <c r="BJ115" s="24" t="s">
        <v>79</v>
      </c>
      <c r="BK115" s="204">
        <f>ROUND(I115*H115,2)</f>
        <v>0</v>
      </c>
      <c r="BL115" s="24" t="s">
        <v>149</v>
      </c>
      <c r="BM115" s="24" t="s">
        <v>320</v>
      </c>
    </row>
    <row r="116" spans="2:65" s="1" customFormat="1" ht="38.25" customHeight="1">
      <c r="B116" s="41"/>
      <c r="C116" s="193" t="s">
        <v>242</v>
      </c>
      <c r="D116" s="193" t="s">
        <v>144</v>
      </c>
      <c r="E116" s="194" t="s">
        <v>936</v>
      </c>
      <c r="F116" s="195" t="s">
        <v>928</v>
      </c>
      <c r="G116" s="196" t="s">
        <v>548</v>
      </c>
      <c r="H116" s="197">
        <v>35</v>
      </c>
      <c r="I116" s="198"/>
      <c r="J116" s="199">
        <f>ROUND(I116*H116,2)</f>
        <v>0</v>
      </c>
      <c r="K116" s="195" t="s">
        <v>21</v>
      </c>
      <c r="L116" s="61"/>
      <c r="M116" s="200" t="s">
        <v>21</v>
      </c>
      <c r="N116" s="201" t="s">
        <v>42</v>
      </c>
      <c r="O116" s="42"/>
      <c r="P116" s="202">
        <f>O116*H116</f>
        <v>0</v>
      </c>
      <c r="Q116" s="202">
        <v>0</v>
      </c>
      <c r="R116" s="202">
        <f>Q116*H116</f>
        <v>0</v>
      </c>
      <c r="S116" s="202">
        <v>0</v>
      </c>
      <c r="T116" s="203">
        <f>S116*H116</f>
        <v>0</v>
      </c>
      <c r="AR116" s="24" t="s">
        <v>149</v>
      </c>
      <c r="AT116" s="24" t="s">
        <v>144</v>
      </c>
      <c r="AU116" s="24" t="s">
        <v>79</v>
      </c>
      <c r="AY116" s="24" t="s">
        <v>141</v>
      </c>
      <c r="BE116" s="204">
        <f>IF(N116="základní",J116,0)</f>
        <v>0</v>
      </c>
      <c r="BF116" s="204">
        <f>IF(N116="snížená",J116,0)</f>
        <v>0</v>
      </c>
      <c r="BG116" s="204">
        <f>IF(N116="zákl. přenesená",J116,0)</f>
        <v>0</v>
      </c>
      <c r="BH116" s="204">
        <f>IF(N116="sníž. přenesená",J116,0)</f>
        <v>0</v>
      </c>
      <c r="BI116" s="204">
        <f>IF(N116="nulová",J116,0)</f>
        <v>0</v>
      </c>
      <c r="BJ116" s="24" t="s">
        <v>79</v>
      </c>
      <c r="BK116" s="204">
        <f>ROUND(I116*H116,2)</f>
        <v>0</v>
      </c>
      <c r="BL116" s="24" t="s">
        <v>149</v>
      </c>
      <c r="BM116" s="24" t="s">
        <v>333</v>
      </c>
    </row>
    <row r="117" spans="2:65" s="1" customFormat="1" ht="51" customHeight="1">
      <c r="B117" s="41"/>
      <c r="C117" s="193" t="s">
        <v>248</v>
      </c>
      <c r="D117" s="193" t="s">
        <v>144</v>
      </c>
      <c r="E117" s="194" t="s">
        <v>937</v>
      </c>
      <c r="F117" s="195" t="s">
        <v>930</v>
      </c>
      <c r="G117" s="196" t="s">
        <v>548</v>
      </c>
      <c r="H117" s="197">
        <v>50</v>
      </c>
      <c r="I117" s="198"/>
      <c r="J117" s="199">
        <f>ROUND(I117*H117,2)</f>
        <v>0</v>
      </c>
      <c r="K117" s="195" t="s">
        <v>21</v>
      </c>
      <c r="L117" s="61"/>
      <c r="M117" s="200" t="s">
        <v>21</v>
      </c>
      <c r="N117" s="201" t="s">
        <v>42</v>
      </c>
      <c r="O117" s="42"/>
      <c r="P117" s="202">
        <f>O117*H117</f>
        <v>0</v>
      </c>
      <c r="Q117" s="202">
        <v>0</v>
      </c>
      <c r="R117" s="202">
        <f>Q117*H117</f>
        <v>0</v>
      </c>
      <c r="S117" s="202">
        <v>0</v>
      </c>
      <c r="T117" s="203">
        <f>S117*H117</f>
        <v>0</v>
      </c>
      <c r="AR117" s="24" t="s">
        <v>149</v>
      </c>
      <c r="AT117" s="24" t="s">
        <v>144</v>
      </c>
      <c r="AU117" s="24" t="s">
        <v>79</v>
      </c>
      <c r="AY117" s="24" t="s">
        <v>141</v>
      </c>
      <c r="BE117" s="204">
        <f>IF(N117="základní",J117,0)</f>
        <v>0</v>
      </c>
      <c r="BF117" s="204">
        <f>IF(N117="snížená",J117,0)</f>
        <v>0</v>
      </c>
      <c r="BG117" s="204">
        <f>IF(N117="zákl. přenesená",J117,0)</f>
        <v>0</v>
      </c>
      <c r="BH117" s="204">
        <f>IF(N117="sníž. přenesená",J117,0)</f>
        <v>0</v>
      </c>
      <c r="BI117" s="204">
        <f>IF(N117="nulová",J117,0)</f>
        <v>0</v>
      </c>
      <c r="BJ117" s="24" t="s">
        <v>79</v>
      </c>
      <c r="BK117" s="204">
        <f>ROUND(I117*H117,2)</f>
        <v>0</v>
      </c>
      <c r="BL117" s="24" t="s">
        <v>149</v>
      </c>
      <c r="BM117" s="24" t="s">
        <v>343</v>
      </c>
    </row>
    <row r="118" spans="2:65" s="1" customFormat="1" ht="25.5" customHeight="1">
      <c r="B118" s="41"/>
      <c r="C118" s="193" t="s">
        <v>254</v>
      </c>
      <c r="D118" s="193" t="s">
        <v>144</v>
      </c>
      <c r="E118" s="194" t="s">
        <v>938</v>
      </c>
      <c r="F118" s="195" t="s">
        <v>932</v>
      </c>
      <c r="G118" s="196" t="s">
        <v>548</v>
      </c>
      <c r="H118" s="197">
        <v>80</v>
      </c>
      <c r="I118" s="198"/>
      <c r="J118" s="199">
        <f>ROUND(I118*H118,2)</f>
        <v>0</v>
      </c>
      <c r="K118" s="195" t="s">
        <v>21</v>
      </c>
      <c r="L118" s="61"/>
      <c r="M118" s="200" t="s">
        <v>21</v>
      </c>
      <c r="N118" s="201" t="s">
        <v>42</v>
      </c>
      <c r="O118" s="42"/>
      <c r="P118" s="202">
        <f>O118*H118</f>
        <v>0</v>
      </c>
      <c r="Q118" s="202">
        <v>0</v>
      </c>
      <c r="R118" s="202">
        <f>Q118*H118</f>
        <v>0</v>
      </c>
      <c r="S118" s="202">
        <v>0</v>
      </c>
      <c r="T118" s="203">
        <f>S118*H118</f>
        <v>0</v>
      </c>
      <c r="AR118" s="24" t="s">
        <v>149</v>
      </c>
      <c r="AT118" s="24" t="s">
        <v>144</v>
      </c>
      <c r="AU118" s="24" t="s">
        <v>79</v>
      </c>
      <c r="AY118" s="24" t="s">
        <v>141</v>
      </c>
      <c r="BE118" s="204">
        <f>IF(N118="základní",J118,0)</f>
        <v>0</v>
      </c>
      <c r="BF118" s="204">
        <f>IF(N118="snížená",J118,0)</f>
        <v>0</v>
      </c>
      <c r="BG118" s="204">
        <f>IF(N118="zákl. přenesená",J118,0)</f>
        <v>0</v>
      </c>
      <c r="BH118" s="204">
        <f>IF(N118="sníž. přenesená",J118,0)</f>
        <v>0</v>
      </c>
      <c r="BI118" s="204">
        <f>IF(N118="nulová",J118,0)</f>
        <v>0</v>
      </c>
      <c r="BJ118" s="24" t="s">
        <v>79</v>
      </c>
      <c r="BK118" s="204">
        <f>ROUND(I118*H118,2)</f>
        <v>0</v>
      </c>
      <c r="BL118" s="24" t="s">
        <v>149</v>
      </c>
      <c r="BM118" s="24" t="s">
        <v>352</v>
      </c>
    </row>
    <row r="119" spans="2:65" s="1" customFormat="1" ht="38.25" customHeight="1">
      <c r="B119" s="41"/>
      <c r="C119" s="193" t="s">
        <v>259</v>
      </c>
      <c r="D119" s="193" t="s">
        <v>144</v>
      </c>
      <c r="E119" s="194" t="s">
        <v>939</v>
      </c>
      <c r="F119" s="195" t="s">
        <v>934</v>
      </c>
      <c r="G119" s="196" t="s">
        <v>548</v>
      </c>
      <c r="H119" s="197">
        <v>100</v>
      </c>
      <c r="I119" s="198"/>
      <c r="J119" s="199">
        <f>ROUND(I119*H119,2)</f>
        <v>0</v>
      </c>
      <c r="K119" s="195" t="s">
        <v>21</v>
      </c>
      <c r="L119" s="61"/>
      <c r="M119" s="200" t="s">
        <v>21</v>
      </c>
      <c r="N119" s="201" t="s">
        <v>42</v>
      </c>
      <c r="O119" s="42"/>
      <c r="P119" s="202">
        <f>O119*H119</f>
        <v>0</v>
      </c>
      <c r="Q119" s="202">
        <v>0</v>
      </c>
      <c r="R119" s="202">
        <f>Q119*H119</f>
        <v>0</v>
      </c>
      <c r="S119" s="202">
        <v>0</v>
      </c>
      <c r="T119" s="203">
        <f>S119*H119</f>
        <v>0</v>
      </c>
      <c r="AR119" s="24" t="s">
        <v>149</v>
      </c>
      <c r="AT119" s="24" t="s">
        <v>144</v>
      </c>
      <c r="AU119" s="24" t="s">
        <v>79</v>
      </c>
      <c r="AY119" s="24" t="s">
        <v>141</v>
      </c>
      <c r="BE119" s="204">
        <f>IF(N119="základní",J119,0)</f>
        <v>0</v>
      </c>
      <c r="BF119" s="204">
        <f>IF(N119="snížená",J119,0)</f>
        <v>0</v>
      </c>
      <c r="BG119" s="204">
        <f>IF(N119="zákl. přenesená",J119,0)</f>
        <v>0</v>
      </c>
      <c r="BH119" s="204">
        <f>IF(N119="sníž. přenesená",J119,0)</f>
        <v>0</v>
      </c>
      <c r="BI119" s="204">
        <f>IF(N119="nulová",J119,0)</f>
        <v>0</v>
      </c>
      <c r="BJ119" s="24" t="s">
        <v>79</v>
      </c>
      <c r="BK119" s="204">
        <f>ROUND(I119*H119,2)</f>
        <v>0</v>
      </c>
      <c r="BL119" s="24" t="s">
        <v>149</v>
      </c>
      <c r="BM119" s="24" t="s">
        <v>363</v>
      </c>
    </row>
    <row r="120" spans="2:63" s="10" customFormat="1" ht="37.35" customHeight="1">
      <c r="B120" s="176"/>
      <c r="C120" s="177"/>
      <c r="D120" s="190" t="s">
        <v>70</v>
      </c>
      <c r="E120" s="274" t="s">
        <v>924</v>
      </c>
      <c r="F120" s="274" t="s">
        <v>21</v>
      </c>
      <c r="G120" s="177"/>
      <c r="H120" s="177"/>
      <c r="I120" s="180"/>
      <c r="J120" s="275">
        <f>BK120</f>
        <v>0</v>
      </c>
      <c r="K120" s="177"/>
      <c r="L120" s="182"/>
      <c r="M120" s="183"/>
      <c r="N120" s="184"/>
      <c r="O120" s="184"/>
      <c r="P120" s="185">
        <f>SUM(P121:P124)</f>
        <v>0</v>
      </c>
      <c r="Q120" s="184"/>
      <c r="R120" s="185">
        <f>SUM(R121:R124)</f>
        <v>0</v>
      </c>
      <c r="S120" s="184"/>
      <c r="T120" s="186">
        <f>SUM(T121:T124)</f>
        <v>0</v>
      </c>
      <c r="AR120" s="187" t="s">
        <v>79</v>
      </c>
      <c r="AT120" s="188" t="s">
        <v>70</v>
      </c>
      <c r="AU120" s="188" t="s">
        <v>71</v>
      </c>
      <c r="AY120" s="187" t="s">
        <v>141</v>
      </c>
      <c r="BK120" s="189">
        <f>SUM(BK121:BK124)</f>
        <v>0</v>
      </c>
    </row>
    <row r="121" spans="2:65" s="1" customFormat="1" ht="25.5" customHeight="1">
      <c r="B121" s="41"/>
      <c r="C121" s="231" t="s">
        <v>9</v>
      </c>
      <c r="D121" s="231" t="s">
        <v>172</v>
      </c>
      <c r="E121" s="232" t="s">
        <v>940</v>
      </c>
      <c r="F121" s="233" t="s">
        <v>941</v>
      </c>
      <c r="G121" s="234" t="s">
        <v>838</v>
      </c>
      <c r="H121" s="235">
        <v>5</v>
      </c>
      <c r="I121" s="236"/>
      <c r="J121" s="237">
        <f>ROUND(I121*H121,2)</f>
        <v>0</v>
      </c>
      <c r="K121" s="233" t="s">
        <v>21</v>
      </c>
      <c r="L121" s="238"/>
      <c r="M121" s="239" t="s">
        <v>21</v>
      </c>
      <c r="N121" s="240" t="s">
        <v>42</v>
      </c>
      <c r="O121" s="42"/>
      <c r="P121" s="202">
        <f>O121*H121</f>
        <v>0</v>
      </c>
      <c r="Q121" s="202">
        <v>0</v>
      </c>
      <c r="R121" s="202">
        <f>Q121*H121</f>
        <v>0</v>
      </c>
      <c r="S121" s="202">
        <v>0</v>
      </c>
      <c r="T121" s="203">
        <f>S121*H121</f>
        <v>0</v>
      </c>
      <c r="AR121" s="24" t="s">
        <v>175</v>
      </c>
      <c r="AT121" s="24" t="s">
        <v>172</v>
      </c>
      <c r="AU121" s="24" t="s">
        <v>79</v>
      </c>
      <c r="AY121" s="24" t="s">
        <v>141</v>
      </c>
      <c r="BE121" s="204">
        <f>IF(N121="základní",J121,0)</f>
        <v>0</v>
      </c>
      <c r="BF121" s="204">
        <f>IF(N121="snížená",J121,0)</f>
        <v>0</v>
      </c>
      <c r="BG121" s="204">
        <f>IF(N121="zákl. přenesená",J121,0)</f>
        <v>0</v>
      </c>
      <c r="BH121" s="204">
        <f>IF(N121="sníž. přenesená",J121,0)</f>
        <v>0</v>
      </c>
      <c r="BI121" s="204">
        <f>IF(N121="nulová",J121,0)</f>
        <v>0</v>
      </c>
      <c r="BJ121" s="24" t="s">
        <v>79</v>
      </c>
      <c r="BK121" s="204">
        <f>ROUND(I121*H121,2)</f>
        <v>0</v>
      </c>
      <c r="BL121" s="24" t="s">
        <v>149</v>
      </c>
      <c r="BM121" s="24" t="s">
        <v>374</v>
      </c>
    </row>
    <row r="122" spans="2:65" s="1" customFormat="1" ht="25.5" customHeight="1">
      <c r="B122" s="41"/>
      <c r="C122" s="231" t="s">
        <v>267</v>
      </c>
      <c r="D122" s="231" t="s">
        <v>172</v>
      </c>
      <c r="E122" s="232" t="s">
        <v>942</v>
      </c>
      <c r="F122" s="233" t="s">
        <v>943</v>
      </c>
      <c r="G122" s="234" t="s">
        <v>838</v>
      </c>
      <c r="H122" s="235">
        <v>50</v>
      </c>
      <c r="I122" s="236"/>
      <c r="J122" s="237">
        <f>ROUND(I122*H122,2)</f>
        <v>0</v>
      </c>
      <c r="K122" s="233" t="s">
        <v>21</v>
      </c>
      <c r="L122" s="238"/>
      <c r="M122" s="239" t="s">
        <v>21</v>
      </c>
      <c r="N122" s="240" t="s">
        <v>42</v>
      </c>
      <c r="O122" s="42"/>
      <c r="P122" s="202">
        <f>O122*H122</f>
        <v>0</v>
      </c>
      <c r="Q122" s="202">
        <v>0</v>
      </c>
      <c r="R122" s="202">
        <f>Q122*H122</f>
        <v>0</v>
      </c>
      <c r="S122" s="202">
        <v>0</v>
      </c>
      <c r="T122" s="203">
        <f>S122*H122</f>
        <v>0</v>
      </c>
      <c r="AR122" s="24" t="s">
        <v>175</v>
      </c>
      <c r="AT122" s="24" t="s">
        <v>172</v>
      </c>
      <c r="AU122" s="24" t="s">
        <v>79</v>
      </c>
      <c r="AY122" s="24" t="s">
        <v>141</v>
      </c>
      <c r="BE122" s="204">
        <f>IF(N122="základní",J122,0)</f>
        <v>0</v>
      </c>
      <c r="BF122" s="204">
        <f>IF(N122="snížená",J122,0)</f>
        <v>0</v>
      </c>
      <c r="BG122" s="204">
        <f>IF(N122="zákl. přenesená",J122,0)</f>
        <v>0</v>
      </c>
      <c r="BH122" s="204">
        <f>IF(N122="sníž. přenesená",J122,0)</f>
        <v>0</v>
      </c>
      <c r="BI122" s="204">
        <f>IF(N122="nulová",J122,0)</f>
        <v>0</v>
      </c>
      <c r="BJ122" s="24" t="s">
        <v>79</v>
      </c>
      <c r="BK122" s="204">
        <f>ROUND(I122*H122,2)</f>
        <v>0</v>
      </c>
      <c r="BL122" s="24" t="s">
        <v>149</v>
      </c>
      <c r="BM122" s="24" t="s">
        <v>732</v>
      </c>
    </row>
    <row r="123" spans="2:65" s="1" customFormat="1" ht="25.5" customHeight="1">
      <c r="B123" s="41"/>
      <c r="C123" s="231" t="s">
        <v>273</v>
      </c>
      <c r="D123" s="231" t="s">
        <v>172</v>
      </c>
      <c r="E123" s="232" t="s">
        <v>944</v>
      </c>
      <c r="F123" s="233" t="s">
        <v>945</v>
      </c>
      <c r="G123" s="234" t="s">
        <v>548</v>
      </c>
      <c r="H123" s="235">
        <v>3</v>
      </c>
      <c r="I123" s="236"/>
      <c r="J123" s="237">
        <f>ROUND(I123*H123,2)</f>
        <v>0</v>
      </c>
      <c r="K123" s="233" t="s">
        <v>21</v>
      </c>
      <c r="L123" s="238"/>
      <c r="M123" s="239" t="s">
        <v>21</v>
      </c>
      <c r="N123" s="240" t="s">
        <v>42</v>
      </c>
      <c r="O123" s="42"/>
      <c r="P123" s="202">
        <f>O123*H123</f>
        <v>0</v>
      </c>
      <c r="Q123" s="202">
        <v>0</v>
      </c>
      <c r="R123" s="202">
        <f>Q123*H123</f>
        <v>0</v>
      </c>
      <c r="S123" s="202">
        <v>0</v>
      </c>
      <c r="T123" s="203">
        <f>S123*H123</f>
        <v>0</v>
      </c>
      <c r="AR123" s="24" t="s">
        <v>175</v>
      </c>
      <c r="AT123" s="24" t="s">
        <v>172</v>
      </c>
      <c r="AU123" s="24" t="s">
        <v>79</v>
      </c>
      <c r="AY123" s="24" t="s">
        <v>141</v>
      </c>
      <c r="BE123" s="204">
        <f>IF(N123="základní",J123,0)</f>
        <v>0</v>
      </c>
      <c r="BF123" s="204">
        <f>IF(N123="snížená",J123,0)</f>
        <v>0</v>
      </c>
      <c r="BG123" s="204">
        <f>IF(N123="zákl. přenesená",J123,0)</f>
        <v>0</v>
      </c>
      <c r="BH123" s="204">
        <f>IF(N123="sníž. přenesená",J123,0)</f>
        <v>0</v>
      </c>
      <c r="BI123" s="204">
        <f>IF(N123="nulová",J123,0)</f>
        <v>0</v>
      </c>
      <c r="BJ123" s="24" t="s">
        <v>79</v>
      </c>
      <c r="BK123" s="204">
        <f>ROUND(I123*H123,2)</f>
        <v>0</v>
      </c>
      <c r="BL123" s="24" t="s">
        <v>149</v>
      </c>
      <c r="BM123" s="24" t="s">
        <v>382</v>
      </c>
    </row>
    <row r="124" spans="2:65" s="1" customFormat="1" ht="16.5" customHeight="1">
      <c r="B124" s="41"/>
      <c r="C124" s="231" t="s">
        <v>278</v>
      </c>
      <c r="D124" s="231" t="s">
        <v>172</v>
      </c>
      <c r="E124" s="232" t="s">
        <v>946</v>
      </c>
      <c r="F124" s="233" t="s">
        <v>947</v>
      </c>
      <c r="G124" s="234" t="s">
        <v>901</v>
      </c>
      <c r="H124" s="235">
        <v>1</v>
      </c>
      <c r="I124" s="236"/>
      <c r="J124" s="237">
        <f>ROUND(I124*H124,2)</f>
        <v>0</v>
      </c>
      <c r="K124" s="233" t="s">
        <v>21</v>
      </c>
      <c r="L124" s="238"/>
      <c r="M124" s="239" t="s">
        <v>21</v>
      </c>
      <c r="N124" s="240" t="s">
        <v>42</v>
      </c>
      <c r="O124" s="42"/>
      <c r="P124" s="202">
        <f>O124*H124</f>
        <v>0</v>
      </c>
      <c r="Q124" s="202">
        <v>0</v>
      </c>
      <c r="R124" s="202">
        <f>Q124*H124</f>
        <v>0</v>
      </c>
      <c r="S124" s="202">
        <v>0</v>
      </c>
      <c r="T124" s="203">
        <f>S124*H124</f>
        <v>0</v>
      </c>
      <c r="AR124" s="24" t="s">
        <v>175</v>
      </c>
      <c r="AT124" s="24" t="s">
        <v>172</v>
      </c>
      <c r="AU124" s="24" t="s">
        <v>79</v>
      </c>
      <c r="AY124" s="24" t="s">
        <v>141</v>
      </c>
      <c r="BE124" s="204">
        <f>IF(N124="základní",J124,0)</f>
        <v>0</v>
      </c>
      <c r="BF124" s="204">
        <f>IF(N124="snížená",J124,0)</f>
        <v>0</v>
      </c>
      <c r="BG124" s="204">
        <f>IF(N124="zákl. přenesená",J124,0)</f>
        <v>0</v>
      </c>
      <c r="BH124" s="204">
        <f>IF(N124="sníž. přenesená",J124,0)</f>
        <v>0</v>
      </c>
      <c r="BI124" s="204">
        <f>IF(N124="nulová",J124,0)</f>
        <v>0</v>
      </c>
      <c r="BJ124" s="24" t="s">
        <v>79</v>
      </c>
      <c r="BK124" s="204">
        <f>ROUND(I124*H124,2)</f>
        <v>0</v>
      </c>
      <c r="BL124" s="24" t="s">
        <v>149</v>
      </c>
      <c r="BM124" s="24" t="s">
        <v>392</v>
      </c>
    </row>
    <row r="125" spans="2:63" s="10" customFormat="1" ht="37.35" customHeight="1">
      <c r="B125" s="176"/>
      <c r="C125" s="177"/>
      <c r="D125" s="190" t="s">
        <v>70</v>
      </c>
      <c r="E125" s="274" t="s">
        <v>924</v>
      </c>
      <c r="F125" s="274" t="s">
        <v>21</v>
      </c>
      <c r="G125" s="177"/>
      <c r="H125" s="177"/>
      <c r="I125" s="180"/>
      <c r="J125" s="275">
        <f>BK125</f>
        <v>0</v>
      </c>
      <c r="K125" s="177"/>
      <c r="L125" s="182"/>
      <c r="M125" s="183"/>
      <c r="N125" s="184"/>
      <c r="O125" s="184"/>
      <c r="P125" s="185">
        <f>SUM(P126:P129)</f>
        <v>0</v>
      </c>
      <c r="Q125" s="184"/>
      <c r="R125" s="185">
        <f>SUM(R126:R129)</f>
        <v>0</v>
      </c>
      <c r="S125" s="184"/>
      <c r="T125" s="186">
        <f>SUM(T126:T129)</f>
        <v>0</v>
      </c>
      <c r="AR125" s="187" t="s">
        <v>79</v>
      </c>
      <c r="AT125" s="188" t="s">
        <v>70</v>
      </c>
      <c r="AU125" s="188" t="s">
        <v>71</v>
      </c>
      <c r="AY125" s="187" t="s">
        <v>141</v>
      </c>
      <c r="BK125" s="189">
        <f>SUM(BK126:BK129)</f>
        <v>0</v>
      </c>
    </row>
    <row r="126" spans="2:65" s="1" customFormat="1" ht="25.5" customHeight="1">
      <c r="B126" s="41"/>
      <c r="C126" s="193" t="s">
        <v>283</v>
      </c>
      <c r="D126" s="193" t="s">
        <v>144</v>
      </c>
      <c r="E126" s="194" t="s">
        <v>948</v>
      </c>
      <c r="F126" s="195" t="s">
        <v>941</v>
      </c>
      <c r="G126" s="196" t="s">
        <v>838</v>
      </c>
      <c r="H126" s="197">
        <v>5</v>
      </c>
      <c r="I126" s="198"/>
      <c r="J126" s="199">
        <f>ROUND(I126*H126,2)</f>
        <v>0</v>
      </c>
      <c r="K126" s="195" t="s">
        <v>21</v>
      </c>
      <c r="L126" s="61"/>
      <c r="M126" s="200" t="s">
        <v>21</v>
      </c>
      <c r="N126" s="201" t="s">
        <v>42</v>
      </c>
      <c r="O126" s="42"/>
      <c r="P126" s="202">
        <f>O126*H126</f>
        <v>0</v>
      </c>
      <c r="Q126" s="202">
        <v>0</v>
      </c>
      <c r="R126" s="202">
        <f>Q126*H126</f>
        <v>0</v>
      </c>
      <c r="S126" s="202">
        <v>0</v>
      </c>
      <c r="T126" s="203">
        <f>S126*H126</f>
        <v>0</v>
      </c>
      <c r="AR126" s="24" t="s">
        <v>149</v>
      </c>
      <c r="AT126" s="24" t="s">
        <v>144</v>
      </c>
      <c r="AU126" s="24" t="s">
        <v>79</v>
      </c>
      <c r="AY126" s="24" t="s">
        <v>141</v>
      </c>
      <c r="BE126" s="204">
        <f>IF(N126="základní",J126,0)</f>
        <v>0</v>
      </c>
      <c r="BF126" s="204">
        <f>IF(N126="snížená",J126,0)</f>
        <v>0</v>
      </c>
      <c r="BG126" s="204">
        <f>IF(N126="zákl. přenesená",J126,0)</f>
        <v>0</v>
      </c>
      <c r="BH126" s="204">
        <f>IF(N126="sníž. přenesená",J126,0)</f>
        <v>0</v>
      </c>
      <c r="BI126" s="204">
        <f>IF(N126="nulová",J126,0)</f>
        <v>0</v>
      </c>
      <c r="BJ126" s="24" t="s">
        <v>79</v>
      </c>
      <c r="BK126" s="204">
        <f>ROUND(I126*H126,2)</f>
        <v>0</v>
      </c>
      <c r="BL126" s="24" t="s">
        <v>149</v>
      </c>
      <c r="BM126" s="24" t="s">
        <v>407</v>
      </c>
    </row>
    <row r="127" spans="2:65" s="1" customFormat="1" ht="25.5" customHeight="1">
      <c r="B127" s="41"/>
      <c r="C127" s="193" t="s">
        <v>289</v>
      </c>
      <c r="D127" s="193" t="s">
        <v>144</v>
      </c>
      <c r="E127" s="194" t="s">
        <v>949</v>
      </c>
      <c r="F127" s="195" t="s">
        <v>943</v>
      </c>
      <c r="G127" s="196" t="s">
        <v>838</v>
      </c>
      <c r="H127" s="197">
        <v>50</v>
      </c>
      <c r="I127" s="198"/>
      <c r="J127" s="199">
        <f>ROUND(I127*H127,2)</f>
        <v>0</v>
      </c>
      <c r="K127" s="195" t="s">
        <v>21</v>
      </c>
      <c r="L127" s="61"/>
      <c r="M127" s="200" t="s">
        <v>21</v>
      </c>
      <c r="N127" s="201" t="s">
        <v>42</v>
      </c>
      <c r="O127" s="42"/>
      <c r="P127" s="202">
        <f>O127*H127</f>
        <v>0</v>
      </c>
      <c r="Q127" s="202">
        <v>0</v>
      </c>
      <c r="R127" s="202">
        <f>Q127*H127</f>
        <v>0</v>
      </c>
      <c r="S127" s="202">
        <v>0</v>
      </c>
      <c r="T127" s="203">
        <f>S127*H127</f>
        <v>0</v>
      </c>
      <c r="AR127" s="24" t="s">
        <v>149</v>
      </c>
      <c r="AT127" s="24" t="s">
        <v>144</v>
      </c>
      <c r="AU127" s="24" t="s">
        <v>79</v>
      </c>
      <c r="AY127" s="24" t="s">
        <v>141</v>
      </c>
      <c r="BE127" s="204">
        <f>IF(N127="základní",J127,0)</f>
        <v>0</v>
      </c>
      <c r="BF127" s="204">
        <f>IF(N127="snížená",J127,0)</f>
        <v>0</v>
      </c>
      <c r="BG127" s="204">
        <f>IF(N127="zákl. přenesená",J127,0)</f>
        <v>0</v>
      </c>
      <c r="BH127" s="204">
        <f>IF(N127="sníž. přenesená",J127,0)</f>
        <v>0</v>
      </c>
      <c r="BI127" s="204">
        <f>IF(N127="nulová",J127,0)</f>
        <v>0</v>
      </c>
      <c r="BJ127" s="24" t="s">
        <v>79</v>
      </c>
      <c r="BK127" s="204">
        <f>ROUND(I127*H127,2)</f>
        <v>0</v>
      </c>
      <c r="BL127" s="24" t="s">
        <v>149</v>
      </c>
      <c r="BM127" s="24" t="s">
        <v>417</v>
      </c>
    </row>
    <row r="128" spans="2:65" s="1" customFormat="1" ht="25.5" customHeight="1">
      <c r="B128" s="41"/>
      <c r="C128" s="193" t="s">
        <v>294</v>
      </c>
      <c r="D128" s="193" t="s">
        <v>144</v>
      </c>
      <c r="E128" s="194" t="s">
        <v>950</v>
      </c>
      <c r="F128" s="195" t="s">
        <v>945</v>
      </c>
      <c r="G128" s="196" t="s">
        <v>548</v>
      </c>
      <c r="H128" s="197">
        <v>3</v>
      </c>
      <c r="I128" s="198"/>
      <c r="J128" s="199">
        <f>ROUND(I128*H128,2)</f>
        <v>0</v>
      </c>
      <c r="K128" s="195" t="s">
        <v>21</v>
      </c>
      <c r="L128" s="61"/>
      <c r="M128" s="200" t="s">
        <v>21</v>
      </c>
      <c r="N128" s="201" t="s">
        <v>42</v>
      </c>
      <c r="O128" s="42"/>
      <c r="P128" s="202">
        <f>O128*H128</f>
        <v>0</v>
      </c>
      <c r="Q128" s="202">
        <v>0</v>
      </c>
      <c r="R128" s="202">
        <f>Q128*H128</f>
        <v>0</v>
      </c>
      <c r="S128" s="202">
        <v>0</v>
      </c>
      <c r="T128" s="203">
        <f>S128*H128</f>
        <v>0</v>
      </c>
      <c r="AR128" s="24" t="s">
        <v>149</v>
      </c>
      <c r="AT128" s="24" t="s">
        <v>144</v>
      </c>
      <c r="AU128" s="24" t="s">
        <v>79</v>
      </c>
      <c r="AY128" s="24" t="s">
        <v>141</v>
      </c>
      <c r="BE128" s="204">
        <f>IF(N128="základní",J128,0)</f>
        <v>0</v>
      </c>
      <c r="BF128" s="204">
        <f>IF(N128="snížená",J128,0)</f>
        <v>0</v>
      </c>
      <c r="BG128" s="204">
        <f>IF(N128="zákl. přenesená",J128,0)</f>
        <v>0</v>
      </c>
      <c r="BH128" s="204">
        <f>IF(N128="sníž. přenesená",J128,0)</f>
        <v>0</v>
      </c>
      <c r="BI128" s="204">
        <f>IF(N128="nulová",J128,0)</f>
        <v>0</v>
      </c>
      <c r="BJ128" s="24" t="s">
        <v>79</v>
      </c>
      <c r="BK128" s="204">
        <f>ROUND(I128*H128,2)</f>
        <v>0</v>
      </c>
      <c r="BL128" s="24" t="s">
        <v>149</v>
      </c>
      <c r="BM128" s="24" t="s">
        <v>426</v>
      </c>
    </row>
    <row r="129" spans="2:65" s="1" customFormat="1" ht="16.5" customHeight="1">
      <c r="B129" s="41"/>
      <c r="C129" s="193" t="s">
        <v>299</v>
      </c>
      <c r="D129" s="193" t="s">
        <v>144</v>
      </c>
      <c r="E129" s="194" t="s">
        <v>951</v>
      </c>
      <c r="F129" s="195" t="s">
        <v>947</v>
      </c>
      <c r="G129" s="196" t="s">
        <v>901</v>
      </c>
      <c r="H129" s="197">
        <v>1</v>
      </c>
      <c r="I129" s="198"/>
      <c r="J129" s="199">
        <f>ROUND(I129*H129,2)</f>
        <v>0</v>
      </c>
      <c r="K129" s="195" t="s">
        <v>21</v>
      </c>
      <c r="L129" s="61"/>
      <c r="M129" s="200" t="s">
        <v>21</v>
      </c>
      <c r="N129" s="201" t="s">
        <v>42</v>
      </c>
      <c r="O129" s="42"/>
      <c r="P129" s="202">
        <f>O129*H129</f>
        <v>0</v>
      </c>
      <c r="Q129" s="202">
        <v>0</v>
      </c>
      <c r="R129" s="202">
        <f>Q129*H129</f>
        <v>0</v>
      </c>
      <c r="S129" s="202">
        <v>0</v>
      </c>
      <c r="T129" s="203">
        <f>S129*H129</f>
        <v>0</v>
      </c>
      <c r="AR129" s="24" t="s">
        <v>149</v>
      </c>
      <c r="AT129" s="24" t="s">
        <v>144</v>
      </c>
      <c r="AU129" s="24" t="s">
        <v>79</v>
      </c>
      <c r="AY129" s="24" t="s">
        <v>141</v>
      </c>
      <c r="BE129" s="204">
        <f>IF(N129="základní",J129,0)</f>
        <v>0</v>
      </c>
      <c r="BF129" s="204">
        <f>IF(N129="snížená",J129,0)</f>
        <v>0</v>
      </c>
      <c r="BG129" s="204">
        <f>IF(N129="zákl. přenesená",J129,0)</f>
        <v>0</v>
      </c>
      <c r="BH129" s="204">
        <f>IF(N129="sníž. přenesená",J129,0)</f>
        <v>0</v>
      </c>
      <c r="BI129" s="204">
        <f>IF(N129="nulová",J129,0)</f>
        <v>0</v>
      </c>
      <c r="BJ129" s="24" t="s">
        <v>79</v>
      </c>
      <c r="BK129" s="204">
        <f>ROUND(I129*H129,2)</f>
        <v>0</v>
      </c>
      <c r="BL129" s="24" t="s">
        <v>149</v>
      </c>
      <c r="BM129" s="24" t="s">
        <v>436</v>
      </c>
    </row>
    <row r="130" spans="2:63" s="10" customFormat="1" ht="37.35" customHeight="1">
      <c r="B130" s="176"/>
      <c r="C130" s="177"/>
      <c r="D130" s="190" t="s">
        <v>70</v>
      </c>
      <c r="E130" s="274" t="s">
        <v>952</v>
      </c>
      <c r="F130" s="274" t="s">
        <v>953</v>
      </c>
      <c r="G130" s="177"/>
      <c r="H130" s="177"/>
      <c r="I130" s="180"/>
      <c r="J130" s="275">
        <f>BK130</f>
        <v>0</v>
      </c>
      <c r="K130" s="177"/>
      <c r="L130" s="182"/>
      <c r="M130" s="183"/>
      <c r="N130" s="184"/>
      <c r="O130" s="184"/>
      <c r="P130" s="185">
        <f>P131</f>
        <v>0</v>
      </c>
      <c r="Q130" s="184"/>
      <c r="R130" s="185">
        <f>R131</f>
        <v>0</v>
      </c>
      <c r="S130" s="184"/>
      <c r="T130" s="186">
        <f>T131</f>
        <v>0</v>
      </c>
      <c r="AR130" s="187" t="s">
        <v>79</v>
      </c>
      <c r="AT130" s="188" t="s">
        <v>70</v>
      </c>
      <c r="AU130" s="188" t="s">
        <v>71</v>
      </c>
      <c r="AY130" s="187" t="s">
        <v>141</v>
      </c>
      <c r="BK130" s="189">
        <f>BK131</f>
        <v>0</v>
      </c>
    </row>
    <row r="131" spans="2:65" s="1" customFormat="1" ht="25.5" customHeight="1">
      <c r="B131" s="41"/>
      <c r="C131" s="231" t="s">
        <v>304</v>
      </c>
      <c r="D131" s="231" t="s">
        <v>172</v>
      </c>
      <c r="E131" s="232" t="s">
        <v>954</v>
      </c>
      <c r="F131" s="233" t="s">
        <v>955</v>
      </c>
      <c r="G131" s="234" t="s">
        <v>838</v>
      </c>
      <c r="H131" s="235">
        <v>2</v>
      </c>
      <c r="I131" s="236"/>
      <c r="J131" s="237">
        <f>ROUND(I131*H131,2)</f>
        <v>0</v>
      </c>
      <c r="K131" s="233" t="s">
        <v>21</v>
      </c>
      <c r="L131" s="238"/>
      <c r="M131" s="239" t="s">
        <v>21</v>
      </c>
      <c r="N131" s="240" t="s">
        <v>42</v>
      </c>
      <c r="O131" s="42"/>
      <c r="P131" s="202">
        <f>O131*H131</f>
        <v>0</v>
      </c>
      <c r="Q131" s="202">
        <v>0</v>
      </c>
      <c r="R131" s="202">
        <f>Q131*H131</f>
        <v>0</v>
      </c>
      <c r="S131" s="202">
        <v>0</v>
      </c>
      <c r="T131" s="203">
        <f>S131*H131</f>
        <v>0</v>
      </c>
      <c r="AR131" s="24" t="s">
        <v>175</v>
      </c>
      <c r="AT131" s="24" t="s">
        <v>172</v>
      </c>
      <c r="AU131" s="24" t="s">
        <v>79</v>
      </c>
      <c r="AY131" s="24" t="s">
        <v>141</v>
      </c>
      <c r="BE131" s="204">
        <f>IF(N131="základní",J131,0)</f>
        <v>0</v>
      </c>
      <c r="BF131" s="204">
        <f>IF(N131="snížená",J131,0)</f>
        <v>0</v>
      </c>
      <c r="BG131" s="204">
        <f>IF(N131="zákl. přenesená",J131,0)</f>
        <v>0</v>
      </c>
      <c r="BH131" s="204">
        <f>IF(N131="sníž. přenesená",J131,0)</f>
        <v>0</v>
      </c>
      <c r="BI131" s="204">
        <f>IF(N131="nulová",J131,0)</f>
        <v>0</v>
      </c>
      <c r="BJ131" s="24" t="s">
        <v>79</v>
      </c>
      <c r="BK131" s="204">
        <f>ROUND(I131*H131,2)</f>
        <v>0</v>
      </c>
      <c r="BL131" s="24" t="s">
        <v>149</v>
      </c>
      <c r="BM131" s="24" t="s">
        <v>449</v>
      </c>
    </row>
    <row r="132" spans="2:63" s="10" customFormat="1" ht="37.35" customHeight="1">
      <c r="B132" s="176"/>
      <c r="C132" s="177"/>
      <c r="D132" s="190" t="s">
        <v>70</v>
      </c>
      <c r="E132" s="274" t="s">
        <v>956</v>
      </c>
      <c r="F132" s="274" t="s">
        <v>957</v>
      </c>
      <c r="G132" s="177"/>
      <c r="H132" s="177"/>
      <c r="I132" s="180"/>
      <c r="J132" s="275">
        <f>BK132</f>
        <v>0</v>
      </c>
      <c r="K132" s="177"/>
      <c r="L132" s="182"/>
      <c r="M132" s="183"/>
      <c r="N132" s="184"/>
      <c r="O132" s="184"/>
      <c r="P132" s="185">
        <f>P133</f>
        <v>0</v>
      </c>
      <c r="Q132" s="184"/>
      <c r="R132" s="185">
        <f>R133</f>
        <v>0</v>
      </c>
      <c r="S132" s="184"/>
      <c r="T132" s="186">
        <f>T133</f>
        <v>0</v>
      </c>
      <c r="AR132" s="187" t="s">
        <v>79</v>
      </c>
      <c r="AT132" s="188" t="s">
        <v>70</v>
      </c>
      <c r="AU132" s="188" t="s">
        <v>71</v>
      </c>
      <c r="AY132" s="187" t="s">
        <v>141</v>
      </c>
      <c r="BK132" s="189">
        <f>BK133</f>
        <v>0</v>
      </c>
    </row>
    <row r="133" spans="2:65" s="1" customFormat="1" ht="25.5" customHeight="1">
      <c r="B133" s="41"/>
      <c r="C133" s="193" t="s">
        <v>309</v>
      </c>
      <c r="D133" s="193" t="s">
        <v>144</v>
      </c>
      <c r="E133" s="194" t="s">
        <v>958</v>
      </c>
      <c r="F133" s="195" t="s">
        <v>955</v>
      </c>
      <c r="G133" s="196" t="s">
        <v>838</v>
      </c>
      <c r="H133" s="197">
        <v>2</v>
      </c>
      <c r="I133" s="198"/>
      <c r="J133" s="199">
        <f>ROUND(I133*H133,2)</f>
        <v>0</v>
      </c>
      <c r="K133" s="195" t="s">
        <v>21</v>
      </c>
      <c r="L133" s="61"/>
      <c r="M133" s="200" t="s">
        <v>21</v>
      </c>
      <c r="N133" s="201" t="s">
        <v>42</v>
      </c>
      <c r="O133" s="42"/>
      <c r="P133" s="202">
        <f>O133*H133</f>
        <v>0</v>
      </c>
      <c r="Q133" s="202">
        <v>0</v>
      </c>
      <c r="R133" s="202">
        <f>Q133*H133</f>
        <v>0</v>
      </c>
      <c r="S133" s="202">
        <v>0</v>
      </c>
      <c r="T133" s="203">
        <f>S133*H133</f>
        <v>0</v>
      </c>
      <c r="AR133" s="24" t="s">
        <v>149</v>
      </c>
      <c r="AT133" s="24" t="s">
        <v>144</v>
      </c>
      <c r="AU133" s="24" t="s">
        <v>79</v>
      </c>
      <c r="AY133" s="24" t="s">
        <v>141</v>
      </c>
      <c r="BE133" s="204">
        <f>IF(N133="základní",J133,0)</f>
        <v>0</v>
      </c>
      <c r="BF133" s="204">
        <f>IF(N133="snížená",J133,0)</f>
        <v>0</v>
      </c>
      <c r="BG133" s="204">
        <f>IF(N133="zákl. přenesená",J133,0)</f>
        <v>0</v>
      </c>
      <c r="BH133" s="204">
        <f>IF(N133="sníž. přenesená",J133,0)</f>
        <v>0</v>
      </c>
      <c r="BI133" s="204">
        <f>IF(N133="nulová",J133,0)</f>
        <v>0</v>
      </c>
      <c r="BJ133" s="24" t="s">
        <v>79</v>
      </c>
      <c r="BK133" s="204">
        <f>ROUND(I133*H133,2)</f>
        <v>0</v>
      </c>
      <c r="BL133" s="24" t="s">
        <v>149</v>
      </c>
      <c r="BM133" s="24" t="s">
        <v>459</v>
      </c>
    </row>
    <row r="134" spans="2:63" s="10" customFormat="1" ht="37.35" customHeight="1">
      <c r="B134" s="176"/>
      <c r="C134" s="177"/>
      <c r="D134" s="190" t="s">
        <v>70</v>
      </c>
      <c r="E134" s="274" t="s">
        <v>959</v>
      </c>
      <c r="F134" s="274" t="s">
        <v>818</v>
      </c>
      <c r="G134" s="177"/>
      <c r="H134" s="177"/>
      <c r="I134" s="180"/>
      <c r="J134" s="275">
        <f>BK134</f>
        <v>0</v>
      </c>
      <c r="K134" s="177"/>
      <c r="L134" s="182"/>
      <c r="M134" s="183"/>
      <c r="N134" s="184"/>
      <c r="O134" s="184"/>
      <c r="P134" s="185">
        <f>SUM(P135:P136)</f>
        <v>0</v>
      </c>
      <c r="Q134" s="184"/>
      <c r="R134" s="185">
        <f>SUM(R135:R136)</f>
        <v>0</v>
      </c>
      <c r="S134" s="184"/>
      <c r="T134" s="186">
        <f>SUM(T135:T136)</f>
        <v>0</v>
      </c>
      <c r="AR134" s="187" t="s">
        <v>79</v>
      </c>
      <c r="AT134" s="188" t="s">
        <v>70</v>
      </c>
      <c r="AU134" s="188" t="s">
        <v>71</v>
      </c>
      <c r="AY134" s="187" t="s">
        <v>141</v>
      </c>
      <c r="BK134" s="189">
        <f>SUM(BK135:BK136)</f>
        <v>0</v>
      </c>
    </row>
    <row r="135" spans="2:65" s="1" customFormat="1" ht="16.5" customHeight="1">
      <c r="B135" s="41"/>
      <c r="C135" s="193" t="s">
        <v>315</v>
      </c>
      <c r="D135" s="193" t="s">
        <v>144</v>
      </c>
      <c r="E135" s="194" t="s">
        <v>960</v>
      </c>
      <c r="F135" s="195" t="s">
        <v>961</v>
      </c>
      <c r="G135" s="196" t="s">
        <v>838</v>
      </c>
      <c r="H135" s="197">
        <v>1</v>
      </c>
      <c r="I135" s="198"/>
      <c r="J135" s="199">
        <f>ROUND(I135*H135,2)</f>
        <v>0</v>
      </c>
      <c r="K135" s="195" t="s">
        <v>21</v>
      </c>
      <c r="L135" s="61"/>
      <c r="M135" s="200" t="s">
        <v>21</v>
      </c>
      <c r="N135" s="201" t="s">
        <v>42</v>
      </c>
      <c r="O135" s="42"/>
      <c r="P135" s="202">
        <f>O135*H135</f>
        <v>0</v>
      </c>
      <c r="Q135" s="202">
        <v>0</v>
      </c>
      <c r="R135" s="202">
        <f>Q135*H135</f>
        <v>0</v>
      </c>
      <c r="S135" s="202">
        <v>0</v>
      </c>
      <c r="T135" s="203">
        <f>S135*H135</f>
        <v>0</v>
      </c>
      <c r="AR135" s="24" t="s">
        <v>149</v>
      </c>
      <c r="AT135" s="24" t="s">
        <v>144</v>
      </c>
      <c r="AU135" s="24" t="s">
        <v>79</v>
      </c>
      <c r="AY135" s="24" t="s">
        <v>141</v>
      </c>
      <c r="BE135" s="204">
        <f>IF(N135="základní",J135,0)</f>
        <v>0</v>
      </c>
      <c r="BF135" s="204">
        <f>IF(N135="snížená",J135,0)</f>
        <v>0</v>
      </c>
      <c r="BG135" s="204">
        <f>IF(N135="zákl. přenesená",J135,0)</f>
        <v>0</v>
      </c>
      <c r="BH135" s="204">
        <f>IF(N135="sníž. přenesená",J135,0)</f>
        <v>0</v>
      </c>
      <c r="BI135" s="204">
        <f>IF(N135="nulová",J135,0)</f>
        <v>0</v>
      </c>
      <c r="BJ135" s="24" t="s">
        <v>79</v>
      </c>
      <c r="BK135" s="204">
        <f>ROUND(I135*H135,2)</f>
        <v>0</v>
      </c>
      <c r="BL135" s="24" t="s">
        <v>149</v>
      </c>
      <c r="BM135" s="24" t="s">
        <v>468</v>
      </c>
    </row>
    <row r="136" spans="2:65" s="1" customFormat="1" ht="16.5" customHeight="1">
      <c r="B136" s="41"/>
      <c r="C136" s="193" t="s">
        <v>320</v>
      </c>
      <c r="D136" s="193" t="s">
        <v>144</v>
      </c>
      <c r="E136" s="194" t="s">
        <v>962</v>
      </c>
      <c r="F136" s="195" t="s">
        <v>963</v>
      </c>
      <c r="G136" s="196" t="s">
        <v>964</v>
      </c>
      <c r="H136" s="197">
        <v>4</v>
      </c>
      <c r="I136" s="198"/>
      <c r="J136" s="199">
        <f>ROUND(I136*H136,2)</f>
        <v>0</v>
      </c>
      <c r="K136" s="195" t="s">
        <v>21</v>
      </c>
      <c r="L136" s="61"/>
      <c r="M136" s="200" t="s">
        <v>21</v>
      </c>
      <c r="N136" s="276" t="s">
        <v>42</v>
      </c>
      <c r="O136" s="277"/>
      <c r="P136" s="278">
        <f>O136*H136</f>
        <v>0</v>
      </c>
      <c r="Q136" s="278">
        <v>0</v>
      </c>
      <c r="R136" s="278">
        <f>Q136*H136</f>
        <v>0</v>
      </c>
      <c r="S136" s="278">
        <v>0</v>
      </c>
      <c r="T136" s="279">
        <f>S136*H136</f>
        <v>0</v>
      </c>
      <c r="AR136" s="24" t="s">
        <v>149</v>
      </c>
      <c r="AT136" s="24" t="s">
        <v>144</v>
      </c>
      <c r="AU136" s="24" t="s">
        <v>79</v>
      </c>
      <c r="AY136" s="24" t="s">
        <v>141</v>
      </c>
      <c r="BE136" s="204">
        <f>IF(N136="základní",J136,0)</f>
        <v>0</v>
      </c>
      <c r="BF136" s="204">
        <f>IF(N136="snížená",J136,0)</f>
        <v>0</v>
      </c>
      <c r="BG136" s="204">
        <f>IF(N136="zákl. přenesená",J136,0)</f>
        <v>0</v>
      </c>
      <c r="BH136" s="204">
        <f>IF(N136="sníž. přenesená",J136,0)</f>
        <v>0</v>
      </c>
      <c r="BI136" s="204">
        <f>IF(N136="nulová",J136,0)</f>
        <v>0</v>
      </c>
      <c r="BJ136" s="24" t="s">
        <v>79</v>
      </c>
      <c r="BK136" s="204">
        <f>ROUND(I136*H136,2)</f>
        <v>0</v>
      </c>
      <c r="BL136" s="24" t="s">
        <v>149</v>
      </c>
      <c r="BM136" s="24" t="s">
        <v>479</v>
      </c>
    </row>
    <row r="137" spans="2:12" s="1" customFormat="1" ht="6.95" customHeight="1">
      <c r="B137" s="56"/>
      <c r="C137" s="57"/>
      <c r="D137" s="57"/>
      <c r="E137" s="57"/>
      <c r="F137" s="57"/>
      <c r="G137" s="57"/>
      <c r="H137" s="57"/>
      <c r="I137" s="139"/>
      <c r="J137" s="57"/>
      <c r="K137" s="57"/>
      <c r="L137" s="61"/>
    </row>
  </sheetData>
  <sheetProtection password="CC35" sheet="1" objects="1" scenarios="1" formatCells="0" formatColumns="0" formatRows="0" sort="0" autoFilter="0"/>
  <autoFilter ref="C88:K136"/>
  <mergeCells count="10">
    <mergeCell ref="J51:J52"/>
    <mergeCell ref="E79:H79"/>
    <mergeCell ref="E81:H8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9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97</v>
      </c>
      <c r="G1" s="400" t="s">
        <v>98</v>
      </c>
      <c r="H1" s="400"/>
      <c r="I1" s="115"/>
      <c r="J1" s="114" t="s">
        <v>99</v>
      </c>
      <c r="K1" s="113" t="s">
        <v>100</v>
      </c>
      <c r="L1" s="114" t="s">
        <v>101</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0"/>
      <c r="M2" s="360"/>
      <c r="N2" s="360"/>
      <c r="O2" s="360"/>
      <c r="P2" s="360"/>
      <c r="Q2" s="360"/>
      <c r="R2" s="360"/>
      <c r="S2" s="360"/>
      <c r="T2" s="360"/>
      <c r="U2" s="360"/>
      <c r="V2" s="360"/>
      <c r="AT2" s="24" t="s">
        <v>93</v>
      </c>
    </row>
    <row r="3" spans="2:46" ht="6.95" customHeight="1">
      <c r="B3" s="25"/>
      <c r="C3" s="26"/>
      <c r="D3" s="26"/>
      <c r="E3" s="26"/>
      <c r="F3" s="26"/>
      <c r="G3" s="26"/>
      <c r="H3" s="26"/>
      <c r="I3" s="116"/>
      <c r="J3" s="26"/>
      <c r="K3" s="27"/>
      <c r="AT3" s="24" t="s">
        <v>81</v>
      </c>
    </row>
    <row r="4" spans="2:46" ht="36.95" customHeight="1">
      <c r="B4" s="28"/>
      <c r="C4" s="29"/>
      <c r="D4" s="30" t="s">
        <v>102</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16.5" customHeight="1">
      <c r="B7" s="28"/>
      <c r="C7" s="29"/>
      <c r="D7" s="29"/>
      <c r="E7" s="401" t="str">
        <f>'Rekapitulace stavby'!K6</f>
        <v>Modernizace skladu odpadků v ZŠ genpor. Fr. Peřiny, Socháňova 1139 Praha 6 - Řepy</v>
      </c>
      <c r="F7" s="402"/>
      <c r="G7" s="402"/>
      <c r="H7" s="402"/>
      <c r="I7" s="117"/>
      <c r="J7" s="29"/>
      <c r="K7" s="31"/>
    </row>
    <row r="8" spans="2:11" s="1" customFormat="1" ht="15">
      <c r="B8" s="41"/>
      <c r="C8" s="42"/>
      <c r="D8" s="37" t="s">
        <v>103</v>
      </c>
      <c r="E8" s="42"/>
      <c r="F8" s="42"/>
      <c r="G8" s="42"/>
      <c r="H8" s="42"/>
      <c r="I8" s="118"/>
      <c r="J8" s="42"/>
      <c r="K8" s="45"/>
    </row>
    <row r="9" spans="2:11" s="1" customFormat="1" ht="36.95" customHeight="1">
      <c r="B9" s="41"/>
      <c r="C9" s="42"/>
      <c r="D9" s="42"/>
      <c r="E9" s="403" t="s">
        <v>965</v>
      </c>
      <c r="F9" s="404"/>
      <c r="G9" s="404"/>
      <c r="H9" s="404"/>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14. 5. 2018</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21</v>
      </c>
      <c r="K14" s="45"/>
    </row>
    <row r="15" spans="2:11" s="1" customFormat="1" ht="18" customHeight="1">
      <c r="B15" s="41"/>
      <c r="C15" s="42"/>
      <c r="D15" s="42"/>
      <c r="E15" s="35" t="s">
        <v>29</v>
      </c>
      <c r="F15" s="42"/>
      <c r="G15" s="42"/>
      <c r="H15" s="42"/>
      <c r="I15" s="119" t="s">
        <v>30</v>
      </c>
      <c r="J15" s="35" t="s">
        <v>21</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16.5" customHeight="1">
      <c r="B24" s="121"/>
      <c r="C24" s="122"/>
      <c r="D24" s="122"/>
      <c r="E24" s="392" t="s">
        <v>21</v>
      </c>
      <c r="F24" s="392"/>
      <c r="G24" s="392"/>
      <c r="H24" s="392"/>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37</v>
      </c>
      <c r="E27" s="42"/>
      <c r="F27" s="42"/>
      <c r="G27" s="42"/>
      <c r="H27" s="42"/>
      <c r="I27" s="118"/>
      <c r="J27" s="128">
        <f>ROUND(J79,2)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39</v>
      </c>
      <c r="G29" s="42"/>
      <c r="H29" s="42"/>
      <c r="I29" s="129" t="s">
        <v>38</v>
      </c>
      <c r="J29" s="46" t="s">
        <v>40</v>
      </c>
      <c r="K29" s="45"/>
    </row>
    <row r="30" spans="2:11" s="1" customFormat="1" ht="14.45" customHeight="1">
      <c r="B30" s="41"/>
      <c r="C30" s="42"/>
      <c r="D30" s="49" t="s">
        <v>41</v>
      </c>
      <c r="E30" s="49" t="s">
        <v>42</v>
      </c>
      <c r="F30" s="130">
        <f>ROUND(SUM(BE79:BE95),2)</f>
        <v>0</v>
      </c>
      <c r="G30" s="42"/>
      <c r="H30" s="42"/>
      <c r="I30" s="131">
        <v>0.21</v>
      </c>
      <c r="J30" s="130">
        <f>ROUND(ROUND((SUM(BE79:BE95)),2)*I30,2)</f>
        <v>0</v>
      </c>
      <c r="K30" s="45"/>
    </row>
    <row r="31" spans="2:11" s="1" customFormat="1" ht="14.45" customHeight="1">
      <c r="B31" s="41"/>
      <c r="C31" s="42"/>
      <c r="D31" s="42"/>
      <c r="E31" s="49" t="s">
        <v>43</v>
      </c>
      <c r="F31" s="130">
        <f>ROUND(SUM(BF79:BF95),2)</f>
        <v>0</v>
      </c>
      <c r="G31" s="42"/>
      <c r="H31" s="42"/>
      <c r="I31" s="131">
        <v>0.15</v>
      </c>
      <c r="J31" s="130">
        <f>ROUND(ROUND((SUM(BF79:BF95)),2)*I31,2)</f>
        <v>0</v>
      </c>
      <c r="K31" s="45"/>
    </row>
    <row r="32" spans="2:11" s="1" customFormat="1" ht="14.45" customHeight="1" hidden="1">
      <c r="B32" s="41"/>
      <c r="C32" s="42"/>
      <c r="D32" s="42"/>
      <c r="E32" s="49" t="s">
        <v>44</v>
      </c>
      <c r="F32" s="130">
        <f>ROUND(SUM(BG79:BG95),2)</f>
        <v>0</v>
      </c>
      <c r="G32" s="42"/>
      <c r="H32" s="42"/>
      <c r="I32" s="131">
        <v>0.21</v>
      </c>
      <c r="J32" s="130">
        <v>0</v>
      </c>
      <c r="K32" s="45"/>
    </row>
    <row r="33" spans="2:11" s="1" customFormat="1" ht="14.45" customHeight="1" hidden="1">
      <c r="B33" s="41"/>
      <c r="C33" s="42"/>
      <c r="D33" s="42"/>
      <c r="E33" s="49" t="s">
        <v>45</v>
      </c>
      <c r="F33" s="130">
        <f>ROUND(SUM(BH79:BH95),2)</f>
        <v>0</v>
      </c>
      <c r="G33" s="42"/>
      <c r="H33" s="42"/>
      <c r="I33" s="131">
        <v>0.15</v>
      </c>
      <c r="J33" s="130">
        <v>0</v>
      </c>
      <c r="K33" s="45"/>
    </row>
    <row r="34" spans="2:11" s="1" customFormat="1" ht="14.45" customHeight="1" hidden="1">
      <c r="B34" s="41"/>
      <c r="C34" s="42"/>
      <c r="D34" s="42"/>
      <c r="E34" s="49" t="s">
        <v>46</v>
      </c>
      <c r="F34" s="130">
        <f>ROUND(SUM(BI79:BI95),2)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47</v>
      </c>
      <c r="E36" s="79"/>
      <c r="F36" s="79"/>
      <c r="G36" s="134" t="s">
        <v>48</v>
      </c>
      <c r="H36" s="135" t="s">
        <v>49</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105</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401" t="str">
        <f>E7</f>
        <v>Modernizace skladu odpadků v ZŠ genpor. Fr. Peřiny, Socháňova 1139 Praha 6 - Řepy</v>
      </c>
      <c r="F45" s="402"/>
      <c r="G45" s="402"/>
      <c r="H45" s="402"/>
      <c r="I45" s="118"/>
      <c r="J45" s="42"/>
      <c r="K45" s="45"/>
    </row>
    <row r="46" spans="2:11" s="1" customFormat="1" ht="14.45" customHeight="1">
      <c r="B46" s="41"/>
      <c r="C46" s="37" t="s">
        <v>103</v>
      </c>
      <c r="D46" s="42"/>
      <c r="E46" s="42"/>
      <c r="F46" s="42"/>
      <c r="G46" s="42"/>
      <c r="H46" s="42"/>
      <c r="I46" s="118"/>
      <c r="J46" s="42"/>
      <c r="K46" s="45"/>
    </row>
    <row r="47" spans="2:11" s="1" customFormat="1" ht="17.25" customHeight="1">
      <c r="B47" s="41"/>
      <c r="C47" s="42"/>
      <c r="D47" s="42"/>
      <c r="E47" s="403" t="str">
        <f>E9</f>
        <v>D.2.1 - Gastro technologie</v>
      </c>
      <c r="F47" s="404"/>
      <c r="G47" s="404"/>
      <c r="H47" s="404"/>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Socháňova 19/1139, 163 02 Praha 6 - Řepy</v>
      </c>
      <c r="G49" s="42"/>
      <c r="H49" s="42"/>
      <c r="I49" s="119" t="s">
        <v>25</v>
      </c>
      <c r="J49" s="120" t="str">
        <f>IF(J12="","",J12)</f>
        <v>14. 5. 2018</v>
      </c>
      <c r="K49" s="45"/>
    </row>
    <row r="50" spans="2:11" s="1" customFormat="1" ht="6.95" customHeight="1">
      <c r="B50" s="41"/>
      <c r="C50" s="42"/>
      <c r="D50" s="42"/>
      <c r="E50" s="42"/>
      <c r="F50" s="42"/>
      <c r="G50" s="42"/>
      <c r="H50" s="42"/>
      <c r="I50" s="118"/>
      <c r="J50" s="42"/>
      <c r="K50" s="45"/>
    </row>
    <row r="51" spans="2:11" s="1" customFormat="1" ht="15">
      <c r="B51" s="41"/>
      <c r="C51" s="37" t="s">
        <v>27</v>
      </c>
      <c r="D51" s="42"/>
      <c r="E51" s="42"/>
      <c r="F51" s="35" t="str">
        <f>E15</f>
        <v>Městská část Praha 17, Žalanského č.p. 291/12b</v>
      </c>
      <c r="G51" s="42"/>
      <c r="H51" s="42"/>
      <c r="I51" s="119" t="s">
        <v>33</v>
      </c>
      <c r="J51" s="392" t="str">
        <f>E21</f>
        <v>Ing. Tomáš Řičař</v>
      </c>
      <c r="K51" s="45"/>
    </row>
    <row r="52" spans="2:11" s="1" customFormat="1" ht="14.45" customHeight="1">
      <c r="B52" s="41"/>
      <c r="C52" s="37" t="s">
        <v>31</v>
      </c>
      <c r="D52" s="42"/>
      <c r="E52" s="42"/>
      <c r="F52" s="35" t="str">
        <f>IF(E18="","",E18)</f>
        <v/>
      </c>
      <c r="G52" s="42"/>
      <c r="H52" s="42"/>
      <c r="I52" s="118"/>
      <c r="J52" s="396"/>
      <c r="K52" s="45"/>
    </row>
    <row r="53" spans="2:11" s="1" customFormat="1" ht="10.35" customHeight="1">
      <c r="B53" s="41"/>
      <c r="C53" s="42"/>
      <c r="D53" s="42"/>
      <c r="E53" s="42"/>
      <c r="F53" s="42"/>
      <c r="G53" s="42"/>
      <c r="H53" s="42"/>
      <c r="I53" s="118"/>
      <c r="J53" s="42"/>
      <c r="K53" s="45"/>
    </row>
    <row r="54" spans="2:11" s="1" customFormat="1" ht="29.25" customHeight="1">
      <c r="B54" s="41"/>
      <c r="C54" s="144" t="s">
        <v>106</v>
      </c>
      <c r="D54" s="132"/>
      <c r="E54" s="132"/>
      <c r="F54" s="132"/>
      <c r="G54" s="132"/>
      <c r="H54" s="132"/>
      <c r="I54" s="145"/>
      <c r="J54" s="146" t="s">
        <v>107</v>
      </c>
      <c r="K54" s="147"/>
    </row>
    <row r="55" spans="2:11" s="1" customFormat="1" ht="10.35" customHeight="1">
      <c r="B55" s="41"/>
      <c r="C55" s="42"/>
      <c r="D55" s="42"/>
      <c r="E55" s="42"/>
      <c r="F55" s="42"/>
      <c r="G55" s="42"/>
      <c r="H55" s="42"/>
      <c r="I55" s="118"/>
      <c r="J55" s="42"/>
      <c r="K55" s="45"/>
    </row>
    <row r="56" spans="2:47" s="1" customFormat="1" ht="29.25" customHeight="1">
      <c r="B56" s="41"/>
      <c r="C56" s="148" t="s">
        <v>108</v>
      </c>
      <c r="D56" s="42"/>
      <c r="E56" s="42"/>
      <c r="F56" s="42"/>
      <c r="G56" s="42"/>
      <c r="H56" s="42"/>
      <c r="I56" s="118"/>
      <c r="J56" s="128">
        <f>J79</f>
        <v>0</v>
      </c>
      <c r="K56" s="45"/>
      <c r="AU56" s="24" t="s">
        <v>109</v>
      </c>
    </row>
    <row r="57" spans="2:11" s="7" customFormat="1" ht="24.95" customHeight="1">
      <c r="B57" s="149"/>
      <c r="C57" s="150"/>
      <c r="D57" s="151" t="s">
        <v>966</v>
      </c>
      <c r="E57" s="152"/>
      <c r="F57" s="152"/>
      <c r="G57" s="152"/>
      <c r="H57" s="152"/>
      <c r="I57" s="153"/>
      <c r="J57" s="154">
        <f>J80</f>
        <v>0</v>
      </c>
      <c r="K57" s="155"/>
    </row>
    <row r="58" spans="2:11" s="8" customFormat="1" ht="19.9" customHeight="1">
      <c r="B58" s="156"/>
      <c r="C58" s="157"/>
      <c r="D58" s="158" t="s">
        <v>967</v>
      </c>
      <c r="E58" s="159"/>
      <c r="F58" s="159"/>
      <c r="G58" s="159"/>
      <c r="H58" s="159"/>
      <c r="I58" s="160"/>
      <c r="J58" s="161">
        <f>J81</f>
        <v>0</v>
      </c>
      <c r="K58" s="162"/>
    </row>
    <row r="59" spans="2:11" s="8" customFormat="1" ht="19.9" customHeight="1">
      <c r="B59" s="156"/>
      <c r="C59" s="157"/>
      <c r="D59" s="158" t="s">
        <v>968</v>
      </c>
      <c r="E59" s="159"/>
      <c r="F59" s="159"/>
      <c r="G59" s="159"/>
      <c r="H59" s="159"/>
      <c r="I59" s="160"/>
      <c r="J59" s="161">
        <f>J92</f>
        <v>0</v>
      </c>
      <c r="K59" s="162"/>
    </row>
    <row r="60" spans="2:11" s="1" customFormat="1" ht="21.75" customHeight="1">
      <c r="B60" s="41"/>
      <c r="C60" s="42"/>
      <c r="D60" s="42"/>
      <c r="E60" s="42"/>
      <c r="F60" s="42"/>
      <c r="G60" s="42"/>
      <c r="H60" s="42"/>
      <c r="I60" s="118"/>
      <c r="J60" s="42"/>
      <c r="K60" s="45"/>
    </row>
    <row r="61" spans="2:11" s="1" customFormat="1" ht="6.95" customHeight="1">
      <c r="B61" s="56"/>
      <c r="C61" s="57"/>
      <c r="D61" s="57"/>
      <c r="E61" s="57"/>
      <c r="F61" s="57"/>
      <c r="G61" s="57"/>
      <c r="H61" s="57"/>
      <c r="I61" s="139"/>
      <c r="J61" s="57"/>
      <c r="K61" s="58"/>
    </row>
    <row r="65" spans="2:12" s="1" customFormat="1" ht="6.95" customHeight="1">
      <c r="B65" s="59"/>
      <c r="C65" s="60"/>
      <c r="D65" s="60"/>
      <c r="E65" s="60"/>
      <c r="F65" s="60"/>
      <c r="G65" s="60"/>
      <c r="H65" s="60"/>
      <c r="I65" s="142"/>
      <c r="J65" s="60"/>
      <c r="K65" s="60"/>
      <c r="L65" s="61"/>
    </row>
    <row r="66" spans="2:12" s="1" customFormat="1" ht="36.95" customHeight="1">
      <c r="B66" s="41"/>
      <c r="C66" s="62" t="s">
        <v>125</v>
      </c>
      <c r="D66" s="63"/>
      <c r="E66" s="63"/>
      <c r="F66" s="63"/>
      <c r="G66" s="63"/>
      <c r="H66" s="63"/>
      <c r="I66" s="163"/>
      <c r="J66" s="63"/>
      <c r="K66" s="63"/>
      <c r="L66" s="61"/>
    </row>
    <row r="67" spans="2:12" s="1" customFormat="1" ht="6.95" customHeight="1">
      <c r="B67" s="41"/>
      <c r="C67" s="63"/>
      <c r="D67" s="63"/>
      <c r="E67" s="63"/>
      <c r="F67" s="63"/>
      <c r="G67" s="63"/>
      <c r="H67" s="63"/>
      <c r="I67" s="163"/>
      <c r="J67" s="63"/>
      <c r="K67" s="63"/>
      <c r="L67" s="61"/>
    </row>
    <row r="68" spans="2:12" s="1" customFormat="1" ht="14.45" customHeight="1">
      <c r="B68" s="41"/>
      <c r="C68" s="65" t="s">
        <v>18</v>
      </c>
      <c r="D68" s="63"/>
      <c r="E68" s="63"/>
      <c r="F68" s="63"/>
      <c r="G68" s="63"/>
      <c r="H68" s="63"/>
      <c r="I68" s="163"/>
      <c r="J68" s="63"/>
      <c r="K68" s="63"/>
      <c r="L68" s="61"/>
    </row>
    <row r="69" spans="2:12" s="1" customFormat="1" ht="16.5" customHeight="1">
      <c r="B69" s="41"/>
      <c r="C69" s="63"/>
      <c r="D69" s="63"/>
      <c r="E69" s="397" t="str">
        <f>E7</f>
        <v>Modernizace skladu odpadků v ZŠ genpor. Fr. Peřiny, Socháňova 1139 Praha 6 - Řepy</v>
      </c>
      <c r="F69" s="398"/>
      <c r="G69" s="398"/>
      <c r="H69" s="398"/>
      <c r="I69" s="163"/>
      <c r="J69" s="63"/>
      <c r="K69" s="63"/>
      <c r="L69" s="61"/>
    </row>
    <row r="70" spans="2:12" s="1" customFormat="1" ht="14.45" customHeight="1">
      <c r="B70" s="41"/>
      <c r="C70" s="65" t="s">
        <v>103</v>
      </c>
      <c r="D70" s="63"/>
      <c r="E70" s="63"/>
      <c r="F70" s="63"/>
      <c r="G70" s="63"/>
      <c r="H70" s="63"/>
      <c r="I70" s="163"/>
      <c r="J70" s="63"/>
      <c r="K70" s="63"/>
      <c r="L70" s="61"/>
    </row>
    <row r="71" spans="2:12" s="1" customFormat="1" ht="17.25" customHeight="1">
      <c r="B71" s="41"/>
      <c r="C71" s="63"/>
      <c r="D71" s="63"/>
      <c r="E71" s="364" t="str">
        <f>E9</f>
        <v>D.2.1 - Gastro technologie</v>
      </c>
      <c r="F71" s="399"/>
      <c r="G71" s="399"/>
      <c r="H71" s="399"/>
      <c r="I71" s="163"/>
      <c r="J71" s="63"/>
      <c r="K71" s="63"/>
      <c r="L71" s="61"/>
    </row>
    <row r="72" spans="2:12" s="1" customFormat="1" ht="6.95" customHeight="1">
      <c r="B72" s="41"/>
      <c r="C72" s="63"/>
      <c r="D72" s="63"/>
      <c r="E72" s="63"/>
      <c r="F72" s="63"/>
      <c r="G72" s="63"/>
      <c r="H72" s="63"/>
      <c r="I72" s="163"/>
      <c r="J72" s="63"/>
      <c r="K72" s="63"/>
      <c r="L72" s="61"/>
    </row>
    <row r="73" spans="2:12" s="1" customFormat="1" ht="18" customHeight="1">
      <c r="B73" s="41"/>
      <c r="C73" s="65" t="s">
        <v>23</v>
      </c>
      <c r="D73" s="63"/>
      <c r="E73" s="63"/>
      <c r="F73" s="164" t="str">
        <f>F12</f>
        <v>Socháňova 19/1139, 163 02 Praha 6 - Řepy</v>
      </c>
      <c r="G73" s="63"/>
      <c r="H73" s="63"/>
      <c r="I73" s="165" t="s">
        <v>25</v>
      </c>
      <c r="J73" s="73" t="str">
        <f>IF(J12="","",J12)</f>
        <v>14. 5. 2018</v>
      </c>
      <c r="K73" s="63"/>
      <c r="L73" s="61"/>
    </row>
    <row r="74" spans="2:12" s="1" customFormat="1" ht="6.95" customHeight="1">
      <c r="B74" s="41"/>
      <c r="C74" s="63"/>
      <c r="D74" s="63"/>
      <c r="E74" s="63"/>
      <c r="F74" s="63"/>
      <c r="G74" s="63"/>
      <c r="H74" s="63"/>
      <c r="I74" s="163"/>
      <c r="J74" s="63"/>
      <c r="K74" s="63"/>
      <c r="L74" s="61"/>
    </row>
    <row r="75" spans="2:12" s="1" customFormat="1" ht="15">
      <c r="B75" s="41"/>
      <c r="C75" s="65" t="s">
        <v>27</v>
      </c>
      <c r="D75" s="63"/>
      <c r="E75" s="63"/>
      <c r="F75" s="164" t="str">
        <f>E15</f>
        <v>Městská část Praha 17, Žalanského č.p. 291/12b</v>
      </c>
      <c r="G75" s="63"/>
      <c r="H75" s="63"/>
      <c r="I75" s="165" t="s">
        <v>33</v>
      </c>
      <c r="J75" s="164" t="str">
        <f>E21</f>
        <v>Ing. Tomáš Řičař</v>
      </c>
      <c r="K75" s="63"/>
      <c r="L75" s="61"/>
    </row>
    <row r="76" spans="2:12" s="1" customFormat="1" ht="14.45" customHeight="1">
      <c r="B76" s="41"/>
      <c r="C76" s="65" t="s">
        <v>31</v>
      </c>
      <c r="D76" s="63"/>
      <c r="E76" s="63"/>
      <c r="F76" s="164" t="str">
        <f>IF(E18="","",E18)</f>
        <v/>
      </c>
      <c r="G76" s="63"/>
      <c r="H76" s="63"/>
      <c r="I76" s="163"/>
      <c r="J76" s="63"/>
      <c r="K76" s="63"/>
      <c r="L76" s="61"/>
    </row>
    <row r="77" spans="2:12" s="1" customFormat="1" ht="10.35" customHeight="1">
      <c r="B77" s="41"/>
      <c r="C77" s="63"/>
      <c r="D77" s="63"/>
      <c r="E77" s="63"/>
      <c r="F77" s="63"/>
      <c r="G77" s="63"/>
      <c r="H77" s="63"/>
      <c r="I77" s="163"/>
      <c r="J77" s="63"/>
      <c r="K77" s="63"/>
      <c r="L77" s="61"/>
    </row>
    <row r="78" spans="2:20" s="9" customFormat="1" ht="29.25" customHeight="1">
      <c r="B78" s="166"/>
      <c r="C78" s="167" t="s">
        <v>126</v>
      </c>
      <c r="D78" s="168" t="s">
        <v>56</v>
      </c>
      <c r="E78" s="168" t="s">
        <v>52</v>
      </c>
      <c r="F78" s="168" t="s">
        <v>127</v>
      </c>
      <c r="G78" s="168" t="s">
        <v>128</v>
      </c>
      <c r="H78" s="168" t="s">
        <v>129</v>
      </c>
      <c r="I78" s="169" t="s">
        <v>130</v>
      </c>
      <c r="J78" s="168" t="s">
        <v>107</v>
      </c>
      <c r="K78" s="170" t="s">
        <v>131</v>
      </c>
      <c r="L78" s="171"/>
      <c r="M78" s="81" t="s">
        <v>132</v>
      </c>
      <c r="N78" s="82" t="s">
        <v>41</v>
      </c>
      <c r="O78" s="82" t="s">
        <v>133</v>
      </c>
      <c r="P78" s="82" t="s">
        <v>134</v>
      </c>
      <c r="Q78" s="82" t="s">
        <v>135</v>
      </c>
      <c r="R78" s="82" t="s">
        <v>136</v>
      </c>
      <c r="S78" s="82" t="s">
        <v>137</v>
      </c>
      <c r="T78" s="83" t="s">
        <v>138</v>
      </c>
    </row>
    <row r="79" spans="2:63" s="1" customFormat="1" ht="29.25" customHeight="1">
      <c r="B79" s="41"/>
      <c r="C79" s="87" t="s">
        <v>108</v>
      </c>
      <c r="D79" s="63"/>
      <c r="E79" s="63"/>
      <c r="F79" s="63"/>
      <c r="G79" s="63"/>
      <c r="H79" s="63"/>
      <c r="I79" s="163"/>
      <c r="J79" s="172">
        <f>BK79</f>
        <v>0</v>
      </c>
      <c r="K79" s="63"/>
      <c r="L79" s="61"/>
      <c r="M79" s="84"/>
      <c r="N79" s="85"/>
      <c r="O79" s="85"/>
      <c r="P79" s="173">
        <f>P80</f>
        <v>0</v>
      </c>
      <c r="Q79" s="85"/>
      <c r="R79" s="173">
        <f>R80</f>
        <v>0</v>
      </c>
      <c r="S79" s="85"/>
      <c r="T79" s="174">
        <f>T80</f>
        <v>0</v>
      </c>
      <c r="AT79" s="24" t="s">
        <v>70</v>
      </c>
      <c r="AU79" s="24" t="s">
        <v>109</v>
      </c>
      <c r="BK79" s="175">
        <f>BK80</f>
        <v>0</v>
      </c>
    </row>
    <row r="80" spans="2:63" s="10" customFormat="1" ht="37.35" customHeight="1">
      <c r="B80" s="176"/>
      <c r="C80" s="177"/>
      <c r="D80" s="178" t="s">
        <v>70</v>
      </c>
      <c r="E80" s="179" t="s">
        <v>831</v>
      </c>
      <c r="F80" s="179" t="s">
        <v>969</v>
      </c>
      <c r="G80" s="177"/>
      <c r="H80" s="177"/>
      <c r="I80" s="180"/>
      <c r="J80" s="181">
        <f>BK80</f>
        <v>0</v>
      </c>
      <c r="K80" s="177"/>
      <c r="L80" s="182"/>
      <c r="M80" s="183"/>
      <c r="N80" s="184"/>
      <c r="O80" s="184"/>
      <c r="P80" s="185">
        <f>P81+P92</f>
        <v>0</v>
      </c>
      <c r="Q80" s="184"/>
      <c r="R80" s="185">
        <f>R81+R92</f>
        <v>0</v>
      </c>
      <c r="S80" s="184"/>
      <c r="T80" s="186">
        <f>T81+T92</f>
        <v>0</v>
      </c>
      <c r="AR80" s="187" t="s">
        <v>79</v>
      </c>
      <c r="AT80" s="188" t="s">
        <v>70</v>
      </c>
      <c r="AU80" s="188" t="s">
        <v>71</v>
      </c>
      <c r="AY80" s="187" t="s">
        <v>141</v>
      </c>
      <c r="BK80" s="189">
        <f>BK81+BK92</f>
        <v>0</v>
      </c>
    </row>
    <row r="81" spans="2:63" s="10" customFormat="1" ht="19.9" customHeight="1">
      <c r="B81" s="176"/>
      <c r="C81" s="177"/>
      <c r="D81" s="190" t="s">
        <v>70</v>
      </c>
      <c r="E81" s="191" t="s">
        <v>970</v>
      </c>
      <c r="F81" s="191" t="s">
        <v>971</v>
      </c>
      <c r="G81" s="177"/>
      <c r="H81" s="177"/>
      <c r="I81" s="180"/>
      <c r="J81" s="192">
        <f>BK81</f>
        <v>0</v>
      </c>
      <c r="K81" s="177"/>
      <c r="L81" s="182"/>
      <c r="M81" s="183"/>
      <c r="N81" s="184"/>
      <c r="O81" s="184"/>
      <c r="P81" s="185">
        <f>SUM(P82:P91)</f>
        <v>0</v>
      </c>
      <c r="Q81" s="184"/>
      <c r="R81" s="185">
        <f>SUM(R82:R91)</f>
        <v>0</v>
      </c>
      <c r="S81" s="184"/>
      <c r="T81" s="186">
        <f>SUM(T82:T91)</f>
        <v>0</v>
      </c>
      <c r="AR81" s="187" t="s">
        <v>79</v>
      </c>
      <c r="AT81" s="188" t="s">
        <v>70</v>
      </c>
      <c r="AU81" s="188" t="s">
        <v>79</v>
      </c>
      <c r="AY81" s="187" t="s">
        <v>141</v>
      </c>
      <c r="BK81" s="189">
        <f>SUM(BK82:BK91)</f>
        <v>0</v>
      </c>
    </row>
    <row r="82" spans="2:65" s="1" customFormat="1" ht="25.5" customHeight="1">
      <c r="B82" s="41"/>
      <c r="C82" s="193" t="s">
        <v>79</v>
      </c>
      <c r="D82" s="193" t="s">
        <v>144</v>
      </c>
      <c r="E82" s="194" t="s">
        <v>972</v>
      </c>
      <c r="F82" s="195" t="s">
        <v>973</v>
      </c>
      <c r="G82" s="196" t="s">
        <v>838</v>
      </c>
      <c r="H82" s="197">
        <v>1</v>
      </c>
      <c r="I82" s="198"/>
      <c r="J82" s="199">
        <f>ROUND(I82*H82,2)</f>
        <v>0</v>
      </c>
      <c r="K82" s="195" t="s">
        <v>21</v>
      </c>
      <c r="L82" s="61"/>
      <c r="M82" s="200" t="s">
        <v>21</v>
      </c>
      <c r="N82" s="201" t="s">
        <v>42</v>
      </c>
      <c r="O82" s="42"/>
      <c r="P82" s="202">
        <f>O82*H82</f>
        <v>0</v>
      </c>
      <c r="Q82" s="202">
        <v>0</v>
      </c>
      <c r="R82" s="202">
        <f>Q82*H82</f>
        <v>0</v>
      </c>
      <c r="S82" s="202">
        <v>0</v>
      </c>
      <c r="T82" s="203">
        <f>S82*H82</f>
        <v>0</v>
      </c>
      <c r="AR82" s="24" t="s">
        <v>149</v>
      </c>
      <c r="AT82" s="24" t="s">
        <v>144</v>
      </c>
      <c r="AU82" s="24" t="s">
        <v>81</v>
      </c>
      <c r="AY82" s="24" t="s">
        <v>141</v>
      </c>
      <c r="BE82" s="204">
        <f>IF(N82="základní",J82,0)</f>
        <v>0</v>
      </c>
      <c r="BF82" s="204">
        <f>IF(N82="snížená",J82,0)</f>
        <v>0</v>
      </c>
      <c r="BG82" s="204">
        <f>IF(N82="zákl. přenesená",J82,0)</f>
        <v>0</v>
      </c>
      <c r="BH82" s="204">
        <f>IF(N82="sníž. přenesená",J82,0)</f>
        <v>0</v>
      </c>
      <c r="BI82" s="204">
        <f>IF(N82="nulová",J82,0)</f>
        <v>0</v>
      </c>
      <c r="BJ82" s="24" t="s">
        <v>79</v>
      </c>
      <c r="BK82" s="204">
        <f>ROUND(I82*H82,2)</f>
        <v>0</v>
      </c>
      <c r="BL82" s="24" t="s">
        <v>149</v>
      </c>
      <c r="BM82" s="24" t="s">
        <v>974</v>
      </c>
    </row>
    <row r="83" spans="2:47" s="1" customFormat="1" ht="40.5">
      <c r="B83" s="41"/>
      <c r="C83" s="63"/>
      <c r="D83" s="219" t="s">
        <v>164</v>
      </c>
      <c r="E83" s="63"/>
      <c r="F83" s="229" t="s">
        <v>975</v>
      </c>
      <c r="G83" s="63"/>
      <c r="H83" s="63"/>
      <c r="I83" s="163"/>
      <c r="J83" s="63"/>
      <c r="K83" s="63"/>
      <c r="L83" s="61"/>
      <c r="M83" s="230"/>
      <c r="N83" s="42"/>
      <c r="O83" s="42"/>
      <c r="P83" s="42"/>
      <c r="Q83" s="42"/>
      <c r="R83" s="42"/>
      <c r="S83" s="42"/>
      <c r="T83" s="78"/>
      <c r="AT83" s="24" t="s">
        <v>164</v>
      </c>
      <c r="AU83" s="24" t="s">
        <v>81</v>
      </c>
    </row>
    <row r="84" spans="2:65" s="1" customFormat="1" ht="25.5" customHeight="1">
      <c r="B84" s="41"/>
      <c r="C84" s="193" t="s">
        <v>81</v>
      </c>
      <c r="D84" s="193" t="s">
        <v>144</v>
      </c>
      <c r="E84" s="194" t="s">
        <v>976</v>
      </c>
      <c r="F84" s="195" t="s">
        <v>977</v>
      </c>
      <c r="G84" s="196" t="s">
        <v>838</v>
      </c>
      <c r="H84" s="197">
        <v>1</v>
      </c>
      <c r="I84" s="198"/>
      <c r="J84" s="199">
        <f>ROUND(I84*H84,2)</f>
        <v>0</v>
      </c>
      <c r="K84" s="195" t="s">
        <v>21</v>
      </c>
      <c r="L84" s="61"/>
      <c r="M84" s="200" t="s">
        <v>21</v>
      </c>
      <c r="N84" s="201" t="s">
        <v>42</v>
      </c>
      <c r="O84" s="42"/>
      <c r="P84" s="202">
        <f>O84*H84</f>
        <v>0</v>
      </c>
      <c r="Q84" s="202">
        <v>0</v>
      </c>
      <c r="R84" s="202">
        <f>Q84*H84</f>
        <v>0</v>
      </c>
      <c r="S84" s="202">
        <v>0</v>
      </c>
      <c r="T84" s="203">
        <f>S84*H84</f>
        <v>0</v>
      </c>
      <c r="AR84" s="24" t="s">
        <v>149</v>
      </c>
      <c r="AT84" s="24" t="s">
        <v>144</v>
      </c>
      <c r="AU84" s="24" t="s">
        <v>81</v>
      </c>
      <c r="AY84" s="24" t="s">
        <v>141</v>
      </c>
      <c r="BE84" s="204">
        <f>IF(N84="základní",J84,0)</f>
        <v>0</v>
      </c>
      <c r="BF84" s="204">
        <f>IF(N84="snížená",J84,0)</f>
        <v>0</v>
      </c>
      <c r="BG84" s="204">
        <f>IF(N84="zákl. přenesená",J84,0)</f>
        <v>0</v>
      </c>
      <c r="BH84" s="204">
        <f>IF(N84="sníž. přenesená",J84,0)</f>
        <v>0</v>
      </c>
      <c r="BI84" s="204">
        <f>IF(N84="nulová",J84,0)</f>
        <v>0</v>
      </c>
      <c r="BJ84" s="24" t="s">
        <v>79</v>
      </c>
      <c r="BK84" s="204">
        <f>ROUND(I84*H84,2)</f>
        <v>0</v>
      </c>
      <c r="BL84" s="24" t="s">
        <v>149</v>
      </c>
      <c r="BM84" s="24" t="s">
        <v>978</v>
      </c>
    </row>
    <row r="85" spans="2:47" s="1" customFormat="1" ht="40.5">
      <c r="B85" s="41"/>
      <c r="C85" s="63"/>
      <c r="D85" s="219" t="s">
        <v>164</v>
      </c>
      <c r="E85" s="63"/>
      <c r="F85" s="229" t="s">
        <v>979</v>
      </c>
      <c r="G85" s="63"/>
      <c r="H85" s="63"/>
      <c r="I85" s="163"/>
      <c r="J85" s="63"/>
      <c r="K85" s="63"/>
      <c r="L85" s="61"/>
      <c r="M85" s="230"/>
      <c r="N85" s="42"/>
      <c r="O85" s="42"/>
      <c r="P85" s="42"/>
      <c r="Q85" s="42"/>
      <c r="R85" s="42"/>
      <c r="S85" s="42"/>
      <c r="T85" s="78"/>
      <c r="AT85" s="24" t="s">
        <v>164</v>
      </c>
      <c r="AU85" s="24" t="s">
        <v>81</v>
      </c>
    </row>
    <row r="86" spans="2:65" s="1" customFormat="1" ht="25.5" customHeight="1">
      <c r="B86" s="41"/>
      <c r="C86" s="193" t="s">
        <v>142</v>
      </c>
      <c r="D86" s="193" t="s">
        <v>144</v>
      </c>
      <c r="E86" s="194" t="s">
        <v>980</v>
      </c>
      <c r="F86" s="195" t="s">
        <v>981</v>
      </c>
      <c r="G86" s="196" t="s">
        <v>838</v>
      </c>
      <c r="H86" s="197">
        <v>1</v>
      </c>
      <c r="I86" s="198"/>
      <c r="J86" s="199">
        <f>ROUND(I86*H86,2)</f>
        <v>0</v>
      </c>
      <c r="K86" s="195" t="s">
        <v>21</v>
      </c>
      <c r="L86" s="61"/>
      <c r="M86" s="200" t="s">
        <v>21</v>
      </c>
      <c r="N86" s="201" t="s">
        <v>42</v>
      </c>
      <c r="O86" s="42"/>
      <c r="P86" s="202">
        <f>O86*H86</f>
        <v>0</v>
      </c>
      <c r="Q86" s="202">
        <v>0</v>
      </c>
      <c r="R86" s="202">
        <f>Q86*H86</f>
        <v>0</v>
      </c>
      <c r="S86" s="202">
        <v>0</v>
      </c>
      <c r="T86" s="203">
        <f>S86*H86</f>
        <v>0</v>
      </c>
      <c r="AR86" s="24" t="s">
        <v>149</v>
      </c>
      <c r="AT86" s="24" t="s">
        <v>144</v>
      </c>
      <c r="AU86" s="24" t="s">
        <v>81</v>
      </c>
      <c r="AY86" s="24" t="s">
        <v>141</v>
      </c>
      <c r="BE86" s="204">
        <f>IF(N86="základní",J86,0)</f>
        <v>0</v>
      </c>
      <c r="BF86" s="204">
        <f>IF(N86="snížená",J86,0)</f>
        <v>0</v>
      </c>
      <c r="BG86" s="204">
        <f>IF(N86="zákl. přenesená",J86,0)</f>
        <v>0</v>
      </c>
      <c r="BH86" s="204">
        <f>IF(N86="sníž. přenesená",J86,0)</f>
        <v>0</v>
      </c>
      <c r="BI86" s="204">
        <f>IF(N86="nulová",J86,0)</f>
        <v>0</v>
      </c>
      <c r="BJ86" s="24" t="s">
        <v>79</v>
      </c>
      <c r="BK86" s="204">
        <f>ROUND(I86*H86,2)</f>
        <v>0</v>
      </c>
      <c r="BL86" s="24" t="s">
        <v>149</v>
      </c>
      <c r="BM86" s="24" t="s">
        <v>982</v>
      </c>
    </row>
    <row r="87" spans="2:65" s="1" customFormat="1" ht="38.25" customHeight="1">
      <c r="B87" s="41"/>
      <c r="C87" s="193" t="s">
        <v>149</v>
      </c>
      <c r="D87" s="193" t="s">
        <v>144</v>
      </c>
      <c r="E87" s="194" t="s">
        <v>983</v>
      </c>
      <c r="F87" s="195" t="s">
        <v>984</v>
      </c>
      <c r="G87" s="196" t="s">
        <v>838</v>
      </c>
      <c r="H87" s="197">
        <v>1</v>
      </c>
      <c r="I87" s="198"/>
      <c r="J87" s="199">
        <f>ROUND(I87*H87,2)</f>
        <v>0</v>
      </c>
      <c r="K87" s="195" t="s">
        <v>21</v>
      </c>
      <c r="L87" s="61"/>
      <c r="M87" s="200" t="s">
        <v>21</v>
      </c>
      <c r="N87" s="201" t="s">
        <v>42</v>
      </c>
      <c r="O87" s="42"/>
      <c r="P87" s="202">
        <f>O87*H87</f>
        <v>0</v>
      </c>
      <c r="Q87" s="202">
        <v>0</v>
      </c>
      <c r="R87" s="202">
        <f>Q87*H87</f>
        <v>0</v>
      </c>
      <c r="S87" s="202">
        <v>0</v>
      </c>
      <c r="T87" s="203">
        <f>S87*H87</f>
        <v>0</v>
      </c>
      <c r="AR87" s="24" t="s">
        <v>149</v>
      </c>
      <c r="AT87" s="24" t="s">
        <v>144</v>
      </c>
      <c r="AU87" s="24" t="s">
        <v>81</v>
      </c>
      <c r="AY87" s="24" t="s">
        <v>141</v>
      </c>
      <c r="BE87" s="204">
        <f>IF(N87="základní",J87,0)</f>
        <v>0</v>
      </c>
      <c r="BF87" s="204">
        <f>IF(N87="snížená",J87,0)</f>
        <v>0</v>
      </c>
      <c r="BG87" s="204">
        <f>IF(N87="zákl. přenesená",J87,0)</f>
        <v>0</v>
      </c>
      <c r="BH87" s="204">
        <f>IF(N87="sníž. přenesená",J87,0)</f>
        <v>0</v>
      </c>
      <c r="BI87" s="204">
        <f>IF(N87="nulová",J87,0)</f>
        <v>0</v>
      </c>
      <c r="BJ87" s="24" t="s">
        <v>79</v>
      </c>
      <c r="BK87" s="204">
        <f>ROUND(I87*H87,2)</f>
        <v>0</v>
      </c>
      <c r="BL87" s="24" t="s">
        <v>149</v>
      </c>
      <c r="BM87" s="24" t="s">
        <v>985</v>
      </c>
    </row>
    <row r="88" spans="2:47" s="1" customFormat="1" ht="40.5">
      <c r="B88" s="41"/>
      <c r="C88" s="63"/>
      <c r="D88" s="219" t="s">
        <v>164</v>
      </c>
      <c r="E88" s="63"/>
      <c r="F88" s="229" t="s">
        <v>986</v>
      </c>
      <c r="G88" s="63"/>
      <c r="H88" s="63"/>
      <c r="I88" s="163"/>
      <c r="J88" s="63"/>
      <c r="K88" s="63"/>
      <c r="L88" s="61"/>
      <c r="M88" s="230"/>
      <c r="N88" s="42"/>
      <c r="O88" s="42"/>
      <c r="P88" s="42"/>
      <c r="Q88" s="42"/>
      <c r="R88" s="42"/>
      <c r="S88" s="42"/>
      <c r="T88" s="78"/>
      <c r="AT88" s="24" t="s">
        <v>164</v>
      </c>
      <c r="AU88" s="24" t="s">
        <v>81</v>
      </c>
    </row>
    <row r="89" spans="2:65" s="1" customFormat="1" ht="25.5" customHeight="1">
      <c r="B89" s="41"/>
      <c r="C89" s="193" t="s">
        <v>171</v>
      </c>
      <c r="D89" s="193" t="s">
        <v>144</v>
      </c>
      <c r="E89" s="194" t="s">
        <v>987</v>
      </c>
      <c r="F89" s="195" t="s">
        <v>988</v>
      </c>
      <c r="G89" s="196" t="s">
        <v>838</v>
      </c>
      <c r="H89" s="197">
        <v>1</v>
      </c>
      <c r="I89" s="198"/>
      <c r="J89" s="199">
        <f>ROUND(I89*H89,2)</f>
        <v>0</v>
      </c>
      <c r="K89" s="195" t="s">
        <v>21</v>
      </c>
      <c r="L89" s="61"/>
      <c r="M89" s="200" t="s">
        <v>21</v>
      </c>
      <c r="N89" s="201" t="s">
        <v>42</v>
      </c>
      <c r="O89" s="42"/>
      <c r="P89" s="202">
        <f>O89*H89</f>
        <v>0</v>
      </c>
      <c r="Q89" s="202">
        <v>0</v>
      </c>
      <c r="R89" s="202">
        <f>Q89*H89</f>
        <v>0</v>
      </c>
      <c r="S89" s="202">
        <v>0</v>
      </c>
      <c r="T89" s="203">
        <f>S89*H89</f>
        <v>0</v>
      </c>
      <c r="AR89" s="24" t="s">
        <v>149</v>
      </c>
      <c r="AT89" s="24" t="s">
        <v>144</v>
      </c>
      <c r="AU89" s="24" t="s">
        <v>81</v>
      </c>
      <c r="AY89" s="24" t="s">
        <v>141</v>
      </c>
      <c r="BE89" s="204">
        <f>IF(N89="základní",J89,0)</f>
        <v>0</v>
      </c>
      <c r="BF89" s="204">
        <f>IF(N89="snížená",J89,0)</f>
        <v>0</v>
      </c>
      <c r="BG89" s="204">
        <f>IF(N89="zákl. přenesená",J89,0)</f>
        <v>0</v>
      </c>
      <c r="BH89" s="204">
        <f>IF(N89="sníž. přenesená",J89,0)</f>
        <v>0</v>
      </c>
      <c r="BI89" s="204">
        <f>IF(N89="nulová",J89,0)</f>
        <v>0</v>
      </c>
      <c r="BJ89" s="24" t="s">
        <v>79</v>
      </c>
      <c r="BK89" s="204">
        <f>ROUND(I89*H89,2)</f>
        <v>0</v>
      </c>
      <c r="BL89" s="24" t="s">
        <v>149</v>
      </c>
      <c r="BM89" s="24" t="s">
        <v>989</v>
      </c>
    </row>
    <row r="90" spans="2:47" s="1" customFormat="1" ht="40.5">
      <c r="B90" s="41"/>
      <c r="C90" s="63"/>
      <c r="D90" s="219" t="s">
        <v>164</v>
      </c>
      <c r="E90" s="63"/>
      <c r="F90" s="229" t="s">
        <v>990</v>
      </c>
      <c r="G90" s="63"/>
      <c r="H90" s="63"/>
      <c r="I90" s="163"/>
      <c r="J90" s="63"/>
      <c r="K90" s="63"/>
      <c r="L90" s="61"/>
      <c r="M90" s="230"/>
      <c r="N90" s="42"/>
      <c r="O90" s="42"/>
      <c r="P90" s="42"/>
      <c r="Q90" s="42"/>
      <c r="R90" s="42"/>
      <c r="S90" s="42"/>
      <c r="T90" s="78"/>
      <c r="AT90" s="24" t="s">
        <v>164</v>
      </c>
      <c r="AU90" s="24" t="s">
        <v>81</v>
      </c>
    </row>
    <row r="91" spans="2:65" s="1" customFormat="1" ht="25.5" customHeight="1">
      <c r="B91" s="41"/>
      <c r="C91" s="193" t="s">
        <v>178</v>
      </c>
      <c r="D91" s="193" t="s">
        <v>144</v>
      </c>
      <c r="E91" s="194" t="s">
        <v>991</v>
      </c>
      <c r="F91" s="195" t="s">
        <v>992</v>
      </c>
      <c r="G91" s="196" t="s">
        <v>838</v>
      </c>
      <c r="H91" s="197">
        <v>1</v>
      </c>
      <c r="I91" s="198"/>
      <c r="J91" s="199">
        <f>ROUND(I91*H91,2)</f>
        <v>0</v>
      </c>
      <c r="K91" s="195" t="s">
        <v>21</v>
      </c>
      <c r="L91" s="61"/>
      <c r="M91" s="200" t="s">
        <v>21</v>
      </c>
      <c r="N91" s="201" t="s">
        <v>42</v>
      </c>
      <c r="O91" s="42"/>
      <c r="P91" s="202">
        <f>O91*H91</f>
        <v>0</v>
      </c>
      <c r="Q91" s="202">
        <v>0</v>
      </c>
      <c r="R91" s="202">
        <f>Q91*H91</f>
        <v>0</v>
      </c>
      <c r="S91" s="202">
        <v>0</v>
      </c>
      <c r="T91" s="203">
        <f>S91*H91</f>
        <v>0</v>
      </c>
      <c r="AR91" s="24" t="s">
        <v>149</v>
      </c>
      <c r="AT91" s="24" t="s">
        <v>144</v>
      </c>
      <c r="AU91" s="24" t="s">
        <v>81</v>
      </c>
      <c r="AY91" s="24" t="s">
        <v>141</v>
      </c>
      <c r="BE91" s="204">
        <f>IF(N91="základní",J91,0)</f>
        <v>0</v>
      </c>
      <c r="BF91" s="204">
        <f>IF(N91="snížená",J91,0)</f>
        <v>0</v>
      </c>
      <c r="BG91" s="204">
        <f>IF(N91="zákl. přenesená",J91,0)</f>
        <v>0</v>
      </c>
      <c r="BH91" s="204">
        <f>IF(N91="sníž. přenesená",J91,0)</f>
        <v>0</v>
      </c>
      <c r="BI91" s="204">
        <f>IF(N91="nulová",J91,0)</f>
        <v>0</v>
      </c>
      <c r="BJ91" s="24" t="s">
        <v>79</v>
      </c>
      <c r="BK91" s="204">
        <f>ROUND(I91*H91,2)</f>
        <v>0</v>
      </c>
      <c r="BL91" s="24" t="s">
        <v>149</v>
      </c>
      <c r="BM91" s="24" t="s">
        <v>993</v>
      </c>
    </row>
    <row r="92" spans="2:63" s="10" customFormat="1" ht="29.85" customHeight="1">
      <c r="B92" s="176"/>
      <c r="C92" s="177"/>
      <c r="D92" s="190" t="s">
        <v>70</v>
      </c>
      <c r="E92" s="191" t="s">
        <v>994</v>
      </c>
      <c r="F92" s="191" t="s">
        <v>995</v>
      </c>
      <c r="G92" s="177"/>
      <c r="H92" s="177"/>
      <c r="I92" s="180"/>
      <c r="J92" s="192">
        <f>BK92</f>
        <v>0</v>
      </c>
      <c r="K92" s="177"/>
      <c r="L92" s="182"/>
      <c r="M92" s="183"/>
      <c r="N92" s="184"/>
      <c r="O92" s="184"/>
      <c r="P92" s="185">
        <f>SUM(P93:P95)</f>
        <v>0</v>
      </c>
      <c r="Q92" s="184"/>
      <c r="R92" s="185">
        <f>SUM(R93:R95)</f>
        <v>0</v>
      </c>
      <c r="S92" s="184"/>
      <c r="T92" s="186">
        <f>SUM(T93:T95)</f>
        <v>0</v>
      </c>
      <c r="AR92" s="187" t="s">
        <v>79</v>
      </c>
      <c r="AT92" s="188" t="s">
        <v>70</v>
      </c>
      <c r="AU92" s="188" t="s">
        <v>79</v>
      </c>
      <c r="AY92" s="187" t="s">
        <v>141</v>
      </c>
      <c r="BK92" s="189">
        <f>SUM(BK93:BK95)</f>
        <v>0</v>
      </c>
    </row>
    <row r="93" spans="2:65" s="1" customFormat="1" ht="38.25" customHeight="1">
      <c r="B93" s="41"/>
      <c r="C93" s="193" t="s">
        <v>183</v>
      </c>
      <c r="D93" s="193" t="s">
        <v>144</v>
      </c>
      <c r="E93" s="194" t="s">
        <v>996</v>
      </c>
      <c r="F93" s="195" t="s">
        <v>997</v>
      </c>
      <c r="G93" s="196" t="s">
        <v>838</v>
      </c>
      <c r="H93" s="197">
        <v>1</v>
      </c>
      <c r="I93" s="198"/>
      <c r="J93" s="199">
        <f>ROUND(I93*H93,2)</f>
        <v>0</v>
      </c>
      <c r="K93" s="195" t="s">
        <v>21</v>
      </c>
      <c r="L93" s="61"/>
      <c r="M93" s="200" t="s">
        <v>21</v>
      </c>
      <c r="N93" s="201" t="s">
        <v>42</v>
      </c>
      <c r="O93" s="42"/>
      <c r="P93" s="202">
        <f>O93*H93</f>
        <v>0</v>
      </c>
      <c r="Q93" s="202">
        <v>0</v>
      </c>
      <c r="R93" s="202">
        <f>Q93*H93</f>
        <v>0</v>
      </c>
      <c r="S93" s="202">
        <v>0</v>
      </c>
      <c r="T93" s="203">
        <f>S93*H93</f>
        <v>0</v>
      </c>
      <c r="AR93" s="24" t="s">
        <v>149</v>
      </c>
      <c r="AT93" s="24" t="s">
        <v>144</v>
      </c>
      <c r="AU93" s="24" t="s">
        <v>81</v>
      </c>
      <c r="AY93" s="24" t="s">
        <v>141</v>
      </c>
      <c r="BE93" s="204">
        <f>IF(N93="základní",J93,0)</f>
        <v>0</v>
      </c>
      <c r="BF93" s="204">
        <f>IF(N93="snížená",J93,0)</f>
        <v>0</v>
      </c>
      <c r="BG93" s="204">
        <f>IF(N93="zákl. přenesená",J93,0)</f>
        <v>0</v>
      </c>
      <c r="BH93" s="204">
        <f>IF(N93="sníž. přenesená",J93,0)</f>
        <v>0</v>
      </c>
      <c r="BI93" s="204">
        <f>IF(N93="nulová",J93,0)</f>
        <v>0</v>
      </c>
      <c r="BJ93" s="24" t="s">
        <v>79</v>
      </c>
      <c r="BK93" s="204">
        <f>ROUND(I93*H93,2)</f>
        <v>0</v>
      </c>
      <c r="BL93" s="24" t="s">
        <v>149</v>
      </c>
      <c r="BM93" s="24" t="s">
        <v>998</v>
      </c>
    </row>
    <row r="94" spans="2:47" s="1" customFormat="1" ht="40.5">
      <c r="B94" s="41"/>
      <c r="C94" s="63"/>
      <c r="D94" s="219" t="s">
        <v>164</v>
      </c>
      <c r="E94" s="63"/>
      <c r="F94" s="229" t="s">
        <v>999</v>
      </c>
      <c r="G94" s="63"/>
      <c r="H94" s="63"/>
      <c r="I94" s="163"/>
      <c r="J94" s="63"/>
      <c r="K94" s="63"/>
      <c r="L94" s="61"/>
      <c r="M94" s="230"/>
      <c r="N94" s="42"/>
      <c r="O94" s="42"/>
      <c r="P94" s="42"/>
      <c r="Q94" s="42"/>
      <c r="R94" s="42"/>
      <c r="S94" s="42"/>
      <c r="T94" s="78"/>
      <c r="AT94" s="24" t="s">
        <v>164</v>
      </c>
      <c r="AU94" s="24" t="s">
        <v>81</v>
      </c>
    </row>
    <row r="95" spans="2:65" s="1" customFormat="1" ht="153" customHeight="1">
      <c r="B95" s="41"/>
      <c r="C95" s="193" t="s">
        <v>175</v>
      </c>
      <c r="D95" s="193" t="s">
        <v>144</v>
      </c>
      <c r="E95" s="194" t="s">
        <v>1000</v>
      </c>
      <c r="F95" s="195" t="s">
        <v>1001</v>
      </c>
      <c r="G95" s="196" t="s">
        <v>838</v>
      </c>
      <c r="H95" s="197">
        <v>1</v>
      </c>
      <c r="I95" s="198"/>
      <c r="J95" s="199">
        <f>ROUND(I95*H95,2)</f>
        <v>0</v>
      </c>
      <c r="K95" s="195" t="s">
        <v>21</v>
      </c>
      <c r="L95" s="61"/>
      <c r="M95" s="200" t="s">
        <v>21</v>
      </c>
      <c r="N95" s="276" t="s">
        <v>42</v>
      </c>
      <c r="O95" s="277"/>
      <c r="P95" s="278">
        <f>O95*H95</f>
        <v>0</v>
      </c>
      <c r="Q95" s="278">
        <v>0</v>
      </c>
      <c r="R95" s="278">
        <f>Q95*H95</f>
        <v>0</v>
      </c>
      <c r="S95" s="278">
        <v>0</v>
      </c>
      <c r="T95" s="279">
        <f>S95*H95</f>
        <v>0</v>
      </c>
      <c r="AR95" s="24" t="s">
        <v>149</v>
      </c>
      <c r="AT95" s="24" t="s">
        <v>144</v>
      </c>
      <c r="AU95" s="24" t="s">
        <v>81</v>
      </c>
      <c r="AY95" s="24" t="s">
        <v>141</v>
      </c>
      <c r="BE95" s="204">
        <f>IF(N95="základní",J95,0)</f>
        <v>0</v>
      </c>
      <c r="BF95" s="204">
        <f>IF(N95="snížená",J95,0)</f>
        <v>0</v>
      </c>
      <c r="BG95" s="204">
        <f>IF(N95="zákl. přenesená",J95,0)</f>
        <v>0</v>
      </c>
      <c r="BH95" s="204">
        <f>IF(N95="sníž. přenesená",J95,0)</f>
        <v>0</v>
      </c>
      <c r="BI95" s="204">
        <f>IF(N95="nulová",J95,0)</f>
        <v>0</v>
      </c>
      <c r="BJ95" s="24" t="s">
        <v>79</v>
      </c>
      <c r="BK95" s="204">
        <f>ROUND(I95*H95,2)</f>
        <v>0</v>
      </c>
      <c r="BL95" s="24" t="s">
        <v>149</v>
      </c>
      <c r="BM95" s="24" t="s">
        <v>1002</v>
      </c>
    </row>
    <row r="96" spans="2:12" s="1" customFormat="1" ht="6.95" customHeight="1">
      <c r="B96" s="56"/>
      <c r="C96" s="57"/>
      <c r="D96" s="57"/>
      <c r="E96" s="57"/>
      <c r="F96" s="57"/>
      <c r="G96" s="57"/>
      <c r="H96" s="57"/>
      <c r="I96" s="139"/>
      <c r="J96" s="57"/>
      <c r="K96" s="57"/>
      <c r="L96" s="61"/>
    </row>
  </sheetData>
  <sheetProtection password="CC35" sheet="1" objects="1" scenarios="1" formatCells="0" formatColumns="0" formatRows="0" sort="0" autoFilter="0"/>
  <autoFilter ref="C78:K95"/>
  <mergeCells count="10">
    <mergeCell ref="J51:J52"/>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99"/>
  <sheetViews>
    <sheetView showGridLines="0" workbookViewId="0" topLeftCell="A1">
      <pane ySplit="1" topLeftCell="A2" activePane="bottomLeft" state="frozen"/>
      <selection pane="bottomLeft" activeCell="I95" sqref="I95"/>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97</v>
      </c>
      <c r="G1" s="400" t="s">
        <v>98</v>
      </c>
      <c r="H1" s="400"/>
      <c r="I1" s="115"/>
      <c r="J1" s="114" t="s">
        <v>99</v>
      </c>
      <c r="K1" s="113" t="s">
        <v>100</v>
      </c>
      <c r="L1" s="114" t="s">
        <v>101</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0"/>
      <c r="M2" s="360"/>
      <c r="N2" s="360"/>
      <c r="O2" s="360"/>
      <c r="P2" s="360"/>
      <c r="Q2" s="360"/>
      <c r="R2" s="360"/>
      <c r="S2" s="360"/>
      <c r="T2" s="360"/>
      <c r="U2" s="360"/>
      <c r="V2" s="360"/>
      <c r="AT2" s="24" t="s">
        <v>96</v>
      </c>
    </row>
    <row r="3" spans="2:46" ht="6.95" customHeight="1">
      <c r="B3" s="25"/>
      <c r="C3" s="26"/>
      <c r="D3" s="26"/>
      <c r="E3" s="26"/>
      <c r="F3" s="26"/>
      <c r="G3" s="26"/>
      <c r="H3" s="26"/>
      <c r="I3" s="116"/>
      <c r="J3" s="26"/>
      <c r="K3" s="27"/>
      <c r="AT3" s="24" t="s">
        <v>81</v>
      </c>
    </row>
    <row r="4" spans="2:46" ht="36.95" customHeight="1">
      <c r="B4" s="28"/>
      <c r="C4" s="29"/>
      <c r="D4" s="30" t="s">
        <v>102</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16.5" customHeight="1">
      <c r="B7" s="28"/>
      <c r="C7" s="29"/>
      <c r="D7" s="29"/>
      <c r="E7" s="401" t="str">
        <f>'Rekapitulace stavby'!K6</f>
        <v>Modernizace skladu odpadků v ZŠ genpor. Fr. Peřiny, Socháňova 1139 Praha 6 - Řepy</v>
      </c>
      <c r="F7" s="402"/>
      <c r="G7" s="402"/>
      <c r="H7" s="402"/>
      <c r="I7" s="117"/>
      <c r="J7" s="29"/>
      <c r="K7" s="31"/>
    </row>
    <row r="8" spans="2:11" s="1" customFormat="1" ht="15">
      <c r="B8" s="41"/>
      <c r="C8" s="42"/>
      <c r="D8" s="37" t="s">
        <v>103</v>
      </c>
      <c r="E8" s="42"/>
      <c r="F8" s="42"/>
      <c r="G8" s="42"/>
      <c r="H8" s="42"/>
      <c r="I8" s="118"/>
      <c r="J8" s="42"/>
      <c r="K8" s="45"/>
    </row>
    <row r="9" spans="2:11" s="1" customFormat="1" ht="36.95" customHeight="1">
      <c r="B9" s="41"/>
      <c r="C9" s="42"/>
      <c r="D9" s="42"/>
      <c r="E9" s="403" t="s">
        <v>1003</v>
      </c>
      <c r="F9" s="404"/>
      <c r="G9" s="404"/>
      <c r="H9" s="404"/>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14. 5. 2018</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21</v>
      </c>
      <c r="K14" s="45"/>
    </row>
    <row r="15" spans="2:11" s="1" customFormat="1" ht="18" customHeight="1">
      <c r="B15" s="41"/>
      <c r="C15" s="42"/>
      <c r="D15" s="42"/>
      <c r="E15" s="35" t="s">
        <v>29</v>
      </c>
      <c r="F15" s="42"/>
      <c r="G15" s="42"/>
      <c r="H15" s="42"/>
      <c r="I15" s="119" t="s">
        <v>30</v>
      </c>
      <c r="J15" s="35" t="s">
        <v>21</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16.5" customHeight="1">
      <c r="B24" s="121"/>
      <c r="C24" s="122"/>
      <c r="D24" s="122"/>
      <c r="E24" s="392" t="s">
        <v>21</v>
      </c>
      <c r="F24" s="392"/>
      <c r="G24" s="392"/>
      <c r="H24" s="392"/>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37</v>
      </c>
      <c r="E27" s="42"/>
      <c r="F27" s="42"/>
      <c r="G27" s="42"/>
      <c r="H27" s="42"/>
      <c r="I27" s="118"/>
      <c r="J27" s="128">
        <f>ROUND(J83,2)</f>
        <v>20000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39</v>
      </c>
      <c r="G29" s="42"/>
      <c r="H29" s="42"/>
      <c r="I29" s="129" t="s">
        <v>38</v>
      </c>
      <c r="J29" s="46" t="s">
        <v>40</v>
      </c>
      <c r="K29" s="45"/>
    </row>
    <row r="30" spans="2:11" s="1" customFormat="1" ht="14.45" customHeight="1">
      <c r="B30" s="41"/>
      <c r="C30" s="42"/>
      <c r="D30" s="49" t="s">
        <v>41</v>
      </c>
      <c r="E30" s="49" t="s">
        <v>42</v>
      </c>
      <c r="F30" s="130">
        <f>ROUND(SUM(BE83:BE98),2)</f>
        <v>20000</v>
      </c>
      <c r="G30" s="42"/>
      <c r="H30" s="42"/>
      <c r="I30" s="131">
        <v>0.21</v>
      </c>
      <c r="J30" s="130">
        <f>ROUND(ROUND((SUM(BE83:BE98)),2)*I30,2)</f>
        <v>4200</v>
      </c>
      <c r="K30" s="45"/>
    </row>
    <row r="31" spans="2:11" s="1" customFormat="1" ht="14.45" customHeight="1">
      <c r="B31" s="41"/>
      <c r="C31" s="42"/>
      <c r="D31" s="42"/>
      <c r="E31" s="49" t="s">
        <v>43</v>
      </c>
      <c r="F31" s="130">
        <f>ROUND(SUM(BF83:BF98),2)</f>
        <v>0</v>
      </c>
      <c r="G31" s="42"/>
      <c r="H31" s="42"/>
      <c r="I31" s="131">
        <v>0.15</v>
      </c>
      <c r="J31" s="130">
        <f>ROUND(ROUND((SUM(BF83:BF98)),2)*I31,2)</f>
        <v>0</v>
      </c>
      <c r="K31" s="45"/>
    </row>
    <row r="32" spans="2:11" s="1" customFormat="1" ht="14.45" customHeight="1" hidden="1">
      <c r="B32" s="41"/>
      <c r="C32" s="42"/>
      <c r="D32" s="42"/>
      <c r="E32" s="49" t="s">
        <v>44</v>
      </c>
      <c r="F32" s="130">
        <f>ROUND(SUM(BG83:BG98),2)</f>
        <v>0</v>
      </c>
      <c r="G32" s="42"/>
      <c r="H32" s="42"/>
      <c r="I32" s="131">
        <v>0.21</v>
      </c>
      <c r="J32" s="130">
        <v>0</v>
      </c>
      <c r="K32" s="45"/>
    </row>
    <row r="33" spans="2:11" s="1" customFormat="1" ht="14.45" customHeight="1" hidden="1">
      <c r="B33" s="41"/>
      <c r="C33" s="42"/>
      <c r="D33" s="42"/>
      <c r="E33" s="49" t="s">
        <v>45</v>
      </c>
      <c r="F33" s="130">
        <f>ROUND(SUM(BH83:BH98),2)</f>
        <v>0</v>
      </c>
      <c r="G33" s="42"/>
      <c r="H33" s="42"/>
      <c r="I33" s="131">
        <v>0.15</v>
      </c>
      <c r="J33" s="130">
        <v>0</v>
      </c>
      <c r="K33" s="45"/>
    </row>
    <row r="34" spans="2:11" s="1" customFormat="1" ht="14.45" customHeight="1" hidden="1">
      <c r="B34" s="41"/>
      <c r="C34" s="42"/>
      <c r="D34" s="42"/>
      <c r="E34" s="49" t="s">
        <v>46</v>
      </c>
      <c r="F34" s="130">
        <f>ROUND(SUM(BI83:BI98),2)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47</v>
      </c>
      <c r="E36" s="79"/>
      <c r="F36" s="79"/>
      <c r="G36" s="134" t="s">
        <v>48</v>
      </c>
      <c r="H36" s="135" t="s">
        <v>49</v>
      </c>
      <c r="I36" s="136"/>
      <c r="J36" s="137">
        <f>SUM(J27:J34)</f>
        <v>24200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105</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401" t="str">
        <f>E7</f>
        <v>Modernizace skladu odpadků v ZŠ genpor. Fr. Peřiny, Socháňova 1139 Praha 6 - Řepy</v>
      </c>
      <c r="F45" s="402"/>
      <c r="G45" s="402"/>
      <c r="H45" s="402"/>
      <c r="I45" s="118"/>
      <c r="J45" s="42"/>
      <c r="K45" s="45"/>
    </row>
    <row r="46" spans="2:11" s="1" customFormat="1" ht="14.45" customHeight="1">
      <c r="B46" s="41"/>
      <c r="C46" s="37" t="s">
        <v>103</v>
      </c>
      <c r="D46" s="42"/>
      <c r="E46" s="42"/>
      <c r="F46" s="42"/>
      <c r="G46" s="42"/>
      <c r="H46" s="42"/>
      <c r="I46" s="118"/>
      <c r="J46" s="42"/>
      <c r="K46" s="45"/>
    </row>
    <row r="47" spans="2:11" s="1" customFormat="1" ht="17.25" customHeight="1">
      <c r="B47" s="41"/>
      <c r="C47" s="42"/>
      <c r="D47" s="42"/>
      <c r="E47" s="403" t="str">
        <f>E9</f>
        <v>VON - Vedlejší a ostatní rozpočtové náklady</v>
      </c>
      <c r="F47" s="404"/>
      <c r="G47" s="404"/>
      <c r="H47" s="404"/>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Socháňova 19/1139, 163 02 Praha 6 - Řepy</v>
      </c>
      <c r="G49" s="42"/>
      <c r="H49" s="42"/>
      <c r="I49" s="119" t="s">
        <v>25</v>
      </c>
      <c r="J49" s="120" t="str">
        <f>IF(J12="","",J12)</f>
        <v>14. 5. 2018</v>
      </c>
      <c r="K49" s="45"/>
    </row>
    <row r="50" spans="2:11" s="1" customFormat="1" ht="6.95" customHeight="1">
      <c r="B50" s="41"/>
      <c r="C50" s="42"/>
      <c r="D50" s="42"/>
      <c r="E50" s="42"/>
      <c r="F50" s="42"/>
      <c r="G50" s="42"/>
      <c r="H50" s="42"/>
      <c r="I50" s="118"/>
      <c r="J50" s="42"/>
      <c r="K50" s="45"/>
    </row>
    <row r="51" spans="2:11" s="1" customFormat="1" ht="15">
      <c r="B51" s="41"/>
      <c r="C51" s="37" t="s">
        <v>27</v>
      </c>
      <c r="D51" s="42"/>
      <c r="E51" s="42"/>
      <c r="F51" s="35" t="str">
        <f>E15</f>
        <v>Městská část Praha 17, Žalanského č.p. 291/12b</v>
      </c>
      <c r="G51" s="42"/>
      <c r="H51" s="42"/>
      <c r="I51" s="119" t="s">
        <v>33</v>
      </c>
      <c r="J51" s="392" t="str">
        <f>E21</f>
        <v>Ing. Tomáš Řičař</v>
      </c>
      <c r="K51" s="45"/>
    </row>
    <row r="52" spans="2:11" s="1" customFormat="1" ht="14.45" customHeight="1">
      <c r="B52" s="41"/>
      <c r="C52" s="37" t="s">
        <v>31</v>
      </c>
      <c r="D52" s="42"/>
      <c r="E52" s="42"/>
      <c r="F52" s="35" t="str">
        <f>IF(E18="","",E18)</f>
        <v/>
      </c>
      <c r="G52" s="42"/>
      <c r="H52" s="42"/>
      <c r="I52" s="118"/>
      <c r="J52" s="396"/>
      <c r="K52" s="45"/>
    </row>
    <row r="53" spans="2:11" s="1" customFormat="1" ht="10.35" customHeight="1">
      <c r="B53" s="41"/>
      <c r="C53" s="42"/>
      <c r="D53" s="42"/>
      <c r="E53" s="42"/>
      <c r="F53" s="42"/>
      <c r="G53" s="42"/>
      <c r="H53" s="42"/>
      <c r="I53" s="118"/>
      <c r="J53" s="42"/>
      <c r="K53" s="45"/>
    </row>
    <row r="54" spans="2:11" s="1" customFormat="1" ht="29.25" customHeight="1">
      <c r="B54" s="41"/>
      <c r="C54" s="144" t="s">
        <v>106</v>
      </c>
      <c r="D54" s="132"/>
      <c r="E54" s="132"/>
      <c r="F54" s="132"/>
      <c r="G54" s="132"/>
      <c r="H54" s="132"/>
      <c r="I54" s="145"/>
      <c r="J54" s="146" t="s">
        <v>107</v>
      </c>
      <c r="K54" s="147"/>
    </row>
    <row r="55" spans="2:11" s="1" customFormat="1" ht="10.35" customHeight="1">
      <c r="B55" s="41"/>
      <c r="C55" s="42"/>
      <c r="D55" s="42"/>
      <c r="E55" s="42"/>
      <c r="F55" s="42"/>
      <c r="G55" s="42"/>
      <c r="H55" s="42"/>
      <c r="I55" s="118"/>
      <c r="J55" s="42"/>
      <c r="K55" s="45"/>
    </row>
    <row r="56" spans="2:47" s="1" customFormat="1" ht="29.25" customHeight="1">
      <c r="B56" s="41"/>
      <c r="C56" s="148" t="s">
        <v>108</v>
      </c>
      <c r="D56" s="42"/>
      <c r="E56" s="42"/>
      <c r="F56" s="42"/>
      <c r="G56" s="42"/>
      <c r="H56" s="42"/>
      <c r="I56" s="118"/>
      <c r="J56" s="128">
        <f>J83</f>
        <v>20000</v>
      </c>
      <c r="K56" s="45"/>
      <c r="AU56" s="24" t="s">
        <v>109</v>
      </c>
    </row>
    <row r="57" spans="2:11" s="7" customFormat="1" ht="24.95" customHeight="1">
      <c r="B57" s="149"/>
      <c r="C57" s="150"/>
      <c r="D57" s="151" t="s">
        <v>1004</v>
      </c>
      <c r="E57" s="152"/>
      <c r="F57" s="152"/>
      <c r="G57" s="152"/>
      <c r="H57" s="152"/>
      <c r="I57" s="153"/>
      <c r="J57" s="154">
        <f>J84</f>
        <v>20000</v>
      </c>
      <c r="K57" s="155"/>
    </row>
    <row r="58" spans="2:11" s="8" customFormat="1" ht="19.9" customHeight="1">
      <c r="B58" s="156"/>
      <c r="C58" s="157"/>
      <c r="D58" s="158" t="s">
        <v>1005</v>
      </c>
      <c r="E58" s="159"/>
      <c r="F58" s="159"/>
      <c r="G58" s="159"/>
      <c r="H58" s="159"/>
      <c r="I58" s="160"/>
      <c r="J58" s="161">
        <f>J85</f>
        <v>0</v>
      </c>
      <c r="K58" s="162"/>
    </row>
    <row r="59" spans="2:11" s="8" customFormat="1" ht="19.9" customHeight="1">
      <c r="B59" s="156"/>
      <c r="C59" s="157"/>
      <c r="D59" s="158" t="s">
        <v>1006</v>
      </c>
      <c r="E59" s="159"/>
      <c r="F59" s="159"/>
      <c r="G59" s="159"/>
      <c r="H59" s="159"/>
      <c r="I59" s="160"/>
      <c r="J59" s="161">
        <f>J87</f>
        <v>0</v>
      </c>
      <c r="K59" s="162"/>
    </row>
    <row r="60" spans="2:11" s="8" customFormat="1" ht="19.9" customHeight="1">
      <c r="B60" s="156"/>
      <c r="C60" s="157"/>
      <c r="D60" s="158" t="s">
        <v>1007</v>
      </c>
      <c r="E60" s="159"/>
      <c r="F60" s="159"/>
      <c r="G60" s="159"/>
      <c r="H60" s="159"/>
      <c r="I60" s="160"/>
      <c r="J60" s="161">
        <f>J89</f>
        <v>0</v>
      </c>
      <c r="K60" s="162"/>
    </row>
    <row r="61" spans="2:11" s="8" customFormat="1" ht="19.9" customHeight="1">
      <c r="B61" s="156"/>
      <c r="C61" s="157"/>
      <c r="D61" s="158" t="s">
        <v>1008</v>
      </c>
      <c r="E61" s="159"/>
      <c r="F61" s="159"/>
      <c r="G61" s="159"/>
      <c r="H61" s="159"/>
      <c r="I61" s="160"/>
      <c r="J61" s="161">
        <f>J91</f>
        <v>0</v>
      </c>
      <c r="K61" s="162"/>
    </row>
    <row r="62" spans="2:11" s="8" customFormat="1" ht="19.9" customHeight="1">
      <c r="B62" s="156"/>
      <c r="C62" s="157"/>
      <c r="D62" s="158" t="s">
        <v>1009</v>
      </c>
      <c r="E62" s="159"/>
      <c r="F62" s="159"/>
      <c r="G62" s="159"/>
      <c r="H62" s="159"/>
      <c r="I62" s="160"/>
      <c r="J62" s="161">
        <f>J93</f>
        <v>20000</v>
      </c>
      <c r="K62" s="162"/>
    </row>
    <row r="63" spans="2:11" s="8" customFormat="1" ht="19.9" customHeight="1">
      <c r="B63" s="156"/>
      <c r="C63" s="157"/>
      <c r="D63" s="158" t="s">
        <v>1010</v>
      </c>
      <c r="E63" s="159"/>
      <c r="F63" s="159"/>
      <c r="G63" s="159"/>
      <c r="H63" s="159"/>
      <c r="I63" s="160"/>
      <c r="J63" s="161">
        <f>J97</f>
        <v>0</v>
      </c>
      <c r="K63" s="162"/>
    </row>
    <row r="64" spans="2:11" s="1" customFormat="1" ht="21.75" customHeight="1">
      <c r="B64" s="41"/>
      <c r="C64" s="42"/>
      <c r="D64" s="42"/>
      <c r="E64" s="42"/>
      <c r="F64" s="42"/>
      <c r="G64" s="42"/>
      <c r="H64" s="42"/>
      <c r="I64" s="118"/>
      <c r="J64" s="42"/>
      <c r="K64" s="45"/>
    </row>
    <row r="65" spans="2:11" s="1" customFormat="1" ht="6.95" customHeight="1">
      <c r="B65" s="56"/>
      <c r="C65" s="57"/>
      <c r="D65" s="57"/>
      <c r="E65" s="57"/>
      <c r="F65" s="57"/>
      <c r="G65" s="57"/>
      <c r="H65" s="57"/>
      <c r="I65" s="139"/>
      <c r="J65" s="57"/>
      <c r="K65" s="58"/>
    </row>
    <row r="69" spans="2:12" s="1" customFormat="1" ht="6.95" customHeight="1">
      <c r="B69" s="59"/>
      <c r="C69" s="60"/>
      <c r="D69" s="60"/>
      <c r="E69" s="60"/>
      <c r="F69" s="60"/>
      <c r="G69" s="60"/>
      <c r="H69" s="60"/>
      <c r="I69" s="142"/>
      <c r="J69" s="60"/>
      <c r="K69" s="60"/>
      <c r="L69" s="61"/>
    </row>
    <row r="70" spans="2:12" s="1" customFormat="1" ht="36.95" customHeight="1">
      <c r="B70" s="41"/>
      <c r="C70" s="62" t="s">
        <v>125</v>
      </c>
      <c r="D70" s="63"/>
      <c r="E70" s="63"/>
      <c r="F70" s="63"/>
      <c r="G70" s="63"/>
      <c r="H70" s="63"/>
      <c r="I70" s="163"/>
      <c r="J70" s="63"/>
      <c r="K70" s="63"/>
      <c r="L70" s="61"/>
    </row>
    <row r="71" spans="2:12" s="1" customFormat="1" ht="6.95" customHeight="1">
      <c r="B71" s="41"/>
      <c r="C71" s="63"/>
      <c r="D71" s="63"/>
      <c r="E71" s="63"/>
      <c r="F71" s="63"/>
      <c r="G71" s="63"/>
      <c r="H71" s="63"/>
      <c r="I71" s="163"/>
      <c r="J71" s="63"/>
      <c r="K71" s="63"/>
      <c r="L71" s="61"/>
    </row>
    <row r="72" spans="2:12" s="1" customFormat="1" ht="14.45" customHeight="1">
      <c r="B72" s="41"/>
      <c r="C72" s="65" t="s">
        <v>18</v>
      </c>
      <c r="D72" s="63"/>
      <c r="E72" s="63"/>
      <c r="F72" s="63"/>
      <c r="G72" s="63"/>
      <c r="H72" s="63"/>
      <c r="I72" s="163"/>
      <c r="J72" s="63"/>
      <c r="K72" s="63"/>
      <c r="L72" s="61"/>
    </row>
    <row r="73" spans="2:12" s="1" customFormat="1" ht="16.5" customHeight="1">
      <c r="B73" s="41"/>
      <c r="C73" s="63"/>
      <c r="D73" s="63"/>
      <c r="E73" s="397" t="str">
        <f>E7</f>
        <v>Modernizace skladu odpadků v ZŠ genpor. Fr. Peřiny, Socháňova 1139 Praha 6 - Řepy</v>
      </c>
      <c r="F73" s="398"/>
      <c r="G73" s="398"/>
      <c r="H73" s="398"/>
      <c r="I73" s="163"/>
      <c r="J73" s="63"/>
      <c r="K73" s="63"/>
      <c r="L73" s="61"/>
    </row>
    <row r="74" spans="2:12" s="1" customFormat="1" ht="14.45" customHeight="1">
      <c r="B74" s="41"/>
      <c r="C74" s="65" t="s">
        <v>103</v>
      </c>
      <c r="D74" s="63"/>
      <c r="E74" s="63"/>
      <c r="F74" s="63"/>
      <c r="G74" s="63"/>
      <c r="H74" s="63"/>
      <c r="I74" s="163"/>
      <c r="J74" s="63"/>
      <c r="K74" s="63"/>
      <c r="L74" s="61"/>
    </row>
    <row r="75" spans="2:12" s="1" customFormat="1" ht="17.25" customHeight="1">
      <c r="B75" s="41"/>
      <c r="C75" s="63"/>
      <c r="D75" s="63"/>
      <c r="E75" s="364" t="str">
        <f>E9</f>
        <v>VON - Vedlejší a ostatní rozpočtové náklady</v>
      </c>
      <c r="F75" s="399"/>
      <c r="G75" s="399"/>
      <c r="H75" s="399"/>
      <c r="I75" s="163"/>
      <c r="J75" s="63"/>
      <c r="K75" s="63"/>
      <c r="L75" s="61"/>
    </row>
    <row r="76" spans="2:12" s="1" customFormat="1" ht="6.95" customHeight="1">
      <c r="B76" s="41"/>
      <c r="C76" s="63"/>
      <c r="D76" s="63"/>
      <c r="E76" s="63"/>
      <c r="F76" s="63"/>
      <c r="G76" s="63"/>
      <c r="H76" s="63"/>
      <c r="I76" s="163"/>
      <c r="J76" s="63"/>
      <c r="K76" s="63"/>
      <c r="L76" s="61"/>
    </row>
    <row r="77" spans="2:12" s="1" customFormat="1" ht="18" customHeight="1">
      <c r="B77" s="41"/>
      <c r="C77" s="65" t="s">
        <v>23</v>
      </c>
      <c r="D77" s="63"/>
      <c r="E77" s="63"/>
      <c r="F77" s="164" t="str">
        <f>F12</f>
        <v>Socháňova 19/1139, 163 02 Praha 6 - Řepy</v>
      </c>
      <c r="G77" s="63"/>
      <c r="H77" s="63"/>
      <c r="I77" s="165" t="s">
        <v>25</v>
      </c>
      <c r="J77" s="73" t="str">
        <f>IF(J12="","",J12)</f>
        <v>14. 5. 2018</v>
      </c>
      <c r="K77" s="63"/>
      <c r="L77" s="61"/>
    </row>
    <row r="78" spans="2:12" s="1" customFormat="1" ht="6.95" customHeight="1">
      <c r="B78" s="41"/>
      <c r="C78" s="63"/>
      <c r="D78" s="63"/>
      <c r="E78" s="63"/>
      <c r="F78" s="63"/>
      <c r="G78" s="63"/>
      <c r="H78" s="63"/>
      <c r="I78" s="163"/>
      <c r="J78" s="63"/>
      <c r="K78" s="63"/>
      <c r="L78" s="61"/>
    </row>
    <row r="79" spans="2:12" s="1" customFormat="1" ht="15">
      <c r="B79" s="41"/>
      <c r="C79" s="65" t="s">
        <v>27</v>
      </c>
      <c r="D79" s="63"/>
      <c r="E79" s="63"/>
      <c r="F79" s="164" t="str">
        <f>E15</f>
        <v>Městská část Praha 17, Žalanského č.p. 291/12b</v>
      </c>
      <c r="G79" s="63"/>
      <c r="H79" s="63"/>
      <c r="I79" s="165" t="s">
        <v>33</v>
      </c>
      <c r="J79" s="164" t="str">
        <f>E21</f>
        <v>Ing. Tomáš Řičař</v>
      </c>
      <c r="K79" s="63"/>
      <c r="L79" s="61"/>
    </row>
    <row r="80" spans="2:12" s="1" customFormat="1" ht="14.45" customHeight="1">
      <c r="B80" s="41"/>
      <c r="C80" s="65" t="s">
        <v>31</v>
      </c>
      <c r="D80" s="63"/>
      <c r="E80" s="63"/>
      <c r="F80" s="164" t="str">
        <f>IF(E18="","",E18)</f>
        <v/>
      </c>
      <c r="G80" s="63"/>
      <c r="H80" s="63"/>
      <c r="I80" s="163"/>
      <c r="J80" s="63"/>
      <c r="K80" s="63"/>
      <c r="L80" s="61"/>
    </row>
    <row r="81" spans="2:12" s="1" customFormat="1" ht="10.35" customHeight="1">
      <c r="B81" s="41"/>
      <c r="C81" s="63"/>
      <c r="D81" s="63"/>
      <c r="E81" s="63"/>
      <c r="F81" s="63"/>
      <c r="G81" s="63"/>
      <c r="H81" s="63"/>
      <c r="I81" s="163"/>
      <c r="J81" s="63"/>
      <c r="K81" s="63"/>
      <c r="L81" s="61"/>
    </row>
    <row r="82" spans="2:20" s="9" customFormat="1" ht="29.25" customHeight="1">
      <c r="B82" s="166"/>
      <c r="C82" s="167" t="s">
        <v>126</v>
      </c>
      <c r="D82" s="168" t="s">
        <v>56</v>
      </c>
      <c r="E82" s="168" t="s">
        <v>52</v>
      </c>
      <c r="F82" s="168" t="s">
        <v>127</v>
      </c>
      <c r="G82" s="168" t="s">
        <v>128</v>
      </c>
      <c r="H82" s="168" t="s">
        <v>129</v>
      </c>
      <c r="I82" s="169" t="s">
        <v>130</v>
      </c>
      <c r="J82" s="168" t="s">
        <v>107</v>
      </c>
      <c r="K82" s="170" t="s">
        <v>131</v>
      </c>
      <c r="L82" s="171"/>
      <c r="M82" s="81" t="s">
        <v>132</v>
      </c>
      <c r="N82" s="82" t="s">
        <v>41</v>
      </c>
      <c r="O82" s="82" t="s">
        <v>133</v>
      </c>
      <c r="P82" s="82" t="s">
        <v>134</v>
      </c>
      <c r="Q82" s="82" t="s">
        <v>135</v>
      </c>
      <c r="R82" s="82" t="s">
        <v>136</v>
      </c>
      <c r="S82" s="82" t="s">
        <v>137</v>
      </c>
      <c r="T82" s="83" t="s">
        <v>138</v>
      </c>
    </row>
    <row r="83" spans="2:63" s="1" customFormat="1" ht="29.25" customHeight="1">
      <c r="B83" s="41"/>
      <c r="C83" s="87" t="s">
        <v>108</v>
      </c>
      <c r="D83" s="63"/>
      <c r="E83" s="63"/>
      <c r="F83" s="63"/>
      <c r="G83" s="63"/>
      <c r="H83" s="63"/>
      <c r="I83" s="163"/>
      <c r="J83" s="172">
        <f>BK83</f>
        <v>20000</v>
      </c>
      <c r="K83" s="63"/>
      <c r="L83" s="61"/>
      <c r="M83" s="84"/>
      <c r="N83" s="85"/>
      <c r="O83" s="85"/>
      <c r="P83" s="173">
        <f>P84</f>
        <v>0</v>
      </c>
      <c r="Q83" s="85"/>
      <c r="R83" s="173">
        <f>R84</f>
        <v>0</v>
      </c>
      <c r="S83" s="85"/>
      <c r="T83" s="174">
        <f>T84</f>
        <v>0</v>
      </c>
      <c r="AT83" s="24" t="s">
        <v>70</v>
      </c>
      <c r="AU83" s="24" t="s">
        <v>109</v>
      </c>
      <c r="BK83" s="175">
        <f>BK84</f>
        <v>20000</v>
      </c>
    </row>
    <row r="84" spans="2:63" s="10" customFormat="1" ht="37.35" customHeight="1">
      <c r="B84" s="176"/>
      <c r="C84" s="177"/>
      <c r="D84" s="178" t="s">
        <v>70</v>
      </c>
      <c r="E84" s="179" t="s">
        <v>1011</v>
      </c>
      <c r="F84" s="179" t="s">
        <v>1012</v>
      </c>
      <c r="G84" s="177"/>
      <c r="H84" s="177"/>
      <c r="I84" s="180"/>
      <c r="J84" s="181">
        <f>BK84</f>
        <v>20000</v>
      </c>
      <c r="K84" s="177"/>
      <c r="L84" s="182"/>
      <c r="M84" s="183"/>
      <c r="N84" s="184"/>
      <c r="O84" s="184"/>
      <c r="P84" s="185">
        <f>P85+P87+P89+P91+P93+P97</f>
        <v>0</v>
      </c>
      <c r="Q84" s="184"/>
      <c r="R84" s="185">
        <f>R85+R87+R89+R91+R93+R97</f>
        <v>0</v>
      </c>
      <c r="S84" s="184"/>
      <c r="T84" s="186">
        <f>T85+T87+T89+T91+T93+T97</f>
        <v>0</v>
      </c>
      <c r="AR84" s="187" t="s">
        <v>171</v>
      </c>
      <c r="AT84" s="188" t="s">
        <v>70</v>
      </c>
      <c r="AU84" s="188" t="s">
        <v>71</v>
      </c>
      <c r="AY84" s="187" t="s">
        <v>141</v>
      </c>
      <c r="BK84" s="189">
        <f>BK85+BK87+BK89+BK91+BK93+BK97</f>
        <v>20000</v>
      </c>
    </row>
    <row r="85" spans="2:63" s="10" customFormat="1" ht="19.9" customHeight="1">
      <c r="B85" s="176"/>
      <c r="C85" s="177"/>
      <c r="D85" s="190" t="s">
        <v>70</v>
      </c>
      <c r="E85" s="191" t="s">
        <v>1013</v>
      </c>
      <c r="F85" s="191" t="s">
        <v>1014</v>
      </c>
      <c r="G85" s="177"/>
      <c r="H85" s="177"/>
      <c r="I85" s="180"/>
      <c r="J85" s="192">
        <f>BK85</f>
        <v>0</v>
      </c>
      <c r="K85" s="177"/>
      <c r="L85" s="182"/>
      <c r="M85" s="183"/>
      <c r="N85" s="184"/>
      <c r="O85" s="184"/>
      <c r="P85" s="185">
        <f>P86</f>
        <v>0</v>
      </c>
      <c r="Q85" s="184"/>
      <c r="R85" s="185">
        <f>R86</f>
        <v>0</v>
      </c>
      <c r="S85" s="184"/>
      <c r="T85" s="186">
        <f>T86</f>
        <v>0</v>
      </c>
      <c r="AR85" s="187" t="s">
        <v>171</v>
      </c>
      <c r="AT85" s="188" t="s">
        <v>70</v>
      </c>
      <c r="AU85" s="188" t="s">
        <v>79</v>
      </c>
      <c r="AY85" s="187" t="s">
        <v>141</v>
      </c>
      <c r="BK85" s="189">
        <f>BK86</f>
        <v>0</v>
      </c>
    </row>
    <row r="86" spans="2:65" s="1" customFormat="1" ht="25.5" customHeight="1">
      <c r="B86" s="41"/>
      <c r="C86" s="193" t="s">
        <v>79</v>
      </c>
      <c r="D86" s="193" t="s">
        <v>144</v>
      </c>
      <c r="E86" s="194" t="s">
        <v>1015</v>
      </c>
      <c r="F86" s="195" t="s">
        <v>1016</v>
      </c>
      <c r="G86" s="196" t="s">
        <v>1017</v>
      </c>
      <c r="H86" s="197">
        <v>1</v>
      </c>
      <c r="I86" s="198"/>
      <c r="J86" s="199">
        <f>ROUND(I86*H86,2)</f>
        <v>0</v>
      </c>
      <c r="K86" s="195" t="s">
        <v>156</v>
      </c>
      <c r="L86" s="61"/>
      <c r="M86" s="200" t="s">
        <v>21</v>
      </c>
      <c r="N86" s="201" t="s">
        <v>42</v>
      </c>
      <c r="O86" s="42"/>
      <c r="P86" s="202">
        <f>O86*H86</f>
        <v>0</v>
      </c>
      <c r="Q86" s="202">
        <v>0</v>
      </c>
      <c r="R86" s="202">
        <f>Q86*H86</f>
        <v>0</v>
      </c>
      <c r="S86" s="202">
        <v>0</v>
      </c>
      <c r="T86" s="203">
        <f>S86*H86</f>
        <v>0</v>
      </c>
      <c r="AR86" s="24" t="s">
        <v>1018</v>
      </c>
      <c r="AT86" s="24" t="s">
        <v>144</v>
      </c>
      <c r="AU86" s="24" t="s">
        <v>81</v>
      </c>
      <c r="AY86" s="24" t="s">
        <v>141</v>
      </c>
      <c r="BE86" s="204">
        <f>IF(N86="základní",J86,0)</f>
        <v>0</v>
      </c>
      <c r="BF86" s="204">
        <f>IF(N86="snížená",J86,0)</f>
        <v>0</v>
      </c>
      <c r="BG86" s="204">
        <f>IF(N86="zákl. přenesená",J86,0)</f>
        <v>0</v>
      </c>
      <c r="BH86" s="204">
        <f>IF(N86="sníž. přenesená",J86,0)</f>
        <v>0</v>
      </c>
      <c r="BI86" s="204">
        <f>IF(N86="nulová",J86,0)</f>
        <v>0</v>
      </c>
      <c r="BJ86" s="24" t="s">
        <v>79</v>
      </c>
      <c r="BK86" s="204">
        <f>ROUND(I86*H86,2)</f>
        <v>0</v>
      </c>
      <c r="BL86" s="24" t="s">
        <v>1018</v>
      </c>
      <c r="BM86" s="24" t="s">
        <v>1019</v>
      </c>
    </row>
    <row r="87" spans="2:63" s="10" customFormat="1" ht="29.85" customHeight="1">
      <c r="B87" s="176"/>
      <c r="C87" s="177"/>
      <c r="D87" s="190" t="s">
        <v>70</v>
      </c>
      <c r="E87" s="191" t="s">
        <v>1020</v>
      </c>
      <c r="F87" s="191" t="s">
        <v>1021</v>
      </c>
      <c r="G87" s="177"/>
      <c r="H87" s="177"/>
      <c r="I87" s="180"/>
      <c r="J87" s="192">
        <f>BK87</f>
        <v>0</v>
      </c>
      <c r="K87" s="177"/>
      <c r="L87" s="182"/>
      <c r="M87" s="183"/>
      <c r="N87" s="184"/>
      <c r="O87" s="184"/>
      <c r="P87" s="185">
        <f>P88</f>
        <v>0</v>
      </c>
      <c r="Q87" s="184"/>
      <c r="R87" s="185">
        <f>R88</f>
        <v>0</v>
      </c>
      <c r="S87" s="184"/>
      <c r="T87" s="186">
        <f>T88</f>
        <v>0</v>
      </c>
      <c r="AR87" s="187" t="s">
        <v>171</v>
      </c>
      <c r="AT87" s="188" t="s">
        <v>70</v>
      </c>
      <c r="AU87" s="188" t="s">
        <v>79</v>
      </c>
      <c r="AY87" s="187" t="s">
        <v>141</v>
      </c>
      <c r="BK87" s="189">
        <f>BK88</f>
        <v>0</v>
      </c>
    </row>
    <row r="88" spans="2:65" s="1" customFormat="1" ht="16.5" customHeight="1">
      <c r="B88" s="41"/>
      <c r="C88" s="193" t="s">
        <v>81</v>
      </c>
      <c r="D88" s="193" t="s">
        <v>144</v>
      </c>
      <c r="E88" s="194" t="s">
        <v>1022</v>
      </c>
      <c r="F88" s="195" t="s">
        <v>1023</v>
      </c>
      <c r="G88" s="196" t="s">
        <v>1017</v>
      </c>
      <c r="H88" s="197">
        <v>1</v>
      </c>
      <c r="I88" s="198"/>
      <c r="J88" s="199">
        <f>ROUND(I88*H88,2)</f>
        <v>0</v>
      </c>
      <c r="K88" s="195" t="s">
        <v>156</v>
      </c>
      <c r="L88" s="61"/>
      <c r="M88" s="200" t="s">
        <v>21</v>
      </c>
      <c r="N88" s="201" t="s">
        <v>42</v>
      </c>
      <c r="O88" s="42"/>
      <c r="P88" s="202">
        <f>O88*H88</f>
        <v>0</v>
      </c>
      <c r="Q88" s="202">
        <v>0</v>
      </c>
      <c r="R88" s="202">
        <f>Q88*H88</f>
        <v>0</v>
      </c>
      <c r="S88" s="202">
        <v>0</v>
      </c>
      <c r="T88" s="203">
        <f>S88*H88</f>
        <v>0</v>
      </c>
      <c r="AR88" s="24" t="s">
        <v>149</v>
      </c>
      <c r="AT88" s="24" t="s">
        <v>144</v>
      </c>
      <c r="AU88" s="24" t="s">
        <v>81</v>
      </c>
      <c r="AY88" s="24" t="s">
        <v>141</v>
      </c>
      <c r="BE88" s="204">
        <f>IF(N88="základní",J88,0)</f>
        <v>0</v>
      </c>
      <c r="BF88" s="204">
        <f>IF(N88="snížená",J88,0)</f>
        <v>0</v>
      </c>
      <c r="BG88" s="204">
        <f>IF(N88="zákl. přenesená",J88,0)</f>
        <v>0</v>
      </c>
      <c r="BH88" s="204">
        <f>IF(N88="sníž. přenesená",J88,0)</f>
        <v>0</v>
      </c>
      <c r="BI88" s="204">
        <f>IF(N88="nulová",J88,0)</f>
        <v>0</v>
      </c>
      <c r="BJ88" s="24" t="s">
        <v>79</v>
      </c>
      <c r="BK88" s="204">
        <f>ROUND(I88*H88,2)</f>
        <v>0</v>
      </c>
      <c r="BL88" s="24" t="s">
        <v>149</v>
      </c>
      <c r="BM88" s="24" t="s">
        <v>1024</v>
      </c>
    </row>
    <row r="89" spans="2:63" s="10" customFormat="1" ht="29.85" customHeight="1">
      <c r="B89" s="176"/>
      <c r="C89" s="177"/>
      <c r="D89" s="190" t="s">
        <v>70</v>
      </c>
      <c r="E89" s="191" t="s">
        <v>1025</v>
      </c>
      <c r="F89" s="191" t="s">
        <v>1026</v>
      </c>
      <c r="G89" s="177"/>
      <c r="H89" s="177"/>
      <c r="I89" s="180"/>
      <c r="J89" s="192">
        <f>BK89</f>
        <v>0</v>
      </c>
      <c r="K89" s="177"/>
      <c r="L89" s="182"/>
      <c r="M89" s="183"/>
      <c r="N89" s="184"/>
      <c r="O89" s="184"/>
      <c r="P89" s="185">
        <f>P90</f>
        <v>0</v>
      </c>
      <c r="Q89" s="184"/>
      <c r="R89" s="185">
        <f>R90</f>
        <v>0</v>
      </c>
      <c r="S89" s="184"/>
      <c r="T89" s="186">
        <f>T90</f>
        <v>0</v>
      </c>
      <c r="AR89" s="187" t="s">
        <v>171</v>
      </c>
      <c r="AT89" s="188" t="s">
        <v>70</v>
      </c>
      <c r="AU89" s="188" t="s">
        <v>79</v>
      </c>
      <c r="AY89" s="187" t="s">
        <v>141</v>
      </c>
      <c r="BK89" s="189">
        <f>BK90</f>
        <v>0</v>
      </c>
    </row>
    <row r="90" spans="2:65" s="1" customFormat="1" ht="178.5" customHeight="1">
      <c r="B90" s="41"/>
      <c r="C90" s="193" t="s">
        <v>142</v>
      </c>
      <c r="D90" s="193" t="s">
        <v>144</v>
      </c>
      <c r="E90" s="194" t="s">
        <v>1027</v>
      </c>
      <c r="F90" s="195" t="s">
        <v>1028</v>
      </c>
      <c r="G90" s="196" t="s">
        <v>1017</v>
      </c>
      <c r="H90" s="197">
        <v>1</v>
      </c>
      <c r="I90" s="198"/>
      <c r="J90" s="199">
        <f>ROUND(I90*H90,2)</f>
        <v>0</v>
      </c>
      <c r="K90" s="195" t="s">
        <v>156</v>
      </c>
      <c r="L90" s="61"/>
      <c r="M90" s="200" t="s">
        <v>21</v>
      </c>
      <c r="N90" s="201" t="s">
        <v>42</v>
      </c>
      <c r="O90" s="42"/>
      <c r="P90" s="202">
        <f>O90*H90</f>
        <v>0</v>
      </c>
      <c r="Q90" s="202">
        <v>0</v>
      </c>
      <c r="R90" s="202">
        <f>Q90*H90</f>
        <v>0</v>
      </c>
      <c r="S90" s="202">
        <v>0</v>
      </c>
      <c r="T90" s="203">
        <f>S90*H90</f>
        <v>0</v>
      </c>
      <c r="AR90" s="24" t="s">
        <v>149</v>
      </c>
      <c r="AT90" s="24" t="s">
        <v>144</v>
      </c>
      <c r="AU90" s="24" t="s">
        <v>81</v>
      </c>
      <c r="AY90" s="24" t="s">
        <v>141</v>
      </c>
      <c r="BE90" s="204">
        <f>IF(N90="základní",J90,0)</f>
        <v>0</v>
      </c>
      <c r="BF90" s="204">
        <f>IF(N90="snížená",J90,0)</f>
        <v>0</v>
      </c>
      <c r="BG90" s="204">
        <f>IF(N90="zákl. přenesená",J90,0)</f>
        <v>0</v>
      </c>
      <c r="BH90" s="204">
        <f>IF(N90="sníž. přenesená",J90,0)</f>
        <v>0</v>
      </c>
      <c r="BI90" s="204">
        <f>IF(N90="nulová",J90,0)</f>
        <v>0</v>
      </c>
      <c r="BJ90" s="24" t="s">
        <v>79</v>
      </c>
      <c r="BK90" s="204">
        <f>ROUND(I90*H90,2)</f>
        <v>0</v>
      </c>
      <c r="BL90" s="24" t="s">
        <v>149</v>
      </c>
      <c r="BM90" s="24" t="s">
        <v>1029</v>
      </c>
    </row>
    <row r="91" spans="2:63" s="10" customFormat="1" ht="29.85" customHeight="1">
      <c r="B91" s="176"/>
      <c r="C91" s="177"/>
      <c r="D91" s="190" t="s">
        <v>70</v>
      </c>
      <c r="E91" s="191" t="s">
        <v>1030</v>
      </c>
      <c r="F91" s="191" t="s">
        <v>1031</v>
      </c>
      <c r="G91" s="177"/>
      <c r="H91" s="177"/>
      <c r="I91" s="180"/>
      <c r="J91" s="192">
        <f>BK91</f>
        <v>0</v>
      </c>
      <c r="K91" s="177"/>
      <c r="L91" s="182"/>
      <c r="M91" s="183"/>
      <c r="N91" s="184"/>
      <c r="O91" s="184"/>
      <c r="P91" s="185">
        <f>P92</f>
        <v>0</v>
      </c>
      <c r="Q91" s="184"/>
      <c r="R91" s="185">
        <f>R92</f>
        <v>0</v>
      </c>
      <c r="S91" s="184"/>
      <c r="T91" s="186">
        <f>T92</f>
        <v>0</v>
      </c>
      <c r="AR91" s="187" t="s">
        <v>171</v>
      </c>
      <c r="AT91" s="188" t="s">
        <v>70</v>
      </c>
      <c r="AU91" s="188" t="s">
        <v>79</v>
      </c>
      <c r="AY91" s="187" t="s">
        <v>141</v>
      </c>
      <c r="BK91" s="189">
        <f>BK92</f>
        <v>0</v>
      </c>
    </row>
    <row r="92" spans="2:65" s="1" customFormat="1" ht="165.75" customHeight="1">
      <c r="B92" s="41"/>
      <c r="C92" s="193" t="s">
        <v>149</v>
      </c>
      <c r="D92" s="193" t="s">
        <v>144</v>
      </c>
      <c r="E92" s="194" t="s">
        <v>1032</v>
      </c>
      <c r="F92" s="195" t="s">
        <v>1033</v>
      </c>
      <c r="G92" s="196" t="s">
        <v>1017</v>
      </c>
      <c r="H92" s="197">
        <v>1</v>
      </c>
      <c r="I92" s="198"/>
      <c r="J92" s="199">
        <f>ROUND(I92*H92,2)</f>
        <v>0</v>
      </c>
      <c r="K92" s="195" t="s">
        <v>156</v>
      </c>
      <c r="L92" s="61"/>
      <c r="M92" s="200" t="s">
        <v>21</v>
      </c>
      <c r="N92" s="201" t="s">
        <v>42</v>
      </c>
      <c r="O92" s="42"/>
      <c r="P92" s="202">
        <f>O92*H92</f>
        <v>0</v>
      </c>
      <c r="Q92" s="202">
        <v>0</v>
      </c>
      <c r="R92" s="202">
        <f>Q92*H92</f>
        <v>0</v>
      </c>
      <c r="S92" s="202">
        <v>0</v>
      </c>
      <c r="T92" s="203">
        <f>S92*H92</f>
        <v>0</v>
      </c>
      <c r="AR92" s="24" t="s">
        <v>149</v>
      </c>
      <c r="AT92" s="24" t="s">
        <v>144</v>
      </c>
      <c r="AU92" s="24" t="s">
        <v>81</v>
      </c>
      <c r="AY92" s="24" t="s">
        <v>141</v>
      </c>
      <c r="BE92" s="204">
        <f>IF(N92="základní",J92,0)</f>
        <v>0</v>
      </c>
      <c r="BF92" s="204">
        <f>IF(N92="snížená",J92,0)</f>
        <v>0</v>
      </c>
      <c r="BG92" s="204">
        <f>IF(N92="zákl. přenesená",J92,0)</f>
        <v>0</v>
      </c>
      <c r="BH92" s="204">
        <f>IF(N92="sníž. přenesená",J92,0)</f>
        <v>0</v>
      </c>
      <c r="BI92" s="204">
        <f>IF(N92="nulová",J92,0)</f>
        <v>0</v>
      </c>
      <c r="BJ92" s="24" t="s">
        <v>79</v>
      </c>
      <c r="BK92" s="204">
        <f>ROUND(I92*H92,2)</f>
        <v>0</v>
      </c>
      <c r="BL92" s="24" t="s">
        <v>149</v>
      </c>
      <c r="BM92" s="24" t="s">
        <v>1034</v>
      </c>
    </row>
    <row r="93" spans="2:63" s="10" customFormat="1" ht="29.85" customHeight="1">
      <c r="B93" s="176"/>
      <c r="C93" s="177"/>
      <c r="D93" s="190" t="s">
        <v>70</v>
      </c>
      <c r="E93" s="191" t="s">
        <v>1035</v>
      </c>
      <c r="F93" s="191" t="s">
        <v>1036</v>
      </c>
      <c r="G93" s="177"/>
      <c r="H93" s="177"/>
      <c r="I93" s="180"/>
      <c r="J93" s="192">
        <f>BK93</f>
        <v>20000</v>
      </c>
      <c r="K93" s="177"/>
      <c r="L93" s="182"/>
      <c r="M93" s="183"/>
      <c r="N93" s="184"/>
      <c r="O93" s="184"/>
      <c r="P93" s="185">
        <f>SUM(P94:P96)</f>
        <v>0</v>
      </c>
      <c r="Q93" s="184"/>
      <c r="R93" s="185">
        <f>SUM(R94:R96)</f>
        <v>0</v>
      </c>
      <c r="S93" s="184"/>
      <c r="T93" s="186">
        <f>SUM(T94:T96)</f>
        <v>0</v>
      </c>
      <c r="AR93" s="187" t="s">
        <v>171</v>
      </c>
      <c r="AT93" s="188" t="s">
        <v>70</v>
      </c>
      <c r="AU93" s="188" t="s">
        <v>79</v>
      </c>
      <c r="AY93" s="187" t="s">
        <v>141</v>
      </c>
      <c r="BK93" s="189">
        <f>SUM(BK94:BK96)</f>
        <v>20000</v>
      </c>
    </row>
    <row r="94" spans="2:65" s="1" customFormat="1" ht="16.5" customHeight="1">
      <c r="B94" s="41"/>
      <c r="C94" s="193" t="s">
        <v>171</v>
      </c>
      <c r="D94" s="193" t="s">
        <v>144</v>
      </c>
      <c r="E94" s="194" t="s">
        <v>1037</v>
      </c>
      <c r="F94" s="195" t="s">
        <v>1038</v>
      </c>
      <c r="G94" s="196" t="s">
        <v>1017</v>
      </c>
      <c r="H94" s="197">
        <v>1</v>
      </c>
      <c r="I94" s="198">
        <v>20000</v>
      </c>
      <c r="J94" s="199">
        <f>ROUND(I94*H94,2)</f>
        <v>20000</v>
      </c>
      <c r="K94" s="195" t="s">
        <v>156</v>
      </c>
      <c r="L94" s="61"/>
      <c r="M94" s="200" t="s">
        <v>21</v>
      </c>
      <c r="N94" s="201" t="s">
        <v>42</v>
      </c>
      <c r="O94" s="42"/>
      <c r="P94" s="202">
        <f>O94*H94</f>
        <v>0</v>
      </c>
      <c r="Q94" s="202">
        <v>0</v>
      </c>
      <c r="R94" s="202">
        <f>Q94*H94</f>
        <v>0</v>
      </c>
      <c r="S94" s="202">
        <v>0</v>
      </c>
      <c r="T94" s="203">
        <f>S94*H94</f>
        <v>0</v>
      </c>
      <c r="AR94" s="24" t="s">
        <v>1018</v>
      </c>
      <c r="AT94" s="24" t="s">
        <v>144</v>
      </c>
      <c r="AU94" s="24" t="s">
        <v>81</v>
      </c>
      <c r="AY94" s="24" t="s">
        <v>141</v>
      </c>
      <c r="BE94" s="204">
        <f>IF(N94="základní",J94,0)</f>
        <v>20000</v>
      </c>
      <c r="BF94" s="204">
        <f>IF(N94="snížená",J94,0)</f>
        <v>0</v>
      </c>
      <c r="BG94" s="204">
        <f>IF(N94="zákl. přenesená",J94,0)</f>
        <v>0</v>
      </c>
      <c r="BH94" s="204">
        <f>IF(N94="sníž. přenesená",J94,0)</f>
        <v>0</v>
      </c>
      <c r="BI94" s="204">
        <f>IF(N94="nulová",J94,0)</f>
        <v>0</v>
      </c>
      <c r="BJ94" s="24" t="s">
        <v>79</v>
      </c>
      <c r="BK94" s="204">
        <f>ROUND(I94*H94,2)</f>
        <v>20000</v>
      </c>
      <c r="BL94" s="24" t="s">
        <v>1018</v>
      </c>
      <c r="BM94" s="24" t="s">
        <v>1039</v>
      </c>
    </row>
    <row r="95" spans="2:65" s="1" customFormat="1" ht="16.5" customHeight="1">
      <c r="B95" s="41"/>
      <c r="C95" s="193" t="s">
        <v>178</v>
      </c>
      <c r="D95" s="193" t="s">
        <v>144</v>
      </c>
      <c r="E95" s="194" t="s">
        <v>1040</v>
      </c>
      <c r="F95" s="195" t="s">
        <v>1041</v>
      </c>
      <c r="G95" s="196" t="s">
        <v>1017</v>
      </c>
      <c r="H95" s="197">
        <v>1</v>
      </c>
      <c r="I95" s="198"/>
      <c r="J95" s="199">
        <f>ROUND(I95*H95,2)</f>
        <v>0</v>
      </c>
      <c r="K95" s="195" t="s">
        <v>156</v>
      </c>
      <c r="L95" s="61"/>
      <c r="M95" s="200" t="s">
        <v>21</v>
      </c>
      <c r="N95" s="201" t="s">
        <v>42</v>
      </c>
      <c r="O95" s="42"/>
      <c r="P95" s="202">
        <f>O95*H95</f>
        <v>0</v>
      </c>
      <c r="Q95" s="202">
        <v>0</v>
      </c>
      <c r="R95" s="202">
        <f>Q95*H95</f>
        <v>0</v>
      </c>
      <c r="S95" s="202">
        <v>0</v>
      </c>
      <c r="T95" s="203">
        <f>S95*H95</f>
        <v>0</v>
      </c>
      <c r="AR95" s="24" t="s">
        <v>1018</v>
      </c>
      <c r="AT95" s="24" t="s">
        <v>144</v>
      </c>
      <c r="AU95" s="24" t="s">
        <v>81</v>
      </c>
      <c r="AY95" s="24" t="s">
        <v>141</v>
      </c>
      <c r="BE95" s="204">
        <f>IF(N95="základní",J95,0)</f>
        <v>0</v>
      </c>
      <c r="BF95" s="204">
        <f>IF(N95="snížená",J95,0)</f>
        <v>0</v>
      </c>
      <c r="BG95" s="204">
        <f>IF(N95="zákl. přenesená",J95,0)</f>
        <v>0</v>
      </c>
      <c r="BH95" s="204">
        <f>IF(N95="sníž. přenesená",J95,0)</f>
        <v>0</v>
      </c>
      <c r="BI95" s="204">
        <f>IF(N95="nulová",J95,0)</f>
        <v>0</v>
      </c>
      <c r="BJ95" s="24" t="s">
        <v>79</v>
      </c>
      <c r="BK95" s="204">
        <f>ROUND(I95*H95,2)</f>
        <v>0</v>
      </c>
      <c r="BL95" s="24" t="s">
        <v>1018</v>
      </c>
      <c r="BM95" s="24" t="s">
        <v>1042</v>
      </c>
    </row>
    <row r="96" spans="2:47" s="1" customFormat="1" ht="27">
      <c r="B96" s="41"/>
      <c r="C96" s="63"/>
      <c r="D96" s="207" t="s">
        <v>164</v>
      </c>
      <c r="E96" s="63"/>
      <c r="F96" s="241" t="s">
        <v>1043</v>
      </c>
      <c r="G96" s="63"/>
      <c r="H96" s="63"/>
      <c r="I96" s="163"/>
      <c r="J96" s="63"/>
      <c r="K96" s="63"/>
      <c r="L96" s="61"/>
      <c r="M96" s="230"/>
      <c r="N96" s="42"/>
      <c r="O96" s="42"/>
      <c r="P96" s="42"/>
      <c r="Q96" s="42"/>
      <c r="R96" s="42"/>
      <c r="S96" s="42"/>
      <c r="T96" s="78"/>
      <c r="AT96" s="24" t="s">
        <v>164</v>
      </c>
      <c r="AU96" s="24" t="s">
        <v>81</v>
      </c>
    </row>
    <row r="97" spans="2:63" s="10" customFormat="1" ht="29.85" customHeight="1">
      <c r="B97" s="176"/>
      <c r="C97" s="177"/>
      <c r="D97" s="190" t="s">
        <v>70</v>
      </c>
      <c r="E97" s="191" t="s">
        <v>1044</v>
      </c>
      <c r="F97" s="191" t="s">
        <v>1045</v>
      </c>
      <c r="G97" s="177"/>
      <c r="H97" s="177"/>
      <c r="I97" s="180"/>
      <c r="J97" s="192">
        <f>BK97</f>
        <v>0</v>
      </c>
      <c r="K97" s="177"/>
      <c r="L97" s="182"/>
      <c r="M97" s="183"/>
      <c r="N97" s="184"/>
      <c r="O97" s="184"/>
      <c r="P97" s="185">
        <f>P98</f>
        <v>0</v>
      </c>
      <c r="Q97" s="184"/>
      <c r="R97" s="185">
        <f>R98</f>
        <v>0</v>
      </c>
      <c r="S97" s="184"/>
      <c r="T97" s="186">
        <f>T98</f>
        <v>0</v>
      </c>
      <c r="AR97" s="187" t="s">
        <v>171</v>
      </c>
      <c r="AT97" s="188" t="s">
        <v>70</v>
      </c>
      <c r="AU97" s="188" t="s">
        <v>79</v>
      </c>
      <c r="AY97" s="187" t="s">
        <v>141</v>
      </c>
      <c r="BK97" s="189">
        <f>BK98</f>
        <v>0</v>
      </c>
    </row>
    <row r="98" spans="2:65" s="1" customFormat="1" ht="51" customHeight="1">
      <c r="B98" s="41"/>
      <c r="C98" s="193" t="s">
        <v>183</v>
      </c>
      <c r="D98" s="193" t="s">
        <v>144</v>
      </c>
      <c r="E98" s="194" t="s">
        <v>1046</v>
      </c>
      <c r="F98" s="195" t="s">
        <v>1047</v>
      </c>
      <c r="G98" s="196" t="s">
        <v>1017</v>
      </c>
      <c r="H98" s="197">
        <v>1</v>
      </c>
      <c r="I98" s="198"/>
      <c r="J98" s="199">
        <f>ROUND(I98*H98,2)</f>
        <v>0</v>
      </c>
      <c r="K98" s="195" t="s">
        <v>156</v>
      </c>
      <c r="L98" s="61"/>
      <c r="M98" s="200" t="s">
        <v>21</v>
      </c>
      <c r="N98" s="276" t="s">
        <v>42</v>
      </c>
      <c r="O98" s="277"/>
      <c r="P98" s="278">
        <f>O98*H98</f>
        <v>0</v>
      </c>
      <c r="Q98" s="278">
        <v>0</v>
      </c>
      <c r="R98" s="278">
        <f>Q98*H98</f>
        <v>0</v>
      </c>
      <c r="S98" s="278">
        <v>0</v>
      </c>
      <c r="T98" s="279">
        <f>S98*H98</f>
        <v>0</v>
      </c>
      <c r="AR98" s="24" t="s">
        <v>149</v>
      </c>
      <c r="AT98" s="24" t="s">
        <v>144</v>
      </c>
      <c r="AU98" s="24" t="s">
        <v>81</v>
      </c>
      <c r="AY98" s="24" t="s">
        <v>141</v>
      </c>
      <c r="BE98" s="204">
        <f>IF(N98="základní",J98,0)</f>
        <v>0</v>
      </c>
      <c r="BF98" s="204">
        <f>IF(N98="snížená",J98,0)</f>
        <v>0</v>
      </c>
      <c r="BG98" s="204">
        <f>IF(N98="zákl. přenesená",J98,0)</f>
        <v>0</v>
      </c>
      <c r="BH98" s="204">
        <f>IF(N98="sníž. přenesená",J98,0)</f>
        <v>0</v>
      </c>
      <c r="BI98" s="204">
        <f>IF(N98="nulová",J98,0)</f>
        <v>0</v>
      </c>
      <c r="BJ98" s="24" t="s">
        <v>79</v>
      </c>
      <c r="BK98" s="204">
        <f>ROUND(I98*H98,2)</f>
        <v>0</v>
      </c>
      <c r="BL98" s="24" t="s">
        <v>149</v>
      </c>
      <c r="BM98" s="24" t="s">
        <v>1048</v>
      </c>
    </row>
    <row r="99" spans="2:12" s="1" customFormat="1" ht="6.95" customHeight="1">
      <c r="B99" s="56"/>
      <c r="C99" s="57"/>
      <c r="D99" s="57"/>
      <c r="E99" s="57"/>
      <c r="F99" s="57"/>
      <c r="G99" s="57"/>
      <c r="H99" s="57"/>
      <c r="I99" s="139"/>
      <c r="J99" s="57"/>
      <c r="K99" s="57"/>
      <c r="L99" s="61"/>
    </row>
  </sheetData>
  <sheetProtection password="CC35" sheet="1" objects="1" scenarios="1" formatCells="0" formatColumns="0" formatRows="0" sort="0" autoFilter="0"/>
  <autoFilter ref="C82:K98"/>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80" customWidth="1"/>
    <col min="2" max="2" width="1.66796875" style="280" customWidth="1"/>
    <col min="3" max="4" width="5" style="280" customWidth="1"/>
    <col min="5" max="5" width="11.66015625" style="280" customWidth="1"/>
    <col min="6" max="6" width="9.16015625" style="280" customWidth="1"/>
    <col min="7" max="7" width="5" style="280" customWidth="1"/>
    <col min="8" max="8" width="77.83203125" style="280" customWidth="1"/>
    <col min="9" max="10" width="20" style="280" customWidth="1"/>
    <col min="11" max="11" width="1.66796875" style="280" customWidth="1"/>
  </cols>
  <sheetData>
    <row r="1" ht="37.5" customHeight="1"/>
    <row r="2" spans="2:11" ht="7.5" customHeight="1">
      <c r="B2" s="281"/>
      <c r="C2" s="282"/>
      <c r="D2" s="282"/>
      <c r="E2" s="282"/>
      <c r="F2" s="282"/>
      <c r="G2" s="282"/>
      <c r="H2" s="282"/>
      <c r="I2" s="282"/>
      <c r="J2" s="282"/>
      <c r="K2" s="283"/>
    </row>
    <row r="3" spans="2:11" s="15" customFormat="1" ht="45" customHeight="1">
      <c r="B3" s="284"/>
      <c r="C3" s="406" t="s">
        <v>1049</v>
      </c>
      <c r="D3" s="406"/>
      <c r="E3" s="406"/>
      <c r="F3" s="406"/>
      <c r="G3" s="406"/>
      <c r="H3" s="406"/>
      <c r="I3" s="406"/>
      <c r="J3" s="406"/>
      <c r="K3" s="285"/>
    </row>
    <row r="4" spans="2:11" ht="25.5" customHeight="1">
      <c r="B4" s="286"/>
      <c r="C4" s="407" t="s">
        <v>1050</v>
      </c>
      <c r="D4" s="407"/>
      <c r="E4" s="407"/>
      <c r="F4" s="407"/>
      <c r="G4" s="407"/>
      <c r="H4" s="407"/>
      <c r="I4" s="407"/>
      <c r="J4" s="407"/>
      <c r="K4" s="287"/>
    </row>
    <row r="5" spans="2:11" ht="5.25" customHeight="1">
      <c r="B5" s="286"/>
      <c r="C5" s="288"/>
      <c r="D5" s="288"/>
      <c r="E5" s="288"/>
      <c r="F5" s="288"/>
      <c r="G5" s="288"/>
      <c r="H5" s="288"/>
      <c r="I5" s="288"/>
      <c r="J5" s="288"/>
      <c r="K5" s="287"/>
    </row>
    <row r="6" spans="2:11" ht="15" customHeight="1">
      <c r="B6" s="286"/>
      <c r="C6" s="405" t="s">
        <v>1051</v>
      </c>
      <c r="D6" s="405"/>
      <c r="E6" s="405"/>
      <c r="F6" s="405"/>
      <c r="G6" s="405"/>
      <c r="H6" s="405"/>
      <c r="I6" s="405"/>
      <c r="J6" s="405"/>
      <c r="K6" s="287"/>
    </row>
    <row r="7" spans="2:11" ht="15" customHeight="1">
      <c r="B7" s="290"/>
      <c r="C7" s="405" t="s">
        <v>1052</v>
      </c>
      <c r="D7" s="405"/>
      <c r="E7" s="405"/>
      <c r="F7" s="405"/>
      <c r="G7" s="405"/>
      <c r="H7" s="405"/>
      <c r="I7" s="405"/>
      <c r="J7" s="405"/>
      <c r="K7" s="287"/>
    </row>
    <row r="8" spans="2:11" ht="12.75" customHeight="1">
      <c r="B8" s="290"/>
      <c r="C8" s="289"/>
      <c r="D8" s="289"/>
      <c r="E8" s="289"/>
      <c r="F8" s="289"/>
      <c r="G8" s="289"/>
      <c r="H8" s="289"/>
      <c r="I8" s="289"/>
      <c r="J8" s="289"/>
      <c r="K8" s="287"/>
    </row>
    <row r="9" spans="2:11" ht="15" customHeight="1">
      <c r="B9" s="290"/>
      <c r="C9" s="405" t="s">
        <v>1053</v>
      </c>
      <c r="D9" s="405"/>
      <c r="E9" s="405"/>
      <c r="F9" s="405"/>
      <c r="G9" s="405"/>
      <c r="H9" s="405"/>
      <c r="I9" s="405"/>
      <c r="J9" s="405"/>
      <c r="K9" s="287"/>
    </row>
    <row r="10" spans="2:11" ht="15" customHeight="1">
      <c r="B10" s="290"/>
      <c r="C10" s="289"/>
      <c r="D10" s="405" t="s">
        <v>1054</v>
      </c>
      <c r="E10" s="405"/>
      <c r="F10" s="405"/>
      <c r="G10" s="405"/>
      <c r="H10" s="405"/>
      <c r="I10" s="405"/>
      <c r="J10" s="405"/>
      <c r="K10" s="287"/>
    </row>
    <row r="11" spans="2:11" ht="15" customHeight="1">
      <c r="B11" s="290"/>
      <c r="C11" s="291"/>
      <c r="D11" s="405" t="s">
        <v>1055</v>
      </c>
      <c r="E11" s="405"/>
      <c r="F11" s="405"/>
      <c r="G11" s="405"/>
      <c r="H11" s="405"/>
      <c r="I11" s="405"/>
      <c r="J11" s="405"/>
      <c r="K11" s="287"/>
    </row>
    <row r="12" spans="2:11" ht="12.75" customHeight="1">
      <c r="B12" s="290"/>
      <c r="C12" s="291"/>
      <c r="D12" s="291"/>
      <c r="E12" s="291"/>
      <c r="F12" s="291"/>
      <c r="G12" s="291"/>
      <c r="H12" s="291"/>
      <c r="I12" s="291"/>
      <c r="J12" s="291"/>
      <c r="K12" s="287"/>
    </row>
    <row r="13" spans="2:11" ht="15" customHeight="1">
      <c r="B13" s="290"/>
      <c r="C13" s="291"/>
      <c r="D13" s="405" t="s">
        <v>1056</v>
      </c>
      <c r="E13" s="405"/>
      <c r="F13" s="405"/>
      <c r="G13" s="405"/>
      <c r="H13" s="405"/>
      <c r="I13" s="405"/>
      <c r="J13" s="405"/>
      <c r="K13" s="287"/>
    </row>
    <row r="14" spans="2:11" ht="15" customHeight="1">
      <c r="B14" s="290"/>
      <c r="C14" s="291"/>
      <c r="D14" s="405" t="s">
        <v>1057</v>
      </c>
      <c r="E14" s="405"/>
      <c r="F14" s="405"/>
      <c r="G14" s="405"/>
      <c r="H14" s="405"/>
      <c r="I14" s="405"/>
      <c r="J14" s="405"/>
      <c r="K14" s="287"/>
    </row>
    <row r="15" spans="2:11" ht="15" customHeight="1">
      <c r="B15" s="290"/>
      <c r="C15" s="291"/>
      <c r="D15" s="405" t="s">
        <v>1058</v>
      </c>
      <c r="E15" s="405"/>
      <c r="F15" s="405"/>
      <c r="G15" s="405"/>
      <c r="H15" s="405"/>
      <c r="I15" s="405"/>
      <c r="J15" s="405"/>
      <c r="K15" s="287"/>
    </row>
    <row r="16" spans="2:11" ht="15" customHeight="1">
      <c r="B16" s="290"/>
      <c r="C16" s="291"/>
      <c r="D16" s="291"/>
      <c r="E16" s="292" t="s">
        <v>78</v>
      </c>
      <c r="F16" s="405" t="s">
        <v>1059</v>
      </c>
      <c r="G16" s="405"/>
      <c r="H16" s="405"/>
      <c r="I16" s="405"/>
      <c r="J16" s="405"/>
      <c r="K16" s="287"/>
    </row>
    <row r="17" spans="2:11" ht="15" customHeight="1">
      <c r="B17" s="290"/>
      <c r="C17" s="291"/>
      <c r="D17" s="291"/>
      <c r="E17" s="292" t="s">
        <v>1060</v>
      </c>
      <c r="F17" s="405" t="s">
        <v>1061</v>
      </c>
      <c r="G17" s="405"/>
      <c r="H17" s="405"/>
      <c r="I17" s="405"/>
      <c r="J17" s="405"/>
      <c r="K17" s="287"/>
    </row>
    <row r="18" spans="2:11" ht="15" customHeight="1">
      <c r="B18" s="290"/>
      <c r="C18" s="291"/>
      <c r="D18" s="291"/>
      <c r="E18" s="292" t="s">
        <v>1062</v>
      </c>
      <c r="F18" s="405" t="s">
        <v>1063</v>
      </c>
      <c r="G18" s="405"/>
      <c r="H18" s="405"/>
      <c r="I18" s="405"/>
      <c r="J18" s="405"/>
      <c r="K18" s="287"/>
    </row>
    <row r="19" spans="2:11" ht="15" customHeight="1">
      <c r="B19" s="290"/>
      <c r="C19" s="291"/>
      <c r="D19" s="291"/>
      <c r="E19" s="292" t="s">
        <v>94</v>
      </c>
      <c r="F19" s="405" t="s">
        <v>1064</v>
      </c>
      <c r="G19" s="405"/>
      <c r="H19" s="405"/>
      <c r="I19" s="405"/>
      <c r="J19" s="405"/>
      <c r="K19" s="287"/>
    </row>
    <row r="20" spans="2:11" ht="15" customHeight="1">
      <c r="B20" s="290"/>
      <c r="C20" s="291"/>
      <c r="D20" s="291"/>
      <c r="E20" s="292" t="s">
        <v>1065</v>
      </c>
      <c r="F20" s="405" t="s">
        <v>818</v>
      </c>
      <c r="G20" s="405"/>
      <c r="H20" s="405"/>
      <c r="I20" s="405"/>
      <c r="J20" s="405"/>
      <c r="K20" s="287"/>
    </row>
    <row r="21" spans="2:11" ht="15" customHeight="1">
      <c r="B21" s="290"/>
      <c r="C21" s="291"/>
      <c r="D21" s="291"/>
      <c r="E21" s="292" t="s">
        <v>1066</v>
      </c>
      <c r="F21" s="405" t="s">
        <v>1067</v>
      </c>
      <c r="G21" s="405"/>
      <c r="H21" s="405"/>
      <c r="I21" s="405"/>
      <c r="J21" s="405"/>
      <c r="K21" s="287"/>
    </row>
    <row r="22" spans="2:11" ht="12.75" customHeight="1">
      <c r="B22" s="290"/>
      <c r="C22" s="291"/>
      <c r="D22" s="291"/>
      <c r="E22" s="291"/>
      <c r="F22" s="291"/>
      <c r="G22" s="291"/>
      <c r="H22" s="291"/>
      <c r="I22" s="291"/>
      <c r="J22" s="291"/>
      <c r="K22" s="287"/>
    </row>
    <row r="23" spans="2:11" ht="15" customHeight="1">
      <c r="B23" s="290"/>
      <c r="C23" s="405" t="s">
        <v>1068</v>
      </c>
      <c r="D23" s="405"/>
      <c r="E23" s="405"/>
      <c r="F23" s="405"/>
      <c r="G23" s="405"/>
      <c r="H23" s="405"/>
      <c r="I23" s="405"/>
      <c r="J23" s="405"/>
      <c r="K23" s="287"/>
    </row>
    <row r="24" spans="2:11" ht="15" customHeight="1">
      <c r="B24" s="290"/>
      <c r="C24" s="405" t="s">
        <v>1069</v>
      </c>
      <c r="D24" s="405"/>
      <c r="E24" s="405"/>
      <c r="F24" s="405"/>
      <c r="G24" s="405"/>
      <c r="H24" s="405"/>
      <c r="I24" s="405"/>
      <c r="J24" s="405"/>
      <c r="K24" s="287"/>
    </row>
    <row r="25" spans="2:11" ht="15" customHeight="1">
      <c r="B25" s="290"/>
      <c r="C25" s="289"/>
      <c r="D25" s="405" t="s">
        <v>1070</v>
      </c>
      <c r="E25" s="405"/>
      <c r="F25" s="405"/>
      <c r="G25" s="405"/>
      <c r="H25" s="405"/>
      <c r="I25" s="405"/>
      <c r="J25" s="405"/>
      <c r="K25" s="287"/>
    </row>
    <row r="26" spans="2:11" ht="15" customHeight="1">
      <c r="B26" s="290"/>
      <c r="C26" s="291"/>
      <c r="D26" s="405" t="s">
        <v>1071</v>
      </c>
      <c r="E26" s="405"/>
      <c r="F26" s="405"/>
      <c r="G26" s="405"/>
      <c r="H26" s="405"/>
      <c r="I26" s="405"/>
      <c r="J26" s="405"/>
      <c r="K26" s="287"/>
    </row>
    <row r="27" spans="2:11" ht="12.75" customHeight="1">
      <c r="B27" s="290"/>
      <c r="C27" s="291"/>
      <c r="D27" s="291"/>
      <c r="E27" s="291"/>
      <c r="F27" s="291"/>
      <c r="G27" s="291"/>
      <c r="H27" s="291"/>
      <c r="I27" s="291"/>
      <c r="J27" s="291"/>
      <c r="K27" s="287"/>
    </row>
    <row r="28" spans="2:11" ht="15" customHeight="1">
      <c r="B28" s="290"/>
      <c r="C28" s="291"/>
      <c r="D28" s="405" t="s">
        <v>1072</v>
      </c>
      <c r="E28" s="405"/>
      <c r="F28" s="405"/>
      <c r="G28" s="405"/>
      <c r="H28" s="405"/>
      <c r="I28" s="405"/>
      <c r="J28" s="405"/>
      <c r="K28" s="287"/>
    </row>
    <row r="29" spans="2:11" ht="15" customHeight="1">
      <c r="B29" s="290"/>
      <c r="C29" s="291"/>
      <c r="D29" s="405" t="s">
        <v>1073</v>
      </c>
      <c r="E29" s="405"/>
      <c r="F29" s="405"/>
      <c r="G29" s="405"/>
      <c r="H29" s="405"/>
      <c r="I29" s="405"/>
      <c r="J29" s="405"/>
      <c r="K29" s="287"/>
    </row>
    <row r="30" spans="2:11" ht="12.75" customHeight="1">
      <c r="B30" s="290"/>
      <c r="C30" s="291"/>
      <c r="D30" s="291"/>
      <c r="E30" s="291"/>
      <c r="F30" s="291"/>
      <c r="G30" s="291"/>
      <c r="H30" s="291"/>
      <c r="I30" s="291"/>
      <c r="J30" s="291"/>
      <c r="K30" s="287"/>
    </row>
    <row r="31" spans="2:11" ht="15" customHeight="1">
      <c r="B31" s="290"/>
      <c r="C31" s="291"/>
      <c r="D31" s="405" t="s">
        <v>1074</v>
      </c>
      <c r="E31" s="405"/>
      <c r="F31" s="405"/>
      <c r="G31" s="405"/>
      <c r="H31" s="405"/>
      <c r="I31" s="405"/>
      <c r="J31" s="405"/>
      <c r="K31" s="287"/>
    </row>
    <row r="32" spans="2:11" ht="15" customHeight="1">
      <c r="B32" s="290"/>
      <c r="C32" s="291"/>
      <c r="D32" s="405" t="s">
        <v>1075</v>
      </c>
      <c r="E32" s="405"/>
      <c r="F32" s="405"/>
      <c r="G32" s="405"/>
      <c r="H32" s="405"/>
      <c r="I32" s="405"/>
      <c r="J32" s="405"/>
      <c r="K32" s="287"/>
    </row>
    <row r="33" spans="2:11" ht="15" customHeight="1">
      <c r="B33" s="290"/>
      <c r="C33" s="291"/>
      <c r="D33" s="405" t="s">
        <v>1076</v>
      </c>
      <c r="E33" s="405"/>
      <c r="F33" s="405"/>
      <c r="G33" s="405"/>
      <c r="H33" s="405"/>
      <c r="I33" s="405"/>
      <c r="J33" s="405"/>
      <c r="K33" s="287"/>
    </row>
    <row r="34" spans="2:11" ht="15" customHeight="1">
      <c r="B34" s="290"/>
      <c r="C34" s="291"/>
      <c r="D34" s="289"/>
      <c r="E34" s="293" t="s">
        <v>126</v>
      </c>
      <c r="F34" s="289"/>
      <c r="G34" s="405" t="s">
        <v>1077</v>
      </c>
      <c r="H34" s="405"/>
      <c r="I34" s="405"/>
      <c r="J34" s="405"/>
      <c r="K34" s="287"/>
    </row>
    <row r="35" spans="2:11" ht="30.75" customHeight="1">
      <c r="B35" s="290"/>
      <c r="C35" s="291"/>
      <c r="D35" s="289"/>
      <c r="E35" s="293" t="s">
        <v>1078</v>
      </c>
      <c r="F35" s="289"/>
      <c r="G35" s="405" t="s">
        <v>1079</v>
      </c>
      <c r="H35" s="405"/>
      <c r="I35" s="405"/>
      <c r="J35" s="405"/>
      <c r="K35" s="287"/>
    </row>
    <row r="36" spans="2:11" ht="15" customHeight="1">
      <c r="B36" s="290"/>
      <c r="C36" s="291"/>
      <c r="D36" s="289"/>
      <c r="E36" s="293" t="s">
        <v>52</v>
      </c>
      <c r="F36" s="289"/>
      <c r="G36" s="405" t="s">
        <v>1080</v>
      </c>
      <c r="H36" s="405"/>
      <c r="I36" s="405"/>
      <c r="J36" s="405"/>
      <c r="K36" s="287"/>
    </row>
    <row r="37" spans="2:11" ht="15" customHeight="1">
      <c r="B37" s="290"/>
      <c r="C37" s="291"/>
      <c r="D37" s="289"/>
      <c r="E37" s="293" t="s">
        <v>127</v>
      </c>
      <c r="F37" s="289"/>
      <c r="G37" s="405" t="s">
        <v>1081</v>
      </c>
      <c r="H37" s="405"/>
      <c r="I37" s="405"/>
      <c r="J37" s="405"/>
      <c r="K37" s="287"/>
    </row>
    <row r="38" spans="2:11" ht="15" customHeight="1">
      <c r="B38" s="290"/>
      <c r="C38" s="291"/>
      <c r="D38" s="289"/>
      <c r="E38" s="293" t="s">
        <v>128</v>
      </c>
      <c r="F38" s="289"/>
      <c r="G38" s="405" t="s">
        <v>1082</v>
      </c>
      <c r="H38" s="405"/>
      <c r="I38" s="405"/>
      <c r="J38" s="405"/>
      <c r="K38" s="287"/>
    </row>
    <row r="39" spans="2:11" ht="15" customHeight="1">
      <c r="B39" s="290"/>
      <c r="C39" s="291"/>
      <c r="D39" s="289"/>
      <c r="E39" s="293" t="s">
        <v>129</v>
      </c>
      <c r="F39" s="289"/>
      <c r="G39" s="405" t="s">
        <v>1083</v>
      </c>
      <c r="H39" s="405"/>
      <c r="I39" s="405"/>
      <c r="J39" s="405"/>
      <c r="K39" s="287"/>
    </row>
    <row r="40" spans="2:11" ht="15" customHeight="1">
      <c r="B40" s="290"/>
      <c r="C40" s="291"/>
      <c r="D40" s="289"/>
      <c r="E40" s="293" t="s">
        <v>1084</v>
      </c>
      <c r="F40" s="289"/>
      <c r="G40" s="405" t="s">
        <v>1085</v>
      </c>
      <c r="H40" s="405"/>
      <c r="I40" s="405"/>
      <c r="J40" s="405"/>
      <c r="K40" s="287"/>
    </row>
    <row r="41" spans="2:11" ht="15" customHeight="1">
      <c r="B41" s="290"/>
      <c r="C41" s="291"/>
      <c r="D41" s="289"/>
      <c r="E41" s="293"/>
      <c r="F41" s="289"/>
      <c r="G41" s="405" t="s">
        <v>1086</v>
      </c>
      <c r="H41" s="405"/>
      <c r="I41" s="405"/>
      <c r="J41" s="405"/>
      <c r="K41" s="287"/>
    </row>
    <row r="42" spans="2:11" ht="15" customHeight="1">
      <c r="B42" s="290"/>
      <c r="C42" s="291"/>
      <c r="D42" s="289"/>
      <c r="E42" s="293" t="s">
        <v>1087</v>
      </c>
      <c r="F42" s="289"/>
      <c r="G42" s="405" t="s">
        <v>1088</v>
      </c>
      <c r="H42" s="405"/>
      <c r="I42" s="405"/>
      <c r="J42" s="405"/>
      <c r="K42" s="287"/>
    </row>
    <row r="43" spans="2:11" ht="15" customHeight="1">
      <c r="B43" s="290"/>
      <c r="C43" s="291"/>
      <c r="D43" s="289"/>
      <c r="E43" s="293" t="s">
        <v>131</v>
      </c>
      <c r="F43" s="289"/>
      <c r="G43" s="405" t="s">
        <v>1089</v>
      </c>
      <c r="H43" s="405"/>
      <c r="I43" s="405"/>
      <c r="J43" s="405"/>
      <c r="K43" s="287"/>
    </row>
    <row r="44" spans="2:11" ht="12.75" customHeight="1">
      <c r="B44" s="290"/>
      <c r="C44" s="291"/>
      <c r="D44" s="289"/>
      <c r="E44" s="289"/>
      <c r="F44" s="289"/>
      <c r="G44" s="289"/>
      <c r="H44" s="289"/>
      <c r="I44" s="289"/>
      <c r="J44" s="289"/>
      <c r="K44" s="287"/>
    </row>
    <row r="45" spans="2:11" ht="15" customHeight="1">
      <c r="B45" s="290"/>
      <c r="C45" s="291"/>
      <c r="D45" s="405" t="s">
        <v>1090</v>
      </c>
      <c r="E45" s="405"/>
      <c r="F45" s="405"/>
      <c r="G45" s="405"/>
      <c r="H45" s="405"/>
      <c r="I45" s="405"/>
      <c r="J45" s="405"/>
      <c r="K45" s="287"/>
    </row>
    <row r="46" spans="2:11" ht="15" customHeight="1">
      <c r="B46" s="290"/>
      <c r="C46" s="291"/>
      <c r="D46" s="291"/>
      <c r="E46" s="405" t="s">
        <v>1091</v>
      </c>
      <c r="F46" s="405"/>
      <c r="G46" s="405"/>
      <c r="H46" s="405"/>
      <c r="I46" s="405"/>
      <c r="J46" s="405"/>
      <c r="K46" s="287"/>
    </row>
    <row r="47" spans="2:11" ht="15" customHeight="1">
      <c r="B47" s="290"/>
      <c r="C47" s="291"/>
      <c r="D47" s="291"/>
      <c r="E47" s="405" t="s">
        <v>1092</v>
      </c>
      <c r="F47" s="405"/>
      <c r="G47" s="405"/>
      <c r="H47" s="405"/>
      <c r="I47" s="405"/>
      <c r="J47" s="405"/>
      <c r="K47" s="287"/>
    </row>
    <row r="48" spans="2:11" ht="15" customHeight="1">
      <c r="B48" s="290"/>
      <c r="C48" s="291"/>
      <c r="D48" s="291"/>
      <c r="E48" s="405" t="s">
        <v>1093</v>
      </c>
      <c r="F48" s="405"/>
      <c r="G48" s="405"/>
      <c r="H48" s="405"/>
      <c r="I48" s="405"/>
      <c r="J48" s="405"/>
      <c r="K48" s="287"/>
    </row>
    <row r="49" spans="2:11" ht="15" customHeight="1">
      <c r="B49" s="290"/>
      <c r="C49" s="291"/>
      <c r="D49" s="405" t="s">
        <v>1094</v>
      </c>
      <c r="E49" s="405"/>
      <c r="F49" s="405"/>
      <c r="G49" s="405"/>
      <c r="H49" s="405"/>
      <c r="I49" s="405"/>
      <c r="J49" s="405"/>
      <c r="K49" s="287"/>
    </row>
    <row r="50" spans="2:11" ht="25.5" customHeight="1">
      <c r="B50" s="286"/>
      <c r="C50" s="407" t="s">
        <v>1095</v>
      </c>
      <c r="D50" s="407"/>
      <c r="E50" s="407"/>
      <c r="F50" s="407"/>
      <c r="G50" s="407"/>
      <c r="H50" s="407"/>
      <c r="I50" s="407"/>
      <c r="J50" s="407"/>
      <c r="K50" s="287"/>
    </row>
    <row r="51" spans="2:11" ht="5.25" customHeight="1">
      <c r="B51" s="286"/>
      <c r="C51" s="288"/>
      <c r="D51" s="288"/>
      <c r="E51" s="288"/>
      <c r="F51" s="288"/>
      <c r="G51" s="288"/>
      <c r="H51" s="288"/>
      <c r="I51" s="288"/>
      <c r="J51" s="288"/>
      <c r="K51" s="287"/>
    </row>
    <row r="52" spans="2:11" ht="15" customHeight="1">
      <c r="B52" s="286"/>
      <c r="C52" s="405" t="s">
        <v>1096</v>
      </c>
      <c r="D52" s="405"/>
      <c r="E52" s="405"/>
      <c r="F52" s="405"/>
      <c r="G52" s="405"/>
      <c r="H52" s="405"/>
      <c r="I52" s="405"/>
      <c r="J52" s="405"/>
      <c r="K52" s="287"/>
    </row>
    <row r="53" spans="2:11" ht="15" customHeight="1">
      <c r="B53" s="286"/>
      <c r="C53" s="405" t="s">
        <v>1097</v>
      </c>
      <c r="D53" s="405"/>
      <c r="E53" s="405"/>
      <c r="F53" s="405"/>
      <c r="G53" s="405"/>
      <c r="H53" s="405"/>
      <c r="I53" s="405"/>
      <c r="J53" s="405"/>
      <c r="K53" s="287"/>
    </row>
    <row r="54" spans="2:11" ht="12.75" customHeight="1">
      <c r="B54" s="286"/>
      <c r="C54" s="289"/>
      <c r="D54" s="289"/>
      <c r="E54" s="289"/>
      <c r="F54" s="289"/>
      <c r="G54" s="289"/>
      <c r="H54" s="289"/>
      <c r="I54" s="289"/>
      <c r="J54" s="289"/>
      <c r="K54" s="287"/>
    </row>
    <row r="55" spans="2:11" ht="15" customHeight="1">
      <c r="B55" s="286"/>
      <c r="C55" s="405" t="s">
        <v>1098</v>
      </c>
      <c r="D55" s="405"/>
      <c r="E55" s="405"/>
      <c r="F55" s="405"/>
      <c r="G55" s="405"/>
      <c r="H55" s="405"/>
      <c r="I55" s="405"/>
      <c r="J55" s="405"/>
      <c r="K55" s="287"/>
    </row>
    <row r="56" spans="2:11" ht="15" customHeight="1">
      <c r="B56" s="286"/>
      <c r="C56" s="291"/>
      <c r="D56" s="405" t="s">
        <v>1099</v>
      </c>
      <c r="E56" s="405"/>
      <c r="F56" s="405"/>
      <c r="G56" s="405"/>
      <c r="H56" s="405"/>
      <c r="I56" s="405"/>
      <c r="J56" s="405"/>
      <c r="K56" s="287"/>
    </row>
    <row r="57" spans="2:11" ht="15" customHeight="1">
      <c r="B57" s="286"/>
      <c r="C57" s="291"/>
      <c r="D57" s="405" t="s">
        <v>1100</v>
      </c>
      <c r="E57" s="405"/>
      <c r="F57" s="405"/>
      <c r="G57" s="405"/>
      <c r="H57" s="405"/>
      <c r="I57" s="405"/>
      <c r="J57" s="405"/>
      <c r="K57" s="287"/>
    </row>
    <row r="58" spans="2:11" ht="15" customHeight="1">
      <c r="B58" s="286"/>
      <c r="C58" s="291"/>
      <c r="D58" s="405" t="s">
        <v>1101</v>
      </c>
      <c r="E58" s="405"/>
      <c r="F58" s="405"/>
      <c r="G58" s="405"/>
      <c r="H58" s="405"/>
      <c r="I58" s="405"/>
      <c r="J58" s="405"/>
      <c r="K58" s="287"/>
    </row>
    <row r="59" spans="2:11" ht="15" customHeight="1">
      <c r="B59" s="286"/>
      <c r="C59" s="291"/>
      <c r="D59" s="405" t="s">
        <v>1102</v>
      </c>
      <c r="E59" s="405"/>
      <c r="F59" s="405"/>
      <c r="G59" s="405"/>
      <c r="H59" s="405"/>
      <c r="I59" s="405"/>
      <c r="J59" s="405"/>
      <c r="K59" s="287"/>
    </row>
    <row r="60" spans="2:11" ht="15" customHeight="1">
      <c r="B60" s="286"/>
      <c r="C60" s="291"/>
      <c r="D60" s="409" t="s">
        <v>1103</v>
      </c>
      <c r="E60" s="409"/>
      <c r="F60" s="409"/>
      <c r="G60" s="409"/>
      <c r="H60" s="409"/>
      <c r="I60" s="409"/>
      <c r="J60" s="409"/>
      <c r="K60" s="287"/>
    </row>
    <row r="61" spans="2:11" ht="15" customHeight="1">
      <c r="B61" s="286"/>
      <c r="C61" s="291"/>
      <c r="D61" s="405" t="s">
        <v>1104</v>
      </c>
      <c r="E61" s="405"/>
      <c r="F61" s="405"/>
      <c r="G61" s="405"/>
      <c r="H61" s="405"/>
      <c r="I61" s="405"/>
      <c r="J61" s="405"/>
      <c r="K61" s="287"/>
    </row>
    <row r="62" spans="2:11" ht="12.75" customHeight="1">
      <c r="B62" s="286"/>
      <c r="C62" s="291"/>
      <c r="D62" s="291"/>
      <c r="E62" s="294"/>
      <c r="F62" s="291"/>
      <c r="G62" s="291"/>
      <c r="H62" s="291"/>
      <c r="I62" s="291"/>
      <c r="J62" s="291"/>
      <c r="K62" s="287"/>
    </row>
    <row r="63" spans="2:11" ht="15" customHeight="1">
      <c r="B63" s="286"/>
      <c r="C63" s="291"/>
      <c r="D63" s="405" t="s">
        <v>1105</v>
      </c>
      <c r="E63" s="405"/>
      <c r="F63" s="405"/>
      <c r="G63" s="405"/>
      <c r="H63" s="405"/>
      <c r="I63" s="405"/>
      <c r="J63" s="405"/>
      <c r="K63" s="287"/>
    </row>
    <row r="64" spans="2:11" ht="15" customHeight="1">
      <c r="B64" s="286"/>
      <c r="C64" s="291"/>
      <c r="D64" s="409" t="s">
        <v>1106</v>
      </c>
      <c r="E64" s="409"/>
      <c r="F64" s="409"/>
      <c r="G64" s="409"/>
      <c r="H64" s="409"/>
      <c r="I64" s="409"/>
      <c r="J64" s="409"/>
      <c r="K64" s="287"/>
    </row>
    <row r="65" spans="2:11" ht="15" customHeight="1">
      <c r="B65" s="286"/>
      <c r="C65" s="291"/>
      <c r="D65" s="405" t="s">
        <v>1107</v>
      </c>
      <c r="E65" s="405"/>
      <c r="F65" s="405"/>
      <c r="G65" s="405"/>
      <c r="H65" s="405"/>
      <c r="I65" s="405"/>
      <c r="J65" s="405"/>
      <c r="K65" s="287"/>
    </row>
    <row r="66" spans="2:11" ht="15" customHeight="1">
      <c r="B66" s="286"/>
      <c r="C66" s="291"/>
      <c r="D66" s="405" t="s">
        <v>1108</v>
      </c>
      <c r="E66" s="405"/>
      <c r="F66" s="405"/>
      <c r="G66" s="405"/>
      <c r="H66" s="405"/>
      <c r="I66" s="405"/>
      <c r="J66" s="405"/>
      <c r="K66" s="287"/>
    </row>
    <row r="67" spans="2:11" ht="15" customHeight="1">
      <c r="B67" s="286"/>
      <c r="C67" s="291"/>
      <c r="D67" s="405" t="s">
        <v>1109</v>
      </c>
      <c r="E67" s="405"/>
      <c r="F67" s="405"/>
      <c r="G67" s="405"/>
      <c r="H67" s="405"/>
      <c r="I67" s="405"/>
      <c r="J67" s="405"/>
      <c r="K67" s="287"/>
    </row>
    <row r="68" spans="2:11" ht="15" customHeight="1">
      <c r="B68" s="286"/>
      <c r="C68" s="291"/>
      <c r="D68" s="405" t="s">
        <v>1110</v>
      </c>
      <c r="E68" s="405"/>
      <c r="F68" s="405"/>
      <c r="G68" s="405"/>
      <c r="H68" s="405"/>
      <c r="I68" s="405"/>
      <c r="J68" s="405"/>
      <c r="K68" s="287"/>
    </row>
    <row r="69" spans="2:11" ht="12.75" customHeight="1">
      <c r="B69" s="295"/>
      <c r="C69" s="296"/>
      <c r="D69" s="296"/>
      <c r="E69" s="296"/>
      <c r="F69" s="296"/>
      <c r="G69" s="296"/>
      <c r="H69" s="296"/>
      <c r="I69" s="296"/>
      <c r="J69" s="296"/>
      <c r="K69" s="297"/>
    </row>
    <row r="70" spans="2:11" ht="18.75" customHeight="1">
      <c r="B70" s="298"/>
      <c r="C70" s="298"/>
      <c r="D70" s="298"/>
      <c r="E70" s="298"/>
      <c r="F70" s="298"/>
      <c r="G70" s="298"/>
      <c r="H70" s="298"/>
      <c r="I70" s="298"/>
      <c r="J70" s="298"/>
      <c r="K70" s="299"/>
    </row>
    <row r="71" spans="2:11" ht="18.75" customHeight="1">
      <c r="B71" s="299"/>
      <c r="C71" s="299"/>
      <c r="D71" s="299"/>
      <c r="E71" s="299"/>
      <c r="F71" s="299"/>
      <c r="G71" s="299"/>
      <c r="H71" s="299"/>
      <c r="I71" s="299"/>
      <c r="J71" s="299"/>
      <c r="K71" s="299"/>
    </row>
    <row r="72" spans="2:11" ht="7.5" customHeight="1">
      <c r="B72" s="300"/>
      <c r="C72" s="301"/>
      <c r="D72" s="301"/>
      <c r="E72" s="301"/>
      <c r="F72" s="301"/>
      <c r="G72" s="301"/>
      <c r="H72" s="301"/>
      <c r="I72" s="301"/>
      <c r="J72" s="301"/>
      <c r="K72" s="302"/>
    </row>
    <row r="73" spans="2:11" ht="45" customHeight="1">
      <c r="B73" s="303"/>
      <c r="C73" s="410" t="s">
        <v>101</v>
      </c>
      <c r="D73" s="410"/>
      <c r="E73" s="410"/>
      <c r="F73" s="410"/>
      <c r="G73" s="410"/>
      <c r="H73" s="410"/>
      <c r="I73" s="410"/>
      <c r="J73" s="410"/>
      <c r="K73" s="304"/>
    </row>
    <row r="74" spans="2:11" ht="17.25" customHeight="1">
      <c r="B74" s="303"/>
      <c r="C74" s="305" t="s">
        <v>1111</v>
      </c>
      <c r="D74" s="305"/>
      <c r="E74" s="305"/>
      <c r="F74" s="305" t="s">
        <v>1112</v>
      </c>
      <c r="G74" s="306"/>
      <c r="H74" s="305" t="s">
        <v>127</v>
      </c>
      <c r="I74" s="305" t="s">
        <v>56</v>
      </c>
      <c r="J74" s="305" t="s">
        <v>1113</v>
      </c>
      <c r="K74" s="304"/>
    </row>
    <row r="75" spans="2:11" ht="17.25" customHeight="1">
      <c r="B75" s="303"/>
      <c r="C75" s="307" t="s">
        <v>1114</v>
      </c>
      <c r="D75" s="307"/>
      <c r="E75" s="307"/>
      <c r="F75" s="308" t="s">
        <v>1115</v>
      </c>
      <c r="G75" s="309"/>
      <c r="H75" s="307"/>
      <c r="I75" s="307"/>
      <c r="J75" s="307" t="s">
        <v>1116</v>
      </c>
      <c r="K75" s="304"/>
    </row>
    <row r="76" spans="2:11" ht="5.25" customHeight="1">
      <c r="B76" s="303"/>
      <c r="C76" s="310"/>
      <c r="D76" s="310"/>
      <c r="E76" s="310"/>
      <c r="F76" s="310"/>
      <c r="G76" s="311"/>
      <c r="H76" s="310"/>
      <c r="I76" s="310"/>
      <c r="J76" s="310"/>
      <c r="K76" s="304"/>
    </row>
    <row r="77" spans="2:11" ht="15" customHeight="1">
      <c r="B77" s="303"/>
      <c r="C77" s="293" t="s">
        <v>52</v>
      </c>
      <c r="D77" s="310"/>
      <c r="E77" s="310"/>
      <c r="F77" s="312" t="s">
        <v>1117</v>
      </c>
      <c r="G77" s="311"/>
      <c r="H77" s="293" t="s">
        <v>1118</v>
      </c>
      <c r="I77" s="293" t="s">
        <v>1119</v>
      </c>
      <c r="J77" s="293">
        <v>20</v>
      </c>
      <c r="K77" s="304"/>
    </row>
    <row r="78" spans="2:11" ht="15" customHeight="1">
      <c r="B78" s="303"/>
      <c r="C78" s="293" t="s">
        <v>1120</v>
      </c>
      <c r="D78" s="293"/>
      <c r="E78" s="293"/>
      <c r="F78" s="312" t="s">
        <v>1117</v>
      </c>
      <c r="G78" s="311"/>
      <c r="H78" s="293" t="s">
        <v>1121</v>
      </c>
      <c r="I78" s="293" t="s">
        <v>1119</v>
      </c>
      <c r="J78" s="293">
        <v>120</v>
      </c>
      <c r="K78" s="304"/>
    </row>
    <row r="79" spans="2:11" ht="15" customHeight="1">
      <c r="B79" s="313"/>
      <c r="C79" s="293" t="s">
        <v>1122</v>
      </c>
      <c r="D79" s="293"/>
      <c r="E79" s="293"/>
      <c r="F79" s="312" t="s">
        <v>1123</v>
      </c>
      <c r="G79" s="311"/>
      <c r="H79" s="293" t="s">
        <v>1124</v>
      </c>
      <c r="I79" s="293" t="s">
        <v>1119</v>
      </c>
      <c r="J79" s="293">
        <v>50</v>
      </c>
      <c r="K79" s="304"/>
    </row>
    <row r="80" spans="2:11" ht="15" customHeight="1">
      <c r="B80" s="313"/>
      <c r="C80" s="293" t="s">
        <v>1125</v>
      </c>
      <c r="D80" s="293"/>
      <c r="E80" s="293"/>
      <c r="F80" s="312" t="s">
        <v>1117</v>
      </c>
      <c r="G80" s="311"/>
      <c r="H80" s="293" t="s">
        <v>1126</v>
      </c>
      <c r="I80" s="293" t="s">
        <v>1127</v>
      </c>
      <c r="J80" s="293"/>
      <c r="K80" s="304"/>
    </row>
    <row r="81" spans="2:11" ht="15" customHeight="1">
      <c r="B81" s="313"/>
      <c r="C81" s="314" t="s">
        <v>1128</v>
      </c>
      <c r="D81" s="314"/>
      <c r="E81" s="314"/>
      <c r="F81" s="315" t="s">
        <v>1123</v>
      </c>
      <c r="G81" s="314"/>
      <c r="H81" s="314" t="s">
        <v>1129</v>
      </c>
      <c r="I81" s="314" t="s">
        <v>1119</v>
      </c>
      <c r="J81" s="314">
        <v>15</v>
      </c>
      <c r="K81" s="304"/>
    </row>
    <row r="82" spans="2:11" ht="15" customHeight="1">
      <c r="B82" s="313"/>
      <c r="C82" s="314" t="s">
        <v>1130</v>
      </c>
      <c r="D82" s="314"/>
      <c r="E82" s="314"/>
      <c r="F82" s="315" t="s">
        <v>1123</v>
      </c>
      <c r="G82" s="314"/>
      <c r="H82" s="314" t="s">
        <v>1131</v>
      </c>
      <c r="I82" s="314" t="s">
        <v>1119</v>
      </c>
      <c r="J82" s="314">
        <v>15</v>
      </c>
      <c r="K82" s="304"/>
    </row>
    <row r="83" spans="2:11" ht="15" customHeight="1">
      <c r="B83" s="313"/>
      <c r="C83" s="314" t="s">
        <v>1132</v>
      </c>
      <c r="D83" s="314"/>
      <c r="E83" s="314"/>
      <c r="F83" s="315" t="s">
        <v>1123</v>
      </c>
      <c r="G83" s="314"/>
      <c r="H83" s="314" t="s">
        <v>1133</v>
      </c>
      <c r="I83" s="314" t="s">
        <v>1119</v>
      </c>
      <c r="J83" s="314">
        <v>20</v>
      </c>
      <c r="K83" s="304"/>
    </row>
    <row r="84" spans="2:11" ht="15" customHeight="1">
      <c r="B84" s="313"/>
      <c r="C84" s="314" t="s">
        <v>1134</v>
      </c>
      <c r="D84" s="314"/>
      <c r="E84" s="314"/>
      <c r="F84" s="315" t="s">
        <v>1123</v>
      </c>
      <c r="G84" s="314"/>
      <c r="H84" s="314" t="s">
        <v>1135</v>
      </c>
      <c r="I84" s="314" t="s">
        <v>1119</v>
      </c>
      <c r="J84" s="314">
        <v>20</v>
      </c>
      <c r="K84" s="304"/>
    </row>
    <row r="85" spans="2:11" ht="15" customHeight="1">
      <c r="B85" s="313"/>
      <c r="C85" s="293" t="s">
        <v>1136</v>
      </c>
      <c r="D85" s="293"/>
      <c r="E85" s="293"/>
      <c r="F85" s="312" t="s">
        <v>1123</v>
      </c>
      <c r="G85" s="311"/>
      <c r="H85" s="293" t="s">
        <v>1137</v>
      </c>
      <c r="I85" s="293" t="s">
        <v>1119</v>
      </c>
      <c r="J85" s="293">
        <v>50</v>
      </c>
      <c r="K85" s="304"/>
    </row>
    <row r="86" spans="2:11" ht="15" customHeight="1">
      <c r="B86" s="313"/>
      <c r="C86" s="293" t="s">
        <v>1138</v>
      </c>
      <c r="D86" s="293"/>
      <c r="E86" s="293"/>
      <c r="F86" s="312" t="s">
        <v>1123</v>
      </c>
      <c r="G86" s="311"/>
      <c r="H86" s="293" t="s">
        <v>1139</v>
      </c>
      <c r="I86" s="293" t="s">
        <v>1119</v>
      </c>
      <c r="J86" s="293">
        <v>20</v>
      </c>
      <c r="K86" s="304"/>
    </row>
    <row r="87" spans="2:11" ht="15" customHeight="1">
      <c r="B87" s="313"/>
      <c r="C87" s="293" t="s">
        <v>1140</v>
      </c>
      <c r="D87" s="293"/>
      <c r="E87" s="293"/>
      <c r="F87" s="312" t="s">
        <v>1123</v>
      </c>
      <c r="G87" s="311"/>
      <c r="H87" s="293" t="s">
        <v>1141</v>
      </c>
      <c r="I87" s="293" t="s">
        <v>1119</v>
      </c>
      <c r="J87" s="293">
        <v>20</v>
      </c>
      <c r="K87" s="304"/>
    </row>
    <row r="88" spans="2:11" ht="15" customHeight="1">
      <c r="B88" s="313"/>
      <c r="C88" s="293" t="s">
        <v>1142</v>
      </c>
      <c r="D88" s="293"/>
      <c r="E88" s="293"/>
      <c r="F88" s="312" t="s">
        <v>1123</v>
      </c>
      <c r="G88" s="311"/>
      <c r="H88" s="293" t="s">
        <v>1143</v>
      </c>
      <c r="I88" s="293" t="s">
        <v>1119</v>
      </c>
      <c r="J88" s="293">
        <v>50</v>
      </c>
      <c r="K88" s="304"/>
    </row>
    <row r="89" spans="2:11" ht="15" customHeight="1">
      <c r="B89" s="313"/>
      <c r="C89" s="293" t="s">
        <v>1144</v>
      </c>
      <c r="D89" s="293"/>
      <c r="E89" s="293"/>
      <c r="F89" s="312" t="s">
        <v>1123</v>
      </c>
      <c r="G89" s="311"/>
      <c r="H89" s="293" t="s">
        <v>1144</v>
      </c>
      <c r="I89" s="293" t="s">
        <v>1119</v>
      </c>
      <c r="J89" s="293">
        <v>50</v>
      </c>
      <c r="K89" s="304"/>
    </row>
    <row r="90" spans="2:11" ht="15" customHeight="1">
      <c r="B90" s="313"/>
      <c r="C90" s="293" t="s">
        <v>132</v>
      </c>
      <c r="D90" s="293"/>
      <c r="E90" s="293"/>
      <c r="F90" s="312" t="s">
        <v>1123</v>
      </c>
      <c r="G90" s="311"/>
      <c r="H90" s="293" t="s">
        <v>1145</v>
      </c>
      <c r="I90" s="293" t="s">
        <v>1119</v>
      </c>
      <c r="J90" s="293">
        <v>255</v>
      </c>
      <c r="K90" s="304"/>
    </row>
    <row r="91" spans="2:11" ht="15" customHeight="1">
      <c r="B91" s="313"/>
      <c r="C91" s="293" t="s">
        <v>1146</v>
      </c>
      <c r="D91" s="293"/>
      <c r="E91" s="293"/>
      <c r="F91" s="312" t="s">
        <v>1117</v>
      </c>
      <c r="G91" s="311"/>
      <c r="H91" s="293" t="s">
        <v>1147</v>
      </c>
      <c r="I91" s="293" t="s">
        <v>1148</v>
      </c>
      <c r="J91" s="293"/>
      <c r="K91" s="304"/>
    </row>
    <row r="92" spans="2:11" ht="15" customHeight="1">
      <c r="B92" s="313"/>
      <c r="C92" s="293" t="s">
        <v>1149</v>
      </c>
      <c r="D92" s="293"/>
      <c r="E92" s="293"/>
      <c r="F92" s="312" t="s">
        <v>1117</v>
      </c>
      <c r="G92" s="311"/>
      <c r="H92" s="293" t="s">
        <v>1150</v>
      </c>
      <c r="I92" s="293" t="s">
        <v>1151</v>
      </c>
      <c r="J92" s="293"/>
      <c r="K92" s="304"/>
    </row>
    <row r="93" spans="2:11" ht="15" customHeight="1">
      <c r="B93" s="313"/>
      <c r="C93" s="293" t="s">
        <v>1152</v>
      </c>
      <c r="D93" s="293"/>
      <c r="E93" s="293"/>
      <c r="F93" s="312" t="s">
        <v>1117</v>
      </c>
      <c r="G93" s="311"/>
      <c r="H93" s="293" t="s">
        <v>1152</v>
      </c>
      <c r="I93" s="293" t="s">
        <v>1151</v>
      </c>
      <c r="J93" s="293"/>
      <c r="K93" s="304"/>
    </row>
    <row r="94" spans="2:11" ht="15" customHeight="1">
      <c r="B94" s="313"/>
      <c r="C94" s="293" t="s">
        <v>37</v>
      </c>
      <c r="D94" s="293"/>
      <c r="E94" s="293"/>
      <c r="F94" s="312" t="s">
        <v>1117</v>
      </c>
      <c r="G94" s="311"/>
      <c r="H94" s="293" t="s">
        <v>1153</v>
      </c>
      <c r="I94" s="293" t="s">
        <v>1151</v>
      </c>
      <c r="J94" s="293"/>
      <c r="K94" s="304"/>
    </row>
    <row r="95" spans="2:11" ht="15" customHeight="1">
      <c r="B95" s="313"/>
      <c r="C95" s="293" t="s">
        <v>47</v>
      </c>
      <c r="D95" s="293"/>
      <c r="E95" s="293"/>
      <c r="F95" s="312" t="s">
        <v>1117</v>
      </c>
      <c r="G95" s="311"/>
      <c r="H95" s="293" t="s">
        <v>1154</v>
      </c>
      <c r="I95" s="293" t="s">
        <v>1151</v>
      </c>
      <c r="J95" s="293"/>
      <c r="K95" s="304"/>
    </row>
    <row r="96" spans="2:11" ht="15" customHeight="1">
      <c r="B96" s="316"/>
      <c r="C96" s="317"/>
      <c r="D96" s="317"/>
      <c r="E96" s="317"/>
      <c r="F96" s="317"/>
      <c r="G96" s="317"/>
      <c r="H96" s="317"/>
      <c r="I96" s="317"/>
      <c r="J96" s="317"/>
      <c r="K96" s="318"/>
    </row>
    <row r="97" spans="2:11" ht="18.75" customHeight="1">
      <c r="B97" s="319"/>
      <c r="C97" s="320"/>
      <c r="D97" s="320"/>
      <c r="E97" s="320"/>
      <c r="F97" s="320"/>
      <c r="G97" s="320"/>
      <c r="H97" s="320"/>
      <c r="I97" s="320"/>
      <c r="J97" s="320"/>
      <c r="K97" s="319"/>
    </row>
    <row r="98" spans="2:11" ht="18.75" customHeight="1">
      <c r="B98" s="299"/>
      <c r="C98" s="299"/>
      <c r="D98" s="299"/>
      <c r="E98" s="299"/>
      <c r="F98" s="299"/>
      <c r="G98" s="299"/>
      <c r="H98" s="299"/>
      <c r="I98" s="299"/>
      <c r="J98" s="299"/>
      <c r="K98" s="299"/>
    </row>
    <row r="99" spans="2:11" ht="7.5" customHeight="1">
      <c r="B99" s="300"/>
      <c r="C99" s="301"/>
      <c r="D99" s="301"/>
      <c r="E99" s="301"/>
      <c r="F99" s="301"/>
      <c r="G99" s="301"/>
      <c r="H99" s="301"/>
      <c r="I99" s="301"/>
      <c r="J99" s="301"/>
      <c r="K99" s="302"/>
    </row>
    <row r="100" spans="2:11" ht="45" customHeight="1">
      <c r="B100" s="303"/>
      <c r="C100" s="410" t="s">
        <v>1155</v>
      </c>
      <c r="D100" s="410"/>
      <c r="E100" s="410"/>
      <c r="F100" s="410"/>
      <c r="G100" s="410"/>
      <c r="H100" s="410"/>
      <c r="I100" s="410"/>
      <c r="J100" s="410"/>
      <c r="K100" s="304"/>
    </row>
    <row r="101" spans="2:11" ht="17.25" customHeight="1">
      <c r="B101" s="303"/>
      <c r="C101" s="305" t="s">
        <v>1111</v>
      </c>
      <c r="D101" s="305"/>
      <c r="E101" s="305"/>
      <c r="F101" s="305" t="s">
        <v>1112</v>
      </c>
      <c r="G101" s="306"/>
      <c r="H101" s="305" t="s">
        <v>127</v>
      </c>
      <c r="I101" s="305" t="s">
        <v>56</v>
      </c>
      <c r="J101" s="305" t="s">
        <v>1113</v>
      </c>
      <c r="K101" s="304"/>
    </row>
    <row r="102" spans="2:11" ht="17.25" customHeight="1">
      <c r="B102" s="303"/>
      <c r="C102" s="307" t="s">
        <v>1114</v>
      </c>
      <c r="D102" s="307"/>
      <c r="E102" s="307"/>
      <c r="F102" s="308" t="s">
        <v>1115</v>
      </c>
      <c r="G102" s="309"/>
      <c r="H102" s="307"/>
      <c r="I102" s="307"/>
      <c r="J102" s="307" t="s">
        <v>1116</v>
      </c>
      <c r="K102" s="304"/>
    </row>
    <row r="103" spans="2:11" ht="5.25" customHeight="1">
      <c r="B103" s="303"/>
      <c r="C103" s="305"/>
      <c r="D103" s="305"/>
      <c r="E103" s="305"/>
      <c r="F103" s="305"/>
      <c r="G103" s="321"/>
      <c r="H103" s="305"/>
      <c r="I103" s="305"/>
      <c r="J103" s="305"/>
      <c r="K103" s="304"/>
    </row>
    <row r="104" spans="2:11" ht="15" customHeight="1">
      <c r="B104" s="303"/>
      <c r="C104" s="293" t="s">
        <v>52</v>
      </c>
      <c r="D104" s="310"/>
      <c r="E104" s="310"/>
      <c r="F104" s="312" t="s">
        <v>1117</v>
      </c>
      <c r="G104" s="321"/>
      <c r="H104" s="293" t="s">
        <v>1156</v>
      </c>
      <c r="I104" s="293" t="s">
        <v>1119</v>
      </c>
      <c r="J104" s="293">
        <v>20</v>
      </c>
      <c r="K104" s="304"/>
    </row>
    <row r="105" spans="2:11" ht="15" customHeight="1">
      <c r="B105" s="303"/>
      <c r="C105" s="293" t="s">
        <v>1120</v>
      </c>
      <c r="D105" s="293"/>
      <c r="E105" s="293"/>
      <c r="F105" s="312" t="s">
        <v>1117</v>
      </c>
      <c r="G105" s="293"/>
      <c r="H105" s="293" t="s">
        <v>1156</v>
      </c>
      <c r="I105" s="293" t="s">
        <v>1119</v>
      </c>
      <c r="J105" s="293">
        <v>120</v>
      </c>
      <c r="K105" s="304"/>
    </row>
    <row r="106" spans="2:11" ht="15" customHeight="1">
      <c r="B106" s="313"/>
      <c r="C106" s="293" t="s">
        <v>1122</v>
      </c>
      <c r="D106" s="293"/>
      <c r="E106" s="293"/>
      <c r="F106" s="312" t="s">
        <v>1123</v>
      </c>
      <c r="G106" s="293"/>
      <c r="H106" s="293" t="s">
        <v>1156</v>
      </c>
      <c r="I106" s="293" t="s">
        <v>1119</v>
      </c>
      <c r="J106" s="293">
        <v>50</v>
      </c>
      <c r="K106" s="304"/>
    </row>
    <row r="107" spans="2:11" ht="15" customHeight="1">
      <c r="B107" s="313"/>
      <c r="C107" s="293" t="s">
        <v>1125</v>
      </c>
      <c r="D107" s="293"/>
      <c r="E107" s="293"/>
      <c r="F107" s="312" t="s">
        <v>1117</v>
      </c>
      <c r="G107" s="293"/>
      <c r="H107" s="293" t="s">
        <v>1156</v>
      </c>
      <c r="I107" s="293" t="s">
        <v>1127</v>
      </c>
      <c r="J107" s="293"/>
      <c r="K107" s="304"/>
    </row>
    <row r="108" spans="2:11" ht="15" customHeight="1">
      <c r="B108" s="313"/>
      <c r="C108" s="293" t="s">
        <v>1136</v>
      </c>
      <c r="D108" s="293"/>
      <c r="E108" s="293"/>
      <c r="F108" s="312" t="s">
        <v>1123</v>
      </c>
      <c r="G108" s="293"/>
      <c r="H108" s="293" t="s">
        <v>1156</v>
      </c>
      <c r="I108" s="293" t="s">
        <v>1119</v>
      </c>
      <c r="J108" s="293">
        <v>50</v>
      </c>
      <c r="K108" s="304"/>
    </row>
    <row r="109" spans="2:11" ht="15" customHeight="1">
      <c r="B109" s="313"/>
      <c r="C109" s="293" t="s">
        <v>1144</v>
      </c>
      <c r="D109" s="293"/>
      <c r="E109" s="293"/>
      <c r="F109" s="312" t="s">
        <v>1123</v>
      </c>
      <c r="G109" s="293"/>
      <c r="H109" s="293" t="s">
        <v>1156</v>
      </c>
      <c r="I109" s="293" t="s">
        <v>1119</v>
      </c>
      <c r="J109" s="293">
        <v>50</v>
      </c>
      <c r="K109" s="304"/>
    </row>
    <row r="110" spans="2:11" ht="15" customHeight="1">
      <c r="B110" s="313"/>
      <c r="C110" s="293" t="s">
        <v>1142</v>
      </c>
      <c r="D110" s="293"/>
      <c r="E110" s="293"/>
      <c r="F110" s="312" t="s">
        <v>1123</v>
      </c>
      <c r="G110" s="293"/>
      <c r="H110" s="293" t="s">
        <v>1156</v>
      </c>
      <c r="I110" s="293" t="s">
        <v>1119</v>
      </c>
      <c r="J110" s="293">
        <v>50</v>
      </c>
      <c r="K110" s="304"/>
    </row>
    <row r="111" spans="2:11" ht="15" customHeight="1">
      <c r="B111" s="313"/>
      <c r="C111" s="293" t="s">
        <v>52</v>
      </c>
      <c r="D111" s="293"/>
      <c r="E111" s="293"/>
      <c r="F111" s="312" t="s">
        <v>1117</v>
      </c>
      <c r="G111" s="293"/>
      <c r="H111" s="293" t="s">
        <v>1157</v>
      </c>
      <c r="I111" s="293" t="s">
        <v>1119</v>
      </c>
      <c r="J111" s="293">
        <v>20</v>
      </c>
      <c r="K111" s="304"/>
    </row>
    <row r="112" spans="2:11" ht="15" customHeight="1">
      <c r="B112" s="313"/>
      <c r="C112" s="293" t="s">
        <v>1158</v>
      </c>
      <c r="D112" s="293"/>
      <c r="E112" s="293"/>
      <c r="F112" s="312" t="s">
        <v>1117</v>
      </c>
      <c r="G112" s="293"/>
      <c r="H112" s="293" t="s">
        <v>1159</v>
      </c>
      <c r="I112" s="293" t="s">
        <v>1119</v>
      </c>
      <c r="J112" s="293">
        <v>120</v>
      </c>
      <c r="K112" s="304"/>
    </row>
    <row r="113" spans="2:11" ht="15" customHeight="1">
      <c r="B113" s="313"/>
      <c r="C113" s="293" t="s">
        <v>37</v>
      </c>
      <c r="D113" s="293"/>
      <c r="E113" s="293"/>
      <c r="F113" s="312" t="s">
        <v>1117</v>
      </c>
      <c r="G113" s="293"/>
      <c r="H113" s="293" t="s">
        <v>1160</v>
      </c>
      <c r="I113" s="293" t="s">
        <v>1151</v>
      </c>
      <c r="J113" s="293"/>
      <c r="K113" s="304"/>
    </row>
    <row r="114" spans="2:11" ht="15" customHeight="1">
      <c r="B114" s="313"/>
      <c r="C114" s="293" t="s">
        <v>47</v>
      </c>
      <c r="D114" s="293"/>
      <c r="E114" s="293"/>
      <c r="F114" s="312" t="s">
        <v>1117</v>
      </c>
      <c r="G114" s="293"/>
      <c r="H114" s="293" t="s">
        <v>1161</v>
      </c>
      <c r="I114" s="293" t="s">
        <v>1151</v>
      </c>
      <c r="J114" s="293"/>
      <c r="K114" s="304"/>
    </row>
    <row r="115" spans="2:11" ht="15" customHeight="1">
      <c r="B115" s="313"/>
      <c r="C115" s="293" t="s">
        <v>56</v>
      </c>
      <c r="D115" s="293"/>
      <c r="E115" s="293"/>
      <c r="F115" s="312" t="s">
        <v>1117</v>
      </c>
      <c r="G115" s="293"/>
      <c r="H115" s="293" t="s">
        <v>1162</v>
      </c>
      <c r="I115" s="293" t="s">
        <v>1163</v>
      </c>
      <c r="J115" s="293"/>
      <c r="K115" s="304"/>
    </row>
    <row r="116" spans="2:11" ht="15" customHeight="1">
      <c r="B116" s="316"/>
      <c r="C116" s="322"/>
      <c r="D116" s="322"/>
      <c r="E116" s="322"/>
      <c r="F116" s="322"/>
      <c r="G116" s="322"/>
      <c r="H116" s="322"/>
      <c r="I116" s="322"/>
      <c r="J116" s="322"/>
      <c r="K116" s="318"/>
    </row>
    <row r="117" spans="2:11" ht="18.75" customHeight="1">
      <c r="B117" s="323"/>
      <c r="C117" s="289"/>
      <c r="D117" s="289"/>
      <c r="E117" s="289"/>
      <c r="F117" s="324"/>
      <c r="G117" s="289"/>
      <c r="H117" s="289"/>
      <c r="I117" s="289"/>
      <c r="J117" s="289"/>
      <c r="K117" s="323"/>
    </row>
    <row r="118" spans="2:11" ht="18.75" customHeight="1">
      <c r="B118" s="299"/>
      <c r="C118" s="299"/>
      <c r="D118" s="299"/>
      <c r="E118" s="299"/>
      <c r="F118" s="299"/>
      <c r="G118" s="299"/>
      <c r="H118" s="299"/>
      <c r="I118" s="299"/>
      <c r="J118" s="299"/>
      <c r="K118" s="299"/>
    </row>
    <row r="119" spans="2:11" ht="7.5" customHeight="1">
      <c r="B119" s="325"/>
      <c r="C119" s="326"/>
      <c r="D119" s="326"/>
      <c r="E119" s="326"/>
      <c r="F119" s="326"/>
      <c r="G119" s="326"/>
      <c r="H119" s="326"/>
      <c r="I119" s="326"/>
      <c r="J119" s="326"/>
      <c r="K119" s="327"/>
    </row>
    <row r="120" spans="2:11" ht="45" customHeight="1">
      <c r="B120" s="328"/>
      <c r="C120" s="406" t="s">
        <v>1164</v>
      </c>
      <c r="D120" s="406"/>
      <c r="E120" s="406"/>
      <c r="F120" s="406"/>
      <c r="G120" s="406"/>
      <c r="H120" s="406"/>
      <c r="I120" s="406"/>
      <c r="J120" s="406"/>
      <c r="K120" s="329"/>
    </row>
    <row r="121" spans="2:11" ht="17.25" customHeight="1">
      <c r="B121" s="330"/>
      <c r="C121" s="305" t="s">
        <v>1111</v>
      </c>
      <c r="D121" s="305"/>
      <c r="E121" s="305"/>
      <c r="F121" s="305" t="s">
        <v>1112</v>
      </c>
      <c r="G121" s="306"/>
      <c r="H121" s="305" t="s">
        <v>127</v>
      </c>
      <c r="I121" s="305" t="s">
        <v>56</v>
      </c>
      <c r="J121" s="305" t="s">
        <v>1113</v>
      </c>
      <c r="K121" s="331"/>
    </row>
    <row r="122" spans="2:11" ht="17.25" customHeight="1">
      <c r="B122" s="330"/>
      <c r="C122" s="307" t="s">
        <v>1114</v>
      </c>
      <c r="D122" s="307"/>
      <c r="E122" s="307"/>
      <c r="F122" s="308" t="s">
        <v>1115</v>
      </c>
      <c r="G122" s="309"/>
      <c r="H122" s="307"/>
      <c r="I122" s="307"/>
      <c r="J122" s="307" t="s">
        <v>1116</v>
      </c>
      <c r="K122" s="331"/>
    </row>
    <row r="123" spans="2:11" ht="5.25" customHeight="1">
      <c r="B123" s="332"/>
      <c r="C123" s="310"/>
      <c r="D123" s="310"/>
      <c r="E123" s="310"/>
      <c r="F123" s="310"/>
      <c r="G123" s="293"/>
      <c r="H123" s="310"/>
      <c r="I123" s="310"/>
      <c r="J123" s="310"/>
      <c r="K123" s="333"/>
    </row>
    <row r="124" spans="2:11" ht="15" customHeight="1">
      <c r="B124" s="332"/>
      <c r="C124" s="293" t="s">
        <v>1120</v>
      </c>
      <c r="D124" s="310"/>
      <c r="E124" s="310"/>
      <c r="F124" s="312" t="s">
        <v>1117</v>
      </c>
      <c r="G124" s="293"/>
      <c r="H124" s="293" t="s">
        <v>1156</v>
      </c>
      <c r="I124" s="293" t="s">
        <v>1119</v>
      </c>
      <c r="J124" s="293">
        <v>120</v>
      </c>
      <c r="K124" s="334"/>
    </row>
    <row r="125" spans="2:11" ht="15" customHeight="1">
      <c r="B125" s="332"/>
      <c r="C125" s="293" t="s">
        <v>1165</v>
      </c>
      <c r="D125" s="293"/>
      <c r="E125" s="293"/>
      <c r="F125" s="312" t="s">
        <v>1117</v>
      </c>
      <c r="G125" s="293"/>
      <c r="H125" s="293" t="s">
        <v>1166</v>
      </c>
      <c r="I125" s="293" t="s">
        <v>1119</v>
      </c>
      <c r="J125" s="293" t="s">
        <v>1167</v>
      </c>
      <c r="K125" s="334"/>
    </row>
    <row r="126" spans="2:11" ht="15" customHeight="1">
      <c r="B126" s="332"/>
      <c r="C126" s="293" t="s">
        <v>1066</v>
      </c>
      <c r="D126" s="293"/>
      <c r="E126" s="293"/>
      <c r="F126" s="312" t="s">
        <v>1117</v>
      </c>
      <c r="G126" s="293"/>
      <c r="H126" s="293" t="s">
        <v>1168</v>
      </c>
      <c r="I126" s="293" t="s">
        <v>1119</v>
      </c>
      <c r="J126" s="293" t="s">
        <v>1167</v>
      </c>
      <c r="K126" s="334"/>
    </row>
    <row r="127" spans="2:11" ht="15" customHeight="1">
      <c r="B127" s="332"/>
      <c r="C127" s="293" t="s">
        <v>1128</v>
      </c>
      <c r="D127" s="293"/>
      <c r="E127" s="293"/>
      <c r="F127" s="312" t="s">
        <v>1123</v>
      </c>
      <c r="G127" s="293"/>
      <c r="H127" s="293" t="s">
        <v>1129</v>
      </c>
      <c r="I127" s="293" t="s">
        <v>1119</v>
      </c>
      <c r="J127" s="293">
        <v>15</v>
      </c>
      <c r="K127" s="334"/>
    </row>
    <row r="128" spans="2:11" ht="15" customHeight="1">
      <c r="B128" s="332"/>
      <c r="C128" s="314" t="s">
        <v>1130</v>
      </c>
      <c r="D128" s="314"/>
      <c r="E128" s="314"/>
      <c r="F128" s="315" t="s">
        <v>1123</v>
      </c>
      <c r="G128" s="314"/>
      <c r="H128" s="314" t="s">
        <v>1131</v>
      </c>
      <c r="I128" s="314" t="s">
        <v>1119</v>
      </c>
      <c r="J128" s="314">
        <v>15</v>
      </c>
      <c r="K128" s="334"/>
    </row>
    <row r="129" spans="2:11" ht="15" customHeight="1">
      <c r="B129" s="332"/>
      <c r="C129" s="314" t="s">
        <v>1132</v>
      </c>
      <c r="D129" s="314"/>
      <c r="E129" s="314"/>
      <c r="F129" s="315" t="s">
        <v>1123</v>
      </c>
      <c r="G129" s="314"/>
      <c r="H129" s="314" t="s">
        <v>1133</v>
      </c>
      <c r="I129" s="314" t="s">
        <v>1119</v>
      </c>
      <c r="J129" s="314">
        <v>20</v>
      </c>
      <c r="K129" s="334"/>
    </row>
    <row r="130" spans="2:11" ht="15" customHeight="1">
      <c r="B130" s="332"/>
      <c r="C130" s="314" t="s">
        <v>1134</v>
      </c>
      <c r="D130" s="314"/>
      <c r="E130" s="314"/>
      <c r="F130" s="315" t="s">
        <v>1123</v>
      </c>
      <c r="G130" s="314"/>
      <c r="H130" s="314" t="s">
        <v>1135</v>
      </c>
      <c r="I130" s="314" t="s">
        <v>1119</v>
      </c>
      <c r="J130" s="314">
        <v>20</v>
      </c>
      <c r="K130" s="334"/>
    </row>
    <row r="131" spans="2:11" ht="15" customHeight="1">
      <c r="B131" s="332"/>
      <c r="C131" s="293" t="s">
        <v>1122</v>
      </c>
      <c r="D131" s="293"/>
      <c r="E131" s="293"/>
      <c r="F131" s="312" t="s">
        <v>1123</v>
      </c>
      <c r="G131" s="293"/>
      <c r="H131" s="293" t="s">
        <v>1156</v>
      </c>
      <c r="I131" s="293" t="s">
        <v>1119</v>
      </c>
      <c r="J131" s="293">
        <v>50</v>
      </c>
      <c r="K131" s="334"/>
    </row>
    <row r="132" spans="2:11" ht="15" customHeight="1">
      <c r="B132" s="332"/>
      <c r="C132" s="293" t="s">
        <v>1136</v>
      </c>
      <c r="D132" s="293"/>
      <c r="E132" s="293"/>
      <c r="F132" s="312" t="s">
        <v>1123</v>
      </c>
      <c r="G132" s="293"/>
      <c r="H132" s="293" t="s">
        <v>1156</v>
      </c>
      <c r="I132" s="293" t="s">
        <v>1119</v>
      </c>
      <c r="J132" s="293">
        <v>50</v>
      </c>
      <c r="K132" s="334"/>
    </row>
    <row r="133" spans="2:11" ht="15" customHeight="1">
      <c r="B133" s="332"/>
      <c r="C133" s="293" t="s">
        <v>1142</v>
      </c>
      <c r="D133" s="293"/>
      <c r="E133" s="293"/>
      <c r="F133" s="312" t="s">
        <v>1123</v>
      </c>
      <c r="G133" s="293"/>
      <c r="H133" s="293" t="s">
        <v>1156</v>
      </c>
      <c r="I133" s="293" t="s">
        <v>1119</v>
      </c>
      <c r="J133" s="293">
        <v>50</v>
      </c>
      <c r="K133" s="334"/>
    </row>
    <row r="134" spans="2:11" ht="15" customHeight="1">
      <c r="B134" s="332"/>
      <c r="C134" s="293" t="s">
        <v>1144</v>
      </c>
      <c r="D134" s="293"/>
      <c r="E134" s="293"/>
      <c r="F134" s="312" t="s">
        <v>1123</v>
      </c>
      <c r="G134" s="293"/>
      <c r="H134" s="293" t="s">
        <v>1156</v>
      </c>
      <c r="I134" s="293" t="s">
        <v>1119</v>
      </c>
      <c r="J134" s="293">
        <v>50</v>
      </c>
      <c r="K134" s="334"/>
    </row>
    <row r="135" spans="2:11" ht="15" customHeight="1">
      <c r="B135" s="332"/>
      <c r="C135" s="293" t="s">
        <v>132</v>
      </c>
      <c r="D135" s="293"/>
      <c r="E135" s="293"/>
      <c r="F135" s="312" t="s">
        <v>1123</v>
      </c>
      <c r="G135" s="293"/>
      <c r="H135" s="293" t="s">
        <v>1169</v>
      </c>
      <c r="I135" s="293" t="s">
        <v>1119</v>
      </c>
      <c r="J135" s="293">
        <v>255</v>
      </c>
      <c r="K135" s="334"/>
    </row>
    <row r="136" spans="2:11" ht="15" customHeight="1">
      <c r="B136" s="332"/>
      <c r="C136" s="293" t="s">
        <v>1146</v>
      </c>
      <c r="D136" s="293"/>
      <c r="E136" s="293"/>
      <c r="F136" s="312" t="s">
        <v>1117</v>
      </c>
      <c r="G136" s="293"/>
      <c r="H136" s="293" t="s">
        <v>1170</v>
      </c>
      <c r="I136" s="293" t="s">
        <v>1148</v>
      </c>
      <c r="J136" s="293"/>
      <c r="K136" s="334"/>
    </row>
    <row r="137" spans="2:11" ht="15" customHeight="1">
      <c r="B137" s="332"/>
      <c r="C137" s="293" t="s">
        <v>1149</v>
      </c>
      <c r="D137" s="293"/>
      <c r="E137" s="293"/>
      <c r="F137" s="312" t="s">
        <v>1117</v>
      </c>
      <c r="G137" s="293"/>
      <c r="H137" s="293" t="s">
        <v>1171</v>
      </c>
      <c r="I137" s="293" t="s">
        <v>1151</v>
      </c>
      <c r="J137" s="293"/>
      <c r="K137" s="334"/>
    </row>
    <row r="138" spans="2:11" ht="15" customHeight="1">
      <c r="B138" s="332"/>
      <c r="C138" s="293" t="s">
        <v>1152</v>
      </c>
      <c r="D138" s="293"/>
      <c r="E138" s="293"/>
      <c r="F138" s="312" t="s">
        <v>1117</v>
      </c>
      <c r="G138" s="293"/>
      <c r="H138" s="293" t="s">
        <v>1152</v>
      </c>
      <c r="I138" s="293" t="s">
        <v>1151</v>
      </c>
      <c r="J138" s="293"/>
      <c r="K138" s="334"/>
    </row>
    <row r="139" spans="2:11" ht="15" customHeight="1">
      <c r="B139" s="332"/>
      <c r="C139" s="293" t="s">
        <v>37</v>
      </c>
      <c r="D139" s="293"/>
      <c r="E139" s="293"/>
      <c r="F139" s="312" t="s">
        <v>1117</v>
      </c>
      <c r="G139" s="293"/>
      <c r="H139" s="293" t="s">
        <v>1172</v>
      </c>
      <c r="I139" s="293" t="s">
        <v>1151</v>
      </c>
      <c r="J139" s="293"/>
      <c r="K139" s="334"/>
    </row>
    <row r="140" spans="2:11" ht="15" customHeight="1">
      <c r="B140" s="332"/>
      <c r="C140" s="293" t="s">
        <v>1173</v>
      </c>
      <c r="D140" s="293"/>
      <c r="E140" s="293"/>
      <c r="F140" s="312" t="s">
        <v>1117</v>
      </c>
      <c r="G140" s="293"/>
      <c r="H140" s="293" t="s">
        <v>1174</v>
      </c>
      <c r="I140" s="293" t="s">
        <v>1151</v>
      </c>
      <c r="J140" s="293"/>
      <c r="K140" s="334"/>
    </row>
    <row r="141" spans="2:11" ht="15" customHeight="1">
      <c r="B141" s="335"/>
      <c r="C141" s="336"/>
      <c r="D141" s="336"/>
      <c r="E141" s="336"/>
      <c r="F141" s="336"/>
      <c r="G141" s="336"/>
      <c r="H141" s="336"/>
      <c r="I141" s="336"/>
      <c r="J141" s="336"/>
      <c r="K141" s="337"/>
    </row>
    <row r="142" spans="2:11" ht="18.75" customHeight="1">
      <c r="B142" s="289"/>
      <c r="C142" s="289"/>
      <c r="D142" s="289"/>
      <c r="E142" s="289"/>
      <c r="F142" s="324"/>
      <c r="G142" s="289"/>
      <c r="H142" s="289"/>
      <c r="I142" s="289"/>
      <c r="J142" s="289"/>
      <c r="K142" s="289"/>
    </row>
    <row r="143" spans="2:11" ht="18.75" customHeight="1">
      <c r="B143" s="299"/>
      <c r="C143" s="299"/>
      <c r="D143" s="299"/>
      <c r="E143" s="299"/>
      <c r="F143" s="299"/>
      <c r="G143" s="299"/>
      <c r="H143" s="299"/>
      <c r="I143" s="299"/>
      <c r="J143" s="299"/>
      <c r="K143" s="299"/>
    </row>
    <row r="144" spans="2:11" ht="7.5" customHeight="1">
      <c r="B144" s="300"/>
      <c r="C144" s="301"/>
      <c r="D144" s="301"/>
      <c r="E144" s="301"/>
      <c r="F144" s="301"/>
      <c r="G144" s="301"/>
      <c r="H144" s="301"/>
      <c r="I144" s="301"/>
      <c r="J144" s="301"/>
      <c r="K144" s="302"/>
    </row>
    <row r="145" spans="2:11" ht="45" customHeight="1">
      <c r="B145" s="303"/>
      <c r="C145" s="410" t="s">
        <v>1175</v>
      </c>
      <c r="D145" s="410"/>
      <c r="E145" s="410"/>
      <c r="F145" s="410"/>
      <c r="G145" s="410"/>
      <c r="H145" s="410"/>
      <c r="I145" s="410"/>
      <c r="J145" s="410"/>
      <c r="K145" s="304"/>
    </row>
    <row r="146" spans="2:11" ht="17.25" customHeight="1">
      <c r="B146" s="303"/>
      <c r="C146" s="305" t="s">
        <v>1111</v>
      </c>
      <c r="D146" s="305"/>
      <c r="E146" s="305"/>
      <c r="F146" s="305" t="s">
        <v>1112</v>
      </c>
      <c r="G146" s="306"/>
      <c r="H146" s="305" t="s">
        <v>127</v>
      </c>
      <c r="I146" s="305" t="s">
        <v>56</v>
      </c>
      <c r="J146" s="305" t="s">
        <v>1113</v>
      </c>
      <c r="K146" s="304"/>
    </row>
    <row r="147" spans="2:11" ht="17.25" customHeight="1">
      <c r="B147" s="303"/>
      <c r="C147" s="307" t="s">
        <v>1114</v>
      </c>
      <c r="D147" s="307"/>
      <c r="E147" s="307"/>
      <c r="F147" s="308" t="s">
        <v>1115</v>
      </c>
      <c r="G147" s="309"/>
      <c r="H147" s="307"/>
      <c r="I147" s="307"/>
      <c r="J147" s="307" t="s">
        <v>1116</v>
      </c>
      <c r="K147" s="304"/>
    </row>
    <row r="148" spans="2:11" ht="5.25" customHeight="1">
      <c r="B148" s="313"/>
      <c r="C148" s="310"/>
      <c r="D148" s="310"/>
      <c r="E148" s="310"/>
      <c r="F148" s="310"/>
      <c r="G148" s="311"/>
      <c r="H148" s="310"/>
      <c r="I148" s="310"/>
      <c r="J148" s="310"/>
      <c r="K148" s="334"/>
    </row>
    <row r="149" spans="2:11" ht="15" customHeight="1">
      <c r="B149" s="313"/>
      <c r="C149" s="338" t="s">
        <v>1120</v>
      </c>
      <c r="D149" s="293"/>
      <c r="E149" s="293"/>
      <c r="F149" s="339" t="s">
        <v>1117</v>
      </c>
      <c r="G149" s="293"/>
      <c r="H149" s="338" t="s">
        <v>1156</v>
      </c>
      <c r="I149" s="338" t="s">
        <v>1119</v>
      </c>
      <c r="J149" s="338">
        <v>120</v>
      </c>
      <c r="K149" s="334"/>
    </row>
    <row r="150" spans="2:11" ht="15" customHeight="1">
      <c r="B150" s="313"/>
      <c r="C150" s="338" t="s">
        <v>1165</v>
      </c>
      <c r="D150" s="293"/>
      <c r="E150" s="293"/>
      <c r="F150" s="339" t="s">
        <v>1117</v>
      </c>
      <c r="G150" s="293"/>
      <c r="H150" s="338" t="s">
        <v>1176</v>
      </c>
      <c r="I150" s="338" t="s">
        <v>1119</v>
      </c>
      <c r="J150" s="338" t="s">
        <v>1167</v>
      </c>
      <c r="K150" s="334"/>
    </row>
    <row r="151" spans="2:11" ht="15" customHeight="1">
      <c r="B151" s="313"/>
      <c r="C151" s="338" t="s">
        <v>1066</v>
      </c>
      <c r="D151" s="293"/>
      <c r="E151" s="293"/>
      <c r="F151" s="339" t="s">
        <v>1117</v>
      </c>
      <c r="G151" s="293"/>
      <c r="H151" s="338" t="s">
        <v>1177</v>
      </c>
      <c r="I151" s="338" t="s">
        <v>1119</v>
      </c>
      <c r="J151" s="338" t="s">
        <v>1167</v>
      </c>
      <c r="K151" s="334"/>
    </row>
    <row r="152" spans="2:11" ht="15" customHeight="1">
      <c r="B152" s="313"/>
      <c r="C152" s="338" t="s">
        <v>1122</v>
      </c>
      <c r="D152" s="293"/>
      <c r="E152" s="293"/>
      <c r="F152" s="339" t="s">
        <v>1123</v>
      </c>
      <c r="G152" s="293"/>
      <c r="H152" s="338" t="s">
        <v>1156</v>
      </c>
      <c r="I152" s="338" t="s">
        <v>1119</v>
      </c>
      <c r="J152" s="338">
        <v>50</v>
      </c>
      <c r="K152" s="334"/>
    </row>
    <row r="153" spans="2:11" ht="15" customHeight="1">
      <c r="B153" s="313"/>
      <c r="C153" s="338" t="s">
        <v>1125</v>
      </c>
      <c r="D153" s="293"/>
      <c r="E153" s="293"/>
      <c r="F153" s="339" t="s">
        <v>1117</v>
      </c>
      <c r="G153" s="293"/>
      <c r="H153" s="338" t="s">
        <v>1156</v>
      </c>
      <c r="I153" s="338" t="s">
        <v>1127</v>
      </c>
      <c r="J153" s="338"/>
      <c r="K153" s="334"/>
    </row>
    <row r="154" spans="2:11" ht="15" customHeight="1">
      <c r="B154" s="313"/>
      <c r="C154" s="338" t="s">
        <v>1136</v>
      </c>
      <c r="D154" s="293"/>
      <c r="E154" s="293"/>
      <c r="F154" s="339" t="s">
        <v>1123</v>
      </c>
      <c r="G154" s="293"/>
      <c r="H154" s="338" t="s">
        <v>1156</v>
      </c>
      <c r="I154" s="338" t="s">
        <v>1119</v>
      </c>
      <c r="J154" s="338">
        <v>50</v>
      </c>
      <c r="K154" s="334"/>
    </row>
    <row r="155" spans="2:11" ht="15" customHeight="1">
      <c r="B155" s="313"/>
      <c r="C155" s="338" t="s">
        <v>1144</v>
      </c>
      <c r="D155" s="293"/>
      <c r="E155" s="293"/>
      <c r="F155" s="339" t="s">
        <v>1123</v>
      </c>
      <c r="G155" s="293"/>
      <c r="H155" s="338" t="s">
        <v>1156</v>
      </c>
      <c r="I155" s="338" t="s">
        <v>1119</v>
      </c>
      <c r="J155" s="338">
        <v>50</v>
      </c>
      <c r="K155" s="334"/>
    </row>
    <row r="156" spans="2:11" ht="15" customHeight="1">
      <c r="B156" s="313"/>
      <c r="C156" s="338" t="s">
        <v>1142</v>
      </c>
      <c r="D156" s="293"/>
      <c r="E156" s="293"/>
      <c r="F156" s="339" t="s">
        <v>1123</v>
      </c>
      <c r="G156" s="293"/>
      <c r="H156" s="338" t="s">
        <v>1156</v>
      </c>
      <c r="I156" s="338" t="s">
        <v>1119</v>
      </c>
      <c r="J156" s="338">
        <v>50</v>
      </c>
      <c r="K156" s="334"/>
    </row>
    <row r="157" spans="2:11" ht="15" customHeight="1">
      <c r="B157" s="313"/>
      <c r="C157" s="338" t="s">
        <v>106</v>
      </c>
      <c r="D157" s="293"/>
      <c r="E157" s="293"/>
      <c r="F157" s="339" t="s">
        <v>1117</v>
      </c>
      <c r="G157" s="293"/>
      <c r="H157" s="338" t="s">
        <v>1178</v>
      </c>
      <c r="I157" s="338" t="s">
        <v>1119</v>
      </c>
      <c r="J157" s="338" t="s">
        <v>1179</v>
      </c>
      <c r="K157" s="334"/>
    </row>
    <row r="158" spans="2:11" ht="15" customHeight="1">
      <c r="B158" s="313"/>
      <c r="C158" s="338" t="s">
        <v>1180</v>
      </c>
      <c r="D158" s="293"/>
      <c r="E158" s="293"/>
      <c r="F158" s="339" t="s">
        <v>1117</v>
      </c>
      <c r="G158" s="293"/>
      <c r="H158" s="338" t="s">
        <v>1181</v>
      </c>
      <c r="I158" s="338" t="s">
        <v>1151</v>
      </c>
      <c r="J158" s="338"/>
      <c r="K158" s="334"/>
    </row>
    <row r="159" spans="2:11" ht="15" customHeight="1">
      <c r="B159" s="340"/>
      <c r="C159" s="322"/>
      <c r="D159" s="322"/>
      <c r="E159" s="322"/>
      <c r="F159" s="322"/>
      <c r="G159" s="322"/>
      <c r="H159" s="322"/>
      <c r="I159" s="322"/>
      <c r="J159" s="322"/>
      <c r="K159" s="341"/>
    </row>
    <row r="160" spans="2:11" ht="18.75" customHeight="1">
      <c r="B160" s="289"/>
      <c r="C160" s="293"/>
      <c r="D160" s="293"/>
      <c r="E160" s="293"/>
      <c r="F160" s="312"/>
      <c r="G160" s="293"/>
      <c r="H160" s="293"/>
      <c r="I160" s="293"/>
      <c r="J160" s="293"/>
      <c r="K160" s="289"/>
    </row>
    <row r="161" spans="2:11" ht="18.75" customHeight="1">
      <c r="B161" s="299"/>
      <c r="C161" s="299"/>
      <c r="D161" s="299"/>
      <c r="E161" s="299"/>
      <c r="F161" s="299"/>
      <c r="G161" s="299"/>
      <c r="H161" s="299"/>
      <c r="I161" s="299"/>
      <c r="J161" s="299"/>
      <c r="K161" s="299"/>
    </row>
    <row r="162" spans="2:11" ht="7.5" customHeight="1">
      <c r="B162" s="281"/>
      <c r="C162" s="282"/>
      <c r="D162" s="282"/>
      <c r="E162" s="282"/>
      <c r="F162" s="282"/>
      <c r="G162" s="282"/>
      <c r="H162" s="282"/>
      <c r="I162" s="282"/>
      <c r="J162" s="282"/>
      <c r="K162" s="283"/>
    </row>
    <row r="163" spans="2:11" ht="45" customHeight="1">
      <c r="B163" s="284"/>
      <c r="C163" s="406" t="s">
        <v>1182</v>
      </c>
      <c r="D163" s="406"/>
      <c r="E163" s="406"/>
      <c r="F163" s="406"/>
      <c r="G163" s="406"/>
      <c r="H163" s="406"/>
      <c r="I163" s="406"/>
      <c r="J163" s="406"/>
      <c r="K163" s="285"/>
    </row>
    <row r="164" spans="2:11" ht="17.25" customHeight="1">
      <c r="B164" s="284"/>
      <c r="C164" s="305" t="s">
        <v>1111</v>
      </c>
      <c r="D164" s="305"/>
      <c r="E164" s="305"/>
      <c r="F164" s="305" t="s">
        <v>1112</v>
      </c>
      <c r="G164" s="342"/>
      <c r="H164" s="343" t="s">
        <v>127</v>
      </c>
      <c r="I164" s="343" t="s">
        <v>56</v>
      </c>
      <c r="J164" s="305" t="s">
        <v>1113</v>
      </c>
      <c r="K164" s="285"/>
    </row>
    <row r="165" spans="2:11" ht="17.25" customHeight="1">
      <c r="B165" s="286"/>
      <c r="C165" s="307" t="s">
        <v>1114</v>
      </c>
      <c r="D165" s="307"/>
      <c r="E165" s="307"/>
      <c r="F165" s="308" t="s">
        <v>1115</v>
      </c>
      <c r="G165" s="344"/>
      <c r="H165" s="345"/>
      <c r="I165" s="345"/>
      <c r="J165" s="307" t="s">
        <v>1116</v>
      </c>
      <c r="K165" s="287"/>
    </row>
    <row r="166" spans="2:11" ht="5.25" customHeight="1">
      <c r="B166" s="313"/>
      <c r="C166" s="310"/>
      <c r="D166" s="310"/>
      <c r="E166" s="310"/>
      <c r="F166" s="310"/>
      <c r="G166" s="311"/>
      <c r="H166" s="310"/>
      <c r="I166" s="310"/>
      <c r="J166" s="310"/>
      <c r="K166" s="334"/>
    </row>
    <row r="167" spans="2:11" ht="15" customHeight="1">
      <c r="B167" s="313"/>
      <c r="C167" s="293" t="s">
        <v>1120</v>
      </c>
      <c r="D167" s="293"/>
      <c r="E167" s="293"/>
      <c r="F167" s="312" t="s">
        <v>1117</v>
      </c>
      <c r="G167" s="293"/>
      <c r="H167" s="293" t="s">
        <v>1156</v>
      </c>
      <c r="I167" s="293" t="s">
        <v>1119</v>
      </c>
      <c r="J167" s="293">
        <v>120</v>
      </c>
      <c r="K167" s="334"/>
    </row>
    <row r="168" spans="2:11" ht="15" customHeight="1">
      <c r="B168" s="313"/>
      <c r="C168" s="293" t="s">
        <v>1165</v>
      </c>
      <c r="D168" s="293"/>
      <c r="E168" s="293"/>
      <c r="F168" s="312" t="s">
        <v>1117</v>
      </c>
      <c r="G168" s="293"/>
      <c r="H168" s="293" t="s">
        <v>1166</v>
      </c>
      <c r="I168" s="293" t="s">
        <v>1119</v>
      </c>
      <c r="J168" s="293" t="s">
        <v>1167</v>
      </c>
      <c r="K168" s="334"/>
    </row>
    <row r="169" spans="2:11" ht="15" customHeight="1">
      <c r="B169" s="313"/>
      <c r="C169" s="293" t="s">
        <v>1066</v>
      </c>
      <c r="D169" s="293"/>
      <c r="E169" s="293"/>
      <c r="F169" s="312" t="s">
        <v>1117</v>
      </c>
      <c r="G169" s="293"/>
      <c r="H169" s="293" t="s">
        <v>1183</v>
      </c>
      <c r="I169" s="293" t="s">
        <v>1119</v>
      </c>
      <c r="J169" s="293" t="s">
        <v>1167</v>
      </c>
      <c r="K169" s="334"/>
    </row>
    <row r="170" spans="2:11" ht="15" customHeight="1">
      <c r="B170" s="313"/>
      <c r="C170" s="293" t="s">
        <v>1122</v>
      </c>
      <c r="D170" s="293"/>
      <c r="E170" s="293"/>
      <c r="F170" s="312" t="s">
        <v>1123</v>
      </c>
      <c r="G170" s="293"/>
      <c r="H170" s="293" t="s">
        <v>1183</v>
      </c>
      <c r="I170" s="293" t="s">
        <v>1119</v>
      </c>
      <c r="J170" s="293">
        <v>50</v>
      </c>
      <c r="K170" s="334"/>
    </row>
    <row r="171" spans="2:11" ht="15" customHeight="1">
      <c r="B171" s="313"/>
      <c r="C171" s="293" t="s">
        <v>1125</v>
      </c>
      <c r="D171" s="293"/>
      <c r="E171" s="293"/>
      <c r="F171" s="312" t="s">
        <v>1117</v>
      </c>
      <c r="G171" s="293"/>
      <c r="H171" s="293" t="s">
        <v>1183</v>
      </c>
      <c r="I171" s="293" t="s">
        <v>1127</v>
      </c>
      <c r="J171" s="293"/>
      <c r="K171" s="334"/>
    </row>
    <row r="172" spans="2:11" ht="15" customHeight="1">
      <c r="B172" s="313"/>
      <c r="C172" s="293" t="s">
        <v>1136</v>
      </c>
      <c r="D172" s="293"/>
      <c r="E172" s="293"/>
      <c r="F172" s="312" t="s">
        <v>1123</v>
      </c>
      <c r="G172" s="293"/>
      <c r="H172" s="293" t="s">
        <v>1183</v>
      </c>
      <c r="I172" s="293" t="s">
        <v>1119</v>
      </c>
      <c r="J172" s="293">
        <v>50</v>
      </c>
      <c r="K172" s="334"/>
    </row>
    <row r="173" spans="2:11" ht="15" customHeight="1">
      <c r="B173" s="313"/>
      <c r="C173" s="293" t="s">
        <v>1144</v>
      </c>
      <c r="D173" s="293"/>
      <c r="E173" s="293"/>
      <c r="F173" s="312" t="s">
        <v>1123</v>
      </c>
      <c r="G173" s="293"/>
      <c r="H173" s="293" t="s">
        <v>1183</v>
      </c>
      <c r="I173" s="293" t="s">
        <v>1119</v>
      </c>
      <c r="J173" s="293">
        <v>50</v>
      </c>
      <c r="K173" s="334"/>
    </row>
    <row r="174" spans="2:11" ht="15" customHeight="1">
      <c r="B174" s="313"/>
      <c r="C174" s="293" t="s">
        <v>1142</v>
      </c>
      <c r="D174" s="293"/>
      <c r="E174" s="293"/>
      <c r="F174" s="312" t="s">
        <v>1123</v>
      </c>
      <c r="G174" s="293"/>
      <c r="H174" s="293" t="s">
        <v>1183</v>
      </c>
      <c r="I174" s="293" t="s">
        <v>1119</v>
      </c>
      <c r="J174" s="293">
        <v>50</v>
      </c>
      <c r="K174" s="334"/>
    </row>
    <row r="175" spans="2:11" ht="15" customHeight="1">
      <c r="B175" s="313"/>
      <c r="C175" s="293" t="s">
        <v>126</v>
      </c>
      <c r="D175" s="293"/>
      <c r="E175" s="293"/>
      <c r="F175" s="312" t="s">
        <v>1117</v>
      </c>
      <c r="G175" s="293"/>
      <c r="H175" s="293" t="s">
        <v>1184</v>
      </c>
      <c r="I175" s="293" t="s">
        <v>1185</v>
      </c>
      <c r="J175" s="293"/>
      <c r="K175" s="334"/>
    </row>
    <row r="176" spans="2:11" ht="15" customHeight="1">
      <c r="B176" s="313"/>
      <c r="C176" s="293" t="s">
        <v>56</v>
      </c>
      <c r="D176" s="293"/>
      <c r="E176" s="293"/>
      <c r="F176" s="312" t="s">
        <v>1117</v>
      </c>
      <c r="G176" s="293"/>
      <c r="H176" s="293" t="s">
        <v>1186</v>
      </c>
      <c r="I176" s="293" t="s">
        <v>1187</v>
      </c>
      <c r="J176" s="293">
        <v>1</v>
      </c>
      <c r="K176" s="334"/>
    </row>
    <row r="177" spans="2:11" ht="15" customHeight="1">
      <c r="B177" s="313"/>
      <c r="C177" s="293" t="s">
        <v>52</v>
      </c>
      <c r="D177" s="293"/>
      <c r="E177" s="293"/>
      <c r="F177" s="312" t="s">
        <v>1117</v>
      </c>
      <c r="G177" s="293"/>
      <c r="H177" s="293" t="s">
        <v>1188</v>
      </c>
      <c r="I177" s="293" t="s">
        <v>1119</v>
      </c>
      <c r="J177" s="293">
        <v>20</v>
      </c>
      <c r="K177" s="334"/>
    </row>
    <row r="178" spans="2:11" ht="15" customHeight="1">
      <c r="B178" s="313"/>
      <c r="C178" s="293" t="s">
        <v>127</v>
      </c>
      <c r="D178" s="293"/>
      <c r="E178" s="293"/>
      <c r="F178" s="312" t="s">
        <v>1117</v>
      </c>
      <c r="G178" s="293"/>
      <c r="H178" s="293" t="s">
        <v>1189</v>
      </c>
      <c r="I178" s="293" t="s">
        <v>1119</v>
      </c>
      <c r="J178" s="293">
        <v>255</v>
      </c>
      <c r="K178" s="334"/>
    </row>
    <row r="179" spans="2:11" ht="15" customHeight="1">
      <c r="B179" s="313"/>
      <c r="C179" s="293" t="s">
        <v>128</v>
      </c>
      <c r="D179" s="293"/>
      <c r="E179" s="293"/>
      <c r="F179" s="312" t="s">
        <v>1117</v>
      </c>
      <c r="G179" s="293"/>
      <c r="H179" s="293" t="s">
        <v>1082</v>
      </c>
      <c r="I179" s="293" t="s">
        <v>1119</v>
      </c>
      <c r="J179" s="293">
        <v>10</v>
      </c>
      <c r="K179" s="334"/>
    </row>
    <row r="180" spans="2:11" ht="15" customHeight="1">
      <c r="B180" s="313"/>
      <c r="C180" s="293" t="s">
        <v>129</v>
      </c>
      <c r="D180" s="293"/>
      <c r="E180" s="293"/>
      <c r="F180" s="312" t="s">
        <v>1117</v>
      </c>
      <c r="G180" s="293"/>
      <c r="H180" s="293" t="s">
        <v>1190</v>
      </c>
      <c r="I180" s="293" t="s">
        <v>1151</v>
      </c>
      <c r="J180" s="293"/>
      <c r="K180" s="334"/>
    </row>
    <row r="181" spans="2:11" ht="15" customHeight="1">
      <c r="B181" s="313"/>
      <c r="C181" s="293" t="s">
        <v>1191</v>
      </c>
      <c r="D181" s="293"/>
      <c r="E181" s="293"/>
      <c r="F181" s="312" t="s">
        <v>1117</v>
      </c>
      <c r="G181" s="293"/>
      <c r="H181" s="293" t="s">
        <v>1192</v>
      </c>
      <c r="I181" s="293" t="s">
        <v>1151</v>
      </c>
      <c r="J181" s="293"/>
      <c r="K181" s="334"/>
    </row>
    <row r="182" spans="2:11" ht="15" customHeight="1">
      <c r="B182" s="313"/>
      <c r="C182" s="293" t="s">
        <v>1180</v>
      </c>
      <c r="D182" s="293"/>
      <c r="E182" s="293"/>
      <c r="F182" s="312" t="s">
        <v>1117</v>
      </c>
      <c r="G182" s="293"/>
      <c r="H182" s="293" t="s">
        <v>1193</v>
      </c>
      <c r="I182" s="293" t="s">
        <v>1151</v>
      </c>
      <c r="J182" s="293"/>
      <c r="K182" s="334"/>
    </row>
    <row r="183" spans="2:11" ht="15" customHeight="1">
      <c r="B183" s="313"/>
      <c r="C183" s="293" t="s">
        <v>131</v>
      </c>
      <c r="D183" s="293"/>
      <c r="E183" s="293"/>
      <c r="F183" s="312" t="s">
        <v>1123</v>
      </c>
      <c r="G183" s="293"/>
      <c r="H183" s="293" t="s">
        <v>1194</v>
      </c>
      <c r="I183" s="293" t="s">
        <v>1119</v>
      </c>
      <c r="J183" s="293">
        <v>50</v>
      </c>
      <c r="K183" s="334"/>
    </row>
    <row r="184" spans="2:11" ht="15" customHeight="1">
      <c r="B184" s="313"/>
      <c r="C184" s="293" t="s">
        <v>1195</v>
      </c>
      <c r="D184" s="293"/>
      <c r="E184" s="293"/>
      <c r="F184" s="312" t="s">
        <v>1123</v>
      </c>
      <c r="G184" s="293"/>
      <c r="H184" s="293" t="s">
        <v>1196</v>
      </c>
      <c r="I184" s="293" t="s">
        <v>1197</v>
      </c>
      <c r="J184" s="293"/>
      <c r="K184" s="334"/>
    </row>
    <row r="185" spans="2:11" ht="15" customHeight="1">
      <c r="B185" s="313"/>
      <c r="C185" s="293" t="s">
        <v>1198</v>
      </c>
      <c r="D185" s="293"/>
      <c r="E185" s="293"/>
      <c r="F185" s="312" t="s">
        <v>1123</v>
      </c>
      <c r="G185" s="293"/>
      <c r="H185" s="293" t="s">
        <v>1199</v>
      </c>
      <c r="I185" s="293" t="s">
        <v>1197</v>
      </c>
      <c r="J185" s="293"/>
      <c r="K185" s="334"/>
    </row>
    <row r="186" spans="2:11" ht="15" customHeight="1">
      <c r="B186" s="313"/>
      <c r="C186" s="293" t="s">
        <v>1200</v>
      </c>
      <c r="D186" s="293"/>
      <c r="E186" s="293"/>
      <c r="F186" s="312" t="s">
        <v>1123</v>
      </c>
      <c r="G186" s="293"/>
      <c r="H186" s="293" t="s">
        <v>1201</v>
      </c>
      <c r="I186" s="293" t="s">
        <v>1197</v>
      </c>
      <c r="J186" s="293"/>
      <c r="K186" s="334"/>
    </row>
    <row r="187" spans="2:11" ht="15" customHeight="1">
      <c r="B187" s="313"/>
      <c r="C187" s="346" t="s">
        <v>1202</v>
      </c>
      <c r="D187" s="293"/>
      <c r="E187" s="293"/>
      <c r="F187" s="312" t="s">
        <v>1123</v>
      </c>
      <c r="G187" s="293"/>
      <c r="H187" s="293" t="s">
        <v>1203</v>
      </c>
      <c r="I187" s="293" t="s">
        <v>1204</v>
      </c>
      <c r="J187" s="347" t="s">
        <v>1205</v>
      </c>
      <c r="K187" s="334"/>
    </row>
    <row r="188" spans="2:11" ht="15" customHeight="1">
      <c r="B188" s="313"/>
      <c r="C188" s="298" t="s">
        <v>41</v>
      </c>
      <c r="D188" s="293"/>
      <c r="E188" s="293"/>
      <c r="F188" s="312" t="s">
        <v>1117</v>
      </c>
      <c r="G188" s="293"/>
      <c r="H188" s="289" t="s">
        <v>1206</v>
      </c>
      <c r="I188" s="293" t="s">
        <v>1207</v>
      </c>
      <c r="J188" s="293"/>
      <c r="K188" s="334"/>
    </row>
    <row r="189" spans="2:11" ht="15" customHeight="1">
      <c r="B189" s="313"/>
      <c r="C189" s="298" t="s">
        <v>1208</v>
      </c>
      <c r="D189" s="293"/>
      <c r="E189" s="293"/>
      <c r="F189" s="312" t="s">
        <v>1117</v>
      </c>
      <c r="G189" s="293"/>
      <c r="H189" s="293" t="s">
        <v>1209</v>
      </c>
      <c r="I189" s="293" t="s">
        <v>1151</v>
      </c>
      <c r="J189" s="293"/>
      <c r="K189" s="334"/>
    </row>
    <row r="190" spans="2:11" ht="15" customHeight="1">
      <c r="B190" s="313"/>
      <c r="C190" s="298" t="s">
        <v>1210</v>
      </c>
      <c r="D190" s="293"/>
      <c r="E190" s="293"/>
      <c r="F190" s="312" t="s">
        <v>1117</v>
      </c>
      <c r="G190" s="293"/>
      <c r="H190" s="293" t="s">
        <v>1211</v>
      </c>
      <c r="I190" s="293" t="s">
        <v>1151</v>
      </c>
      <c r="J190" s="293"/>
      <c r="K190" s="334"/>
    </row>
    <row r="191" spans="2:11" ht="15" customHeight="1">
      <c r="B191" s="313"/>
      <c r="C191" s="298" t="s">
        <v>1212</v>
      </c>
      <c r="D191" s="293"/>
      <c r="E191" s="293"/>
      <c r="F191" s="312" t="s">
        <v>1123</v>
      </c>
      <c r="G191" s="293"/>
      <c r="H191" s="293" t="s">
        <v>1213</v>
      </c>
      <c r="I191" s="293" t="s">
        <v>1151</v>
      </c>
      <c r="J191" s="293"/>
      <c r="K191" s="334"/>
    </row>
    <row r="192" spans="2:11" ht="15" customHeight="1">
      <c r="B192" s="340"/>
      <c r="C192" s="348"/>
      <c r="D192" s="322"/>
      <c r="E192" s="322"/>
      <c r="F192" s="322"/>
      <c r="G192" s="322"/>
      <c r="H192" s="322"/>
      <c r="I192" s="322"/>
      <c r="J192" s="322"/>
      <c r="K192" s="341"/>
    </row>
    <row r="193" spans="2:11" ht="18.75" customHeight="1">
      <c r="B193" s="289"/>
      <c r="C193" s="293"/>
      <c r="D193" s="293"/>
      <c r="E193" s="293"/>
      <c r="F193" s="312"/>
      <c r="G193" s="293"/>
      <c r="H193" s="293"/>
      <c r="I193" s="293"/>
      <c r="J193" s="293"/>
      <c r="K193" s="289"/>
    </row>
    <row r="194" spans="2:11" ht="18.75" customHeight="1">
      <c r="B194" s="289"/>
      <c r="C194" s="293"/>
      <c r="D194" s="293"/>
      <c r="E194" s="293"/>
      <c r="F194" s="312"/>
      <c r="G194" s="293"/>
      <c r="H194" s="293"/>
      <c r="I194" s="293"/>
      <c r="J194" s="293"/>
      <c r="K194" s="289"/>
    </row>
    <row r="195" spans="2:11" ht="18.75" customHeight="1">
      <c r="B195" s="299"/>
      <c r="C195" s="299"/>
      <c r="D195" s="299"/>
      <c r="E195" s="299"/>
      <c r="F195" s="299"/>
      <c r="G195" s="299"/>
      <c r="H195" s="299"/>
      <c r="I195" s="299"/>
      <c r="J195" s="299"/>
      <c r="K195" s="299"/>
    </row>
    <row r="196" spans="2:11" ht="13.5">
      <c r="B196" s="281"/>
      <c r="C196" s="282"/>
      <c r="D196" s="282"/>
      <c r="E196" s="282"/>
      <c r="F196" s="282"/>
      <c r="G196" s="282"/>
      <c r="H196" s="282"/>
      <c r="I196" s="282"/>
      <c r="J196" s="282"/>
      <c r="K196" s="283"/>
    </row>
    <row r="197" spans="2:11" ht="21">
      <c r="B197" s="284"/>
      <c r="C197" s="406" t="s">
        <v>1214</v>
      </c>
      <c r="D197" s="406"/>
      <c r="E197" s="406"/>
      <c r="F197" s="406"/>
      <c r="G197" s="406"/>
      <c r="H197" s="406"/>
      <c r="I197" s="406"/>
      <c r="J197" s="406"/>
      <c r="K197" s="285"/>
    </row>
    <row r="198" spans="2:11" ht="25.5" customHeight="1">
      <c r="B198" s="284"/>
      <c r="C198" s="349" t="s">
        <v>1215</v>
      </c>
      <c r="D198" s="349"/>
      <c r="E198" s="349"/>
      <c r="F198" s="349" t="s">
        <v>1216</v>
      </c>
      <c r="G198" s="350"/>
      <c r="H198" s="411" t="s">
        <v>1217</v>
      </c>
      <c r="I198" s="411"/>
      <c r="J198" s="411"/>
      <c r="K198" s="285"/>
    </row>
    <row r="199" spans="2:11" ht="5.25" customHeight="1">
      <c r="B199" s="313"/>
      <c r="C199" s="310"/>
      <c r="D199" s="310"/>
      <c r="E199" s="310"/>
      <c r="F199" s="310"/>
      <c r="G199" s="293"/>
      <c r="H199" s="310"/>
      <c r="I199" s="310"/>
      <c r="J199" s="310"/>
      <c r="K199" s="334"/>
    </row>
    <row r="200" spans="2:11" ht="15" customHeight="1">
      <c r="B200" s="313"/>
      <c r="C200" s="293" t="s">
        <v>1207</v>
      </c>
      <c r="D200" s="293"/>
      <c r="E200" s="293"/>
      <c r="F200" s="312" t="s">
        <v>42</v>
      </c>
      <c r="G200" s="293"/>
      <c r="H200" s="408" t="s">
        <v>1218</v>
      </c>
      <c r="I200" s="408"/>
      <c r="J200" s="408"/>
      <c r="K200" s="334"/>
    </row>
    <row r="201" spans="2:11" ht="15" customHeight="1">
      <c r="B201" s="313"/>
      <c r="C201" s="319"/>
      <c r="D201" s="293"/>
      <c r="E201" s="293"/>
      <c r="F201" s="312" t="s">
        <v>43</v>
      </c>
      <c r="G201" s="293"/>
      <c r="H201" s="408" t="s">
        <v>1219</v>
      </c>
      <c r="I201" s="408"/>
      <c r="J201" s="408"/>
      <c r="K201" s="334"/>
    </row>
    <row r="202" spans="2:11" ht="15" customHeight="1">
      <c r="B202" s="313"/>
      <c r="C202" s="319"/>
      <c r="D202" s="293"/>
      <c r="E202" s="293"/>
      <c r="F202" s="312" t="s">
        <v>46</v>
      </c>
      <c r="G202" s="293"/>
      <c r="H202" s="408" t="s">
        <v>1220</v>
      </c>
      <c r="I202" s="408"/>
      <c r="J202" s="408"/>
      <c r="K202" s="334"/>
    </row>
    <row r="203" spans="2:11" ht="15" customHeight="1">
      <c r="B203" s="313"/>
      <c r="C203" s="293"/>
      <c r="D203" s="293"/>
      <c r="E203" s="293"/>
      <c r="F203" s="312" t="s">
        <v>44</v>
      </c>
      <c r="G203" s="293"/>
      <c r="H203" s="408" t="s">
        <v>1221</v>
      </c>
      <c r="I203" s="408"/>
      <c r="J203" s="408"/>
      <c r="K203" s="334"/>
    </row>
    <row r="204" spans="2:11" ht="15" customHeight="1">
      <c r="B204" s="313"/>
      <c r="C204" s="293"/>
      <c r="D204" s="293"/>
      <c r="E204" s="293"/>
      <c r="F204" s="312" t="s">
        <v>45</v>
      </c>
      <c r="G204" s="293"/>
      <c r="H204" s="408" t="s">
        <v>1222</v>
      </c>
      <c r="I204" s="408"/>
      <c r="J204" s="408"/>
      <c r="K204" s="334"/>
    </row>
    <row r="205" spans="2:11" ht="15" customHeight="1">
      <c r="B205" s="313"/>
      <c r="C205" s="293"/>
      <c r="D205" s="293"/>
      <c r="E205" s="293"/>
      <c r="F205" s="312"/>
      <c r="G205" s="293"/>
      <c r="H205" s="293"/>
      <c r="I205" s="293"/>
      <c r="J205" s="293"/>
      <c r="K205" s="334"/>
    </row>
    <row r="206" spans="2:11" ht="15" customHeight="1">
      <c r="B206" s="313"/>
      <c r="C206" s="293" t="s">
        <v>1163</v>
      </c>
      <c r="D206" s="293"/>
      <c r="E206" s="293"/>
      <c r="F206" s="312" t="s">
        <v>78</v>
      </c>
      <c r="G206" s="293"/>
      <c r="H206" s="408" t="s">
        <v>1223</v>
      </c>
      <c r="I206" s="408"/>
      <c r="J206" s="408"/>
      <c r="K206" s="334"/>
    </row>
    <row r="207" spans="2:11" ht="15" customHeight="1">
      <c r="B207" s="313"/>
      <c r="C207" s="319"/>
      <c r="D207" s="293"/>
      <c r="E207" s="293"/>
      <c r="F207" s="312" t="s">
        <v>1062</v>
      </c>
      <c r="G207" s="293"/>
      <c r="H207" s="408" t="s">
        <v>1063</v>
      </c>
      <c r="I207" s="408"/>
      <c r="J207" s="408"/>
      <c r="K207" s="334"/>
    </row>
    <row r="208" spans="2:11" ht="15" customHeight="1">
      <c r="B208" s="313"/>
      <c r="C208" s="293"/>
      <c r="D208" s="293"/>
      <c r="E208" s="293"/>
      <c r="F208" s="312" t="s">
        <v>1060</v>
      </c>
      <c r="G208" s="293"/>
      <c r="H208" s="408" t="s">
        <v>1224</v>
      </c>
      <c r="I208" s="408"/>
      <c r="J208" s="408"/>
      <c r="K208" s="334"/>
    </row>
    <row r="209" spans="2:11" ht="15" customHeight="1">
      <c r="B209" s="351"/>
      <c r="C209" s="319"/>
      <c r="D209" s="319"/>
      <c r="E209" s="319"/>
      <c r="F209" s="312" t="s">
        <v>94</v>
      </c>
      <c r="G209" s="298"/>
      <c r="H209" s="412" t="s">
        <v>1064</v>
      </c>
      <c r="I209" s="412"/>
      <c r="J209" s="412"/>
      <c r="K209" s="352"/>
    </row>
    <row r="210" spans="2:11" ht="15" customHeight="1">
      <c r="B210" s="351"/>
      <c r="C210" s="319"/>
      <c r="D210" s="319"/>
      <c r="E210" s="319"/>
      <c r="F210" s="312" t="s">
        <v>1065</v>
      </c>
      <c r="G210" s="298"/>
      <c r="H210" s="412" t="s">
        <v>1225</v>
      </c>
      <c r="I210" s="412"/>
      <c r="J210" s="412"/>
      <c r="K210" s="352"/>
    </row>
    <row r="211" spans="2:11" ht="15" customHeight="1">
      <c r="B211" s="351"/>
      <c r="C211" s="319"/>
      <c r="D211" s="319"/>
      <c r="E211" s="319"/>
      <c r="F211" s="353"/>
      <c r="G211" s="298"/>
      <c r="H211" s="354"/>
      <c r="I211" s="354"/>
      <c r="J211" s="354"/>
      <c r="K211" s="352"/>
    </row>
    <row r="212" spans="2:11" ht="15" customHeight="1">
      <c r="B212" s="351"/>
      <c r="C212" s="293" t="s">
        <v>1187</v>
      </c>
      <c r="D212" s="319"/>
      <c r="E212" s="319"/>
      <c r="F212" s="312">
        <v>1</v>
      </c>
      <c r="G212" s="298"/>
      <c r="H212" s="412" t="s">
        <v>1226</v>
      </c>
      <c r="I212" s="412"/>
      <c r="J212" s="412"/>
      <c r="K212" s="352"/>
    </row>
    <row r="213" spans="2:11" ht="15" customHeight="1">
      <c r="B213" s="351"/>
      <c r="C213" s="319"/>
      <c r="D213" s="319"/>
      <c r="E213" s="319"/>
      <c r="F213" s="312">
        <v>2</v>
      </c>
      <c r="G213" s="298"/>
      <c r="H213" s="412" t="s">
        <v>1227</v>
      </c>
      <c r="I213" s="412"/>
      <c r="J213" s="412"/>
      <c r="K213" s="352"/>
    </row>
    <row r="214" spans="2:11" ht="15" customHeight="1">
      <c r="B214" s="351"/>
      <c r="C214" s="319"/>
      <c r="D214" s="319"/>
      <c r="E214" s="319"/>
      <c r="F214" s="312">
        <v>3</v>
      </c>
      <c r="G214" s="298"/>
      <c r="H214" s="412" t="s">
        <v>1228</v>
      </c>
      <c r="I214" s="412"/>
      <c r="J214" s="412"/>
      <c r="K214" s="352"/>
    </row>
    <row r="215" spans="2:11" ht="15" customHeight="1">
      <c r="B215" s="351"/>
      <c r="C215" s="319"/>
      <c r="D215" s="319"/>
      <c r="E215" s="319"/>
      <c r="F215" s="312">
        <v>4</v>
      </c>
      <c r="G215" s="298"/>
      <c r="H215" s="412" t="s">
        <v>1229</v>
      </c>
      <c r="I215" s="412"/>
      <c r="J215" s="412"/>
      <c r="K215" s="352"/>
    </row>
    <row r="216" spans="2:11" ht="12.75" customHeight="1">
      <c r="B216" s="355"/>
      <c r="C216" s="356"/>
      <c r="D216" s="356"/>
      <c r="E216" s="356"/>
      <c r="F216" s="356"/>
      <c r="G216" s="356"/>
      <c r="H216" s="356"/>
      <c r="I216" s="356"/>
      <c r="J216" s="356"/>
      <c r="K216" s="357"/>
    </row>
  </sheetData>
  <sheetProtection password="CC35" sheet="1" objects="1" scenarios="1" formatCells="0" formatColumns="0" formatRows="0" sort="0" autoFilter="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PC-PC\PC</dc:creator>
  <cp:keywords/>
  <dc:description/>
  <cp:lastModifiedBy>PC</cp:lastModifiedBy>
  <dcterms:created xsi:type="dcterms:W3CDTF">2018-05-31T04:35:34Z</dcterms:created>
  <dcterms:modified xsi:type="dcterms:W3CDTF">2018-05-31T04:43:52Z</dcterms:modified>
  <cp:category/>
  <cp:version/>
  <cp:contentType/>
  <cp:contentStatus/>
</cp:coreProperties>
</file>