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byt...'!$C$97:$K$387</definedName>
    <definedName name="_xlnm.Print_Area" localSheetId="1">'Byt - Stavební úpravy byt...'!$C$4:$J$37,'Byt - Stavební úpravy byt...'!$C$43:$J$81,'Byt - Stavební úpravy byt...'!$C$87:$K$387</definedName>
    <definedName name="_xlnm.Print_Titles" localSheetId="1">'Byt - Stavební úpravy byt...'!$97:$97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87"/>
  <c r="BH387"/>
  <c r="BG387"/>
  <c r="BE387"/>
  <c r="T387"/>
  <c r="R387"/>
  <c r="P387"/>
  <c r="BK387"/>
  <c r="J387"/>
  <c r="BF387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T383"/>
  <c r="R384"/>
  <c r="R383"/>
  <c r="P384"/>
  <c r="P383"/>
  <c r="BK384"/>
  <c r="BK383"/>
  <c r="J383"/>
  <c r="J384"/>
  <c r="BF384"/>
  <c r="J80"/>
  <c r="BI382"/>
  <c r="BH382"/>
  <c r="BG382"/>
  <c r="BE382"/>
  <c r="T382"/>
  <c r="R382"/>
  <c r="P382"/>
  <c r="BK382"/>
  <c r="J382"/>
  <c r="BF382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74"/>
  <c r="BH374"/>
  <c r="BG374"/>
  <c r="BE374"/>
  <c r="T374"/>
  <c r="R374"/>
  <c r="P374"/>
  <c r="BK374"/>
  <c r="J374"/>
  <c r="BF37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T343"/>
  <c r="T342"/>
  <c r="R344"/>
  <c r="R343"/>
  <c r="R342"/>
  <c r="P344"/>
  <c r="P343"/>
  <c r="P342"/>
  <c r="BK344"/>
  <c r="BK343"/>
  <c r="J343"/>
  <c r="BK342"/>
  <c r="J342"/>
  <c r="J344"/>
  <c r="BF344"/>
  <c r="J79"/>
  <c r="J78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8"/>
  <c r="BH338"/>
  <c r="BG338"/>
  <c r="BE338"/>
  <c r="T338"/>
  <c r="T337"/>
  <c r="R338"/>
  <c r="R337"/>
  <c r="P338"/>
  <c r="P337"/>
  <c r="BK338"/>
  <c r="BK337"/>
  <c r="J337"/>
  <c r="J338"/>
  <c r="BF338"/>
  <c r="J77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29"/>
  <c r="BH329"/>
  <c r="BG329"/>
  <c r="BE329"/>
  <c r="T329"/>
  <c r="R329"/>
  <c r="P329"/>
  <c r="BK329"/>
  <c r="J329"/>
  <c r="BF329"/>
  <c r="BI327"/>
  <c r="BH327"/>
  <c r="BG327"/>
  <c r="BE327"/>
  <c r="T327"/>
  <c r="R327"/>
  <c r="P327"/>
  <c r="BK327"/>
  <c r="J327"/>
  <c r="BF327"/>
  <c r="BI320"/>
  <c r="BH320"/>
  <c r="BG320"/>
  <c r="BE320"/>
  <c r="T320"/>
  <c r="R320"/>
  <c r="P320"/>
  <c r="BK320"/>
  <c r="J320"/>
  <c r="BF320"/>
  <c r="BI317"/>
  <c r="BH317"/>
  <c r="BG317"/>
  <c r="BE317"/>
  <c r="T317"/>
  <c r="T316"/>
  <c r="R317"/>
  <c r="R316"/>
  <c r="P317"/>
  <c r="P316"/>
  <c r="BK317"/>
  <c r="BK316"/>
  <c r="J316"/>
  <c r="J317"/>
  <c r="BF317"/>
  <c r="J76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9"/>
  <c r="BH309"/>
  <c r="BG309"/>
  <c r="BE309"/>
  <c r="T309"/>
  <c r="T308"/>
  <c r="R309"/>
  <c r="R308"/>
  <c r="P309"/>
  <c r="P308"/>
  <c r="BK309"/>
  <c r="BK308"/>
  <c r="J308"/>
  <c r="J309"/>
  <c r="BF309"/>
  <c r="J75"/>
  <c r="BI307"/>
  <c r="BH307"/>
  <c r="BG307"/>
  <c r="BE307"/>
  <c r="T307"/>
  <c r="R307"/>
  <c r="P307"/>
  <c r="BK307"/>
  <c r="J307"/>
  <c r="BF307"/>
  <c r="BI306"/>
  <c r="BH306"/>
  <c r="BG306"/>
  <c r="BE306"/>
  <c r="T306"/>
  <c r="R306"/>
  <c r="P306"/>
  <c r="BK306"/>
  <c r="J306"/>
  <c r="BF306"/>
  <c r="BI302"/>
  <c r="BH302"/>
  <c r="BG302"/>
  <c r="BE302"/>
  <c r="T302"/>
  <c r="R302"/>
  <c r="P302"/>
  <c r="BK302"/>
  <c r="J302"/>
  <c r="BF302"/>
  <c r="BI297"/>
  <c r="BH297"/>
  <c r="BG297"/>
  <c r="BE297"/>
  <c r="T297"/>
  <c r="R297"/>
  <c r="P297"/>
  <c r="BK297"/>
  <c r="J297"/>
  <c r="BF297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89"/>
  <c r="BH289"/>
  <c r="BG289"/>
  <c r="BE289"/>
  <c r="T289"/>
  <c r="R289"/>
  <c r="P289"/>
  <c r="BK289"/>
  <c r="J289"/>
  <c r="BF289"/>
  <c r="BI284"/>
  <c r="BH284"/>
  <c r="BG284"/>
  <c r="BE284"/>
  <c r="T284"/>
  <c r="T283"/>
  <c r="R284"/>
  <c r="R283"/>
  <c r="P284"/>
  <c r="P283"/>
  <c r="BK284"/>
  <c r="BK283"/>
  <c r="J283"/>
  <c r="J284"/>
  <c r="BF284"/>
  <c r="J74"/>
  <c r="BI282"/>
  <c r="BH282"/>
  <c r="BG282"/>
  <c r="BE282"/>
  <c r="T282"/>
  <c r="R282"/>
  <c r="P282"/>
  <c r="BK282"/>
  <c r="J282"/>
  <c r="BF282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7"/>
  <c r="BH277"/>
  <c r="BG277"/>
  <c r="BE277"/>
  <c r="T277"/>
  <c r="R277"/>
  <c r="P277"/>
  <c r="BK277"/>
  <c r="J277"/>
  <c r="BF277"/>
  <c r="BI275"/>
  <c r="BH275"/>
  <c r="BG275"/>
  <c r="BE275"/>
  <c r="T275"/>
  <c r="R275"/>
  <c r="P275"/>
  <c r="BK275"/>
  <c r="J275"/>
  <c r="BF275"/>
  <c r="BI273"/>
  <c r="BH273"/>
  <c r="BG273"/>
  <c r="BE273"/>
  <c r="T273"/>
  <c r="R273"/>
  <c r="P273"/>
  <c r="BK273"/>
  <c r="J273"/>
  <c r="BF273"/>
  <c r="BI268"/>
  <c r="BH268"/>
  <c r="BG268"/>
  <c r="BE268"/>
  <c r="T268"/>
  <c r="T267"/>
  <c r="R268"/>
  <c r="R267"/>
  <c r="P268"/>
  <c r="P267"/>
  <c r="BK268"/>
  <c r="BK267"/>
  <c r="J267"/>
  <c r="J268"/>
  <c r="BF268"/>
  <c r="J73"/>
  <c r="BI265"/>
  <c r="BH265"/>
  <c r="BG265"/>
  <c r="BE265"/>
  <c r="T265"/>
  <c r="R265"/>
  <c r="P265"/>
  <c r="BK265"/>
  <c r="J265"/>
  <c r="BF265"/>
  <c r="BI263"/>
  <c r="BH263"/>
  <c r="BG263"/>
  <c r="BE263"/>
  <c r="T263"/>
  <c r="T262"/>
  <c r="R263"/>
  <c r="R262"/>
  <c r="P263"/>
  <c r="P262"/>
  <c r="BK263"/>
  <c r="BK262"/>
  <c r="J262"/>
  <c r="J263"/>
  <c r="BF263"/>
  <c r="J7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6"/>
  <c r="BH256"/>
  <c r="BG256"/>
  <c r="BE256"/>
  <c r="T256"/>
  <c r="R256"/>
  <c r="P256"/>
  <c r="BK256"/>
  <c r="J256"/>
  <c r="BF256"/>
  <c r="BI254"/>
  <c r="BH254"/>
  <c r="BG254"/>
  <c r="BE254"/>
  <c r="T254"/>
  <c r="T253"/>
  <c r="R254"/>
  <c r="R253"/>
  <c r="P254"/>
  <c r="P253"/>
  <c r="BK254"/>
  <c r="BK253"/>
  <c r="J253"/>
  <c r="J254"/>
  <c r="BF254"/>
  <c r="J71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T242"/>
  <c r="R243"/>
  <c r="R242"/>
  <c r="P243"/>
  <c r="P242"/>
  <c r="BK243"/>
  <c r="BK242"/>
  <c r="J242"/>
  <c r="J243"/>
  <c r="BF243"/>
  <c r="J70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8"/>
  <c r="BH238"/>
  <c r="BG238"/>
  <c r="BE238"/>
  <c r="T238"/>
  <c r="R238"/>
  <c r="P238"/>
  <c r="BK238"/>
  <c r="J238"/>
  <c r="BF238"/>
  <c r="BI236"/>
  <c r="BH236"/>
  <c r="BG236"/>
  <c r="BE236"/>
  <c r="T236"/>
  <c r="T235"/>
  <c r="R236"/>
  <c r="R235"/>
  <c r="P236"/>
  <c r="P235"/>
  <c r="BK236"/>
  <c r="BK235"/>
  <c r="J235"/>
  <c r="J236"/>
  <c r="BF236"/>
  <c r="J69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T218"/>
  <c r="R219"/>
  <c r="R218"/>
  <c r="P219"/>
  <c r="P218"/>
  <c r="BK219"/>
  <c r="BK218"/>
  <c r="J218"/>
  <c r="J219"/>
  <c r="BF219"/>
  <c r="J68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T208"/>
  <c r="R209"/>
  <c r="R208"/>
  <c r="P209"/>
  <c r="P208"/>
  <c r="BK209"/>
  <c r="BK208"/>
  <c r="J208"/>
  <c r="J209"/>
  <c r="BF209"/>
  <c r="J67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T197"/>
  <c r="R198"/>
  <c r="R197"/>
  <c r="P198"/>
  <c r="P197"/>
  <c r="BK198"/>
  <c r="BK197"/>
  <c r="J197"/>
  <c r="J198"/>
  <c r="BF198"/>
  <c r="J66"/>
  <c r="BI196"/>
  <c r="BH196"/>
  <c r="BG196"/>
  <c r="BE196"/>
  <c r="T196"/>
  <c r="R196"/>
  <c r="P196"/>
  <c r="BK196"/>
  <c r="J196"/>
  <c r="BF196"/>
  <c r="BI194"/>
  <c r="BH194"/>
  <c r="BG194"/>
  <c r="BE194"/>
  <c r="T194"/>
  <c r="R194"/>
  <c r="P194"/>
  <c r="BK194"/>
  <c r="J194"/>
  <c r="BF194"/>
  <c r="BI193"/>
  <c r="BH193"/>
  <c r="BG193"/>
  <c r="BE193"/>
  <c r="T193"/>
  <c r="T192"/>
  <c r="R193"/>
  <c r="R192"/>
  <c r="P193"/>
  <c r="P192"/>
  <c r="BK193"/>
  <c r="BK192"/>
  <c r="J192"/>
  <c r="J193"/>
  <c r="BF193"/>
  <c r="J65"/>
  <c r="BI191"/>
  <c r="BH191"/>
  <c r="BG191"/>
  <c r="BE191"/>
  <c r="T191"/>
  <c r="R191"/>
  <c r="P191"/>
  <c r="BK191"/>
  <c r="J191"/>
  <c r="BF191"/>
  <c r="BI189"/>
  <c r="BH189"/>
  <c r="BG189"/>
  <c r="BE189"/>
  <c r="T189"/>
  <c r="R189"/>
  <c r="P189"/>
  <c r="BK189"/>
  <c r="J189"/>
  <c r="BF189"/>
  <c r="BI185"/>
  <c r="BH185"/>
  <c r="BG185"/>
  <c r="BE185"/>
  <c r="T185"/>
  <c r="R185"/>
  <c r="P185"/>
  <c r="BK185"/>
  <c r="J185"/>
  <c r="BF185"/>
  <c r="BI183"/>
  <c r="BH183"/>
  <c r="BG183"/>
  <c r="BE183"/>
  <c r="T183"/>
  <c r="T182"/>
  <c r="T181"/>
  <c r="R183"/>
  <c r="R182"/>
  <c r="R181"/>
  <c r="P183"/>
  <c r="P182"/>
  <c r="P181"/>
  <c r="BK183"/>
  <c r="BK182"/>
  <c r="J182"/>
  <c r="BK181"/>
  <c r="J181"/>
  <c r="J183"/>
  <c r="BF183"/>
  <c r="J64"/>
  <c r="J63"/>
  <c r="BI180"/>
  <c r="BH180"/>
  <c r="BG180"/>
  <c r="BE180"/>
  <c r="T180"/>
  <c r="T179"/>
  <c r="R180"/>
  <c r="R179"/>
  <c r="P180"/>
  <c r="P179"/>
  <c r="BK180"/>
  <c r="BK179"/>
  <c r="J179"/>
  <c r="J180"/>
  <c r="BF180"/>
  <c r="J62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T173"/>
  <c r="R174"/>
  <c r="R173"/>
  <c r="P174"/>
  <c r="P173"/>
  <c r="BK174"/>
  <c r="BK173"/>
  <c r="J173"/>
  <c r="J174"/>
  <c r="BF174"/>
  <c r="J61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64"/>
  <c r="BH164"/>
  <c r="BG164"/>
  <c r="BE164"/>
  <c r="T164"/>
  <c r="R164"/>
  <c r="P164"/>
  <c r="BK164"/>
  <c r="J164"/>
  <c r="BF164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4"/>
  <c r="BH154"/>
  <c r="BG154"/>
  <c r="BE154"/>
  <c r="T154"/>
  <c r="R154"/>
  <c r="P154"/>
  <c r="BK154"/>
  <c r="J154"/>
  <c r="BF154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T140"/>
  <c r="R141"/>
  <c r="R140"/>
  <c r="P141"/>
  <c r="P140"/>
  <c r="BK141"/>
  <c r="BK140"/>
  <c r="J140"/>
  <c r="J141"/>
  <c r="BF141"/>
  <c r="J6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1"/>
  <c r="BH131"/>
  <c r="BG131"/>
  <c r="BE131"/>
  <c r="T131"/>
  <c r="R131"/>
  <c r="P131"/>
  <c r="BK131"/>
  <c r="J131"/>
  <c r="BF131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2"/>
  <c r="BH112"/>
  <c r="BG112"/>
  <c r="BE112"/>
  <c r="T112"/>
  <c r="T111"/>
  <c r="R112"/>
  <c r="R111"/>
  <c r="P112"/>
  <c r="P111"/>
  <c r="BK112"/>
  <c r="BK111"/>
  <c r="J111"/>
  <c r="J112"/>
  <c r="BF112"/>
  <c r="J59"/>
  <c r="BI110"/>
  <c r="BH110"/>
  <c r="BG110"/>
  <c r="BE110"/>
  <c r="T110"/>
  <c r="T109"/>
  <c r="R110"/>
  <c r="R109"/>
  <c r="P110"/>
  <c r="P109"/>
  <c r="BK110"/>
  <c r="BK109"/>
  <c r="J109"/>
  <c r="J110"/>
  <c r="BF110"/>
  <c r="J58"/>
  <c r="BI107"/>
  <c r="BH107"/>
  <c r="BG107"/>
  <c r="BE107"/>
  <c r="T107"/>
  <c r="R107"/>
  <c r="P107"/>
  <c r="BK107"/>
  <c r="J107"/>
  <c r="BF107"/>
  <c r="BI104"/>
  <c r="BH104"/>
  <c r="BG104"/>
  <c r="BE104"/>
  <c r="T104"/>
  <c r="R104"/>
  <c r="P104"/>
  <c r="BK104"/>
  <c r="J104"/>
  <c r="BF104"/>
  <c r="BI102"/>
  <c r="BH102"/>
  <c r="BG102"/>
  <c r="BE102"/>
  <c r="T102"/>
  <c r="R102"/>
  <c r="P102"/>
  <c r="BK102"/>
  <c r="J102"/>
  <c r="BF102"/>
  <c r="BI101"/>
  <c r="F35"/>
  <c i="1" r="BD55"/>
  <c i="2" r="BH101"/>
  <c r="F34"/>
  <c i="1" r="BC55"/>
  <c i="2" r="BG101"/>
  <c r="F33"/>
  <c i="1" r="BB55"/>
  <c i="2" r="BE101"/>
  <c r="J31"/>
  <c i="1" r="AV55"/>
  <c i="2" r="F31"/>
  <c i="1" r="AZ55"/>
  <c i="2" r="T101"/>
  <c r="T100"/>
  <c r="T99"/>
  <c r="T98"/>
  <c r="R101"/>
  <c r="R100"/>
  <c r="R99"/>
  <c r="R98"/>
  <c r="P101"/>
  <c r="P100"/>
  <c r="P99"/>
  <c r="P98"/>
  <c i="1" r="AU55"/>
  <c i="2" r="BK101"/>
  <c r="BK100"/>
  <c r="J100"/>
  <c r="BK99"/>
  <c r="J99"/>
  <c r="BK98"/>
  <c r="J98"/>
  <c r="J55"/>
  <c r="J28"/>
  <c i="1" r="AG55"/>
  <c i="2" r="J101"/>
  <c r="BF101"/>
  <c r="J32"/>
  <c i="1" r="AW55"/>
  <c i="2" r="F32"/>
  <c i="1" r="BA55"/>
  <c i="2" r="J57"/>
  <c r="J56"/>
  <c r="J95"/>
  <c r="J94"/>
  <c r="F94"/>
  <c r="F92"/>
  <c r="E90"/>
  <c r="J51"/>
  <c r="J50"/>
  <c r="F50"/>
  <c r="F48"/>
  <c r="E46"/>
  <c r="J37"/>
  <c r="J16"/>
  <c r="E16"/>
  <c r="F95"/>
  <c r="F51"/>
  <c r="J15"/>
  <c r="J10"/>
  <c r="J9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<sst xmlns="http://schemas.openxmlformats.org/spreadsheetml/2006/main">
  <si>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</si>
  <si>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</si>
  <si>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</si>
  <si>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</si>
  <si>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</si>
  <si>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{1b0d5ab4-2ae0-4975-88ca-dbf62e829e96}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</si>
  <si>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</si>
  <si>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</si>
  <si>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</si>
  <si>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</si>
  <si>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</si>
  <si>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</si>
  <si>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</si>
  <si>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</si>
  <si>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</si>
  <si>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</si>
  <si>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</si>
  <si>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bytu - Jiránkova 1136,  byt č. 7</t>
  </si>
  <si>
    <t>KSO:</t>
  </si>
  <si>
    <t>CC-CZ:</t>
  </si>
  <si>
    <t>Místo:</t>
  </si>
  <si>
    <t>Jiránkova 1136, Praha 17</t>
  </si>
  <si>
    <t>Datum:</t>
  </si>
  <si>
    <t>29. 4. 2019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</si>
  <si>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</si>
  <si>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</si>
  <si>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</si>
  <si>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</si>
  <si>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</si>
  <si>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</si>
  <si>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</si>
  <si>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</si>
  <si>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</si>
  <si>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</si>
  <si>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</si>
  <si>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</si>
  <si>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</si>
  <si>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</si>
  <si>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</si>
  <si>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</si>
  <si>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</si>
  <si>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</si>
  <si>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</si>
  <si>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</si>
  <si>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</si>
  <si>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</si>
  <si>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</si>
  <si>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</si>
  <si>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</si>
  <si>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</si>
  <si>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</si>
  <si>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</si>
  <si>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</si>
  <si>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</si>
  <si>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</si>
  <si>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</si>
  <si>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</si>
  <si>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</si>
  <si>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</si>
  <si>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</si>
  <si>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</si>
  <si>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</si>
  <si>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</si>
  <si>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</si>
  <si>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</si>
  <si>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</si>
  <si>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</si>
  <si>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</si>
  <si>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</si>
  <si>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</si>
  <si>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</si>
  <si>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</si>
  <si>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</si>
  <si>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</si>
  <si>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</si>
  <si>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</si>
  <si>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</si>
  <si>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</si>
  <si>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</si>
  <si>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</si>
  <si>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</si>
  <si>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</si>
  <si>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</si>
  <si>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</si>
  <si>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</si>
  <si>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</si>
  <si>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</si>
  <si>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</si>
  <si>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</si>
  <si>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</si>
  <si>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</si>
  <si>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</si>
  <si>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</si>
  <si>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</si>
  <si>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</si>
  <si>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M+D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</si>
  <si>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</si>
  <si>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</si>
  <si>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</si>
  <si>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</si>
  <si>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</si>
  <si>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</si>
  <si>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</si>
  <si>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</si>
  <si>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</si>
  <si>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</si>
  <si>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</si>
  <si>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 /montáž vč. dodávky/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</si>
  <si>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</si>
  <si>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</si>
  <si>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</si>
  <si>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</si>
  <si>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</si>
  <si>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</si>
  <si>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</si>
  <si>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</si>
  <si>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</si>
  <si>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</si>
  <si>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</si>
  <si>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</si>
  <si>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</si>
  <si>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</si>
  <si>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</si>
  <si>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</si>
  <si>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</si>
  <si>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</si>
  <si>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</si>
  <si>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</si>
  <si>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</si>
  <si>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</si>
  <si>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</si>
  <si>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</si>
  <si>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</si>
  <si>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342272225</t>
  </si>
  <si>
    <t>Příčka z pórobetonových hladkých tvárnic na tenkovrstvou maltu tl 100 mm</t>
  </si>
  <si>
    <t>m2</t>
  </si>
  <si>
    <t>CS ÚRS 2019 01</t>
  </si>
  <si>
    <t>416975923</t>
  </si>
  <si>
    <t>VV</t>
  </si>
  <si>
    <t>(2,3*2+1,77)*2,6-0,6*2*2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</si>
  <si>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</si>
  <si>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</si>
  <si>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</si>
  <si>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</si>
  <si>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</si>
  <si>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2,3*2+1,75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</si>
  <si>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</si>
  <si>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</si>
  <si>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</si>
  <si>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</si>
  <si>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</si>
  <si>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</si>
  <si>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</si>
  <si>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</si>
  <si>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</si>
  <si>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</si>
  <si>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</si>
  <si>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</si>
  <si>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</si>
  <si>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</si>
  <si>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</si>
  <si>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</si>
  <si>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</si>
  <si>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</si>
  <si>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</si>
  <si>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</si>
  <si>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</si>
  <si>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</si>
  <si>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</si>
  <si>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</si>
  <si>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</si>
  <si>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</si>
  <si>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39,6</t>
  </si>
  <si>
    <t>9</t>
  </si>
  <si>
    <t>612142001</t>
  </si>
  <si>
    <t>Potažení vnitřních stěn sklovláknitým pletivem vtlačeným do tenkovrstvé hmoty</t>
  </si>
  <si>
    <t>-1012733937</t>
  </si>
  <si>
    <t>(2,3+2,25)*2,6-0,6*2*2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</si>
  <si>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</si>
  <si>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</si>
  <si>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</si>
  <si>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</si>
  <si>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</si>
  <si>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</si>
  <si>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15,454+102,551</t>
  </si>
  <si>
    <t>11</t>
  </si>
  <si>
    <t>612325412</t>
  </si>
  <si>
    <t>Oprava vnitřní vápenocementové hladké omítky stěn v rozsahu plochy do 30%</t>
  </si>
  <si>
    <t>-1131629329</t>
  </si>
  <si>
    <t>(3,42+2,4+1,12+0,7+1,7)*2,6-(0,8*2*3)</t>
  </si>
  <si>
    <t>(2,4*2+4,2*2)*2,6-(1,5*1,5+0,8*2)</t>
  </si>
  <si>
    <t>(3,35+7,7+2,16+0,6+0,05+1,9+5,4)*2,6-(2,1*1,55+0,8*2)</t>
  </si>
  <si>
    <t>(1,1+0,56)*0,6</t>
  </si>
  <si>
    <t>(1,5*3+2,1+1,5*2)*0,15</t>
  </si>
  <si>
    <t>12</t>
  </si>
  <si>
    <t>624635361</t>
  </si>
  <si>
    <t>Tmelení silikonovým tmelem spáry průřezu do 400mm2</t>
  </si>
  <si>
    <t>-405750233</t>
  </si>
  <si>
    <t>2,55*4</t>
  </si>
  <si>
    <t>13</t>
  </si>
  <si>
    <t>632451031</t>
  </si>
  <si>
    <t xml:space="preserve">Vyrovnávací potěr tl do 20 mm  provedený v ploše</t>
  </si>
  <si>
    <t>-224561594</t>
  </si>
  <si>
    <t>14</t>
  </si>
  <si>
    <t>642942111</t>
  </si>
  <si>
    <t>Osazování zárubní nebo rámů dveřních kovových do 2,5 m2 na MC</t>
  </si>
  <si>
    <t>21740792</t>
  </si>
  <si>
    <t>M</t>
  </si>
  <si>
    <t>553313460</t>
  </si>
  <si>
    <t>zárubeň ocelová pro porobeton YH 100 600 L/P</t>
  </si>
  <si>
    <t>1671191305</t>
  </si>
  <si>
    <t>16</t>
  </si>
  <si>
    <t>642945111</t>
  </si>
  <si>
    <t>Osazování protipožárních nebo protiplynových zárubní dveří jednokřídlových do 2,5 m2</t>
  </si>
  <si>
    <t>CS ÚRS 2016 02</t>
  </si>
  <si>
    <t>288170988</t>
  </si>
  <si>
    <t>17</t>
  </si>
  <si>
    <t>553311041</t>
  </si>
  <si>
    <t xml:space="preserve">zárubeň ocelová pro dveře protipožární  800 L/P</t>
  </si>
  <si>
    <t>-1149169476</t>
  </si>
  <si>
    <t>18</t>
  </si>
  <si>
    <t>644941119</t>
  </si>
  <si>
    <t>Montáž a dodávka instalačních dvířek 800x800 mm</t>
  </si>
  <si>
    <t>994266573</t>
  </si>
  <si>
    <t>Ostatní konstrukce a práce-bourání</t>
  </si>
  <si>
    <t>19</t>
  </si>
  <si>
    <t>725110811</t>
  </si>
  <si>
    <t>Demontáž klozetů splachovací s nádrží</t>
  </si>
  <si>
    <t>soubor</t>
  </si>
  <si>
    <t>1408965234</t>
  </si>
  <si>
    <t>20</t>
  </si>
  <si>
    <t>725210821</t>
  </si>
  <si>
    <t>Demontáž umyvadel bez výtokových armatur</t>
  </si>
  <si>
    <t>722114513</t>
  </si>
  <si>
    <t>725220832</t>
  </si>
  <si>
    <t>Demontáž vaniček</t>
  </si>
  <si>
    <t>1056773915</t>
  </si>
  <si>
    <t>22</t>
  </si>
  <si>
    <t>725310823</t>
  </si>
  <si>
    <t>Demontáž dřez jednoduchý vestavěný v kuchyňských sestavách bez výtokových armatur</t>
  </si>
  <si>
    <t>-1611157170</t>
  </si>
  <si>
    <t>23</t>
  </si>
  <si>
    <t>725820801</t>
  </si>
  <si>
    <t>Demontáž baterie nástěnné do G 3 / 4</t>
  </si>
  <si>
    <t>1224628716</t>
  </si>
  <si>
    <t>24</t>
  </si>
  <si>
    <t>725840850</t>
  </si>
  <si>
    <t>Demontáž baterie vanové</t>
  </si>
  <si>
    <t>-1914567818</t>
  </si>
  <si>
    <t>25</t>
  </si>
  <si>
    <t>763251812</t>
  </si>
  <si>
    <t>Demontáž podlah bytového jádra</t>
  </si>
  <si>
    <t>-1252812434</t>
  </si>
  <si>
    <t>1,9*2,3-0,6*0,9</t>
  </si>
  <si>
    <t>26</t>
  </si>
  <si>
    <t>766691914</t>
  </si>
  <si>
    <t>Vyvěšení nebo zavěšení dřevěných křídel dveří pl do 2 m2</t>
  </si>
  <si>
    <t>570114742</t>
  </si>
  <si>
    <t>27</t>
  </si>
  <si>
    <t>766812840</t>
  </si>
  <si>
    <t>Demontáž kuchyňských linek dřevěných nebo kovových délky do 2,1 m</t>
  </si>
  <si>
    <t>844374510</t>
  </si>
  <si>
    <t>28</t>
  </si>
  <si>
    <t>766825811</t>
  </si>
  <si>
    <t>Demontáž truhlářských vestavěných skříní jednokřídlových</t>
  </si>
  <si>
    <t>CS ÚRS 2017 01</t>
  </si>
  <si>
    <t>1002055931</t>
  </si>
  <si>
    <t>29</t>
  </si>
  <si>
    <t>776201811</t>
  </si>
  <si>
    <t>Demontáž lepených povlakových podlah bez podložky ručně</t>
  </si>
  <si>
    <t>-159683718</t>
  </si>
  <si>
    <t>7,4+10,6+16,9+5,1+2+1</t>
  </si>
  <si>
    <t>30</t>
  </si>
  <si>
    <t>776401800</t>
  </si>
  <si>
    <t>Odstranění soklíků a lišt pryžových nebo plastových</t>
  </si>
  <si>
    <t>-539600287</t>
  </si>
  <si>
    <t>(2,6*2+3,56*2)-(0,8*3+0,6*2)</t>
  </si>
  <si>
    <t>(2,6*2+4,2*2)-0,8</t>
  </si>
  <si>
    <t>(7,7*2+3,15*2+0,7*2)-0,8</t>
  </si>
  <si>
    <t>(1,1*2+0,95*2+1,75*2+1,25*2)</t>
  </si>
  <si>
    <t>31</t>
  </si>
  <si>
    <t>776991821</t>
  </si>
  <si>
    <t>Odstranění lepidla ručně z podlah</t>
  </si>
  <si>
    <t>-649128581</t>
  </si>
  <si>
    <t>32</t>
  </si>
  <si>
    <t>952901111</t>
  </si>
  <si>
    <t>Vyčištění budov bytové a občanské výstavby při výšce podlaží do 4 m</t>
  </si>
  <si>
    <t>-988276518</t>
  </si>
  <si>
    <t>33</t>
  </si>
  <si>
    <t>962084131</t>
  </si>
  <si>
    <t>Bourání příček deskových umakartových tl do 100 mm vč.stropu</t>
  </si>
  <si>
    <t>-1690451008</t>
  </si>
  <si>
    <t>(2,3*2+1,73*3+0,98)*2,6</t>
  </si>
  <si>
    <t>34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</si>
  <si>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</si>
  <si>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</si>
  <si>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</si>
  <si>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</si>
  <si>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</si>
  <si>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35</t>
  </si>
  <si>
    <t>968072455</t>
  </si>
  <si>
    <t>Vybourání kovových dveřních zárubní pl do 2 m2</t>
  </si>
  <si>
    <t>-1528064133</t>
  </si>
  <si>
    <t>0,6*2*2+0,8*3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</si>
  <si>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</si>
  <si>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</si>
  <si>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</si>
  <si>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</si>
  <si>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</si>
  <si>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</si>
  <si>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</si>
  <si>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</si>
  <si>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</si>
  <si>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</si>
  <si>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969011122</t>
  </si>
  <si>
    <t>Příplatek za větší rozsah bourání v místě šachty / v případě výměny stoupaček/</t>
  </si>
  <si>
    <t>-1114944248</t>
  </si>
  <si>
    <t>39</t>
  </si>
  <si>
    <t>978059511</t>
  </si>
  <si>
    <t>Odsekání a odebrání obkladů stěn z vnitřních obkládaček plochy do 1 m2</t>
  </si>
  <si>
    <t>-1736488356</t>
  </si>
  <si>
    <t>0,75*0,75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</si>
  <si>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</si>
  <si>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</si>
  <si>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</si>
  <si>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</si>
  <si>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</si>
  <si>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</si>
  <si>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-70908545</t>
  </si>
  <si>
    <t>41</t>
  </si>
  <si>
    <t>997013501</t>
  </si>
  <si>
    <t>Odvoz suti na skládku a vybouraných hmot nebo meziskládku do 1 km se složením</t>
  </si>
  <si>
    <t>1882265407</t>
  </si>
  <si>
    <t>42</t>
  </si>
  <si>
    <t>997013509</t>
  </si>
  <si>
    <t>Příplatek k odvozu suti a vybouraných hmot na skládku ZKD 1 km přes 1 km</t>
  </si>
  <si>
    <t>-556144814</t>
  </si>
  <si>
    <t>6,066*10 'Přepočtené koeficientem množství</t>
  </si>
  <si>
    <t>43</t>
  </si>
  <si>
    <t>997013831</t>
  </si>
  <si>
    <t>Poplatek za uložení stavebního směsného odpadu na skládce (skládkovné)</t>
  </si>
  <si>
    <t>-510486917</t>
  </si>
  <si>
    <t>998</t>
  </si>
  <si>
    <t>44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</si>
  <si>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</si>
  <si>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</si>
  <si>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</si>
  <si>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</si>
  <si>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</si>
  <si>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</si>
  <si>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</si>
  <si>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45</t>
  </si>
  <si>
    <t>711493110</t>
  </si>
  <si>
    <t xml:space="preserve">Izolace proti  vodě vodorovná těsnicí stěrkou </t>
  </si>
  <si>
    <t>210963980</t>
  </si>
  <si>
    <t>1,05+2,2</t>
  </si>
  <si>
    <t>46</t>
  </si>
  <si>
    <t>711493120</t>
  </si>
  <si>
    <t xml:space="preserve">Izolace proti  vodě svislá  těsnicí stěrkou</t>
  </si>
  <si>
    <t>-1843209327</t>
  </si>
  <si>
    <t>(1,25+0,7*2)*0,7</t>
  </si>
  <si>
    <t>(1,25+1,75*2+1,1*2+0,95*2)*0,3</t>
  </si>
  <si>
    <t>47</t>
  </si>
  <si>
    <t>711493130</t>
  </si>
  <si>
    <t>Těsnící rohová páska</t>
  </si>
  <si>
    <t>-1234814119</t>
  </si>
  <si>
    <t>(1,75*2+1,25*2+1,1*2+0,95*2)-0,6*2</t>
  </si>
  <si>
    <t>48</t>
  </si>
  <si>
    <t>998711102</t>
  </si>
  <si>
    <t>Přesun hmot tonážní pro izolace proti vodě, vlhkosti a plynům v objektech výšky do 12 m</t>
  </si>
  <si>
    <t>213143486</t>
  </si>
  <si>
    <t>713</t>
  </si>
  <si>
    <t>Izolace tepelné</t>
  </si>
  <si>
    <t>49</t>
  </si>
  <si>
    <t>713121111</t>
  </si>
  <si>
    <t>Montáž izolace tepelné podlah volně kladenými rohožemi, pásy, dílci, deskami 1 vrstva</t>
  </si>
  <si>
    <t>1578306790</t>
  </si>
  <si>
    <t>50</t>
  </si>
  <si>
    <t>631414301</t>
  </si>
  <si>
    <t>deska izolační podlahová 15 mm</t>
  </si>
  <si>
    <t>-1437077155</t>
  </si>
  <si>
    <t>3,25*1,02 'Přepočtené koeficientem množství</t>
  </si>
  <si>
    <t>51</t>
  </si>
  <si>
    <t>713121129</t>
  </si>
  <si>
    <t>Protipožární ucpávky kolem stoupaček</t>
  </si>
  <si>
    <t>1326991020</t>
  </si>
  <si>
    <t>721</t>
  </si>
  <si>
    <t>Zdravotechnika - vnitřní kanalizace</t>
  </si>
  <si>
    <t>52</t>
  </si>
  <si>
    <t>721173401</t>
  </si>
  <si>
    <t>Potrubí kanalizační plastové svodné systém KG DN 100</t>
  </si>
  <si>
    <t>1419894943</t>
  </si>
  <si>
    <t>53</t>
  </si>
  <si>
    <t>721174042</t>
  </si>
  <si>
    <t>Potrubí kanalizační z PP připojovací systém HT DN 40</t>
  </si>
  <si>
    <t>2008468837</t>
  </si>
  <si>
    <t>54</t>
  </si>
  <si>
    <t>721174043</t>
  </si>
  <si>
    <t>Potrubí kanalizační z PP připojovací systém HT DN 50</t>
  </si>
  <si>
    <t>431361695</t>
  </si>
  <si>
    <t>55</t>
  </si>
  <si>
    <t>721226510</t>
  </si>
  <si>
    <t>Zápachová uzávěrka umyvadlo DN 40</t>
  </si>
  <si>
    <t>1998527533</t>
  </si>
  <si>
    <t>56</t>
  </si>
  <si>
    <t>721226520</t>
  </si>
  <si>
    <t>Zápachová uzávěrka dřez DN 50</t>
  </si>
  <si>
    <t>463732864</t>
  </si>
  <si>
    <t>57</t>
  </si>
  <si>
    <t>721290111</t>
  </si>
  <si>
    <t>Zkouška těsnosti potrubí kanalizace vodou do DN 125</t>
  </si>
  <si>
    <t>-1300756417</t>
  </si>
  <si>
    <t>3,5+1,1+1</t>
  </si>
  <si>
    <t>58</t>
  </si>
  <si>
    <t>721290191</t>
  </si>
  <si>
    <t>Drobný instalační materiál</t>
  </si>
  <si>
    <t>-1518721984</t>
  </si>
  <si>
    <t>59</t>
  </si>
  <si>
    <t>721290192</t>
  </si>
  <si>
    <t>Stavební přípomoce</t>
  </si>
  <si>
    <t>1673610155</t>
  </si>
  <si>
    <t>60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</si>
  <si>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</si>
  <si>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</si>
  <si>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</si>
  <si>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</si>
  <si>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</si>
  <si>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61</t>
  </si>
  <si>
    <t>722174001</t>
  </si>
  <si>
    <t>Potrubí vodovodní plastové PPR svar polyfuze PN 16 D 16 x 2,2 mm</t>
  </si>
  <si>
    <t>-1235187027</t>
  </si>
  <si>
    <t>62</t>
  </si>
  <si>
    <t>722181221</t>
  </si>
  <si>
    <t>Ochrana vodovodního potrubí přilepenými tepelně izolačními trubicemi z PE tl do 10 mm DN do 22 mm</t>
  </si>
  <si>
    <t>1313782184</t>
  </si>
  <si>
    <t>63</t>
  </si>
  <si>
    <t>722181231</t>
  </si>
  <si>
    <t>Ochrana vodovodního potrubí přilepenými tepelně izolačními trubicemi z PE tl do 15 mm DN do 22 mm</t>
  </si>
  <si>
    <t>-634989469</t>
  </si>
  <si>
    <t>64</t>
  </si>
  <si>
    <t>722240121</t>
  </si>
  <si>
    <t>Kohout kulový plastový PPR DN 16</t>
  </si>
  <si>
    <t>-2061184977</t>
  </si>
  <si>
    <t>65</t>
  </si>
  <si>
    <t>722290215</t>
  </si>
  <si>
    <t>Zkouška těsnosti vodovodního potrubí hrdlového nebo přírubového do DN 100</t>
  </si>
  <si>
    <t>-942365843</t>
  </si>
  <si>
    <t>66</t>
  </si>
  <si>
    <t>722290234</t>
  </si>
  <si>
    <t>Proplach a dezinfekce vodovodního potrubí do DN 80</t>
  </si>
  <si>
    <t>807872915</t>
  </si>
  <si>
    <t>67</t>
  </si>
  <si>
    <t>722290291</t>
  </si>
  <si>
    <t>854274177</t>
  </si>
  <si>
    <t>68</t>
  </si>
  <si>
    <t>722290292</t>
  </si>
  <si>
    <t>Drobý instalační materiál</t>
  </si>
  <si>
    <t>1413877169</t>
  </si>
  <si>
    <t>69</t>
  </si>
  <si>
    <t>998722102</t>
  </si>
  <si>
    <t>Přesun hmot tonážní tonážní pro vnitřní vodovod v objektech v do 12 m</t>
  </si>
  <si>
    <t>-6210674</t>
  </si>
  <si>
    <t>725</t>
  </si>
  <si>
    <t>Zdravotechnika - zařizovací předměty M+D</t>
  </si>
  <si>
    <t>70</t>
  </si>
  <si>
    <t>725112171</t>
  </si>
  <si>
    <t xml:space="preserve">Kombi klozet </t>
  </si>
  <si>
    <t>-821049463</t>
  </si>
  <si>
    <t>71</t>
  </si>
  <si>
    <t>725211621</t>
  </si>
  <si>
    <t>Umyvadlo keram</t>
  </si>
  <si>
    <t>2048952156</t>
  </si>
  <si>
    <t>72</t>
  </si>
  <si>
    <t>725311121</t>
  </si>
  <si>
    <t>Drez nerez</t>
  </si>
  <si>
    <t>1861776634</t>
  </si>
  <si>
    <t>73</t>
  </si>
  <si>
    <t>725813112</t>
  </si>
  <si>
    <t xml:space="preserve">rohový uzávěr  DN 15 </t>
  </si>
  <si>
    <t>1740639230</t>
  </si>
  <si>
    <t>74</t>
  </si>
  <si>
    <t>725813113</t>
  </si>
  <si>
    <t>Výtokový ventil T212-DN15</t>
  </si>
  <si>
    <t>112024813</t>
  </si>
  <si>
    <t>75</t>
  </si>
  <si>
    <t>725821325</t>
  </si>
  <si>
    <t>Baterie drezová</t>
  </si>
  <si>
    <t>-904734394</t>
  </si>
  <si>
    <t>76</t>
  </si>
  <si>
    <t>725822612</t>
  </si>
  <si>
    <t>Baterie umyv stoj páka+výpust</t>
  </si>
  <si>
    <t>767362022</t>
  </si>
  <si>
    <t>77</t>
  </si>
  <si>
    <t>725841311</t>
  </si>
  <si>
    <t>Baterie sprchová nástěnná</t>
  </si>
  <si>
    <t>1187999727</t>
  </si>
  <si>
    <t>78</t>
  </si>
  <si>
    <t>725860202</t>
  </si>
  <si>
    <t>Sifon dřezový HL100G</t>
  </si>
  <si>
    <t>-1950207523</t>
  </si>
  <si>
    <t>79</t>
  </si>
  <si>
    <t>725860203</t>
  </si>
  <si>
    <t xml:space="preserve">Sifon sprchový  HL 522</t>
  </si>
  <si>
    <t>575166163</t>
  </si>
  <si>
    <t>80</t>
  </si>
  <si>
    <t>725860212</t>
  </si>
  <si>
    <t>Sifon umyvadlový HL134.0 pod omítku</t>
  </si>
  <si>
    <t>-1574615380</t>
  </si>
  <si>
    <t>81</t>
  </si>
  <si>
    <t>725901</t>
  </si>
  <si>
    <t>Sporák se sklokeramickou deskou - DODÁVKA+MONTÁŽ</t>
  </si>
  <si>
    <t>1103411814</t>
  </si>
  <si>
    <t>82</t>
  </si>
  <si>
    <t>725902</t>
  </si>
  <si>
    <t>Sprchová vanička - polyban akrylát vč- zástěny 120/140</t>
  </si>
  <si>
    <t>1882125539</t>
  </si>
  <si>
    <t>83</t>
  </si>
  <si>
    <t>Pol5</t>
  </si>
  <si>
    <t xml:space="preserve">Sifon stěnový -  HL400</t>
  </si>
  <si>
    <t>1842647649</t>
  </si>
  <si>
    <t>84</t>
  </si>
  <si>
    <t>Pol7</t>
  </si>
  <si>
    <t>topný žebřík 960/450 mm- DODÁVKA+MONTÁŽ (koupelna)</t>
  </si>
  <si>
    <t>-781523148</t>
  </si>
  <si>
    <t>85</t>
  </si>
  <si>
    <t>Pol8</t>
  </si>
  <si>
    <t xml:space="preserve">Zrcadlo s poličkou   DODÁVKA+MONTÁŽ</t>
  </si>
  <si>
    <t>108078120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</si>
  <si>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</si>
  <si>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</si>
  <si>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</si>
  <si>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</si>
  <si>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</si>
  <si>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416051425</t>
  </si>
  <si>
    <t>0,95*2,6-0,8*0,8</t>
  </si>
  <si>
    <t>87</t>
  </si>
  <si>
    <t>763111717</t>
  </si>
  <si>
    <t>SDK příčka základní penetrační nátěr</t>
  </si>
  <si>
    <t>611222497</t>
  </si>
  <si>
    <t>0,95*0,6</t>
  </si>
  <si>
    <t>88</t>
  </si>
  <si>
    <t>763111771</t>
  </si>
  <si>
    <t>Příplatek k SDK příčce za rovinnost kvality Q3</t>
  </si>
  <si>
    <t>850208542</t>
  </si>
  <si>
    <t>89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</si>
  <si>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</si>
  <si>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</si>
  <si>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</si>
  <si>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</si>
  <si>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</si>
  <si>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</si>
  <si>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</si>
  <si>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</si>
  <si>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1306539201</t>
  </si>
  <si>
    <t>91</t>
  </si>
  <si>
    <t>611601260</t>
  </si>
  <si>
    <t xml:space="preserve">dveře dřevěné vnitřní hladké plné 1křídlové  60x197 cm dekor dub</t>
  </si>
  <si>
    <t>-1360922462</t>
  </si>
  <si>
    <t>92</t>
  </si>
  <si>
    <t>611601261</t>
  </si>
  <si>
    <t xml:space="preserve">dveře dřevěné vnitřní hladké 2/3 sklo 1křídlové  80x197 cm dekor dub</t>
  </si>
  <si>
    <t>-692743305</t>
  </si>
  <si>
    <t>93</t>
  </si>
  <si>
    <t>766660021</t>
  </si>
  <si>
    <t>Montáž dveřních křídel otvíravých 1křídlových š do 0,8 m požárních do ocelové zárubně</t>
  </si>
  <si>
    <t>-2038159565</t>
  </si>
  <si>
    <t>94</t>
  </si>
  <si>
    <t>611600501</t>
  </si>
  <si>
    <t>dveře vstupní 80x197 EI 30 , vč. kování, plné</t>
  </si>
  <si>
    <t>-599337846</t>
  </si>
  <si>
    <t>95</t>
  </si>
  <si>
    <t>766660722</t>
  </si>
  <si>
    <t>Montáž dveřního kování</t>
  </si>
  <si>
    <t>1306239321</t>
  </si>
  <si>
    <t>96</t>
  </si>
  <si>
    <t>549141001</t>
  </si>
  <si>
    <t>kování dveřní kovové</t>
  </si>
  <si>
    <t>1153040833</t>
  </si>
  <si>
    <t>97</t>
  </si>
  <si>
    <t>766691939</t>
  </si>
  <si>
    <t>Seřízení oken</t>
  </si>
  <si>
    <t>1198141685</t>
  </si>
  <si>
    <t>98</t>
  </si>
  <si>
    <t>766811110</t>
  </si>
  <si>
    <t xml:space="preserve">Montáž a dodávka kuchyňské linky </t>
  </si>
  <si>
    <t>-1118275799</t>
  </si>
  <si>
    <t>998766102</t>
  </si>
  <si>
    <t>Přesun hmot tonážní pro konstrukce truhlářské v objektech v do 12 m</t>
  </si>
  <si>
    <t>-109458190</t>
  </si>
  <si>
    <t>771</t>
  </si>
  <si>
    <t>Podlahy z dlaždic</t>
  </si>
  <si>
    <t>100</t>
  </si>
  <si>
    <t>771574114</t>
  </si>
  <si>
    <t>Montáž podlah keramických hladkých lepených flexibilním lepidlem do 22 ks/m2</t>
  </si>
  <si>
    <t>800356541</t>
  </si>
  <si>
    <t>101</t>
  </si>
  <si>
    <t>597614081</t>
  </si>
  <si>
    <t>keramická dlažba</t>
  </si>
  <si>
    <t>-832715355</t>
  </si>
  <si>
    <t>3,25*1,1 'Přepočtené koeficientem množství</t>
  </si>
  <si>
    <t>102</t>
  </si>
  <si>
    <t>771577111</t>
  </si>
  <si>
    <t>Příplatek k montáž podlah keramických za plochu do 5 m2</t>
  </si>
  <si>
    <t>779805672</t>
  </si>
  <si>
    <t>103</t>
  </si>
  <si>
    <t>771121011</t>
  </si>
  <si>
    <t>Nátěr penetrační na podlahu</t>
  </si>
  <si>
    <t>-1477547552</t>
  </si>
  <si>
    <t>104</t>
  </si>
  <si>
    <t>771151012</t>
  </si>
  <si>
    <t>Samonivelační stěrka podlah pevnosti 20 MPa tl 5 mm</t>
  </si>
  <si>
    <t>1985791092</t>
  </si>
  <si>
    <t>105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</si>
  <si>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</si>
  <si>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</si>
  <si>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</si>
  <si>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</si>
  <si>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</si>
  <si>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</si>
  <si>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</si>
  <si>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</si>
  <si>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459973606</t>
  </si>
  <si>
    <t>0,6*2</t>
  </si>
  <si>
    <t>107</t>
  </si>
  <si>
    <t>614181012</t>
  </si>
  <si>
    <t>lišta podlahová přechodová</t>
  </si>
  <si>
    <t>1101395363</t>
  </si>
  <si>
    <t>1,2*1,1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</si>
  <si>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</si>
  <si>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</si>
  <si>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</si>
  <si>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</si>
  <si>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</si>
  <si>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1641498117</t>
  </si>
  <si>
    <t>(2,6*2+3,56*2)-(0,6*2+0,8*3)</t>
  </si>
  <si>
    <t>(2,6*2+4,06*2)-0,8</t>
  </si>
  <si>
    <t>(3,15*2+7,7*2+0,6)-0,8</t>
  </si>
  <si>
    <t>109</t>
  </si>
  <si>
    <t>284110081</t>
  </si>
  <si>
    <t xml:space="preserve">lišta speciální soklová </t>
  </si>
  <si>
    <t>922288041</t>
  </si>
  <si>
    <t>42,74*1,04 'Přepočtené koeficientem množství</t>
  </si>
  <si>
    <t>110</t>
  </si>
  <si>
    <t>776521100</t>
  </si>
  <si>
    <t>Lepení pásů povlakových podlah plastových</t>
  </si>
  <si>
    <t>624448331</t>
  </si>
  <si>
    <t>6,6+10+18,1+4,9</t>
  </si>
  <si>
    <t>111</t>
  </si>
  <si>
    <t>284122551</t>
  </si>
  <si>
    <t>podlahovina PVC</t>
  </si>
  <si>
    <t>-759057770</t>
  </si>
  <si>
    <t>39,6*1,04 'Přepočtené koeficientem množství</t>
  </si>
  <si>
    <t>112</t>
  </si>
  <si>
    <t>776590100</t>
  </si>
  <si>
    <t>Úprava podkladu nášlapných ploch vysátím</t>
  </si>
  <si>
    <t>1330003954</t>
  </si>
  <si>
    <t>113</t>
  </si>
  <si>
    <t>776590150</t>
  </si>
  <si>
    <t>Úprava podkladu nášlapných ploch penetrací</t>
  </si>
  <si>
    <t>-1017630674</t>
  </si>
  <si>
    <t>114</t>
  </si>
  <si>
    <t>776141112</t>
  </si>
  <si>
    <t>Vyrovnání podkladu povlakových podlah stěrkou pevnosti 20 MPa tl 5 mm</t>
  </si>
  <si>
    <t>-1546007218</t>
  </si>
  <si>
    <t>115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</si>
  <si>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</si>
  <si>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</si>
  <si>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</si>
  <si>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</si>
  <si>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</si>
  <si>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</si>
  <si>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</si>
  <si>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</si>
  <si>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</si>
  <si>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</si>
  <si>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(1,1*2+0,95*2)*2-0,6*2</t>
  </si>
  <si>
    <t>(0,6+2,3+0,6)*1</t>
  </si>
  <si>
    <t>117</t>
  </si>
  <si>
    <t>597610000</t>
  </si>
  <si>
    <t>keramický obklad</t>
  </si>
  <si>
    <t>1538341128</t>
  </si>
  <si>
    <t>21,18*1,1 'Přepočtené koeficientem množství</t>
  </si>
  <si>
    <t>118</t>
  </si>
  <si>
    <t>781479191</t>
  </si>
  <si>
    <t>Příplatek k montáži obkladů vnitřních keramických hladkých za plochu do 10 m2</t>
  </si>
  <si>
    <t>-1806457616</t>
  </si>
  <si>
    <t>119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</si>
  <si>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</si>
  <si>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</si>
  <si>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</si>
  <si>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</si>
  <si>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</si>
  <si>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</si>
  <si>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</si>
  <si>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</si>
  <si>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</si>
  <si>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1212385502</t>
  </si>
  <si>
    <t>6*2</t>
  </si>
  <si>
    <t>4*1</t>
  </si>
  <si>
    <t>121</t>
  </si>
  <si>
    <t>781493511</t>
  </si>
  <si>
    <t>Plastové profily ukončovací lepené standardním lepidlem</t>
  </si>
  <si>
    <t>-167101552</t>
  </si>
  <si>
    <t>0,95*2+1,2*2-0,6</t>
  </si>
  <si>
    <t>1,75*2+1,35*2-0,6</t>
  </si>
  <si>
    <t>122</t>
  </si>
  <si>
    <t>781495111</t>
  </si>
  <si>
    <t>penetrace podkladu</t>
  </si>
  <si>
    <t>918792925</t>
  </si>
  <si>
    <t>123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</si>
  <si>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</si>
  <si>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</si>
  <si>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</si>
  <si>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</si>
  <si>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</si>
  <si>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124</t>
  </si>
  <si>
    <t>783201811</t>
  </si>
  <si>
    <t>Odstranění nátěrů ze zámečnických konstrukcí oškrabáním</t>
  </si>
  <si>
    <t>716242305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</si>
  <si>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</si>
  <si>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</si>
  <si>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</si>
  <si>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</si>
  <si>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</si>
  <si>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</si>
  <si>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</si>
  <si>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</si>
  <si>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126</t>
  </si>
  <si>
    <t>783321100</t>
  </si>
  <si>
    <t>Nátěry syntetické - otopná tělesa, potrubí ÚT</t>
  </si>
  <si>
    <t>-788345065</t>
  </si>
  <si>
    <t>784</t>
  </si>
  <si>
    <t>Dokončovací práce - malby</t>
  </si>
  <si>
    <t>127</t>
  </si>
  <si>
    <t>784111011</t>
  </si>
  <si>
    <t>Obroušení podkladu omítnutého v místnostech výšky do 3,80 m</t>
  </si>
  <si>
    <t>2128707651</t>
  </si>
  <si>
    <t>" po odstranění tapet"</t>
  </si>
  <si>
    <t>102,551</t>
  </si>
  <si>
    <t>128</t>
  </si>
  <si>
    <t>784131017</t>
  </si>
  <si>
    <t>Odstranění lepených tapet bez makulatury ze stěn výšky do 3,80 m</t>
  </si>
  <si>
    <t>1486443719</t>
  </si>
  <si>
    <t>129</t>
  </si>
  <si>
    <t>784171111</t>
  </si>
  <si>
    <t>Zakrytí vnitřních ploch stěn v místnostech výšky do 3,80 m</t>
  </si>
  <si>
    <t>-1085941262</t>
  </si>
  <si>
    <t>1,5*1,55+2,1*1,55</t>
  </si>
  <si>
    <t>130</t>
  </si>
  <si>
    <t>581248431</t>
  </si>
  <si>
    <t>fólie pro malířské potřeby zakrývací</t>
  </si>
  <si>
    <t>1692934392</t>
  </si>
  <si>
    <t>5,58*1,05 'Přepočtené koeficientem množství</t>
  </si>
  <si>
    <t>131</t>
  </si>
  <si>
    <t>784181121</t>
  </si>
  <si>
    <t>Hloubková jednonásobná penetrace podkladu v místnostech výšky do 3,80 m</t>
  </si>
  <si>
    <t>859832571</t>
  </si>
  <si>
    <t>154,161+15,454</t>
  </si>
  <si>
    <t>132</t>
  </si>
  <si>
    <t>784221121</t>
  </si>
  <si>
    <t xml:space="preserve">Dvojnásobné bílé malby  ze směsí za sucha minimálně otěruvzdorných v místnostech do 3,80 m</t>
  </si>
  <si>
    <t>227283892</t>
  </si>
  <si>
    <t>169,615</t>
  </si>
  <si>
    <t>133</t>
  </si>
  <si>
    <t>784402801</t>
  </si>
  <si>
    <t>Odstranění maleb oškrabáním v místnostech v do 3,8 m</t>
  </si>
  <si>
    <t>-1530806316</t>
  </si>
  <si>
    <t>42,8</t>
  </si>
  <si>
    <t>786</t>
  </si>
  <si>
    <t>Dokončovací práce - čalounické úpravy</t>
  </si>
  <si>
    <t>134</t>
  </si>
  <si>
    <t>786624111</t>
  </si>
  <si>
    <t>Montáž lamelové žaluzie do oken zdvojených dřevěných otevíravých, sklápěcích a vyklápěcích</t>
  </si>
  <si>
    <t>365542833</t>
  </si>
  <si>
    <t>135</t>
  </si>
  <si>
    <t>553462000</t>
  </si>
  <si>
    <t>žaluzie horizontální interiérové</t>
  </si>
  <si>
    <t>884541239</t>
  </si>
  <si>
    <t>136</t>
  </si>
  <si>
    <t>786624119</t>
  </si>
  <si>
    <t>Demontář lamelové žaluzie</t>
  </si>
  <si>
    <t>-718111977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</si>
  <si>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</si>
  <si>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</si>
  <si>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</si>
  <si>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</si>
  <si>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</si>
  <si>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</si>
  <si>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-156969738</t>
  </si>
  <si>
    <t>138</t>
  </si>
  <si>
    <t>210 00-03</t>
  </si>
  <si>
    <t>zásuvka TV, SAT, VKV</t>
  </si>
  <si>
    <t>-893403711</t>
  </si>
  <si>
    <t>139</t>
  </si>
  <si>
    <t>210 00-04</t>
  </si>
  <si>
    <t>zvýšení príkonu u PRE z 1x20A na 3x25A /ceníková cena 11000/+ vyřízení</t>
  </si>
  <si>
    <t>-1028387138</t>
  </si>
  <si>
    <t>140</t>
  </si>
  <si>
    <t>210 00-05</t>
  </si>
  <si>
    <t>zkoušky, revize, príprava odberného místa</t>
  </si>
  <si>
    <t>-1786147232</t>
  </si>
  <si>
    <t>141</t>
  </si>
  <si>
    <t>210 00-06</t>
  </si>
  <si>
    <t>domovní telefon</t>
  </si>
  <si>
    <t>1202592004</t>
  </si>
  <si>
    <t>142</t>
  </si>
  <si>
    <t>210800105</t>
  </si>
  <si>
    <t>Kabel CYKY 750 V 3x1,5 mm2 uložený pod omítkou vcetne dodávky kabelu 3Cx1,5</t>
  </si>
  <si>
    <t>-841691896</t>
  </si>
  <si>
    <t>143</t>
  </si>
  <si>
    <t>210800106</t>
  </si>
  <si>
    <t>Kabel CYKY 750 V 3x2,5 mm2 uložený pod omítkou vcetne dodávky kabelu 3Cx2,5</t>
  </si>
  <si>
    <t>-490937301</t>
  </si>
  <si>
    <t>144</t>
  </si>
  <si>
    <t>Pol09</t>
  </si>
  <si>
    <t>Kabel CYKY 5Cx2,5</t>
  </si>
  <si>
    <t>1582316274</t>
  </si>
  <si>
    <t>145</t>
  </si>
  <si>
    <t>Pol10</t>
  </si>
  <si>
    <t>Kabel CYKY 3Ax1,5</t>
  </si>
  <si>
    <t>-1485668628</t>
  </si>
  <si>
    <t>146</t>
  </si>
  <si>
    <t>Pol11</t>
  </si>
  <si>
    <t>Kabel CYKY 2Ax1,5</t>
  </si>
  <si>
    <t>-520080352</t>
  </si>
  <si>
    <t>147</t>
  </si>
  <si>
    <t>Pol12</t>
  </si>
  <si>
    <t>Kabel CYKY 5Cx6</t>
  </si>
  <si>
    <t>622954843</t>
  </si>
  <si>
    <t>148</t>
  </si>
  <si>
    <t>Pol13</t>
  </si>
  <si>
    <t>Kabel CY6</t>
  </si>
  <si>
    <t>985092746</t>
  </si>
  <si>
    <t>149</t>
  </si>
  <si>
    <t>Pol14</t>
  </si>
  <si>
    <t>podlahová lišta LP35 s prísluš</t>
  </si>
  <si>
    <t>-983482542</t>
  </si>
  <si>
    <t>150</t>
  </si>
  <si>
    <t>Pol15</t>
  </si>
  <si>
    <t>koax kabel</t>
  </si>
  <si>
    <t>-944932131</t>
  </si>
  <si>
    <t>151</t>
  </si>
  <si>
    <t>Pol16</t>
  </si>
  <si>
    <t>svorkovnice 5pol</t>
  </si>
  <si>
    <t>1648338431</t>
  </si>
  <si>
    <t>152</t>
  </si>
  <si>
    <t>Pol17</t>
  </si>
  <si>
    <t>seriový prepínac</t>
  </si>
  <si>
    <t>-275157021</t>
  </si>
  <si>
    <t>153</t>
  </si>
  <si>
    <t>Pol18</t>
  </si>
  <si>
    <t>Strídavý prepinac</t>
  </si>
  <si>
    <t>728841916</t>
  </si>
  <si>
    <t>154</t>
  </si>
  <si>
    <t>Pol19</t>
  </si>
  <si>
    <t>prístrojový nosic pro LP35</t>
  </si>
  <si>
    <t>855976035</t>
  </si>
  <si>
    <t>155</t>
  </si>
  <si>
    <t>Pol20</t>
  </si>
  <si>
    <t>1pol vypinac</t>
  </si>
  <si>
    <t>685655937</t>
  </si>
  <si>
    <t>156</t>
  </si>
  <si>
    <t>Pol21</t>
  </si>
  <si>
    <t>styk. Ovladac</t>
  </si>
  <si>
    <t>419128883</t>
  </si>
  <si>
    <t>157</t>
  </si>
  <si>
    <t>Pol22</t>
  </si>
  <si>
    <t>zásuvka dvojnásobná</t>
  </si>
  <si>
    <t>155978903</t>
  </si>
  <si>
    <t>158</t>
  </si>
  <si>
    <t>Pol23</t>
  </si>
  <si>
    <t>jistic 3B25/3</t>
  </si>
  <si>
    <t>1197433614</t>
  </si>
  <si>
    <t>159</t>
  </si>
  <si>
    <t>Pol24</t>
  </si>
  <si>
    <t>LK 80x20R1</t>
  </si>
  <si>
    <t>-1178768937</t>
  </si>
  <si>
    <t>160</t>
  </si>
  <si>
    <t>Pol25</t>
  </si>
  <si>
    <t>LK 80x28 2ZK</t>
  </si>
  <si>
    <t>-729786000</t>
  </si>
  <si>
    <t>161</t>
  </si>
  <si>
    <t>Pol26</t>
  </si>
  <si>
    <t>LK 80x28 2R</t>
  </si>
  <si>
    <t>877748612</t>
  </si>
  <si>
    <t>162</t>
  </si>
  <si>
    <t>Pol27</t>
  </si>
  <si>
    <t>vícko VLK80 2R</t>
  </si>
  <si>
    <t>-1783412350</t>
  </si>
  <si>
    <t>163</t>
  </si>
  <si>
    <t>Pol28</t>
  </si>
  <si>
    <t>svorkovnice S66</t>
  </si>
  <si>
    <t>1246917384</t>
  </si>
  <si>
    <t>164</t>
  </si>
  <si>
    <t>Pol29</t>
  </si>
  <si>
    <t>LK 80R/3</t>
  </si>
  <si>
    <t>-2093597301</t>
  </si>
  <si>
    <t>165</t>
  </si>
  <si>
    <t>Pol30</t>
  </si>
  <si>
    <t>KU 1903</t>
  </si>
  <si>
    <t>709996597</t>
  </si>
  <si>
    <t>166</t>
  </si>
  <si>
    <t>Pol31</t>
  </si>
  <si>
    <t>KU 1901</t>
  </si>
  <si>
    <t>533576684</t>
  </si>
  <si>
    <t>167</t>
  </si>
  <si>
    <t>Pol32</t>
  </si>
  <si>
    <t>svítidlo kruhové- difuzér opálové sklo, 1x75 W/E27, IP20, D280-300mm, hloubka cca 100 mm, 4000k</t>
  </si>
  <si>
    <t>1208295658</t>
  </si>
  <si>
    <t>168</t>
  </si>
  <si>
    <t>Pol32-1</t>
  </si>
  <si>
    <t>svítidlo kruhové- difuzér opálové sklo, 1x75 W/E27, IP44/IP64, D280-300mm, hloubka cca 100 mm, 4000k</t>
  </si>
  <si>
    <t>904224791</t>
  </si>
  <si>
    <t>169</t>
  </si>
  <si>
    <t>Pol32-2</t>
  </si>
  <si>
    <t xml:space="preserve">nábytkové svítidlo -  1x39W/G5; IP44/IP20, délka 600 mm, hloubka 90 mm, 4000k</t>
  </si>
  <si>
    <t>2098586462</t>
  </si>
  <si>
    <t>170</t>
  </si>
  <si>
    <t>Pol33</t>
  </si>
  <si>
    <t>koupelnové přisazené nástěnné svítidlo - chrom/sklo, 2x40W/E14, IP44/IP64, šířka 300mm, výška 100 mm, 4000k</t>
  </si>
  <si>
    <t>349188787</t>
  </si>
  <si>
    <t>171</t>
  </si>
  <si>
    <t>Pol34</t>
  </si>
  <si>
    <t>požární ucpávka - hlavní přívod</t>
  </si>
  <si>
    <t>-197920865</t>
  </si>
  <si>
    <t>172</t>
  </si>
  <si>
    <t>Pol35</t>
  </si>
  <si>
    <t>kontrola a zprovoznení telefonu</t>
  </si>
  <si>
    <t>1770452602</t>
  </si>
  <si>
    <t>173</t>
  </si>
  <si>
    <t>Pol36</t>
  </si>
  <si>
    <t>kontrola a zprovoznení TV zásuvek</t>
  </si>
  <si>
    <t>-769764046</t>
  </si>
  <si>
    <t>174</t>
  </si>
  <si>
    <t>Pol37</t>
  </si>
  <si>
    <t>stavební přípomoce - sekání rýh</t>
  </si>
  <si>
    <t>1717570839</t>
  </si>
  <si>
    <t>175</t>
  </si>
  <si>
    <t>Pol38</t>
  </si>
  <si>
    <t>stavební přípomoce - zapravení rýh</t>
  </si>
  <si>
    <t>-1147979286</t>
  </si>
  <si>
    <t>24-M</t>
  </si>
  <si>
    <t>Montáže vzduchotechnických zařízení /montáž vč. dodávky/</t>
  </si>
  <si>
    <t>176</t>
  </si>
  <si>
    <t>240010212</t>
  </si>
  <si>
    <t>Malý axiální ventilátor s doběhem WC</t>
  </si>
  <si>
    <t>-2021553214</t>
  </si>
  <si>
    <t>177</t>
  </si>
  <si>
    <t>240010213</t>
  </si>
  <si>
    <t>Malý axiální ventilátor s doběhem 1x12V - kouplena</t>
  </si>
  <si>
    <t>-410016057</t>
  </si>
  <si>
    <t>178</t>
  </si>
  <si>
    <t>240080319</t>
  </si>
  <si>
    <t>Potrubí VZT flexi vč. tepelné izolace</t>
  </si>
  <si>
    <t>593203087</t>
  </si>
  <si>
    <t>179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</si>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</sst>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 xml:space="preserve">Stavební úpravy bytu - Jiránkova 1136,  byt č. 7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Jiránkova 1136,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29. 4. 2019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V54" s="103" t="s">
        <v>71</v>
      </c>
      <c r="BW54" s="103" t="s">
        <v>5</v>
      </c>
      <c r="BX54" s="103" t="s">
        <v>72</v>
      </c>
      <c r="CL54" s="103" t="s">
        <v>1</v>
      </c>
    </row>
    <row r="55" s="5" customFormat="1" ht="27" customHeight="1">
      <c r="A55" s="104" t="s">
        <v>73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'Byt - Stavební úpravy byt...'!J28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'Byt - Stavební úpravy byt...'!P98</f>
        <v>0</v>
      </c>
      <c r="AV55" s="113">
        <f>'Byt - Stavební úpravy byt...'!J31</f>
        <v>0</v>
      </c>
      <c r="AW55" s="113">
        <f>'Byt - Stavební úpravy byt...'!J32</f>
        <v>0</v>
      </c>
      <c r="AX55" s="113">
        <f>'Byt - Stavební úpravy byt...'!J33</f>
        <v>0</v>
      </c>
      <c r="AY55" s="113">
        <f>'Byt - Stavební úpravy byt...'!J34</f>
        <v>0</v>
      </c>
      <c r="AZ55" s="113">
        <f>'Byt - Stavební úpravy byt...'!F31</f>
        <v>0</v>
      </c>
      <c r="BA55" s="113">
        <f>'Byt - Stavební úpravy byt...'!F32</f>
        <v>0</v>
      </c>
      <c r="BB55" s="113">
        <f>'Byt - Stavební úpravy byt...'!F33</f>
        <v>0</v>
      </c>
      <c r="BC55" s="113">
        <f>'Byt - Stavební úpravy byt...'!F34</f>
        <v>0</v>
      </c>
      <c r="BD55" s="115">
        <f>'Byt - Stavební úpravy byt...'!F35</f>
        <v>0</v>
      </c>
      <c r="BT55" s="116" t="s">
        <v>75</v>
      </c>
      <c r="BU55" s="116" t="s">
        <v>76</v>
      </c>
      <c r="BV55" s="116" t="s">
        <v>71</v>
      </c>
      <c r="BW55" s="116" t="s">
        <v>5</v>
      </c>
      <c r="BX55" s="116" t="s">
        <v>72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ni7IJqMc/ko3EKRBjSuOyrm7h3gab/Qg4RdJxrzveHK7QhZQvkLc1Cb+F0DM9Y9RemTmKqX/e5re8WgP2M2wsw==" hashValue="jcYSbBTrVTeLMojOnFbsGcxcpwzdAs4EZ/EQeWqCMAr+k+gn7IT0nD87bqIeWBE9TEWSU11meXG8DmFnbEhAA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75</v>
      </c>
    </row>
    <row r="4" ht="24.96" customHeight="1">
      <c r="B4" s="18"/>
      <c r="D4" s="121" t="s">
        <v>77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18</v>
      </c>
      <c r="F9" s="15" t="s">
        <v>1</v>
      </c>
      <c r="I9" s="125" t="s">
        <v>19</v>
      </c>
      <c r="J9" s="15" t="s">
        <v>1</v>
      </c>
      <c r="L9" s="41"/>
    </row>
    <row r="10" s="1" customFormat="1" ht="12" customHeight="1">
      <c r="B10" s="41"/>
      <c r="D10" s="122" t="s">
        <v>20</v>
      </c>
      <c r="F10" s="15" t="s">
        <v>21</v>
      </c>
      <c r="I10" s="125" t="s">
        <v>22</v>
      </c>
      <c r="J10" s="126" t="str">
        <f>'Rekapitulace stavby'!AN8</f>
        <v>29. 4. 2019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24</v>
      </c>
      <c r="I12" s="125" t="s">
        <v>25</v>
      </c>
      <c r="J12" s="15" t="s">
        <v>1</v>
      </c>
      <c r="L12" s="41"/>
    </row>
    <row r="13" s="1" customFormat="1" ht="18" customHeight="1">
      <c r="B13" s="41"/>
      <c r="E13" s="15" t="s">
        <v>26</v>
      </c>
      <c r="I13" s="125" t="s">
        <v>27</v>
      </c>
      <c r="J13" s="15" t="s">
        <v>1</v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28</v>
      </c>
      <c r="I15" s="12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30</v>
      </c>
      <c r="I18" s="125" t="s">
        <v>25</v>
      </c>
      <c r="J18" s="15" t="s">
        <v>1</v>
      </c>
      <c r="L18" s="41"/>
    </row>
    <row r="19" s="1" customFormat="1" ht="18" customHeight="1">
      <c r="B19" s="41"/>
      <c r="E19" s="15" t="s">
        <v>31</v>
      </c>
      <c r="I19" s="125" t="s">
        <v>27</v>
      </c>
      <c r="J19" s="15" t="s">
        <v>1</v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33</v>
      </c>
      <c r="I21" s="125" t="s">
        <v>25</v>
      </c>
      <c r="J21" s="15" t="s">
        <v>1</v>
      </c>
      <c r="L21" s="41"/>
    </row>
    <row r="22" s="1" customFormat="1" ht="18" customHeight="1">
      <c r="B22" s="41"/>
      <c r="E22" s="15" t="s">
        <v>34</v>
      </c>
      <c r="I22" s="125" t="s">
        <v>27</v>
      </c>
      <c r="J22" s="15" t="s">
        <v>1</v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35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36</v>
      </c>
      <c r="I28" s="123"/>
      <c r="J28" s="132">
        <f>ROUND(J98,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38</v>
      </c>
      <c r="I30" s="134" t="s">
        <v>37</v>
      </c>
      <c r="J30" s="133" t="s">
        <v>39</v>
      </c>
      <c r="L30" s="41"/>
    </row>
    <row r="31" s="1" customFormat="1" ht="14.4" customHeight="1">
      <c r="B31" s="41"/>
      <c r="D31" s="122" t="s">
        <v>40</v>
      </c>
      <c r="E31" s="122" t="s">
        <v>41</v>
      </c>
      <c r="F31" s="135">
        <f>ROUND((SUM(BE98:BE387)),  2)</f>
        <v>0</v>
      </c>
      <c r="I31" s="136">
        <v>0.20999999999999999</v>
      </c>
      <c r="J31" s="135">
        <f>ROUND(((SUM(BE98:BE387))*I31),  2)</f>
        <v>0</v>
      </c>
      <c r="L31" s="41"/>
    </row>
    <row r="32" s="1" customFormat="1" ht="14.4" customHeight="1">
      <c r="B32" s="41"/>
      <c r="E32" s="122" t="s">
        <v>42</v>
      </c>
      <c r="F32" s="135">
        <f>ROUND((SUM(BF98:BF387)),  2)</f>
        <v>0</v>
      </c>
      <c r="I32" s="136">
        <v>0.14999999999999999</v>
      </c>
      <c r="J32" s="135">
        <f>ROUND(((SUM(BF98:BF387))*I32),  2)</f>
        <v>0</v>
      </c>
      <c r="L32" s="41"/>
    </row>
    <row r="33" hidden="1" s="1" customFormat="1" ht="14.4" customHeight="1">
      <c r="B33" s="41"/>
      <c r="E33" s="122" t="s">
        <v>43</v>
      </c>
      <c r="F33" s="135">
        <f>ROUND((SUM(BG98:BG387)),  2)</f>
        <v>0</v>
      </c>
      <c r="I33" s="136">
        <v>0.20999999999999999</v>
      </c>
      <c r="J33" s="135">
        <f>0</f>
        <v>0</v>
      </c>
      <c r="L33" s="41"/>
    </row>
    <row r="34" hidden="1" s="1" customFormat="1" ht="14.4" customHeight="1">
      <c r="B34" s="41"/>
      <c r="E34" s="122" t="s">
        <v>44</v>
      </c>
      <c r="F34" s="135">
        <f>ROUND((SUM(BH98:BH387)),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45</v>
      </c>
      <c r="F35" s="135">
        <f>ROUND((SUM(BI98:BI387)),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46</v>
      </c>
      <c r="E37" s="139"/>
      <c r="F37" s="139"/>
      <c r="G37" s="140" t="s">
        <v>47</v>
      </c>
      <c r="H37" s="141" t="s">
        <v>48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78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 xml:space="preserve">Stavební úpravy bytu - Jiránkova 1136,  byt č. 7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20</v>
      </c>
      <c r="D48" s="37"/>
      <c r="E48" s="37"/>
      <c r="F48" s="25" t="str">
        <f>F10</f>
        <v>Jiránkova 1136, Praha 17</v>
      </c>
      <c r="G48" s="37"/>
      <c r="H48" s="37"/>
      <c r="I48" s="125" t="s">
        <v>22</v>
      </c>
      <c r="J48" s="65" t="str">
        <f>IF(J10="","",J10)</f>
        <v>29. 4. 2019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13.65" customHeight="1">
      <c r="B50" s="36"/>
      <c r="C50" s="30" t="s">
        <v>24</v>
      </c>
      <c r="D50" s="37"/>
      <c r="E50" s="37"/>
      <c r="F50" s="25" t="str">
        <f>E13</f>
        <v>Městská část Praha 17, Praha 17 - Řepy</v>
      </c>
      <c r="G50" s="37"/>
      <c r="H50" s="37"/>
      <c r="I50" s="125" t="s">
        <v>30</v>
      </c>
      <c r="J50" s="34" t="str">
        <f>E19</f>
        <v>ing. arch. Lenka David</v>
      </c>
      <c r="K50" s="37"/>
      <c r="L50" s="41"/>
    </row>
    <row r="51" s="1" customFormat="1" ht="13.65" customHeight="1">
      <c r="B51" s="36"/>
      <c r="C51" s="30" t="s">
        <v>28</v>
      </c>
      <c r="D51" s="37"/>
      <c r="E51" s="37"/>
      <c r="F51" s="25" t="str">
        <f>IF(E16="","",E16)</f>
        <v>Vyplň údaj</v>
      </c>
      <c r="G51" s="37"/>
      <c r="H51" s="37"/>
      <c r="I51" s="125" t="s">
        <v>33</v>
      </c>
      <c r="J51" s="34" t="str">
        <f>E22</f>
        <v>Lenka Jandová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79</v>
      </c>
      <c r="D53" s="152"/>
      <c r="E53" s="152"/>
      <c r="F53" s="152"/>
      <c r="G53" s="152"/>
      <c r="H53" s="152"/>
      <c r="I53" s="153"/>
      <c r="J53" s="154" t="s">
        <v>80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81</v>
      </c>
      <c r="D55" s="37"/>
      <c r="E55" s="37"/>
      <c r="F55" s="37"/>
      <c r="G55" s="37"/>
      <c r="H55" s="37"/>
      <c r="I55" s="123"/>
      <c r="J55" s="96">
        <f>J98</f>
        <v>0</v>
      </c>
      <c r="K55" s="37"/>
      <c r="L55" s="41"/>
      <c r="AU55" s="15" t="s">
        <v>82</v>
      </c>
    </row>
    <row r="56" s="7" customFormat="1" ht="24.96" customHeight="1">
      <c r="B56" s="156"/>
      <c r="C56" s="157"/>
      <c r="D56" s="158" t="s">
        <v>83</v>
      </c>
      <c r="E56" s="159"/>
      <c r="F56" s="159"/>
      <c r="G56" s="159"/>
      <c r="H56" s="159"/>
      <c r="I56" s="160"/>
      <c r="J56" s="161">
        <f>J99</f>
        <v>0</v>
      </c>
      <c r="K56" s="157"/>
      <c r="L56" s="162"/>
    </row>
    <row r="57" s="8" customFormat="1" ht="19.92" customHeight="1">
      <c r="B57" s="163"/>
      <c r="C57" s="164"/>
      <c r="D57" s="165" t="s">
        <v>84</v>
      </c>
      <c r="E57" s="166"/>
      <c r="F57" s="166"/>
      <c r="G57" s="166"/>
      <c r="H57" s="166"/>
      <c r="I57" s="167"/>
      <c r="J57" s="168">
        <f>J100</f>
        <v>0</v>
      </c>
      <c r="K57" s="164"/>
      <c r="L57" s="169"/>
    </row>
    <row r="58" s="8" customFormat="1" ht="19.92" customHeight="1">
      <c r="B58" s="163"/>
      <c r="C58" s="164"/>
      <c r="D58" s="165" t="s">
        <v>85</v>
      </c>
      <c r="E58" s="166"/>
      <c r="F58" s="166"/>
      <c r="G58" s="166"/>
      <c r="H58" s="166"/>
      <c r="I58" s="167"/>
      <c r="J58" s="168">
        <f>J109</f>
        <v>0</v>
      </c>
      <c r="K58" s="164"/>
      <c r="L58" s="169"/>
    </row>
    <row r="59" s="8" customFormat="1" ht="19.92" customHeight="1">
      <c r="B59" s="163"/>
      <c r="C59" s="164"/>
      <c r="D59" s="165" t="s">
        <v>86</v>
      </c>
      <c r="E59" s="166"/>
      <c r="F59" s="166"/>
      <c r="G59" s="166"/>
      <c r="H59" s="166"/>
      <c r="I59" s="167"/>
      <c r="J59" s="168">
        <f>J111</f>
        <v>0</v>
      </c>
      <c r="K59" s="164"/>
      <c r="L59" s="169"/>
    </row>
    <row r="60" s="8" customFormat="1" ht="19.92" customHeight="1">
      <c r="B60" s="163"/>
      <c r="C60" s="164"/>
      <c r="D60" s="165" t="s">
        <v>87</v>
      </c>
      <c r="E60" s="166"/>
      <c r="F60" s="166"/>
      <c r="G60" s="166"/>
      <c r="H60" s="166"/>
      <c r="I60" s="167"/>
      <c r="J60" s="168">
        <f>J140</f>
        <v>0</v>
      </c>
      <c r="K60" s="164"/>
      <c r="L60" s="169"/>
    </row>
    <row r="61" s="8" customFormat="1" ht="19.92" customHeight="1">
      <c r="B61" s="163"/>
      <c r="C61" s="164"/>
      <c r="D61" s="165" t="s">
        <v>88</v>
      </c>
      <c r="E61" s="166"/>
      <c r="F61" s="166"/>
      <c r="G61" s="166"/>
      <c r="H61" s="166"/>
      <c r="I61" s="167"/>
      <c r="J61" s="168">
        <f>J173</f>
        <v>0</v>
      </c>
      <c r="K61" s="164"/>
      <c r="L61" s="169"/>
    </row>
    <row r="62" s="8" customFormat="1" ht="19.92" customHeight="1">
      <c r="B62" s="163"/>
      <c r="C62" s="164"/>
      <c r="D62" s="165" t="s">
        <v>89</v>
      </c>
      <c r="E62" s="166"/>
      <c r="F62" s="166"/>
      <c r="G62" s="166"/>
      <c r="H62" s="166"/>
      <c r="I62" s="167"/>
      <c r="J62" s="168">
        <f>J179</f>
        <v>0</v>
      </c>
      <c r="K62" s="164"/>
      <c r="L62" s="169"/>
    </row>
    <row r="63" s="7" customFormat="1" ht="24.96" customHeight="1">
      <c r="B63" s="156"/>
      <c r="C63" s="157"/>
      <c r="D63" s="158" t="s">
        <v>90</v>
      </c>
      <c r="E63" s="159"/>
      <c r="F63" s="159"/>
      <c r="G63" s="159"/>
      <c r="H63" s="159"/>
      <c r="I63" s="160"/>
      <c r="J63" s="161">
        <f>J181</f>
        <v>0</v>
      </c>
      <c r="K63" s="157"/>
      <c r="L63" s="162"/>
    </row>
    <row r="64" s="8" customFormat="1" ht="19.92" customHeight="1">
      <c r="B64" s="163"/>
      <c r="C64" s="164"/>
      <c r="D64" s="165" t="s">
        <v>91</v>
      </c>
      <c r="E64" s="166"/>
      <c r="F64" s="166"/>
      <c r="G64" s="166"/>
      <c r="H64" s="166"/>
      <c r="I64" s="167"/>
      <c r="J64" s="168">
        <f>J182</f>
        <v>0</v>
      </c>
      <c r="K64" s="164"/>
      <c r="L64" s="169"/>
    </row>
    <row r="65" s="8" customFormat="1" ht="19.92" customHeight="1">
      <c r="B65" s="163"/>
      <c r="C65" s="164"/>
      <c r="D65" s="165" t="s">
        <v>92</v>
      </c>
      <c r="E65" s="166"/>
      <c r="F65" s="166"/>
      <c r="G65" s="166"/>
      <c r="H65" s="166"/>
      <c r="I65" s="167"/>
      <c r="J65" s="168">
        <f>J192</f>
        <v>0</v>
      </c>
      <c r="K65" s="164"/>
      <c r="L65" s="169"/>
    </row>
    <row r="66" s="8" customFormat="1" ht="19.92" customHeight="1">
      <c r="B66" s="163"/>
      <c r="C66" s="164"/>
      <c r="D66" s="165" t="s">
        <v>93</v>
      </c>
      <c r="E66" s="166"/>
      <c r="F66" s="166"/>
      <c r="G66" s="166"/>
      <c r="H66" s="166"/>
      <c r="I66" s="167"/>
      <c r="J66" s="168">
        <f>J197</f>
        <v>0</v>
      </c>
      <c r="K66" s="164"/>
      <c r="L66" s="169"/>
    </row>
    <row r="67" s="8" customFormat="1" ht="19.92" customHeight="1">
      <c r="B67" s="163"/>
      <c r="C67" s="164"/>
      <c r="D67" s="165" t="s">
        <v>94</v>
      </c>
      <c r="E67" s="166"/>
      <c r="F67" s="166"/>
      <c r="G67" s="166"/>
      <c r="H67" s="166"/>
      <c r="I67" s="167"/>
      <c r="J67" s="168">
        <f>J208</f>
        <v>0</v>
      </c>
      <c r="K67" s="164"/>
      <c r="L67" s="169"/>
    </row>
    <row r="68" s="8" customFormat="1" ht="19.92" customHeight="1">
      <c r="B68" s="163"/>
      <c r="C68" s="164"/>
      <c r="D68" s="165" t="s">
        <v>95</v>
      </c>
      <c r="E68" s="166"/>
      <c r="F68" s="166"/>
      <c r="G68" s="166"/>
      <c r="H68" s="166"/>
      <c r="I68" s="167"/>
      <c r="J68" s="168">
        <f>J218</f>
        <v>0</v>
      </c>
      <c r="K68" s="164"/>
      <c r="L68" s="169"/>
    </row>
    <row r="69" s="8" customFormat="1" ht="19.92" customHeight="1">
      <c r="B69" s="163"/>
      <c r="C69" s="164"/>
      <c r="D69" s="165" t="s">
        <v>96</v>
      </c>
      <c r="E69" s="166"/>
      <c r="F69" s="166"/>
      <c r="G69" s="166"/>
      <c r="H69" s="166"/>
      <c r="I69" s="167"/>
      <c r="J69" s="168">
        <f>J235</f>
        <v>0</v>
      </c>
      <c r="K69" s="164"/>
      <c r="L69" s="169"/>
    </row>
    <row r="70" s="8" customFormat="1" ht="19.92" customHeight="1">
      <c r="B70" s="163"/>
      <c r="C70" s="164"/>
      <c r="D70" s="165" t="s">
        <v>97</v>
      </c>
      <c r="E70" s="166"/>
      <c r="F70" s="166"/>
      <c r="G70" s="166"/>
      <c r="H70" s="166"/>
      <c r="I70" s="167"/>
      <c r="J70" s="168">
        <f>J242</f>
        <v>0</v>
      </c>
      <c r="K70" s="164"/>
      <c r="L70" s="169"/>
    </row>
    <row r="71" s="8" customFormat="1" ht="19.92" customHeight="1">
      <c r="B71" s="163"/>
      <c r="C71" s="164"/>
      <c r="D71" s="165" t="s">
        <v>98</v>
      </c>
      <c r="E71" s="166"/>
      <c r="F71" s="166"/>
      <c r="G71" s="166"/>
      <c r="H71" s="166"/>
      <c r="I71" s="167"/>
      <c r="J71" s="168">
        <f>J253</f>
        <v>0</v>
      </c>
      <c r="K71" s="164"/>
      <c r="L71" s="169"/>
    </row>
    <row r="72" s="8" customFormat="1" ht="19.92" customHeight="1">
      <c r="B72" s="163"/>
      <c r="C72" s="164"/>
      <c r="D72" s="165" t="s">
        <v>99</v>
      </c>
      <c r="E72" s="166"/>
      <c r="F72" s="166"/>
      <c r="G72" s="166"/>
      <c r="H72" s="166"/>
      <c r="I72" s="167"/>
      <c r="J72" s="168">
        <f>J262</f>
        <v>0</v>
      </c>
      <c r="K72" s="164"/>
      <c r="L72" s="169"/>
    </row>
    <row r="73" s="8" customFormat="1" ht="19.92" customHeight="1">
      <c r="B73" s="163"/>
      <c r="C73" s="164"/>
      <c r="D73" s="165" t="s">
        <v>100</v>
      </c>
      <c r="E73" s="166"/>
      <c r="F73" s="166"/>
      <c r="G73" s="166"/>
      <c r="H73" s="166"/>
      <c r="I73" s="167"/>
      <c r="J73" s="168">
        <f>J267</f>
        <v>0</v>
      </c>
      <c r="K73" s="164"/>
      <c r="L73" s="169"/>
    </row>
    <row r="74" s="8" customFormat="1" ht="19.92" customHeight="1">
      <c r="B74" s="163"/>
      <c r="C74" s="164"/>
      <c r="D74" s="165" t="s">
        <v>101</v>
      </c>
      <c r="E74" s="166"/>
      <c r="F74" s="166"/>
      <c r="G74" s="166"/>
      <c r="H74" s="166"/>
      <c r="I74" s="167"/>
      <c r="J74" s="168">
        <f>J283</f>
        <v>0</v>
      </c>
      <c r="K74" s="164"/>
      <c r="L74" s="169"/>
    </row>
    <row r="75" s="8" customFormat="1" ht="19.92" customHeight="1">
      <c r="B75" s="163"/>
      <c r="C75" s="164"/>
      <c r="D75" s="165" t="s">
        <v>102</v>
      </c>
      <c r="E75" s="166"/>
      <c r="F75" s="166"/>
      <c r="G75" s="166"/>
      <c r="H75" s="166"/>
      <c r="I75" s="167"/>
      <c r="J75" s="168">
        <f>J308</f>
        <v>0</v>
      </c>
      <c r="K75" s="164"/>
      <c r="L75" s="169"/>
    </row>
    <row r="76" s="8" customFormat="1" ht="19.92" customHeight="1">
      <c r="B76" s="163"/>
      <c r="C76" s="164"/>
      <c r="D76" s="165" t="s">
        <v>103</v>
      </c>
      <c r="E76" s="166"/>
      <c r="F76" s="166"/>
      <c r="G76" s="166"/>
      <c r="H76" s="166"/>
      <c r="I76" s="167"/>
      <c r="J76" s="168">
        <f>J316</f>
        <v>0</v>
      </c>
      <c r="K76" s="164"/>
      <c r="L76" s="169"/>
    </row>
    <row r="77" s="8" customFormat="1" ht="19.92" customHeight="1">
      <c r="B77" s="163"/>
      <c r="C77" s="164"/>
      <c r="D77" s="165" t="s">
        <v>104</v>
      </c>
      <c r="E77" s="166"/>
      <c r="F77" s="166"/>
      <c r="G77" s="166"/>
      <c r="H77" s="166"/>
      <c r="I77" s="167"/>
      <c r="J77" s="168">
        <f>J337</f>
        <v>0</v>
      </c>
      <c r="K77" s="164"/>
      <c r="L77" s="169"/>
    </row>
    <row r="78" s="7" customFormat="1" ht="24.96" customHeight="1">
      <c r="B78" s="156"/>
      <c r="C78" s="157"/>
      <c r="D78" s="158" t="s">
        <v>105</v>
      </c>
      <c r="E78" s="159"/>
      <c r="F78" s="159"/>
      <c r="G78" s="159"/>
      <c r="H78" s="159"/>
      <c r="I78" s="160"/>
      <c r="J78" s="161">
        <f>J342</f>
        <v>0</v>
      </c>
      <c r="K78" s="157"/>
      <c r="L78" s="162"/>
    </row>
    <row r="79" s="8" customFormat="1" ht="19.92" customHeight="1">
      <c r="B79" s="163"/>
      <c r="C79" s="164"/>
      <c r="D79" s="165" t="s">
        <v>106</v>
      </c>
      <c r="E79" s="166"/>
      <c r="F79" s="166"/>
      <c r="G79" s="166"/>
      <c r="H79" s="166"/>
      <c r="I79" s="167"/>
      <c r="J79" s="168">
        <f>J343</f>
        <v>0</v>
      </c>
      <c r="K79" s="164"/>
      <c r="L79" s="169"/>
    </row>
    <row r="80" s="8" customFormat="1" ht="19.92" customHeight="1">
      <c r="B80" s="163"/>
      <c r="C80" s="164"/>
      <c r="D80" s="165" t="s">
        <v>107</v>
      </c>
      <c r="E80" s="166"/>
      <c r="F80" s="166"/>
      <c r="G80" s="166"/>
      <c r="H80" s="166"/>
      <c r="I80" s="167"/>
      <c r="J80" s="168">
        <f>J383</f>
        <v>0</v>
      </c>
      <c r="K80" s="164"/>
      <c r="L80" s="169"/>
    </row>
    <row r="81" s="1" customFormat="1" ht="21.84" customHeight="1">
      <c r="B81" s="36"/>
      <c r="C81" s="37"/>
      <c r="D81" s="37"/>
      <c r="E81" s="37"/>
      <c r="F81" s="37"/>
      <c r="G81" s="37"/>
      <c r="H81" s="37"/>
      <c r="I81" s="123"/>
      <c r="J81" s="37"/>
      <c r="K81" s="37"/>
      <c r="L81" s="41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47"/>
      <c r="J82" s="56"/>
      <c r="K82" s="56"/>
      <c r="L82" s="41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50"/>
      <c r="J86" s="58"/>
      <c r="K86" s="58"/>
      <c r="L86" s="41"/>
    </row>
    <row r="87" s="1" customFormat="1" ht="24.96" customHeight="1">
      <c r="B87" s="36"/>
      <c r="C87" s="21" t="s">
        <v>108</v>
      </c>
      <c r="D87" s="37"/>
      <c r="E87" s="37"/>
      <c r="F87" s="37"/>
      <c r="G87" s="37"/>
      <c r="H87" s="37"/>
      <c r="I87" s="12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41"/>
    </row>
    <row r="89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23"/>
      <c r="J89" s="37"/>
      <c r="K89" s="37"/>
      <c r="L89" s="41"/>
    </row>
    <row r="90" s="1" customFormat="1" ht="16.5" customHeight="1">
      <c r="B90" s="36"/>
      <c r="C90" s="37"/>
      <c r="D90" s="37"/>
      <c r="E90" s="62" t="str">
        <f>E7</f>
        <v xml:space="preserve">Stavební úpravy bytu - Jiránkova 1136,  byt č. 7</v>
      </c>
      <c r="F90" s="37"/>
      <c r="G90" s="37"/>
      <c r="H90" s="37"/>
      <c r="I90" s="123"/>
      <c r="J90" s="37"/>
      <c r="K90" s="37"/>
      <c r="L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23"/>
      <c r="J91" s="37"/>
      <c r="K91" s="37"/>
      <c r="L91" s="41"/>
    </row>
    <row r="92" s="1" customFormat="1" ht="12" customHeight="1">
      <c r="B92" s="36"/>
      <c r="C92" s="30" t="s">
        <v>20</v>
      </c>
      <c r="D92" s="37"/>
      <c r="E92" s="37"/>
      <c r="F92" s="25" t="str">
        <f>F10</f>
        <v>Jiránkova 1136, Praha 17</v>
      </c>
      <c r="G92" s="37"/>
      <c r="H92" s="37"/>
      <c r="I92" s="125" t="s">
        <v>22</v>
      </c>
      <c r="J92" s="65" t="str">
        <f>IF(J10="","",J10)</f>
        <v>29. 4. 2019</v>
      </c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41"/>
    </row>
    <row r="94" s="1" customFormat="1" ht="13.65" customHeight="1">
      <c r="B94" s="36"/>
      <c r="C94" s="30" t="s">
        <v>24</v>
      </c>
      <c r="D94" s="37"/>
      <c r="E94" s="37"/>
      <c r="F94" s="25" t="str">
        <f>E13</f>
        <v>Městská část Praha 17, Praha 17 - Řepy</v>
      </c>
      <c r="G94" s="37"/>
      <c r="H94" s="37"/>
      <c r="I94" s="125" t="s">
        <v>30</v>
      </c>
      <c r="J94" s="34" t="str">
        <f>E19</f>
        <v>ing. arch. Lenka David</v>
      </c>
      <c r="K94" s="37"/>
      <c r="L94" s="41"/>
    </row>
    <row r="95" s="1" customFormat="1" ht="13.65" customHeight="1">
      <c r="B95" s="36"/>
      <c r="C95" s="30" t="s">
        <v>28</v>
      </c>
      <c r="D95" s="37"/>
      <c r="E95" s="37"/>
      <c r="F95" s="25" t="str">
        <f>IF(E16="","",E16)</f>
        <v>Vyplň údaj</v>
      </c>
      <c r="G95" s="37"/>
      <c r="H95" s="37"/>
      <c r="I95" s="125" t="s">
        <v>33</v>
      </c>
      <c r="J95" s="34" t="str">
        <f>E22</f>
        <v>Lenka Jandová</v>
      </c>
      <c r="K95" s="37"/>
      <c r="L95" s="41"/>
    </row>
    <row r="96" s="1" customFormat="1" ht="10.32" customHeight="1">
      <c r="B96" s="36"/>
      <c r="C96" s="37"/>
      <c r="D96" s="37"/>
      <c r="E96" s="37"/>
      <c r="F96" s="37"/>
      <c r="G96" s="37"/>
      <c r="H96" s="37"/>
      <c r="I96" s="123"/>
      <c r="J96" s="37"/>
      <c r="K96" s="37"/>
      <c r="L96" s="41"/>
    </row>
    <row r="97" s="9" customFormat="1" ht="29.28" customHeight="1">
      <c r="B97" s="170"/>
      <c r="C97" s="171" t="s">
        <v>109</v>
      </c>
      <c r="D97" s="172" t="s">
        <v>55</v>
      </c>
      <c r="E97" s="172" t="s">
        <v>51</v>
      </c>
      <c r="F97" s="172" t="s">
        <v>52</v>
      </c>
      <c r="G97" s="172" t="s">
        <v>110</v>
      </c>
      <c r="H97" s="172" t="s">
        <v>111</v>
      </c>
      <c r="I97" s="173" t="s">
        <v>112</v>
      </c>
      <c r="J97" s="174" t="s">
        <v>80</v>
      </c>
      <c r="K97" s="175" t="s">
        <v>113</v>
      </c>
      <c r="L97" s="176"/>
      <c r="M97" s="86" t="s">
        <v>1</v>
      </c>
      <c r="N97" s="87" t="s">
        <v>40</v>
      </c>
      <c r="O97" s="87" t="s">
        <v>114</v>
      </c>
      <c r="P97" s="87" t="s">
        <v>115</v>
      </c>
      <c r="Q97" s="87" t="s">
        <v>116</v>
      </c>
      <c r="R97" s="87" t="s">
        <v>117</v>
      </c>
      <c r="S97" s="87" t="s">
        <v>118</v>
      </c>
      <c r="T97" s="88" t="s">
        <v>119</v>
      </c>
    </row>
    <row r="98" s="1" customFormat="1" ht="22.8" customHeight="1">
      <c r="B98" s="36"/>
      <c r="C98" s="93" t="s">
        <v>120</v>
      </c>
      <c r="D98" s="37"/>
      <c r="E98" s="37"/>
      <c r="F98" s="37"/>
      <c r="G98" s="37"/>
      <c r="H98" s="37"/>
      <c r="I98" s="123"/>
      <c r="J98" s="177">
        <f>BK98</f>
        <v>0</v>
      </c>
      <c r="K98" s="37"/>
      <c r="L98" s="41"/>
      <c r="M98" s="89"/>
      <c r="N98" s="90"/>
      <c r="O98" s="90"/>
      <c r="P98" s="178">
        <f>P99+P181+P342</f>
        <v>0</v>
      </c>
      <c r="Q98" s="90"/>
      <c r="R98" s="178">
        <f>R99+R181+R342</f>
        <v>5.4452989489999997</v>
      </c>
      <c r="S98" s="90"/>
      <c r="T98" s="179">
        <f>T99+T181+T342</f>
        <v>6.0658792999999989</v>
      </c>
      <c r="AT98" s="15" t="s">
        <v>69</v>
      </c>
      <c r="AU98" s="15" t="s">
        <v>82</v>
      </c>
      <c r="BK98" s="180">
        <f>BK99+BK181+BK342</f>
        <v>0</v>
      </c>
    </row>
    <row r="99" s="10" customFormat="1" ht="25.92" customHeight="1">
      <c r="B99" s="181"/>
      <c r="C99" s="182"/>
      <c r="D99" s="183" t="s">
        <v>69</v>
      </c>
      <c r="E99" s="184" t="s">
        <v>121</v>
      </c>
      <c r="F99" s="184" t="s">
        <v>122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P100+P109+P111+P140+P173+P179</f>
        <v>0</v>
      </c>
      <c r="Q99" s="189"/>
      <c r="R99" s="190">
        <f>R100+R109+R111+R140+R173+R179</f>
        <v>4.1667531999999996</v>
      </c>
      <c r="S99" s="189"/>
      <c r="T99" s="191">
        <f>T100+T109+T111+T140+T173+T179</f>
        <v>6.0351139999999992</v>
      </c>
      <c r="AR99" s="192" t="s">
        <v>75</v>
      </c>
      <c r="AT99" s="193" t="s">
        <v>69</v>
      </c>
      <c r="AU99" s="193" t="s">
        <v>70</v>
      </c>
      <c r="AY99" s="192" t="s">
        <v>123</v>
      </c>
      <c r="BK99" s="194">
        <f>BK100+BK109+BK111+BK140+BK173+BK179</f>
        <v>0</v>
      </c>
    </row>
    <row r="100" s="10" customFormat="1" ht="22.8" customHeight="1">
      <c r="B100" s="181"/>
      <c r="C100" s="182"/>
      <c r="D100" s="183" t="s">
        <v>69</v>
      </c>
      <c r="E100" s="195" t="s">
        <v>124</v>
      </c>
      <c r="F100" s="195" t="s">
        <v>125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SUM(P101:P108)</f>
        <v>0</v>
      </c>
      <c r="Q100" s="189"/>
      <c r="R100" s="190">
        <f>SUM(R101:R108)</f>
        <v>1.03585354</v>
      </c>
      <c r="S100" s="189"/>
      <c r="T100" s="191">
        <f>SUM(T101:T108)</f>
        <v>0</v>
      </c>
      <c r="AR100" s="192" t="s">
        <v>75</v>
      </c>
      <c r="AT100" s="193" t="s">
        <v>69</v>
      </c>
      <c r="AU100" s="193" t="s">
        <v>75</v>
      </c>
      <c r="AY100" s="192" t="s">
        <v>123</v>
      </c>
      <c r="BK100" s="194">
        <f>SUM(BK101:BK108)</f>
        <v>0</v>
      </c>
    </row>
    <row r="101" s="1" customFormat="1" ht="16.5" customHeight="1">
      <c r="B101" s="36"/>
      <c r="C101" s="197" t="s">
        <v>75</v>
      </c>
      <c r="D101" s="197" t="s">
        <v>126</v>
      </c>
      <c r="E101" s="198" t="s">
        <v>127</v>
      </c>
      <c r="F101" s="199" t="s">
        <v>128</v>
      </c>
      <c r="G101" s="200" t="s">
        <v>129</v>
      </c>
      <c r="H101" s="201">
        <v>2</v>
      </c>
      <c r="I101" s="202"/>
      <c r="J101" s="203">
        <f>ROUND(I101*H101,2)</f>
        <v>0</v>
      </c>
      <c r="K101" s="199" t="s">
        <v>1</v>
      </c>
      <c r="L101" s="41"/>
      <c r="M101" s="204" t="s">
        <v>1</v>
      </c>
      <c r="N101" s="205" t="s">
        <v>42</v>
      </c>
      <c r="O101" s="77"/>
      <c r="P101" s="206">
        <f>O101*H101</f>
        <v>0</v>
      </c>
      <c r="Q101" s="206">
        <v>0.026839999999999999</v>
      </c>
      <c r="R101" s="206">
        <f>Q101*H101</f>
        <v>0.053679999999999999</v>
      </c>
      <c r="S101" s="206">
        <v>0</v>
      </c>
      <c r="T101" s="207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5" t="s">
        <v>131</v>
      </c>
      <c r="BK101" s="208">
        <f>ROUND(I101*H101,2)</f>
        <v>0</v>
      </c>
      <c r="BL101" s="15" t="s">
        <v>130</v>
      </c>
      <c r="BM101" s="15" t="s">
        <v>132</v>
      </c>
    </row>
    <row r="102" s="1" customFormat="1" ht="16.5" customHeight="1">
      <c r="B102" s="36"/>
      <c r="C102" s="197" t="s">
        <v>131</v>
      </c>
      <c r="D102" s="197" t="s">
        <v>126</v>
      </c>
      <c r="E102" s="198" t="s">
        <v>133</v>
      </c>
      <c r="F102" s="199" t="s">
        <v>134</v>
      </c>
      <c r="G102" s="200" t="s">
        <v>135</v>
      </c>
      <c r="H102" s="201">
        <v>14.162000000000001</v>
      </c>
      <c r="I102" s="202"/>
      <c r="J102" s="203">
        <f>ROUND(I102*H102,2)</f>
        <v>0</v>
      </c>
      <c r="K102" s="199" t="s">
        <v>136</v>
      </c>
      <c r="L102" s="41"/>
      <c r="M102" s="204" t="s">
        <v>1</v>
      </c>
      <c r="N102" s="205" t="s">
        <v>42</v>
      </c>
      <c r="O102" s="77"/>
      <c r="P102" s="206">
        <f>O102*H102</f>
        <v>0</v>
      </c>
      <c r="Q102" s="206">
        <v>0.069169999999999995</v>
      </c>
      <c r="R102" s="206">
        <f>Q102*H102</f>
        <v>0.97958553999999998</v>
      </c>
      <c r="S102" s="206">
        <v>0</v>
      </c>
      <c r="T102" s="207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131</v>
      </c>
      <c r="BK102" s="208">
        <f>ROUND(I102*H102,2)</f>
        <v>0</v>
      </c>
      <c r="BL102" s="15" t="s">
        <v>130</v>
      </c>
      <c r="BM102" s="15" t="s">
        <v>137</v>
      </c>
    </row>
    <row r="103" s="11" customFormat="1">
      <c r="B103" s="209"/>
      <c r="C103" s="210"/>
      <c r="D103" s="211" t="s">
        <v>138</v>
      </c>
      <c r="E103" s="212" t="s">
        <v>1</v>
      </c>
      <c r="F103" s="213" t="s">
        <v>139</v>
      </c>
      <c r="G103" s="210"/>
      <c r="H103" s="214">
        <v>14.162000000000001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138</v>
      </c>
      <c r="AU103" s="220" t="s">
        <v>131</v>
      </c>
      <c r="AV103" s="11" t="s">
        <v>131</v>
      </c>
      <c r="AW103" s="11" t="s">
        <v>32</v>
      </c>
      <c r="AX103" s="11" t="s">
        <v>75</v>
      </c>
      <c r="AY103" s="220" t="s">
        <v>123</v>
      </c>
    </row>
    <row r="104" s="1" customFormat="1" ht="16.5" customHeight="1">
      <c r="B104" s="36"/>
      <c r="C104" s="197" t="s">
        <v>124</v>
      </c>
      <c r="D104" s="197" t="s">
        <v>126</v>
      </c>
      <c r="E104" s="198" t="s">
        <v>140</v>
      </c>
      <c r="F104" s="199" t="s">
        <v>141</v>
      </c>
      <c r="G104" s="200" t="s">
        <v>142</v>
      </c>
      <c r="H104" s="201">
        <v>6.3499999999999996</v>
      </c>
      <c r="I104" s="202"/>
      <c r="J104" s="203">
        <f>ROUND(I104*H104,2)</f>
        <v>0</v>
      </c>
      <c r="K104" s="199" t="s">
        <v>1</v>
      </c>
      <c r="L104" s="41"/>
      <c r="M104" s="204" t="s">
        <v>1</v>
      </c>
      <c r="N104" s="205" t="s">
        <v>42</v>
      </c>
      <c r="O104" s="77"/>
      <c r="P104" s="206">
        <f>O104*H104</f>
        <v>0</v>
      </c>
      <c r="Q104" s="206">
        <v>8.0000000000000007E-05</v>
      </c>
      <c r="R104" s="206">
        <f>Q104*H104</f>
        <v>0.00050799999999999999</v>
      </c>
      <c r="S104" s="206">
        <v>0</v>
      </c>
      <c r="T104" s="207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131</v>
      </c>
      <c r="BK104" s="208">
        <f>ROUND(I104*H104,2)</f>
        <v>0</v>
      </c>
      <c r="BL104" s="15" t="s">
        <v>130</v>
      </c>
      <c r="BM104" s="15" t="s">
        <v>143</v>
      </c>
    </row>
    <row r="105" s="12" customFormat="1">
      <c r="B105" s="221"/>
      <c r="C105" s="222"/>
      <c r="D105" s="211" t="s">
        <v>138</v>
      </c>
      <c r="E105" s="223" t="s">
        <v>1</v>
      </c>
      <c r="F105" s="224" t="s">
        <v>144</v>
      </c>
      <c r="G105" s="222"/>
      <c r="H105" s="223" t="s">
        <v>1</v>
      </c>
      <c r="I105" s="225"/>
      <c r="J105" s="222"/>
      <c r="K105" s="222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138</v>
      </c>
      <c r="AU105" s="230" t="s">
        <v>131</v>
      </c>
      <c r="AV105" s="12" t="s">
        <v>75</v>
      </c>
      <c r="AW105" s="12" t="s">
        <v>32</v>
      </c>
      <c r="AX105" s="12" t="s">
        <v>70</v>
      </c>
      <c r="AY105" s="230" t="s">
        <v>123</v>
      </c>
    </row>
    <row r="106" s="11" customFormat="1">
      <c r="B106" s="209"/>
      <c r="C106" s="210"/>
      <c r="D106" s="211" t="s">
        <v>138</v>
      </c>
      <c r="E106" s="212" t="s">
        <v>1</v>
      </c>
      <c r="F106" s="213" t="s">
        <v>145</v>
      </c>
      <c r="G106" s="210"/>
      <c r="H106" s="214">
        <v>6.3499999999999996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138</v>
      </c>
      <c r="AU106" s="220" t="s">
        <v>131</v>
      </c>
      <c r="AV106" s="11" t="s">
        <v>131</v>
      </c>
      <c r="AW106" s="11" t="s">
        <v>32</v>
      </c>
      <c r="AX106" s="11" t="s">
        <v>75</v>
      </c>
      <c r="AY106" s="220" t="s">
        <v>123</v>
      </c>
    </row>
    <row r="107" s="1" customFormat="1" ht="16.5" customHeight="1">
      <c r="B107" s="36"/>
      <c r="C107" s="197" t="s">
        <v>130</v>
      </c>
      <c r="D107" s="197" t="s">
        <v>126</v>
      </c>
      <c r="E107" s="198" t="s">
        <v>146</v>
      </c>
      <c r="F107" s="199" t="s">
        <v>147</v>
      </c>
      <c r="G107" s="200" t="s">
        <v>142</v>
      </c>
      <c r="H107" s="201">
        <v>10.4</v>
      </c>
      <c r="I107" s="202"/>
      <c r="J107" s="203">
        <f>ROUND(I107*H107,2)</f>
        <v>0</v>
      </c>
      <c r="K107" s="199" t="s">
        <v>1</v>
      </c>
      <c r="L107" s="41"/>
      <c r="M107" s="204" t="s">
        <v>1</v>
      </c>
      <c r="N107" s="205" t="s">
        <v>42</v>
      </c>
      <c r="O107" s="77"/>
      <c r="P107" s="206">
        <f>O107*H107</f>
        <v>0</v>
      </c>
      <c r="Q107" s="206">
        <v>0.00020000000000000001</v>
      </c>
      <c r="R107" s="206">
        <f>Q107*H107</f>
        <v>0.0020800000000000003</v>
      </c>
      <c r="S107" s="206">
        <v>0</v>
      </c>
      <c r="T107" s="207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5" t="s">
        <v>131</v>
      </c>
      <c r="BK107" s="208">
        <f>ROUND(I107*H107,2)</f>
        <v>0</v>
      </c>
      <c r="BL107" s="15" t="s">
        <v>130</v>
      </c>
      <c r="BM107" s="15" t="s">
        <v>148</v>
      </c>
    </row>
    <row r="108" s="11" customFormat="1">
      <c r="B108" s="209"/>
      <c r="C108" s="210"/>
      <c r="D108" s="211" t="s">
        <v>138</v>
      </c>
      <c r="E108" s="212" t="s">
        <v>1</v>
      </c>
      <c r="F108" s="213" t="s">
        <v>149</v>
      </c>
      <c r="G108" s="210"/>
      <c r="H108" s="214">
        <v>10.4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138</v>
      </c>
      <c r="AU108" s="220" t="s">
        <v>131</v>
      </c>
      <c r="AV108" s="11" t="s">
        <v>131</v>
      </c>
      <c r="AW108" s="11" t="s">
        <v>32</v>
      </c>
      <c r="AX108" s="11" t="s">
        <v>75</v>
      </c>
      <c r="AY108" s="220" t="s">
        <v>123</v>
      </c>
    </row>
    <row r="109" s="10" customFormat="1" ht="22.8" customHeight="1">
      <c r="B109" s="181"/>
      <c r="C109" s="182"/>
      <c r="D109" s="183" t="s">
        <v>69</v>
      </c>
      <c r="E109" s="195" t="s">
        <v>130</v>
      </c>
      <c r="F109" s="195" t="s">
        <v>150</v>
      </c>
      <c r="G109" s="182"/>
      <c r="H109" s="182"/>
      <c r="I109" s="185"/>
      <c r="J109" s="196">
        <f>BK109</f>
        <v>0</v>
      </c>
      <c r="K109" s="182"/>
      <c r="L109" s="187"/>
      <c r="M109" s="188"/>
      <c r="N109" s="189"/>
      <c r="O109" s="189"/>
      <c r="P109" s="190">
        <f>P110</f>
        <v>0</v>
      </c>
      <c r="Q109" s="189"/>
      <c r="R109" s="190">
        <f>R110</f>
        <v>0.039399999999999998</v>
      </c>
      <c r="S109" s="189"/>
      <c r="T109" s="191">
        <f>T110</f>
        <v>0</v>
      </c>
      <c r="AR109" s="192" t="s">
        <v>75</v>
      </c>
      <c r="AT109" s="193" t="s">
        <v>69</v>
      </c>
      <c r="AU109" s="193" t="s">
        <v>75</v>
      </c>
      <c r="AY109" s="192" t="s">
        <v>123</v>
      </c>
      <c r="BK109" s="194">
        <f>BK110</f>
        <v>0</v>
      </c>
    </row>
    <row r="110" s="1" customFormat="1" ht="16.5" customHeight="1">
      <c r="B110" s="36"/>
      <c r="C110" s="197" t="s">
        <v>151</v>
      </c>
      <c r="D110" s="197" t="s">
        <v>126</v>
      </c>
      <c r="E110" s="198" t="s">
        <v>152</v>
      </c>
      <c r="F110" s="199" t="s">
        <v>153</v>
      </c>
      <c r="G110" s="200" t="s">
        <v>129</v>
      </c>
      <c r="H110" s="201">
        <v>2</v>
      </c>
      <c r="I110" s="202"/>
      <c r="J110" s="203">
        <f>ROUND(I110*H110,2)</f>
        <v>0</v>
      </c>
      <c r="K110" s="199" t="s">
        <v>1</v>
      </c>
      <c r="L110" s="41"/>
      <c r="M110" s="204" t="s">
        <v>1</v>
      </c>
      <c r="N110" s="205" t="s">
        <v>42</v>
      </c>
      <c r="O110" s="77"/>
      <c r="P110" s="206">
        <f>O110*H110</f>
        <v>0</v>
      </c>
      <c r="Q110" s="206">
        <v>0.019699999999999999</v>
      </c>
      <c r="R110" s="206">
        <f>Q110*H110</f>
        <v>0.039399999999999998</v>
      </c>
      <c r="S110" s="206">
        <v>0</v>
      </c>
      <c r="T110" s="207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5" t="s">
        <v>131</v>
      </c>
      <c r="BK110" s="208">
        <f>ROUND(I110*H110,2)</f>
        <v>0</v>
      </c>
      <c r="BL110" s="15" t="s">
        <v>130</v>
      </c>
      <c r="BM110" s="15" t="s">
        <v>154</v>
      </c>
    </row>
    <row r="111" s="10" customFormat="1" ht="22.8" customHeight="1">
      <c r="B111" s="181"/>
      <c r="C111" s="182"/>
      <c r="D111" s="183" t="s">
        <v>69</v>
      </c>
      <c r="E111" s="195" t="s">
        <v>155</v>
      </c>
      <c r="F111" s="195" t="s">
        <v>156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SUM(P112:P139)</f>
        <v>0</v>
      </c>
      <c r="Q111" s="189"/>
      <c r="R111" s="190">
        <f>SUM(R112:R139)</f>
        <v>3.08978566</v>
      </c>
      <c r="S111" s="189"/>
      <c r="T111" s="191">
        <f>SUM(T112:T139)</f>
        <v>0</v>
      </c>
      <c r="AR111" s="192" t="s">
        <v>75</v>
      </c>
      <c r="AT111" s="193" t="s">
        <v>69</v>
      </c>
      <c r="AU111" s="193" t="s">
        <v>75</v>
      </c>
      <c r="AY111" s="192" t="s">
        <v>123</v>
      </c>
      <c r="BK111" s="194">
        <f>SUM(BK112:BK139)</f>
        <v>0</v>
      </c>
    </row>
    <row r="112" s="1" customFormat="1" ht="16.5" customHeight="1">
      <c r="B112" s="36"/>
      <c r="C112" s="197" t="s">
        <v>155</v>
      </c>
      <c r="D112" s="197" t="s">
        <v>126</v>
      </c>
      <c r="E112" s="198" t="s">
        <v>157</v>
      </c>
      <c r="F112" s="199" t="s">
        <v>158</v>
      </c>
      <c r="G112" s="200" t="s">
        <v>135</v>
      </c>
      <c r="H112" s="201">
        <v>39.600000000000001</v>
      </c>
      <c r="I112" s="202"/>
      <c r="J112" s="203">
        <f>ROUND(I112*H112,2)</f>
        <v>0</v>
      </c>
      <c r="K112" s="199" t="s">
        <v>159</v>
      </c>
      <c r="L112" s="41"/>
      <c r="M112" s="204" t="s">
        <v>1</v>
      </c>
      <c r="N112" s="205" t="s">
        <v>42</v>
      </c>
      <c r="O112" s="77"/>
      <c r="P112" s="206">
        <f>O112*H112</f>
        <v>0</v>
      </c>
      <c r="Q112" s="206">
        <v>0.0030000000000000001</v>
      </c>
      <c r="R112" s="206">
        <f>Q112*H112</f>
        <v>0.1188</v>
      </c>
      <c r="S112" s="206">
        <v>0</v>
      </c>
      <c r="T112" s="207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5" t="s">
        <v>131</v>
      </c>
      <c r="BK112" s="208">
        <f>ROUND(I112*H112,2)</f>
        <v>0</v>
      </c>
      <c r="BL112" s="15" t="s">
        <v>130</v>
      </c>
      <c r="BM112" s="15" t="s">
        <v>160</v>
      </c>
    </row>
    <row r="113" s="11" customFormat="1">
      <c r="B113" s="209"/>
      <c r="C113" s="210"/>
      <c r="D113" s="211" t="s">
        <v>138</v>
      </c>
      <c r="E113" s="212" t="s">
        <v>1</v>
      </c>
      <c r="F113" s="213" t="s">
        <v>161</v>
      </c>
      <c r="G113" s="210"/>
      <c r="H113" s="214">
        <v>39.600000000000001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138</v>
      </c>
      <c r="AU113" s="220" t="s">
        <v>131</v>
      </c>
      <c r="AV113" s="11" t="s">
        <v>131</v>
      </c>
      <c r="AW113" s="11" t="s">
        <v>32</v>
      </c>
      <c r="AX113" s="11" t="s">
        <v>75</v>
      </c>
      <c r="AY113" s="220" t="s">
        <v>123</v>
      </c>
    </row>
    <row r="114" s="1" customFormat="1" ht="16.5" customHeight="1">
      <c r="B114" s="36"/>
      <c r="C114" s="197" t="s">
        <v>162</v>
      </c>
      <c r="D114" s="197" t="s">
        <v>126</v>
      </c>
      <c r="E114" s="198" t="s">
        <v>163</v>
      </c>
      <c r="F114" s="199" t="s">
        <v>164</v>
      </c>
      <c r="G114" s="200" t="s">
        <v>135</v>
      </c>
      <c r="H114" s="201">
        <v>3.25</v>
      </c>
      <c r="I114" s="202"/>
      <c r="J114" s="203">
        <f>ROUND(I114*H114,2)</f>
        <v>0</v>
      </c>
      <c r="K114" s="199" t="s">
        <v>1</v>
      </c>
      <c r="L114" s="41"/>
      <c r="M114" s="204" t="s">
        <v>1</v>
      </c>
      <c r="N114" s="205" t="s">
        <v>42</v>
      </c>
      <c r="O114" s="77"/>
      <c r="P114" s="206">
        <f>O114*H114</f>
        <v>0</v>
      </c>
      <c r="Q114" s="206">
        <v>0.018380000000000001</v>
      </c>
      <c r="R114" s="206">
        <f>Q114*H114</f>
        <v>0.059735000000000003</v>
      </c>
      <c r="S114" s="206">
        <v>0</v>
      </c>
      <c r="T114" s="207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5" t="s">
        <v>131</v>
      </c>
      <c r="BK114" s="208">
        <f>ROUND(I114*H114,2)</f>
        <v>0</v>
      </c>
      <c r="BL114" s="15" t="s">
        <v>130</v>
      </c>
      <c r="BM114" s="15" t="s">
        <v>165</v>
      </c>
    </row>
    <row r="115" s="11" customFormat="1">
      <c r="B115" s="209"/>
      <c r="C115" s="210"/>
      <c r="D115" s="211" t="s">
        <v>138</v>
      </c>
      <c r="E115" s="212" t="s">
        <v>1</v>
      </c>
      <c r="F115" s="213" t="s">
        <v>166</v>
      </c>
      <c r="G115" s="210"/>
      <c r="H115" s="214">
        <v>3.25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138</v>
      </c>
      <c r="AU115" s="220" t="s">
        <v>131</v>
      </c>
      <c r="AV115" s="11" t="s">
        <v>131</v>
      </c>
      <c r="AW115" s="11" t="s">
        <v>32</v>
      </c>
      <c r="AX115" s="11" t="s">
        <v>75</v>
      </c>
      <c r="AY115" s="220" t="s">
        <v>123</v>
      </c>
    </row>
    <row r="116" s="1" customFormat="1" ht="16.5" customHeight="1">
      <c r="B116" s="36"/>
      <c r="C116" s="197" t="s">
        <v>167</v>
      </c>
      <c r="D116" s="197" t="s">
        <v>126</v>
      </c>
      <c r="E116" s="198" t="s">
        <v>168</v>
      </c>
      <c r="F116" s="199" t="s">
        <v>169</v>
      </c>
      <c r="G116" s="200" t="s">
        <v>135</v>
      </c>
      <c r="H116" s="201">
        <v>39.600000000000001</v>
      </c>
      <c r="I116" s="202"/>
      <c r="J116" s="203">
        <f>ROUND(I116*H116,2)</f>
        <v>0</v>
      </c>
      <c r="K116" s="199" t="s">
        <v>170</v>
      </c>
      <c r="L116" s="41"/>
      <c r="M116" s="204" t="s">
        <v>1</v>
      </c>
      <c r="N116" s="205" t="s">
        <v>42</v>
      </c>
      <c r="O116" s="77"/>
      <c r="P116" s="206">
        <f>O116*H116</f>
        <v>0</v>
      </c>
      <c r="Q116" s="206">
        <v>0.0051000000000000004</v>
      </c>
      <c r="R116" s="206">
        <f>Q116*H116</f>
        <v>0.20196000000000003</v>
      </c>
      <c r="S116" s="206">
        <v>0</v>
      </c>
      <c r="T116" s="207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5" t="s">
        <v>131</v>
      </c>
      <c r="BK116" s="208">
        <f>ROUND(I116*H116,2)</f>
        <v>0</v>
      </c>
      <c r="BL116" s="15" t="s">
        <v>130</v>
      </c>
      <c r="BM116" s="15" t="s">
        <v>171</v>
      </c>
    </row>
    <row r="117" s="11" customFormat="1">
      <c r="B117" s="209"/>
      <c r="C117" s="210"/>
      <c r="D117" s="211" t="s">
        <v>138</v>
      </c>
      <c r="E117" s="212" t="s">
        <v>1</v>
      </c>
      <c r="F117" s="213" t="s">
        <v>172</v>
      </c>
      <c r="G117" s="210"/>
      <c r="H117" s="214">
        <v>39.600000000000001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138</v>
      </c>
      <c r="AU117" s="220" t="s">
        <v>131</v>
      </c>
      <c r="AV117" s="11" t="s">
        <v>131</v>
      </c>
      <c r="AW117" s="11" t="s">
        <v>32</v>
      </c>
      <c r="AX117" s="11" t="s">
        <v>75</v>
      </c>
      <c r="AY117" s="220" t="s">
        <v>123</v>
      </c>
    </row>
    <row r="118" s="1" customFormat="1" ht="16.5" customHeight="1">
      <c r="B118" s="36"/>
      <c r="C118" s="197" t="s">
        <v>173</v>
      </c>
      <c r="D118" s="197" t="s">
        <v>126</v>
      </c>
      <c r="E118" s="198" t="s">
        <v>174</v>
      </c>
      <c r="F118" s="199" t="s">
        <v>175</v>
      </c>
      <c r="G118" s="200" t="s">
        <v>135</v>
      </c>
      <c r="H118" s="201">
        <v>15.454000000000001</v>
      </c>
      <c r="I118" s="202"/>
      <c r="J118" s="203">
        <f>ROUND(I118*H118,2)</f>
        <v>0</v>
      </c>
      <c r="K118" s="199" t="s">
        <v>1</v>
      </c>
      <c r="L118" s="41"/>
      <c r="M118" s="204" t="s">
        <v>1</v>
      </c>
      <c r="N118" s="205" t="s">
        <v>42</v>
      </c>
      <c r="O118" s="77"/>
      <c r="P118" s="206">
        <f>O118*H118</f>
        <v>0</v>
      </c>
      <c r="Q118" s="206">
        <v>0.0048900000000000002</v>
      </c>
      <c r="R118" s="206">
        <f>Q118*H118</f>
        <v>0.075570060000000008</v>
      </c>
      <c r="S118" s="206">
        <v>0</v>
      </c>
      <c r="T118" s="207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5" t="s">
        <v>131</v>
      </c>
      <c r="BK118" s="208">
        <f>ROUND(I118*H118,2)</f>
        <v>0</v>
      </c>
      <c r="BL118" s="15" t="s">
        <v>130</v>
      </c>
      <c r="BM118" s="15" t="s">
        <v>176</v>
      </c>
    </row>
    <row r="119" s="11" customFormat="1">
      <c r="B119" s="209"/>
      <c r="C119" s="210"/>
      <c r="D119" s="211" t="s">
        <v>138</v>
      </c>
      <c r="E119" s="212" t="s">
        <v>1</v>
      </c>
      <c r="F119" s="213" t="s">
        <v>177</v>
      </c>
      <c r="G119" s="210"/>
      <c r="H119" s="214">
        <v>9.4299999999999997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138</v>
      </c>
      <c r="AU119" s="220" t="s">
        <v>131</v>
      </c>
      <c r="AV119" s="11" t="s">
        <v>131</v>
      </c>
      <c r="AW119" s="11" t="s">
        <v>32</v>
      </c>
      <c r="AX119" s="11" t="s">
        <v>70</v>
      </c>
      <c r="AY119" s="220" t="s">
        <v>123</v>
      </c>
    </row>
    <row r="120" s="11" customFormat="1">
      <c r="B120" s="209"/>
      <c r="C120" s="210"/>
      <c r="D120" s="211" t="s">
        <v>138</v>
      </c>
      <c r="E120" s="212" t="s">
        <v>1</v>
      </c>
      <c r="F120" s="213" t="s">
        <v>178</v>
      </c>
      <c r="G120" s="210"/>
      <c r="H120" s="214">
        <v>6.024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138</v>
      </c>
      <c r="AU120" s="220" t="s">
        <v>131</v>
      </c>
      <c r="AV120" s="11" t="s">
        <v>131</v>
      </c>
      <c r="AW120" s="11" t="s">
        <v>32</v>
      </c>
      <c r="AX120" s="11" t="s">
        <v>70</v>
      </c>
      <c r="AY120" s="220" t="s">
        <v>123</v>
      </c>
    </row>
    <row r="121" s="13" customFormat="1">
      <c r="B121" s="231"/>
      <c r="C121" s="232"/>
      <c r="D121" s="211" t="s">
        <v>138</v>
      </c>
      <c r="E121" s="233" t="s">
        <v>1</v>
      </c>
      <c r="F121" s="234" t="s">
        <v>179</v>
      </c>
      <c r="G121" s="232"/>
      <c r="H121" s="235">
        <v>15.454000000000001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138</v>
      </c>
      <c r="AU121" s="241" t="s">
        <v>131</v>
      </c>
      <c r="AV121" s="13" t="s">
        <v>130</v>
      </c>
      <c r="AW121" s="13" t="s">
        <v>32</v>
      </c>
      <c r="AX121" s="13" t="s">
        <v>75</v>
      </c>
      <c r="AY121" s="241" t="s">
        <v>123</v>
      </c>
    </row>
    <row r="122" s="1" customFormat="1" ht="16.5" customHeight="1">
      <c r="B122" s="36"/>
      <c r="C122" s="197" t="s">
        <v>180</v>
      </c>
      <c r="D122" s="197" t="s">
        <v>126</v>
      </c>
      <c r="E122" s="198" t="s">
        <v>181</v>
      </c>
      <c r="F122" s="199" t="s">
        <v>182</v>
      </c>
      <c r="G122" s="200" t="s">
        <v>135</v>
      </c>
      <c r="H122" s="201">
        <v>118.005</v>
      </c>
      <c r="I122" s="202"/>
      <c r="J122" s="203">
        <f>ROUND(I122*H122,2)</f>
        <v>0</v>
      </c>
      <c r="K122" s="199" t="s">
        <v>159</v>
      </c>
      <c r="L122" s="41"/>
      <c r="M122" s="204" t="s">
        <v>1</v>
      </c>
      <c r="N122" s="205" t="s">
        <v>42</v>
      </c>
      <c r="O122" s="77"/>
      <c r="P122" s="206">
        <f>O122*H122</f>
        <v>0</v>
      </c>
      <c r="Q122" s="206">
        <v>0.0030000000000000001</v>
      </c>
      <c r="R122" s="206">
        <f>Q122*H122</f>
        <v>0.35401499999999997</v>
      </c>
      <c r="S122" s="206">
        <v>0</v>
      </c>
      <c r="T122" s="207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5" t="s">
        <v>131</v>
      </c>
      <c r="BK122" s="208">
        <f>ROUND(I122*H122,2)</f>
        <v>0</v>
      </c>
      <c r="BL122" s="15" t="s">
        <v>130</v>
      </c>
      <c r="BM122" s="15" t="s">
        <v>183</v>
      </c>
    </row>
    <row r="123" s="11" customFormat="1">
      <c r="B123" s="209"/>
      <c r="C123" s="210"/>
      <c r="D123" s="211" t="s">
        <v>138</v>
      </c>
      <c r="E123" s="212" t="s">
        <v>1</v>
      </c>
      <c r="F123" s="213" t="s">
        <v>184</v>
      </c>
      <c r="G123" s="210"/>
      <c r="H123" s="214">
        <v>118.005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138</v>
      </c>
      <c r="AU123" s="220" t="s">
        <v>131</v>
      </c>
      <c r="AV123" s="11" t="s">
        <v>131</v>
      </c>
      <c r="AW123" s="11" t="s">
        <v>32</v>
      </c>
      <c r="AX123" s="11" t="s">
        <v>75</v>
      </c>
      <c r="AY123" s="220" t="s">
        <v>123</v>
      </c>
    </row>
    <row r="124" s="1" customFormat="1" ht="16.5" customHeight="1">
      <c r="B124" s="36"/>
      <c r="C124" s="197" t="s">
        <v>185</v>
      </c>
      <c r="D124" s="197" t="s">
        <v>126</v>
      </c>
      <c r="E124" s="198" t="s">
        <v>186</v>
      </c>
      <c r="F124" s="199" t="s">
        <v>187</v>
      </c>
      <c r="G124" s="200" t="s">
        <v>135</v>
      </c>
      <c r="H124" s="201">
        <v>102.551</v>
      </c>
      <c r="I124" s="202"/>
      <c r="J124" s="203">
        <f>ROUND(I124*H124,2)</f>
        <v>0</v>
      </c>
      <c r="K124" s="199" t="s">
        <v>170</v>
      </c>
      <c r="L124" s="41"/>
      <c r="M124" s="204" t="s">
        <v>1</v>
      </c>
      <c r="N124" s="205" t="s">
        <v>42</v>
      </c>
      <c r="O124" s="77"/>
      <c r="P124" s="206">
        <f>O124*H124</f>
        <v>0</v>
      </c>
      <c r="Q124" s="206">
        <v>0.015599999999999999</v>
      </c>
      <c r="R124" s="206">
        <f>Q124*H124</f>
        <v>1.5997956</v>
      </c>
      <c r="S124" s="206">
        <v>0</v>
      </c>
      <c r="T124" s="207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5" t="s">
        <v>131</v>
      </c>
      <c r="BK124" s="208">
        <f>ROUND(I124*H124,2)</f>
        <v>0</v>
      </c>
      <c r="BL124" s="15" t="s">
        <v>130</v>
      </c>
      <c r="BM124" s="15" t="s">
        <v>188</v>
      </c>
    </row>
    <row r="125" s="11" customFormat="1">
      <c r="B125" s="209"/>
      <c r="C125" s="210"/>
      <c r="D125" s="211" t="s">
        <v>138</v>
      </c>
      <c r="E125" s="212" t="s">
        <v>1</v>
      </c>
      <c r="F125" s="213" t="s">
        <v>189</v>
      </c>
      <c r="G125" s="210"/>
      <c r="H125" s="214">
        <v>19.484000000000002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138</v>
      </c>
      <c r="AU125" s="220" t="s">
        <v>131</v>
      </c>
      <c r="AV125" s="11" t="s">
        <v>131</v>
      </c>
      <c r="AW125" s="11" t="s">
        <v>32</v>
      </c>
      <c r="AX125" s="11" t="s">
        <v>70</v>
      </c>
      <c r="AY125" s="220" t="s">
        <v>123</v>
      </c>
    </row>
    <row r="126" s="11" customFormat="1">
      <c r="B126" s="209"/>
      <c r="C126" s="210"/>
      <c r="D126" s="211" t="s">
        <v>138</v>
      </c>
      <c r="E126" s="212" t="s">
        <v>1</v>
      </c>
      <c r="F126" s="213" t="s">
        <v>190</v>
      </c>
      <c r="G126" s="210"/>
      <c r="H126" s="214">
        <v>30.469999999999999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138</v>
      </c>
      <c r="AU126" s="220" t="s">
        <v>131</v>
      </c>
      <c r="AV126" s="11" t="s">
        <v>131</v>
      </c>
      <c r="AW126" s="11" t="s">
        <v>32</v>
      </c>
      <c r="AX126" s="11" t="s">
        <v>70</v>
      </c>
      <c r="AY126" s="220" t="s">
        <v>123</v>
      </c>
    </row>
    <row r="127" s="11" customFormat="1">
      <c r="B127" s="209"/>
      <c r="C127" s="210"/>
      <c r="D127" s="211" t="s">
        <v>138</v>
      </c>
      <c r="E127" s="212" t="s">
        <v>1</v>
      </c>
      <c r="F127" s="213" t="s">
        <v>191</v>
      </c>
      <c r="G127" s="210"/>
      <c r="H127" s="214">
        <v>50.161000000000001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138</v>
      </c>
      <c r="AU127" s="220" t="s">
        <v>131</v>
      </c>
      <c r="AV127" s="11" t="s">
        <v>131</v>
      </c>
      <c r="AW127" s="11" t="s">
        <v>32</v>
      </c>
      <c r="AX127" s="11" t="s">
        <v>70</v>
      </c>
      <c r="AY127" s="220" t="s">
        <v>123</v>
      </c>
    </row>
    <row r="128" s="11" customFormat="1">
      <c r="B128" s="209"/>
      <c r="C128" s="210"/>
      <c r="D128" s="211" t="s">
        <v>138</v>
      </c>
      <c r="E128" s="212" t="s">
        <v>1</v>
      </c>
      <c r="F128" s="213" t="s">
        <v>192</v>
      </c>
      <c r="G128" s="210"/>
      <c r="H128" s="214">
        <v>0.996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138</v>
      </c>
      <c r="AU128" s="220" t="s">
        <v>131</v>
      </c>
      <c r="AV128" s="11" t="s">
        <v>131</v>
      </c>
      <c r="AW128" s="11" t="s">
        <v>32</v>
      </c>
      <c r="AX128" s="11" t="s">
        <v>70</v>
      </c>
      <c r="AY128" s="220" t="s">
        <v>123</v>
      </c>
    </row>
    <row r="129" s="11" customFormat="1">
      <c r="B129" s="209"/>
      <c r="C129" s="210"/>
      <c r="D129" s="211" t="s">
        <v>138</v>
      </c>
      <c r="E129" s="212" t="s">
        <v>1</v>
      </c>
      <c r="F129" s="213" t="s">
        <v>193</v>
      </c>
      <c r="G129" s="210"/>
      <c r="H129" s="214">
        <v>1.44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138</v>
      </c>
      <c r="AU129" s="220" t="s">
        <v>131</v>
      </c>
      <c r="AV129" s="11" t="s">
        <v>131</v>
      </c>
      <c r="AW129" s="11" t="s">
        <v>32</v>
      </c>
      <c r="AX129" s="11" t="s">
        <v>70</v>
      </c>
      <c r="AY129" s="220" t="s">
        <v>123</v>
      </c>
    </row>
    <row r="130" s="13" customFormat="1">
      <c r="B130" s="231"/>
      <c r="C130" s="232"/>
      <c r="D130" s="211" t="s">
        <v>138</v>
      </c>
      <c r="E130" s="233" t="s">
        <v>1</v>
      </c>
      <c r="F130" s="234" t="s">
        <v>179</v>
      </c>
      <c r="G130" s="232"/>
      <c r="H130" s="235">
        <v>102.551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138</v>
      </c>
      <c r="AU130" s="241" t="s">
        <v>131</v>
      </c>
      <c r="AV130" s="13" t="s">
        <v>130</v>
      </c>
      <c r="AW130" s="13" t="s">
        <v>32</v>
      </c>
      <c r="AX130" s="13" t="s">
        <v>75</v>
      </c>
      <c r="AY130" s="241" t="s">
        <v>123</v>
      </c>
    </row>
    <row r="131" s="1" customFormat="1" ht="16.5" customHeight="1">
      <c r="B131" s="36"/>
      <c r="C131" s="197" t="s">
        <v>194</v>
      </c>
      <c r="D131" s="197" t="s">
        <v>126</v>
      </c>
      <c r="E131" s="198" t="s">
        <v>195</v>
      </c>
      <c r="F131" s="199" t="s">
        <v>196</v>
      </c>
      <c r="G131" s="200" t="s">
        <v>142</v>
      </c>
      <c r="H131" s="201">
        <v>10.199999999999999</v>
      </c>
      <c r="I131" s="202"/>
      <c r="J131" s="203">
        <f>ROUND(I131*H131,2)</f>
        <v>0</v>
      </c>
      <c r="K131" s="199" t="s">
        <v>159</v>
      </c>
      <c r="L131" s="41"/>
      <c r="M131" s="204" t="s">
        <v>1</v>
      </c>
      <c r="N131" s="205" t="s">
        <v>42</v>
      </c>
      <c r="O131" s="77"/>
      <c r="P131" s="206">
        <f>O131*H131</f>
        <v>0</v>
      </c>
      <c r="Q131" s="206">
        <v>0.00075000000000000002</v>
      </c>
      <c r="R131" s="206">
        <f>Q131*H131</f>
        <v>0.0076499999999999997</v>
      </c>
      <c r="S131" s="206">
        <v>0</v>
      </c>
      <c r="T131" s="207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5" t="s">
        <v>131</v>
      </c>
      <c r="BK131" s="208">
        <f>ROUND(I131*H131,2)</f>
        <v>0</v>
      </c>
      <c r="BL131" s="15" t="s">
        <v>130</v>
      </c>
      <c r="BM131" s="15" t="s">
        <v>197</v>
      </c>
    </row>
    <row r="132" s="11" customFormat="1">
      <c r="B132" s="209"/>
      <c r="C132" s="210"/>
      <c r="D132" s="211" t="s">
        <v>138</v>
      </c>
      <c r="E132" s="212" t="s">
        <v>1</v>
      </c>
      <c r="F132" s="213" t="s">
        <v>198</v>
      </c>
      <c r="G132" s="210"/>
      <c r="H132" s="214">
        <v>10.199999999999999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138</v>
      </c>
      <c r="AU132" s="220" t="s">
        <v>131</v>
      </c>
      <c r="AV132" s="11" t="s">
        <v>131</v>
      </c>
      <c r="AW132" s="11" t="s">
        <v>32</v>
      </c>
      <c r="AX132" s="11" t="s">
        <v>75</v>
      </c>
      <c r="AY132" s="220" t="s">
        <v>123</v>
      </c>
    </row>
    <row r="133" s="1" customFormat="1" ht="16.5" customHeight="1">
      <c r="B133" s="36"/>
      <c r="C133" s="197" t="s">
        <v>199</v>
      </c>
      <c r="D133" s="197" t="s">
        <v>126</v>
      </c>
      <c r="E133" s="198" t="s">
        <v>200</v>
      </c>
      <c r="F133" s="199" t="s">
        <v>201</v>
      </c>
      <c r="G133" s="200" t="s">
        <v>135</v>
      </c>
      <c r="H133" s="201">
        <v>3.25</v>
      </c>
      <c r="I133" s="202"/>
      <c r="J133" s="203">
        <f>ROUND(I133*H133,2)</f>
        <v>0</v>
      </c>
      <c r="K133" s="199" t="s">
        <v>1</v>
      </c>
      <c r="L133" s="41"/>
      <c r="M133" s="204" t="s">
        <v>1</v>
      </c>
      <c r="N133" s="205" t="s">
        <v>42</v>
      </c>
      <c r="O133" s="77"/>
      <c r="P133" s="206">
        <f>O133*H133</f>
        <v>0</v>
      </c>
      <c r="Q133" s="206">
        <v>0.049840000000000002</v>
      </c>
      <c r="R133" s="206">
        <f>Q133*H133</f>
        <v>0.16198000000000001</v>
      </c>
      <c r="S133" s="206">
        <v>0</v>
      </c>
      <c r="T133" s="207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5" t="s">
        <v>131</v>
      </c>
      <c r="BK133" s="208">
        <f>ROUND(I133*H133,2)</f>
        <v>0</v>
      </c>
      <c r="BL133" s="15" t="s">
        <v>130</v>
      </c>
      <c r="BM133" s="15" t="s">
        <v>202</v>
      </c>
    </row>
    <row r="134" s="11" customFormat="1">
      <c r="B134" s="209"/>
      <c r="C134" s="210"/>
      <c r="D134" s="211" t="s">
        <v>138</v>
      </c>
      <c r="E134" s="212" t="s">
        <v>1</v>
      </c>
      <c r="F134" s="213" t="s">
        <v>166</v>
      </c>
      <c r="G134" s="210"/>
      <c r="H134" s="214">
        <v>3.25</v>
      </c>
      <c r="I134" s="215"/>
      <c r="J134" s="210"/>
      <c r="K134" s="210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138</v>
      </c>
      <c r="AU134" s="220" t="s">
        <v>131</v>
      </c>
      <c r="AV134" s="11" t="s">
        <v>131</v>
      </c>
      <c r="AW134" s="11" t="s">
        <v>32</v>
      </c>
      <c r="AX134" s="11" t="s">
        <v>75</v>
      </c>
      <c r="AY134" s="220" t="s">
        <v>123</v>
      </c>
    </row>
    <row r="135" s="1" customFormat="1" ht="16.5" customHeight="1">
      <c r="B135" s="36"/>
      <c r="C135" s="197" t="s">
        <v>203</v>
      </c>
      <c r="D135" s="197" t="s">
        <v>126</v>
      </c>
      <c r="E135" s="198" t="s">
        <v>204</v>
      </c>
      <c r="F135" s="199" t="s">
        <v>205</v>
      </c>
      <c r="G135" s="200" t="s">
        <v>129</v>
      </c>
      <c r="H135" s="201">
        <v>2</v>
      </c>
      <c r="I135" s="202"/>
      <c r="J135" s="203">
        <f>ROUND(I135*H135,2)</f>
        <v>0</v>
      </c>
      <c r="K135" s="199" t="s">
        <v>1</v>
      </c>
      <c r="L135" s="41"/>
      <c r="M135" s="204" t="s">
        <v>1</v>
      </c>
      <c r="N135" s="205" t="s">
        <v>42</v>
      </c>
      <c r="O135" s="77"/>
      <c r="P135" s="206">
        <f>O135*H135</f>
        <v>0</v>
      </c>
      <c r="Q135" s="206">
        <v>0.016979999999999999</v>
      </c>
      <c r="R135" s="206">
        <f>Q135*H135</f>
        <v>0.033959999999999997</v>
      </c>
      <c r="S135" s="206">
        <v>0</v>
      </c>
      <c r="T135" s="207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5" t="s">
        <v>131</v>
      </c>
      <c r="BK135" s="208">
        <f>ROUND(I135*H135,2)</f>
        <v>0</v>
      </c>
      <c r="BL135" s="15" t="s">
        <v>130</v>
      </c>
      <c r="BM135" s="15" t="s">
        <v>206</v>
      </c>
    </row>
    <row r="136" s="1" customFormat="1" ht="16.5" customHeight="1">
      <c r="B136" s="36"/>
      <c r="C136" s="242" t="s">
        <v>8</v>
      </c>
      <c r="D136" s="242" t="s">
        <v>207</v>
      </c>
      <c r="E136" s="243" t="s">
        <v>208</v>
      </c>
      <c r="F136" s="244" t="s">
        <v>209</v>
      </c>
      <c r="G136" s="245" t="s">
        <v>129</v>
      </c>
      <c r="H136" s="246">
        <v>2</v>
      </c>
      <c r="I136" s="247"/>
      <c r="J136" s="248">
        <f>ROUND(I136*H136,2)</f>
        <v>0</v>
      </c>
      <c r="K136" s="244" t="s">
        <v>1</v>
      </c>
      <c r="L136" s="249"/>
      <c r="M136" s="250" t="s">
        <v>1</v>
      </c>
      <c r="N136" s="251" t="s">
        <v>42</v>
      </c>
      <c r="O136" s="77"/>
      <c r="P136" s="206">
        <f>O136*H136</f>
        <v>0</v>
      </c>
      <c r="Q136" s="206">
        <v>0.01201</v>
      </c>
      <c r="R136" s="206">
        <f>Q136*H136</f>
        <v>0.02402</v>
      </c>
      <c r="S136" s="206">
        <v>0</v>
      </c>
      <c r="T136" s="207">
        <f>S136*H136</f>
        <v>0</v>
      </c>
      <c r="AR136" s="15" t="s">
        <v>167</v>
      </c>
      <c r="AT136" s="15" t="s">
        <v>207</v>
      </c>
      <c r="AU136" s="15" t="s">
        <v>131</v>
      </c>
      <c r="AY136" s="15" t="s">
        <v>123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5" t="s">
        <v>131</v>
      </c>
      <c r="BK136" s="208">
        <f>ROUND(I136*H136,2)</f>
        <v>0</v>
      </c>
      <c r="BL136" s="15" t="s">
        <v>130</v>
      </c>
      <c r="BM136" s="15" t="s">
        <v>210</v>
      </c>
    </row>
    <row r="137" s="1" customFormat="1" ht="16.5" customHeight="1">
      <c r="B137" s="36"/>
      <c r="C137" s="197" t="s">
        <v>211</v>
      </c>
      <c r="D137" s="197" t="s">
        <v>126</v>
      </c>
      <c r="E137" s="198" t="s">
        <v>212</v>
      </c>
      <c r="F137" s="199" t="s">
        <v>213</v>
      </c>
      <c r="G137" s="200" t="s">
        <v>129</v>
      </c>
      <c r="H137" s="201">
        <v>1</v>
      </c>
      <c r="I137" s="202"/>
      <c r="J137" s="203">
        <f>ROUND(I137*H137,2)</f>
        <v>0</v>
      </c>
      <c r="K137" s="199" t="s">
        <v>214</v>
      </c>
      <c r="L137" s="41"/>
      <c r="M137" s="204" t="s">
        <v>1</v>
      </c>
      <c r="N137" s="205" t="s">
        <v>42</v>
      </c>
      <c r="O137" s="77"/>
      <c r="P137" s="206">
        <f>O137*H137</f>
        <v>0</v>
      </c>
      <c r="Q137" s="206">
        <v>0.44169999999999998</v>
      </c>
      <c r="R137" s="206">
        <f>Q137*H137</f>
        <v>0.44169999999999998</v>
      </c>
      <c r="S137" s="206">
        <v>0</v>
      </c>
      <c r="T137" s="207">
        <f>S137*H137</f>
        <v>0</v>
      </c>
      <c r="AR137" s="15" t="s">
        <v>130</v>
      </c>
      <c r="AT137" s="15" t="s">
        <v>126</v>
      </c>
      <c r="AU137" s="15" t="s">
        <v>131</v>
      </c>
      <c r="AY137" s="15" t="s">
        <v>123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131</v>
      </c>
      <c r="BK137" s="208">
        <f>ROUND(I137*H137,2)</f>
        <v>0</v>
      </c>
      <c r="BL137" s="15" t="s">
        <v>130</v>
      </c>
      <c r="BM137" s="15" t="s">
        <v>215</v>
      </c>
    </row>
    <row r="138" s="1" customFormat="1" ht="16.5" customHeight="1">
      <c r="B138" s="36"/>
      <c r="C138" s="242" t="s">
        <v>216</v>
      </c>
      <c r="D138" s="242" t="s">
        <v>207</v>
      </c>
      <c r="E138" s="243" t="s">
        <v>217</v>
      </c>
      <c r="F138" s="244" t="s">
        <v>218</v>
      </c>
      <c r="G138" s="245" t="s">
        <v>129</v>
      </c>
      <c r="H138" s="246">
        <v>1</v>
      </c>
      <c r="I138" s="247"/>
      <c r="J138" s="248">
        <f>ROUND(I138*H138,2)</f>
        <v>0</v>
      </c>
      <c r="K138" s="244" t="s">
        <v>1</v>
      </c>
      <c r="L138" s="249"/>
      <c r="M138" s="250" t="s">
        <v>1</v>
      </c>
      <c r="N138" s="251" t="s">
        <v>42</v>
      </c>
      <c r="O138" s="77"/>
      <c r="P138" s="206">
        <f>O138*H138</f>
        <v>0</v>
      </c>
      <c r="Q138" s="206">
        <v>0.0106</v>
      </c>
      <c r="R138" s="206">
        <f>Q138*H138</f>
        <v>0.0106</v>
      </c>
      <c r="S138" s="206">
        <v>0</v>
      </c>
      <c r="T138" s="207">
        <f>S138*H138</f>
        <v>0</v>
      </c>
      <c r="AR138" s="15" t="s">
        <v>167</v>
      </c>
      <c r="AT138" s="15" t="s">
        <v>207</v>
      </c>
      <c r="AU138" s="15" t="s">
        <v>131</v>
      </c>
      <c r="AY138" s="15" t="s">
        <v>123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5" t="s">
        <v>131</v>
      </c>
      <c r="BK138" s="208">
        <f>ROUND(I138*H138,2)</f>
        <v>0</v>
      </c>
      <c r="BL138" s="15" t="s">
        <v>130</v>
      </c>
      <c r="BM138" s="15" t="s">
        <v>219</v>
      </c>
    </row>
    <row r="139" s="1" customFormat="1" ht="16.5" customHeight="1">
      <c r="B139" s="36"/>
      <c r="C139" s="197" t="s">
        <v>220</v>
      </c>
      <c r="D139" s="197" t="s">
        <v>126</v>
      </c>
      <c r="E139" s="198" t="s">
        <v>221</v>
      </c>
      <c r="F139" s="199" t="s">
        <v>222</v>
      </c>
      <c r="G139" s="200" t="s">
        <v>129</v>
      </c>
      <c r="H139" s="201">
        <v>1</v>
      </c>
      <c r="I139" s="202"/>
      <c r="J139" s="203">
        <f>ROUND(I139*H139,2)</f>
        <v>0</v>
      </c>
      <c r="K139" s="199" t="s">
        <v>1</v>
      </c>
      <c r="L139" s="41"/>
      <c r="M139" s="204" t="s">
        <v>1</v>
      </c>
      <c r="N139" s="205" t="s">
        <v>42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AR139" s="15" t="s">
        <v>130</v>
      </c>
      <c r="AT139" s="15" t="s">
        <v>126</v>
      </c>
      <c r="AU139" s="15" t="s">
        <v>131</v>
      </c>
      <c r="AY139" s="15" t="s">
        <v>123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5" t="s">
        <v>131</v>
      </c>
      <c r="BK139" s="208">
        <f>ROUND(I139*H139,2)</f>
        <v>0</v>
      </c>
      <c r="BL139" s="15" t="s">
        <v>130</v>
      </c>
      <c r="BM139" s="15" t="s">
        <v>223</v>
      </c>
    </row>
    <row r="140" s="10" customFormat="1" ht="22.8" customHeight="1">
      <c r="B140" s="181"/>
      <c r="C140" s="182"/>
      <c r="D140" s="183" t="s">
        <v>69</v>
      </c>
      <c r="E140" s="195" t="s">
        <v>173</v>
      </c>
      <c r="F140" s="195" t="s">
        <v>224</v>
      </c>
      <c r="G140" s="182"/>
      <c r="H140" s="182"/>
      <c r="I140" s="185"/>
      <c r="J140" s="196">
        <f>BK140</f>
        <v>0</v>
      </c>
      <c r="K140" s="182"/>
      <c r="L140" s="187"/>
      <c r="M140" s="188"/>
      <c r="N140" s="189"/>
      <c r="O140" s="189"/>
      <c r="P140" s="190">
        <f>SUM(P141:P172)</f>
        <v>0</v>
      </c>
      <c r="Q140" s="189"/>
      <c r="R140" s="190">
        <f>SUM(R141:R172)</f>
        <v>0.0017140000000000003</v>
      </c>
      <c r="S140" s="189"/>
      <c r="T140" s="191">
        <f>SUM(T141:T172)</f>
        <v>6.0351139999999992</v>
      </c>
      <c r="AR140" s="192" t="s">
        <v>75</v>
      </c>
      <c r="AT140" s="193" t="s">
        <v>69</v>
      </c>
      <c r="AU140" s="193" t="s">
        <v>75</v>
      </c>
      <c r="AY140" s="192" t="s">
        <v>123</v>
      </c>
      <c r="BK140" s="194">
        <f>SUM(BK141:BK172)</f>
        <v>0</v>
      </c>
    </row>
    <row r="141" s="1" customFormat="1" ht="16.5" customHeight="1">
      <c r="B141" s="36"/>
      <c r="C141" s="197" t="s">
        <v>225</v>
      </c>
      <c r="D141" s="197" t="s">
        <v>126</v>
      </c>
      <c r="E141" s="198" t="s">
        <v>226</v>
      </c>
      <c r="F141" s="199" t="s">
        <v>227</v>
      </c>
      <c r="G141" s="200" t="s">
        <v>228</v>
      </c>
      <c r="H141" s="201">
        <v>1</v>
      </c>
      <c r="I141" s="202"/>
      <c r="J141" s="203">
        <f>ROUND(I141*H141,2)</f>
        <v>0</v>
      </c>
      <c r="K141" s="199" t="s">
        <v>1</v>
      </c>
      <c r="L141" s="41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0.01933</v>
      </c>
      <c r="T141" s="207">
        <f>S141*H141</f>
        <v>0.01933</v>
      </c>
      <c r="AR141" s="15" t="s">
        <v>211</v>
      </c>
      <c r="AT141" s="15" t="s">
        <v>126</v>
      </c>
      <c r="AU141" s="15" t="s">
        <v>131</v>
      </c>
      <c r="AY141" s="15" t="s">
        <v>123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5" t="s">
        <v>131</v>
      </c>
      <c r="BK141" s="208">
        <f>ROUND(I141*H141,2)</f>
        <v>0</v>
      </c>
      <c r="BL141" s="15" t="s">
        <v>211</v>
      </c>
      <c r="BM141" s="15" t="s">
        <v>229</v>
      </c>
    </row>
    <row r="142" s="1" customFormat="1" ht="16.5" customHeight="1">
      <c r="B142" s="36"/>
      <c r="C142" s="197" t="s">
        <v>230</v>
      </c>
      <c r="D142" s="197" t="s">
        <v>126</v>
      </c>
      <c r="E142" s="198" t="s">
        <v>231</v>
      </c>
      <c r="F142" s="199" t="s">
        <v>232</v>
      </c>
      <c r="G142" s="200" t="s">
        <v>228</v>
      </c>
      <c r="H142" s="201">
        <v>1</v>
      </c>
      <c r="I142" s="202"/>
      <c r="J142" s="203">
        <f>ROUND(I142*H142,2)</f>
        <v>0</v>
      </c>
      <c r="K142" s="199" t="s">
        <v>1</v>
      </c>
      <c r="L142" s="41"/>
      <c r="M142" s="204" t="s">
        <v>1</v>
      </c>
      <c r="N142" s="205" t="s">
        <v>42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0.019460000000000002</v>
      </c>
      <c r="T142" s="207">
        <f>S142*H142</f>
        <v>0.019460000000000002</v>
      </c>
      <c r="AR142" s="15" t="s">
        <v>211</v>
      </c>
      <c r="AT142" s="15" t="s">
        <v>126</v>
      </c>
      <c r="AU142" s="15" t="s">
        <v>131</v>
      </c>
      <c r="AY142" s="15" t="s">
        <v>123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131</v>
      </c>
      <c r="BK142" s="208">
        <f>ROUND(I142*H142,2)</f>
        <v>0</v>
      </c>
      <c r="BL142" s="15" t="s">
        <v>211</v>
      </c>
      <c r="BM142" s="15" t="s">
        <v>233</v>
      </c>
    </row>
    <row r="143" s="1" customFormat="1" ht="16.5" customHeight="1">
      <c r="B143" s="36"/>
      <c r="C143" s="197" t="s">
        <v>7</v>
      </c>
      <c r="D143" s="197" t="s">
        <v>126</v>
      </c>
      <c r="E143" s="198" t="s">
        <v>234</v>
      </c>
      <c r="F143" s="199" t="s">
        <v>235</v>
      </c>
      <c r="G143" s="200" t="s">
        <v>228</v>
      </c>
      <c r="H143" s="201">
        <v>1</v>
      </c>
      <c r="I143" s="202"/>
      <c r="J143" s="203">
        <f>ROUND(I143*H143,2)</f>
        <v>0</v>
      </c>
      <c r="K143" s="199" t="s">
        <v>170</v>
      </c>
      <c r="L143" s="41"/>
      <c r="M143" s="204" t="s">
        <v>1</v>
      </c>
      <c r="N143" s="205" t="s">
        <v>42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0.095100000000000004</v>
      </c>
      <c r="T143" s="207">
        <f>S143*H143</f>
        <v>0.095100000000000004</v>
      </c>
      <c r="AR143" s="15" t="s">
        <v>211</v>
      </c>
      <c r="AT143" s="15" t="s">
        <v>126</v>
      </c>
      <c r="AU143" s="15" t="s">
        <v>131</v>
      </c>
      <c r="AY143" s="15" t="s">
        <v>123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131</v>
      </c>
      <c r="BK143" s="208">
        <f>ROUND(I143*H143,2)</f>
        <v>0</v>
      </c>
      <c r="BL143" s="15" t="s">
        <v>211</v>
      </c>
      <c r="BM143" s="15" t="s">
        <v>236</v>
      </c>
    </row>
    <row r="144" s="1" customFormat="1" ht="16.5" customHeight="1">
      <c r="B144" s="36"/>
      <c r="C144" s="197" t="s">
        <v>237</v>
      </c>
      <c r="D144" s="197" t="s">
        <v>126</v>
      </c>
      <c r="E144" s="198" t="s">
        <v>238</v>
      </c>
      <c r="F144" s="199" t="s">
        <v>239</v>
      </c>
      <c r="G144" s="200" t="s">
        <v>228</v>
      </c>
      <c r="H144" s="201">
        <v>1</v>
      </c>
      <c r="I144" s="202"/>
      <c r="J144" s="203">
        <f>ROUND(I144*H144,2)</f>
        <v>0</v>
      </c>
      <c r="K144" s="199" t="s">
        <v>1</v>
      </c>
      <c r="L144" s="41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0.0091999999999999998</v>
      </c>
      <c r="T144" s="207">
        <f>S144*H144</f>
        <v>0.0091999999999999998</v>
      </c>
      <c r="AR144" s="15" t="s">
        <v>211</v>
      </c>
      <c r="AT144" s="15" t="s">
        <v>126</v>
      </c>
      <c r="AU144" s="15" t="s">
        <v>131</v>
      </c>
      <c r="AY144" s="15" t="s">
        <v>123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5" t="s">
        <v>131</v>
      </c>
      <c r="BK144" s="208">
        <f>ROUND(I144*H144,2)</f>
        <v>0</v>
      </c>
      <c r="BL144" s="15" t="s">
        <v>211</v>
      </c>
      <c r="BM144" s="15" t="s">
        <v>240</v>
      </c>
    </row>
    <row r="145" s="1" customFormat="1" ht="16.5" customHeight="1">
      <c r="B145" s="36"/>
      <c r="C145" s="197" t="s">
        <v>241</v>
      </c>
      <c r="D145" s="197" t="s">
        <v>126</v>
      </c>
      <c r="E145" s="198" t="s">
        <v>242</v>
      </c>
      <c r="F145" s="199" t="s">
        <v>243</v>
      </c>
      <c r="G145" s="200" t="s">
        <v>228</v>
      </c>
      <c r="H145" s="201">
        <v>2</v>
      </c>
      <c r="I145" s="202"/>
      <c r="J145" s="203">
        <f>ROUND(I145*H145,2)</f>
        <v>0</v>
      </c>
      <c r="K145" s="199" t="s">
        <v>1</v>
      </c>
      <c r="L145" s="41"/>
      <c r="M145" s="204" t="s">
        <v>1</v>
      </c>
      <c r="N145" s="205" t="s">
        <v>42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0.00156</v>
      </c>
      <c r="T145" s="207">
        <f>S145*H145</f>
        <v>0.0031199999999999999</v>
      </c>
      <c r="AR145" s="15" t="s">
        <v>211</v>
      </c>
      <c r="AT145" s="15" t="s">
        <v>126</v>
      </c>
      <c r="AU145" s="15" t="s">
        <v>131</v>
      </c>
      <c r="AY145" s="15" t="s">
        <v>123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131</v>
      </c>
      <c r="BK145" s="208">
        <f>ROUND(I145*H145,2)</f>
        <v>0</v>
      </c>
      <c r="BL145" s="15" t="s">
        <v>211</v>
      </c>
      <c r="BM145" s="15" t="s">
        <v>244</v>
      </c>
    </row>
    <row r="146" s="1" customFormat="1" ht="16.5" customHeight="1">
      <c r="B146" s="36"/>
      <c r="C146" s="197" t="s">
        <v>245</v>
      </c>
      <c r="D146" s="197" t="s">
        <v>126</v>
      </c>
      <c r="E146" s="198" t="s">
        <v>246</v>
      </c>
      <c r="F146" s="199" t="s">
        <v>247</v>
      </c>
      <c r="G146" s="200" t="s">
        <v>129</v>
      </c>
      <c r="H146" s="201">
        <v>1</v>
      </c>
      <c r="I146" s="202"/>
      <c r="J146" s="203">
        <f>ROUND(I146*H146,2)</f>
        <v>0</v>
      </c>
      <c r="K146" s="199" t="s">
        <v>1</v>
      </c>
      <c r="L146" s="41"/>
      <c r="M146" s="204" t="s">
        <v>1</v>
      </c>
      <c r="N146" s="205" t="s">
        <v>42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0.0022499999999999998</v>
      </c>
      <c r="T146" s="207">
        <f>S146*H146</f>
        <v>0.0022499999999999998</v>
      </c>
      <c r="AR146" s="15" t="s">
        <v>211</v>
      </c>
      <c r="AT146" s="15" t="s">
        <v>126</v>
      </c>
      <c r="AU146" s="15" t="s">
        <v>131</v>
      </c>
      <c r="AY146" s="15" t="s">
        <v>123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5" t="s">
        <v>131</v>
      </c>
      <c r="BK146" s="208">
        <f>ROUND(I146*H146,2)</f>
        <v>0</v>
      </c>
      <c r="BL146" s="15" t="s">
        <v>211</v>
      </c>
      <c r="BM146" s="15" t="s">
        <v>248</v>
      </c>
    </row>
    <row r="147" s="1" customFormat="1" ht="16.5" customHeight="1">
      <c r="B147" s="36"/>
      <c r="C147" s="197" t="s">
        <v>249</v>
      </c>
      <c r="D147" s="197" t="s">
        <v>126</v>
      </c>
      <c r="E147" s="198" t="s">
        <v>250</v>
      </c>
      <c r="F147" s="199" t="s">
        <v>251</v>
      </c>
      <c r="G147" s="200" t="s">
        <v>135</v>
      </c>
      <c r="H147" s="201">
        <v>3.8300000000000001</v>
      </c>
      <c r="I147" s="202"/>
      <c r="J147" s="203">
        <f>ROUND(I147*H147,2)</f>
        <v>0</v>
      </c>
      <c r="K147" s="199" t="s">
        <v>1</v>
      </c>
      <c r="L147" s="41"/>
      <c r="M147" s="204" t="s">
        <v>1</v>
      </c>
      <c r="N147" s="205" t="s">
        <v>42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0.039</v>
      </c>
      <c r="T147" s="207">
        <f>S147*H147</f>
        <v>0.14937</v>
      </c>
      <c r="AR147" s="15" t="s">
        <v>211</v>
      </c>
      <c r="AT147" s="15" t="s">
        <v>126</v>
      </c>
      <c r="AU147" s="15" t="s">
        <v>131</v>
      </c>
      <c r="AY147" s="15" t="s">
        <v>123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131</v>
      </c>
      <c r="BK147" s="208">
        <f>ROUND(I147*H147,2)</f>
        <v>0</v>
      </c>
      <c r="BL147" s="15" t="s">
        <v>211</v>
      </c>
      <c r="BM147" s="15" t="s">
        <v>252</v>
      </c>
    </row>
    <row r="148" s="11" customFormat="1">
      <c r="B148" s="209"/>
      <c r="C148" s="210"/>
      <c r="D148" s="211" t="s">
        <v>138</v>
      </c>
      <c r="E148" s="212" t="s">
        <v>1</v>
      </c>
      <c r="F148" s="213" t="s">
        <v>253</v>
      </c>
      <c r="G148" s="210"/>
      <c r="H148" s="214">
        <v>3.8300000000000001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138</v>
      </c>
      <c r="AU148" s="220" t="s">
        <v>131</v>
      </c>
      <c r="AV148" s="11" t="s">
        <v>131</v>
      </c>
      <c r="AW148" s="11" t="s">
        <v>32</v>
      </c>
      <c r="AX148" s="11" t="s">
        <v>75</v>
      </c>
      <c r="AY148" s="220" t="s">
        <v>123</v>
      </c>
    </row>
    <row r="149" s="1" customFormat="1" ht="16.5" customHeight="1">
      <c r="B149" s="36"/>
      <c r="C149" s="197" t="s">
        <v>254</v>
      </c>
      <c r="D149" s="197" t="s">
        <v>126</v>
      </c>
      <c r="E149" s="198" t="s">
        <v>255</v>
      </c>
      <c r="F149" s="199" t="s">
        <v>256</v>
      </c>
      <c r="G149" s="200" t="s">
        <v>129</v>
      </c>
      <c r="H149" s="201">
        <v>5</v>
      </c>
      <c r="I149" s="202"/>
      <c r="J149" s="203">
        <f>ROUND(I149*H149,2)</f>
        <v>0</v>
      </c>
      <c r="K149" s="199" t="s">
        <v>1</v>
      </c>
      <c r="L149" s="41"/>
      <c r="M149" s="204" t="s">
        <v>1</v>
      </c>
      <c r="N149" s="205" t="s">
        <v>42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0.024</v>
      </c>
      <c r="T149" s="207">
        <f>S149*H149</f>
        <v>0.12</v>
      </c>
      <c r="AR149" s="15" t="s">
        <v>211</v>
      </c>
      <c r="AT149" s="15" t="s">
        <v>126</v>
      </c>
      <c r="AU149" s="15" t="s">
        <v>131</v>
      </c>
      <c r="AY149" s="15" t="s">
        <v>123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131</v>
      </c>
      <c r="BK149" s="208">
        <f>ROUND(I149*H149,2)</f>
        <v>0</v>
      </c>
      <c r="BL149" s="15" t="s">
        <v>211</v>
      </c>
      <c r="BM149" s="15" t="s">
        <v>257</v>
      </c>
    </row>
    <row r="150" s="1" customFormat="1" ht="16.5" customHeight="1">
      <c r="B150" s="36"/>
      <c r="C150" s="197" t="s">
        <v>258</v>
      </c>
      <c r="D150" s="197" t="s">
        <v>126</v>
      </c>
      <c r="E150" s="198" t="s">
        <v>259</v>
      </c>
      <c r="F150" s="199" t="s">
        <v>260</v>
      </c>
      <c r="G150" s="200" t="s">
        <v>129</v>
      </c>
      <c r="H150" s="201">
        <v>1</v>
      </c>
      <c r="I150" s="202"/>
      <c r="J150" s="203">
        <f>ROUND(I150*H150,2)</f>
        <v>0</v>
      </c>
      <c r="K150" s="199" t="s">
        <v>170</v>
      </c>
      <c r="L150" s="41"/>
      <c r="M150" s="204" t="s">
        <v>1</v>
      </c>
      <c r="N150" s="205" t="s">
        <v>42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0.17399999999999999</v>
      </c>
      <c r="T150" s="207">
        <f>S150*H150</f>
        <v>0.17399999999999999</v>
      </c>
      <c r="AR150" s="15" t="s">
        <v>211</v>
      </c>
      <c r="AT150" s="15" t="s">
        <v>126</v>
      </c>
      <c r="AU150" s="15" t="s">
        <v>131</v>
      </c>
      <c r="AY150" s="15" t="s">
        <v>123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5" t="s">
        <v>131</v>
      </c>
      <c r="BK150" s="208">
        <f>ROUND(I150*H150,2)</f>
        <v>0</v>
      </c>
      <c r="BL150" s="15" t="s">
        <v>211</v>
      </c>
      <c r="BM150" s="15" t="s">
        <v>261</v>
      </c>
    </row>
    <row r="151" s="1" customFormat="1" ht="16.5" customHeight="1">
      <c r="B151" s="36"/>
      <c r="C151" s="197" t="s">
        <v>262</v>
      </c>
      <c r="D151" s="197" t="s">
        <v>126</v>
      </c>
      <c r="E151" s="198" t="s">
        <v>263</v>
      </c>
      <c r="F151" s="199" t="s">
        <v>264</v>
      </c>
      <c r="G151" s="200" t="s">
        <v>129</v>
      </c>
      <c r="H151" s="201">
        <v>4</v>
      </c>
      <c r="I151" s="202"/>
      <c r="J151" s="203">
        <f>ROUND(I151*H151,2)</f>
        <v>0</v>
      </c>
      <c r="K151" s="199" t="s">
        <v>265</v>
      </c>
      <c r="L151" s="41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0.088099999999999998</v>
      </c>
      <c r="T151" s="207">
        <f>S151*H151</f>
        <v>0.35239999999999999</v>
      </c>
      <c r="AR151" s="15" t="s">
        <v>211</v>
      </c>
      <c r="AT151" s="15" t="s">
        <v>126</v>
      </c>
      <c r="AU151" s="15" t="s">
        <v>131</v>
      </c>
      <c r="AY151" s="15" t="s">
        <v>123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5" t="s">
        <v>131</v>
      </c>
      <c r="BK151" s="208">
        <f>ROUND(I151*H151,2)</f>
        <v>0</v>
      </c>
      <c r="BL151" s="15" t="s">
        <v>211</v>
      </c>
      <c r="BM151" s="15" t="s">
        <v>266</v>
      </c>
    </row>
    <row r="152" s="1" customFormat="1" ht="16.5" customHeight="1">
      <c r="B152" s="36"/>
      <c r="C152" s="197" t="s">
        <v>267</v>
      </c>
      <c r="D152" s="197" t="s">
        <v>126</v>
      </c>
      <c r="E152" s="198" t="s">
        <v>268</v>
      </c>
      <c r="F152" s="199" t="s">
        <v>269</v>
      </c>
      <c r="G152" s="200" t="s">
        <v>135</v>
      </c>
      <c r="H152" s="201">
        <v>43</v>
      </c>
      <c r="I152" s="202"/>
      <c r="J152" s="203">
        <f>ROUND(I152*H152,2)</f>
        <v>0</v>
      </c>
      <c r="K152" s="199" t="s">
        <v>159</v>
      </c>
      <c r="L152" s="41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0.0025000000000000001</v>
      </c>
      <c r="T152" s="207">
        <f>S152*H152</f>
        <v>0.1075</v>
      </c>
      <c r="AR152" s="15" t="s">
        <v>211</v>
      </c>
      <c r="AT152" s="15" t="s">
        <v>126</v>
      </c>
      <c r="AU152" s="15" t="s">
        <v>131</v>
      </c>
      <c r="AY152" s="15" t="s">
        <v>123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5" t="s">
        <v>131</v>
      </c>
      <c r="BK152" s="208">
        <f>ROUND(I152*H152,2)</f>
        <v>0</v>
      </c>
      <c r="BL152" s="15" t="s">
        <v>211</v>
      </c>
      <c r="BM152" s="15" t="s">
        <v>270</v>
      </c>
    </row>
    <row r="153" s="11" customFormat="1">
      <c r="B153" s="209"/>
      <c r="C153" s="210"/>
      <c r="D153" s="211" t="s">
        <v>138</v>
      </c>
      <c r="E153" s="212" t="s">
        <v>1</v>
      </c>
      <c r="F153" s="213" t="s">
        <v>271</v>
      </c>
      <c r="G153" s="210"/>
      <c r="H153" s="214">
        <v>43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138</v>
      </c>
      <c r="AU153" s="220" t="s">
        <v>131</v>
      </c>
      <c r="AV153" s="11" t="s">
        <v>131</v>
      </c>
      <c r="AW153" s="11" t="s">
        <v>32</v>
      </c>
      <c r="AX153" s="11" t="s">
        <v>75</v>
      </c>
      <c r="AY153" s="220" t="s">
        <v>123</v>
      </c>
    </row>
    <row r="154" s="1" customFormat="1" ht="16.5" customHeight="1">
      <c r="B154" s="36"/>
      <c r="C154" s="197" t="s">
        <v>272</v>
      </c>
      <c r="D154" s="197" t="s">
        <v>126</v>
      </c>
      <c r="E154" s="198" t="s">
        <v>273</v>
      </c>
      <c r="F154" s="199" t="s">
        <v>274</v>
      </c>
      <c r="G154" s="200" t="s">
        <v>142</v>
      </c>
      <c r="H154" s="201">
        <v>53.920000000000002</v>
      </c>
      <c r="I154" s="202"/>
      <c r="J154" s="203">
        <f>ROUND(I154*H154,2)</f>
        <v>0</v>
      </c>
      <c r="K154" s="199" t="s">
        <v>1</v>
      </c>
      <c r="L154" s="41"/>
      <c r="M154" s="204" t="s">
        <v>1</v>
      </c>
      <c r="N154" s="205" t="s">
        <v>42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AR154" s="15" t="s">
        <v>211</v>
      </c>
      <c r="AT154" s="15" t="s">
        <v>126</v>
      </c>
      <c r="AU154" s="15" t="s">
        <v>131</v>
      </c>
      <c r="AY154" s="15" t="s">
        <v>123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5" t="s">
        <v>131</v>
      </c>
      <c r="BK154" s="208">
        <f>ROUND(I154*H154,2)</f>
        <v>0</v>
      </c>
      <c r="BL154" s="15" t="s">
        <v>211</v>
      </c>
      <c r="BM154" s="15" t="s">
        <v>275</v>
      </c>
    </row>
    <row r="155" s="11" customFormat="1">
      <c r="B155" s="209"/>
      <c r="C155" s="210"/>
      <c r="D155" s="211" t="s">
        <v>138</v>
      </c>
      <c r="E155" s="212" t="s">
        <v>1</v>
      </c>
      <c r="F155" s="213" t="s">
        <v>276</v>
      </c>
      <c r="G155" s="210"/>
      <c r="H155" s="214">
        <v>8.7200000000000006</v>
      </c>
      <c r="I155" s="215"/>
      <c r="J155" s="210"/>
      <c r="K155" s="210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138</v>
      </c>
      <c r="AU155" s="220" t="s">
        <v>131</v>
      </c>
      <c r="AV155" s="11" t="s">
        <v>131</v>
      </c>
      <c r="AW155" s="11" t="s">
        <v>32</v>
      </c>
      <c r="AX155" s="11" t="s">
        <v>70</v>
      </c>
      <c r="AY155" s="220" t="s">
        <v>123</v>
      </c>
    </row>
    <row r="156" s="11" customFormat="1">
      <c r="B156" s="209"/>
      <c r="C156" s="210"/>
      <c r="D156" s="211" t="s">
        <v>138</v>
      </c>
      <c r="E156" s="212" t="s">
        <v>1</v>
      </c>
      <c r="F156" s="213" t="s">
        <v>277</v>
      </c>
      <c r="G156" s="210"/>
      <c r="H156" s="214">
        <v>12.800000000000001</v>
      </c>
      <c r="I156" s="215"/>
      <c r="J156" s="210"/>
      <c r="K156" s="210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138</v>
      </c>
      <c r="AU156" s="220" t="s">
        <v>131</v>
      </c>
      <c r="AV156" s="11" t="s">
        <v>131</v>
      </c>
      <c r="AW156" s="11" t="s">
        <v>32</v>
      </c>
      <c r="AX156" s="11" t="s">
        <v>70</v>
      </c>
      <c r="AY156" s="220" t="s">
        <v>123</v>
      </c>
    </row>
    <row r="157" s="11" customFormat="1">
      <c r="B157" s="209"/>
      <c r="C157" s="210"/>
      <c r="D157" s="211" t="s">
        <v>138</v>
      </c>
      <c r="E157" s="212" t="s">
        <v>1</v>
      </c>
      <c r="F157" s="213" t="s">
        <v>278</v>
      </c>
      <c r="G157" s="210"/>
      <c r="H157" s="214">
        <v>22.300000000000001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138</v>
      </c>
      <c r="AU157" s="220" t="s">
        <v>131</v>
      </c>
      <c r="AV157" s="11" t="s">
        <v>131</v>
      </c>
      <c r="AW157" s="11" t="s">
        <v>32</v>
      </c>
      <c r="AX157" s="11" t="s">
        <v>70</v>
      </c>
      <c r="AY157" s="220" t="s">
        <v>123</v>
      </c>
    </row>
    <row r="158" s="11" customFormat="1">
      <c r="B158" s="209"/>
      <c r="C158" s="210"/>
      <c r="D158" s="211" t="s">
        <v>138</v>
      </c>
      <c r="E158" s="212" t="s">
        <v>1</v>
      </c>
      <c r="F158" s="213" t="s">
        <v>279</v>
      </c>
      <c r="G158" s="210"/>
      <c r="H158" s="214">
        <v>10.1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138</v>
      </c>
      <c r="AU158" s="220" t="s">
        <v>131</v>
      </c>
      <c r="AV158" s="11" t="s">
        <v>131</v>
      </c>
      <c r="AW158" s="11" t="s">
        <v>32</v>
      </c>
      <c r="AX158" s="11" t="s">
        <v>70</v>
      </c>
      <c r="AY158" s="220" t="s">
        <v>123</v>
      </c>
    </row>
    <row r="159" s="13" customFormat="1">
      <c r="B159" s="231"/>
      <c r="C159" s="232"/>
      <c r="D159" s="211" t="s">
        <v>138</v>
      </c>
      <c r="E159" s="233" t="s">
        <v>1</v>
      </c>
      <c r="F159" s="234" t="s">
        <v>179</v>
      </c>
      <c r="G159" s="232"/>
      <c r="H159" s="235">
        <v>53.920000000000002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131</v>
      </c>
      <c r="AV159" s="13" t="s">
        <v>130</v>
      </c>
      <c r="AW159" s="13" t="s">
        <v>32</v>
      </c>
      <c r="AX159" s="13" t="s">
        <v>75</v>
      </c>
      <c r="AY159" s="241" t="s">
        <v>123</v>
      </c>
    </row>
    <row r="160" s="1" customFormat="1" ht="16.5" customHeight="1">
      <c r="B160" s="36"/>
      <c r="C160" s="197" t="s">
        <v>280</v>
      </c>
      <c r="D160" s="197" t="s">
        <v>126</v>
      </c>
      <c r="E160" s="198" t="s">
        <v>281</v>
      </c>
      <c r="F160" s="199" t="s">
        <v>282</v>
      </c>
      <c r="G160" s="200" t="s">
        <v>135</v>
      </c>
      <c r="H160" s="201">
        <v>43</v>
      </c>
      <c r="I160" s="202"/>
      <c r="J160" s="203">
        <f>ROUND(I160*H160,2)</f>
        <v>0</v>
      </c>
      <c r="K160" s="199" t="s">
        <v>159</v>
      </c>
      <c r="L160" s="41"/>
      <c r="M160" s="204" t="s">
        <v>1</v>
      </c>
      <c r="N160" s="205" t="s">
        <v>42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AR160" s="15" t="s">
        <v>211</v>
      </c>
      <c r="AT160" s="15" t="s">
        <v>126</v>
      </c>
      <c r="AU160" s="15" t="s">
        <v>131</v>
      </c>
      <c r="AY160" s="15" t="s">
        <v>123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5" t="s">
        <v>131</v>
      </c>
      <c r="BK160" s="208">
        <f>ROUND(I160*H160,2)</f>
        <v>0</v>
      </c>
      <c r="BL160" s="15" t="s">
        <v>211</v>
      </c>
      <c r="BM160" s="15" t="s">
        <v>283</v>
      </c>
    </row>
    <row r="161" s="1" customFormat="1" ht="16.5" customHeight="1">
      <c r="B161" s="36"/>
      <c r="C161" s="197" t="s">
        <v>284</v>
      </c>
      <c r="D161" s="197" t="s">
        <v>126</v>
      </c>
      <c r="E161" s="198" t="s">
        <v>285</v>
      </c>
      <c r="F161" s="199" t="s">
        <v>286</v>
      </c>
      <c r="G161" s="200" t="s">
        <v>135</v>
      </c>
      <c r="H161" s="201">
        <v>42.850000000000001</v>
      </c>
      <c r="I161" s="202"/>
      <c r="J161" s="203">
        <f>ROUND(I161*H161,2)</f>
        <v>0</v>
      </c>
      <c r="K161" s="199" t="s">
        <v>1</v>
      </c>
      <c r="L161" s="41"/>
      <c r="M161" s="204" t="s">
        <v>1</v>
      </c>
      <c r="N161" s="205" t="s">
        <v>42</v>
      </c>
      <c r="O161" s="77"/>
      <c r="P161" s="206">
        <f>O161*H161</f>
        <v>0</v>
      </c>
      <c r="Q161" s="206">
        <v>4.0000000000000003E-05</v>
      </c>
      <c r="R161" s="206">
        <f>Q161*H161</f>
        <v>0.0017140000000000003</v>
      </c>
      <c r="S161" s="206">
        <v>0</v>
      </c>
      <c r="T161" s="207">
        <f>S161*H161</f>
        <v>0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131</v>
      </c>
      <c r="BK161" s="208">
        <f>ROUND(I161*H161,2)</f>
        <v>0</v>
      </c>
      <c r="BL161" s="15" t="s">
        <v>130</v>
      </c>
      <c r="BM161" s="15" t="s">
        <v>287</v>
      </c>
    </row>
    <row r="162" s="1" customFormat="1" ht="16.5" customHeight="1">
      <c r="B162" s="36"/>
      <c r="C162" s="197" t="s">
        <v>288</v>
      </c>
      <c r="D162" s="197" t="s">
        <v>126</v>
      </c>
      <c r="E162" s="198" t="s">
        <v>289</v>
      </c>
      <c r="F162" s="199" t="s">
        <v>290</v>
      </c>
      <c r="G162" s="200" t="s">
        <v>135</v>
      </c>
      <c r="H162" s="201">
        <v>28.001999999999999</v>
      </c>
      <c r="I162" s="202"/>
      <c r="J162" s="203">
        <f>ROUND(I162*H162,2)</f>
        <v>0</v>
      </c>
      <c r="K162" s="199" t="s">
        <v>1</v>
      </c>
      <c r="L162" s="41"/>
      <c r="M162" s="204" t="s">
        <v>1</v>
      </c>
      <c r="N162" s="205" t="s">
        <v>42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0.14999999999999999</v>
      </c>
      <c r="T162" s="207">
        <f>S162*H162</f>
        <v>4.2002999999999995</v>
      </c>
      <c r="AR162" s="15" t="s">
        <v>130</v>
      </c>
      <c r="AT162" s="15" t="s">
        <v>126</v>
      </c>
      <c r="AU162" s="15" t="s">
        <v>131</v>
      </c>
      <c r="AY162" s="15" t="s">
        <v>123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5" t="s">
        <v>131</v>
      </c>
      <c r="BK162" s="208">
        <f>ROUND(I162*H162,2)</f>
        <v>0</v>
      </c>
      <c r="BL162" s="15" t="s">
        <v>130</v>
      </c>
      <c r="BM162" s="15" t="s">
        <v>291</v>
      </c>
    </row>
    <row r="163" s="11" customFormat="1">
      <c r="B163" s="209"/>
      <c r="C163" s="210"/>
      <c r="D163" s="211" t="s">
        <v>138</v>
      </c>
      <c r="E163" s="212" t="s">
        <v>1</v>
      </c>
      <c r="F163" s="213" t="s">
        <v>292</v>
      </c>
      <c r="G163" s="210"/>
      <c r="H163" s="214">
        <v>28.001999999999999</v>
      </c>
      <c r="I163" s="215"/>
      <c r="J163" s="210"/>
      <c r="K163" s="210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138</v>
      </c>
      <c r="AU163" s="220" t="s">
        <v>131</v>
      </c>
      <c r="AV163" s="11" t="s">
        <v>131</v>
      </c>
      <c r="AW163" s="11" t="s">
        <v>32</v>
      </c>
      <c r="AX163" s="11" t="s">
        <v>75</v>
      </c>
      <c r="AY163" s="220" t="s">
        <v>123</v>
      </c>
    </row>
    <row r="164" s="1" customFormat="1" ht="16.5" customHeight="1">
      <c r="B164" s="36"/>
      <c r="C164" s="197" t="s">
        <v>293</v>
      </c>
      <c r="D164" s="197" t="s">
        <v>126</v>
      </c>
      <c r="E164" s="198" t="s">
        <v>294</v>
      </c>
      <c r="F164" s="199" t="s">
        <v>295</v>
      </c>
      <c r="G164" s="200" t="s">
        <v>296</v>
      </c>
      <c r="H164" s="201">
        <v>0.155</v>
      </c>
      <c r="I164" s="202"/>
      <c r="J164" s="203">
        <f>ROUND(I164*H164,2)</f>
        <v>0</v>
      </c>
      <c r="K164" s="199" t="s">
        <v>170</v>
      </c>
      <c r="L164" s="41"/>
      <c r="M164" s="204" t="s">
        <v>1</v>
      </c>
      <c r="N164" s="205" t="s">
        <v>42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2.2000000000000002</v>
      </c>
      <c r="T164" s="207">
        <f>S164*H164</f>
        <v>0.34100000000000003</v>
      </c>
      <c r="AR164" s="15" t="s">
        <v>130</v>
      </c>
      <c r="AT164" s="15" t="s">
        <v>126</v>
      </c>
      <c r="AU164" s="15" t="s">
        <v>131</v>
      </c>
      <c r="AY164" s="15" t="s">
        <v>123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5" t="s">
        <v>131</v>
      </c>
      <c r="BK164" s="208">
        <f>ROUND(I164*H164,2)</f>
        <v>0</v>
      </c>
      <c r="BL164" s="15" t="s">
        <v>130</v>
      </c>
      <c r="BM164" s="15" t="s">
        <v>297</v>
      </c>
    </row>
    <row r="165" s="11" customFormat="1">
      <c r="B165" s="209"/>
      <c r="C165" s="210"/>
      <c r="D165" s="211" t="s">
        <v>138</v>
      </c>
      <c r="E165" s="212" t="s">
        <v>1</v>
      </c>
      <c r="F165" s="213" t="s">
        <v>298</v>
      </c>
      <c r="G165" s="210"/>
      <c r="H165" s="214">
        <v>0.155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138</v>
      </c>
      <c r="AU165" s="220" t="s">
        <v>131</v>
      </c>
      <c r="AV165" s="11" t="s">
        <v>131</v>
      </c>
      <c r="AW165" s="11" t="s">
        <v>32</v>
      </c>
      <c r="AX165" s="11" t="s">
        <v>75</v>
      </c>
      <c r="AY165" s="220" t="s">
        <v>123</v>
      </c>
    </row>
    <row r="166" s="1" customFormat="1" ht="16.5" customHeight="1">
      <c r="B166" s="36"/>
      <c r="C166" s="197" t="s">
        <v>299</v>
      </c>
      <c r="D166" s="197" t="s">
        <v>126</v>
      </c>
      <c r="E166" s="198" t="s">
        <v>300</v>
      </c>
      <c r="F166" s="199" t="s">
        <v>301</v>
      </c>
      <c r="G166" s="200" t="s">
        <v>135</v>
      </c>
      <c r="H166" s="201">
        <v>4.7999999999999998</v>
      </c>
      <c r="I166" s="202"/>
      <c r="J166" s="203">
        <f>ROUND(I166*H166,2)</f>
        <v>0</v>
      </c>
      <c r="K166" s="199" t="s">
        <v>214</v>
      </c>
      <c r="L166" s="41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0.075999999999999998</v>
      </c>
      <c r="T166" s="207">
        <f>S166*H166</f>
        <v>0.36479999999999996</v>
      </c>
      <c r="AR166" s="15" t="s">
        <v>130</v>
      </c>
      <c r="AT166" s="15" t="s">
        <v>126</v>
      </c>
      <c r="AU166" s="15" t="s">
        <v>131</v>
      </c>
      <c r="AY166" s="15" t="s">
        <v>123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5" t="s">
        <v>131</v>
      </c>
      <c r="BK166" s="208">
        <f>ROUND(I166*H166,2)</f>
        <v>0</v>
      </c>
      <c r="BL166" s="15" t="s">
        <v>130</v>
      </c>
      <c r="BM166" s="15" t="s">
        <v>302</v>
      </c>
    </row>
    <row r="167" s="11" customFormat="1">
      <c r="B167" s="209"/>
      <c r="C167" s="210"/>
      <c r="D167" s="211" t="s">
        <v>138</v>
      </c>
      <c r="E167" s="212" t="s">
        <v>1</v>
      </c>
      <c r="F167" s="213" t="s">
        <v>303</v>
      </c>
      <c r="G167" s="210"/>
      <c r="H167" s="214">
        <v>4.7999999999999998</v>
      </c>
      <c r="I167" s="215"/>
      <c r="J167" s="210"/>
      <c r="K167" s="210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138</v>
      </c>
      <c r="AU167" s="220" t="s">
        <v>131</v>
      </c>
      <c r="AV167" s="11" t="s">
        <v>131</v>
      </c>
      <c r="AW167" s="11" t="s">
        <v>32</v>
      </c>
      <c r="AX167" s="11" t="s">
        <v>75</v>
      </c>
      <c r="AY167" s="220" t="s">
        <v>123</v>
      </c>
    </row>
    <row r="168" s="1" customFormat="1" ht="16.5" customHeight="1">
      <c r="B168" s="36"/>
      <c r="C168" s="197" t="s">
        <v>304</v>
      </c>
      <c r="D168" s="197" t="s">
        <v>126</v>
      </c>
      <c r="E168" s="198" t="s">
        <v>305</v>
      </c>
      <c r="F168" s="199" t="s">
        <v>306</v>
      </c>
      <c r="G168" s="200" t="s">
        <v>307</v>
      </c>
      <c r="H168" s="201">
        <v>1</v>
      </c>
      <c r="I168" s="202"/>
      <c r="J168" s="203">
        <f>ROUND(I168*H168,2)</f>
        <v>0</v>
      </c>
      <c r="K168" s="199" t="s">
        <v>1</v>
      </c>
      <c r="L168" s="41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0.012999999999999999</v>
      </c>
      <c r="T168" s="207">
        <f>S168*H168</f>
        <v>0.012999999999999999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5" t="s">
        <v>131</v>
      </c>
      <c r="BK168" s="208">
        <f>ROUND(I168*H168,2)</f>
        <v>0</v>
      </c>
      <c r="BL168" s="15" t="s">
        <v>130</v>
      </c>
      <c r="BM168" s="15" t="s">
        <v>308</v>
      </c>
    </row>
    <row r="169" s="1" customFormat="1" ht="16.5" customHeight="1">
      <c r="B169" s="36"/>
      <c r="C169" s="197" t="s">
        <v>309</v>
      </c>
      <c r="D169" s="197" t="s">
        <v>126</v>
      </c>
      <c r="E169" s="198" t="s">
        <v>310</v>
      </c>
      <c r="F169" s="199" t="s">
        <v>311</v>
      </c>
      <c r="G169" s="200" t="s">
        <v>307</v>
      </c>
      <c r="H169" s="201">
        <v>1</v>
      </c>
      <c r="I169" s="202"/>
      <c r="J169" s="203">
        <f>ROUND(I169*H169,2)</f>
        <v>0</v>
      </c>
      <c r="K169" s="199" t="s">
        <v>1</v>
      </c>
      <c r="L169" s="41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0.012999999999999999</v>
      </c>
      <c r="T169" s="207">
        <f>S169*H169</f>
        <v>0.012999999999999999</v>
      </c>
      <c r="AR169" s="15" t="s">
        <v>130</v>
      </c>
      <c r="AT169" s="15" t="s">
        <v>126</v>
      </c>
      <c r="AU169" s="15" t="s">
        <v>131</v>
      </c>
      <c r="AY169" s="15" t="s">
        <v>123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131</v>
      </c>
      <c r="BK169" s="208">
        <f>ROUND(I169*H169,2)</f>
        <v>0</v>
      </c>
      <c r="BL169" s="15" t="s">
        <v>130</v>
      </c>
      <c r="BM169" s="15" t="s">
        <v>312</v>
      </c>
    </row>
    <row r="170" s="1" customFormat="1" ht="16.5" customHeight="1">
      <c r="B170" s="36"/>
      <c r="C170" s="197" t="s">
        <v>313</v>
      </c>
      <c r="D170" s="197" t="s">
        <v>126</v>
      </c>
      <c r="E170" s="198" t="s">
        <v>314</v>
      </c>
      <c r="F170" s="199" t="s">
        <v>315</v>
      </c>
      <c r="G170" s="200" t="s">
        <v>307</v>
      </c>
      <c r="H170" s="201">
        <v>1</v>
      </c>
      <c r="I170" s="202"/>
      <c r="J170" s="203">
        <f>ROUND(I170*H170,2)</f>
        <v>0</v>
      </c>
      <c r="K170" s="199" t="s">
        <v>1</v>
      </c>
      <c r="L170" s="41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0.012999999999999999</v>
      </c>
      <c r="T170" s="207">
        <f>S170*H170</f>
        <v>0.012999999999999999</v>
      </c>
      <c r="AR170" s="15" t="s">
        <v>130</v>
      </c>
      <c r="AT170" s="15" t="s">
        <v>126</v>
      </c>
      <c r="AU170" s="15" t="s">
        <v>131</v>
      </c>
      <c r="AY170" s="15" t="s">
        <v>123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5" t="s">
        <v>131</v>
      </c>
      <c r="BK170" s="208">
        <f>ROUND(I170*H170,2)</f>
        <v>0</v>
      </c>
      <c r="BL170" s="15" t="s">
        <v>130</v>
      </c>
      <c r="BM170" s="15" t="s">
        <v>316</v>
      </c>
    </row>
    <row r="171" s="1" customFormat="1" ht="16.5" customHeight="1">
      <c r="B171" s="36"/>
      <c r="C171" s="197" t="s">
        <v>317</v>
      </c>
      <c r="D171" s="197" t="s">
        <v>126</v>
      </c>
      <c r="E171" s="198" t="s">
        <v>318</v>
      </c>
      <c r="F171" s="199" t="s">
        <v>319</v>
      </c>
      <c r="G171" s="200" t="s">
        <v>135</v>
      </c>
      <c r="H171" s="201">
        <v>0.56299999999999994</v>
      </c>
      <c r="I171" s="202"/>
      <c r="J171" s="203">
        <f>ROUND(I171*H171,2)</f>
        <v>0</v>
      </c>
      <c r="K171" s="199" t="s">
        <v>265</v>
      </c>
      <c r="L171" s="41"/>
      <c r="M171" s="204" t="s">
        <v>1</v>
      </c>
      <c r="N171" s="205" t="s">
        <v>42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0.068000000000000005</v>
      </c>
      <c r="T171" s="207">
        <f>S171*H171</f>
        <v>0.038283999999999999</v>
      </c>
      <c r="AR171" s="15" t="s">
        <v>130</v>
      </c>
      <c r="AT171" s="15" t="s">
        <v>126</v>
      </c>
      <c r="AU171" s="15" t="s">
        <v>131</v>
      </c>
      <c r="AY171" s="15" t="s">
        <v>123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5" t="s">
        <v>131</v>
      </c>
      <c r="BK171" s="208">
        <f>ROUND(I171*H171,2)</f>
        <v>0</v>
      </c>
      <c r="BL171" s="15" t="s">
        <v>130</v>
      </c>
      <c r="BM171" s="15" t="s">
        <v>320</v>
      </c>
    </row>
    <row r="172" s="11" customFormat="1">
      <c r="B172" s="209"/>
      <c r="C172" s="210"/>
      <c r="D172" s="211" t="s">
        <v>138</v>
      </c>
      <c r="E172" s="212" t="s">
        <v>1</v>
      </c>
      <c r="F172" s="213" t="s">
        <v>321</v>
      </c>
      <c r="G172" s="210"/>
      <c r="H172" s="214">
        <v>0.56299999999999994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138</v>
      </c>
      <c r="AU172" s="220" t="s">
        <v>131</v>
      </c>
      <c r="AV172" s="11" t="s">
        <v>131</v>
      </c>
      <c r="AW172" s="11" t="s">
        <v>32</v>
      </c>
      <c r="AX172" s="11" t="s">
        <v>75</v>
      </c>
      <c r="AY172" s="220" t="s">
        <v>123</v>
      </c>
    </row>
    <row r="173" s="10" customFormat="1" ht="22.8" customHeight="1">
      <c r="B173" s="181"/>
      <c r="C173" s="182"/>
      <c r="D173" s="183" t="s">
        <v>69</v>
      </c>
      <c r="E173" s="195" t="s">
        <v>322</v>
      </c>
      <c r="F173" s="195" t="s">
        <v>323</v>
      </c>
      <c r="G173" s="182"/>
      <c r="H173" s="182"/>
      <c r="I173" s="185"/>
      <c r="J173" s="196">
        <f>BK173</f>
        <v>0</v>
      </c>
      <c r="K173" s="182"/>
      <c r="L173" s="187"/>
      <c r="M173" s="188"/>
      <c r="N173" s="189"/>
      <c r="O173" s="189"/>
      <c r="P173" s="190">
        <f>SUM(P174:P178)</f>
        <v>0</v>
      </c>
      <c r="Q173" s="189"/>
      <c r="R173" s="190">
        <f>SUM(R174:R178)</f>
        <v>0</v>
      </c>
      <c r="S173" s="189"/>
      <c r="T173" s="191">
        <f>SUM(T174:T178)</f>
        <v>0</v>
      </c>
      <c r="AR173" s="192" t="s">
        <v>75</v>
      </c>
      <c r="AT173" s="193" t="s">
        <v>69</v>
      </c>
      <c r="AU173" s="193" t="s">
        <v>75</v>
      </c>
      <c r="AY173" s="192" t="s">
        <v>123</v>
      </c>
      <c r="BK173" s="194">
        <f>SUM(BK174:BK178)</f>
        <v>0</v>
      </c>
    </row>
    <row r="174" s="1" customFormat="1" ht="16.5" customHeight="1">
      <c r="B174" s="36"/>
      <c r="C174" s="197" t="s">
        <v>324</v>
      </c>
      <c r="D174" s="197" t="s">
        <v>126</v>
      </c>
      <c r="E174" s="198" t="s">
        <v>325</v>
      </c>
      <c r="F174" s="199" t="s">
        <v>326</v>
      </c>
      <c r="G174" s="200" t="s">
        <v>327</v>
      </c>
      <c r="H174" s="201">
        <v>6.0659999999999998</v>
      </c>
      <c r="I174" s="202"/>
      <c r="J174" s="203">
        <f>ROUND(I174*H174,2)</f>
        <v>0</v>
      </c>
      <c r="K174" s="199" t="s">
        <v>170</v>
      </c>
      <c r="L174" s="41"/>
      <c r="M174" s="204" t="s">
        <v>1</v>
      </c>
      <c r="N174" s="205" t="s">
        <v>42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5" t="s">
        <v>130</v>
      </c>
      <c r="AT174" s="15" t="s">
        <v>126</v>
      </c>
      <c r="AU174" s="15" t="s">
        <v>131</v>
      </c>
      <c r="AY174" s="15" t="s">
        <v>123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131</v>
      </c>
      <c r="BK174" s="208">
        <f>ROUND(I174*H174,2)</f>
        <v>0</v>
      </c>
      <c r="BL174" s="15" t="s">
        <v>130</v>
      </c>
      <c r="BM174" s="15" t="s">
        <v>328</v>
      </c>
    </row>
    <row r="175" s="1" customFormat="1" ht="16.5" customHeight="1">
      <c r="B175" s="36"/>
      <c r="C175" s="197" t="s">
        <v>329</v>
      </c>
      <c r="D175" s="197" t="s">
        <v>126</v>
      </c>
      <c r="E175" s="198" t="s">
        <v>330</v>
      </c>
      <c r="F175" s="199" t="s">
        <v>331</v>
      </c>
      <c r="G175" s="200" t="s">
        <v>327</v>
      </c>
      <c r="H175" s="201">
        <v>6.0659999999999998</v>
      </c>
      <c r="I175" s="202"/>
      <c r="J175" s="203">
        <f>ROUND(I175*H175,2)</f>
        <v>0</v>
      </c>
      <c r="K175" s="199" t="s">
        <v>1</v>
      </c>
      <c r="L175" s="41"/>
      <c r="M175" s="204" t="s">
        <v>1</v>
      </c>
      <c r="N175" s="205" t="s">
        <v>42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15" t="s">
        <v>130</v>
      </c>
      <c r="AT175" s="15" t="s">
        <v>126</v>
      </c>
      <c r="AU175" s="15" t="s">
        <v>131</v>
      </c>
      <c r="AY175" s="15" t="s">
        <v>123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5" t="s">
        <v>131</v>
      </c>
      <c r="BK175" s="208">
        <f>ROUND(I175*H175,2)</f>
        <v>0</v>
      </c>
      <c r="BL175" s="15" t="s">
        <v>130</v>
      </c>
      <c r="BM175" s="15" t="s">
        <v>332</v>
      </c>
    </row>
    <row r="176" s="1" customFormat="1" ht="16.5" customHeight="1">
      <c r="B176" s="36"/>
      <c r="C176" s="197" t="s">
        <v>333</v>
      </c>
      <c r="D176" s="197" t="s">
        <v>126</v>
      </c>
      <c r="E176" s="198" t="s">
        <v>334</v>
      </c>
      <c r="F176" s="199" t="s">
        <v>335</v>
      </c>
      <c r="G176" s="200" t="s">
        <v>327</v>
      </c>
      <c r="H176" s="201">
        <v>60.659999999999997</v>
      </c>
      <c r="I176" s="202"/>
      <c r="J176" s="203">
        <f>ROUND(I176*H176,2)</f>
        <v>0</v>
      </c>
      <c r="K176" s="199" t="s">
        <v>1</v>
      </c>
      <c r="L176" s="41"/>
      <c r="M176" s="204" t="s">
        <v>1</v>
      </c>
      <c r="N176" s="205" t="s">
        <v>42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15" t="s">
        <v>130</v>
      </c>
      <c r="AT176" s="15" t="s">
        <v>126</v>
      </c>
      <c r="AU176" s="15" t="s">
        <v>131</v>
      </c>
      <c r="AY176" s="15" t="s">
        <v>123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5" t="s">
        <v>131</v>
      </c>
      <c r="BK176" s="208">
        <f>ROUND(I176*H176,2)</f>
        <v>0</v>
      </c>
      <c r="BL176" s="15" t="s">
        <v>130</v>
      </c>
      <c r="BM176" s="15" t="s">
        <v>336</v>
      </c>
    </row>
    <row r="177" s="11" customFormat="1">
      <c r="B177" s="209"/>
      <c r="C177" s="210"/>
      <c r="D177" s="211" t="s">
        <v>138</v>
      </c>
      <c r="E177" s="210"/>
      <c r="F177" s="213" t="s">
        <v>337</v>
      </c>
      <c r="G177" s="210"/>
      <c r="H177" s="214">
        <v>60.659999999999997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138</v>
      </c>
      <c r="AU177" s="220" t="s">
        <v>131</v>
      </c>
      <c r="AV177" s="11" t="s">
        <v>131</v>
      </c>
      <c r="AW177" s="11" t="s">
        <v>4</v>
      </c>
      <c r="AX177" s="11" t="s">
        <v>75</v>
      </c>
      <c r="AY177" s="220" t="s">
        <v>123</v>
      </c>
    </row>
    <row r="178" s="1" customFormat="1" ht="16.5" customHeight="1">
      <c r="B178" s="36"/>
      <c r="C178" s="197" t="s">
        <v>338</v>
      </c>
      <c r="D178" s="197" t="s">
        <v>126</v>
      </c>
      <c r="E178" s="198" t="s">
        <v>339</v>
      </c>
      <c r="F178" s="199" t="s">
        <v>340</v>
      </c>
      <c r="G178" s="200" t="s">
        <v>327</v>
      </c>
      <c r="H178" s="201">
        <v>6.0659999999999998</v>
      </c>
      <c r="I178" s="202"/>
      <c r="J178" s="203">
        <f>ROUND(I178*H178,2)</f>
        <v>0</v>
      </c>
      <c r="K178" s="199" t="s">
        <v>1</v>
      </c>
      <c r="L178" s="41"/>
      <c r="M178" s="204" t="s">
        <v>1</v>
      </c>
      <c r="N178" s="205" t="s">
        <v>42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AR178" s="15" t="s">
        <v>130</v>
      </c>
      <c r="AT178" s="15" t="s">
        <v>126</v>
      </c>
      <c r="AU178" s="15" t="s">
        <v>131</v>
      </c>
      <c r="AY178" s="15" t="s">
        <v>123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5" t="s">
        <v>131</v>
      </c>
      <c r="BK178" s="208">
        <f>ROUND(I178*H178,2)</f>
        <v>0</v>
      </c>
      <c r="BL178" s="15" t="s">
        <v>130</v>
      </c>
      <c r="BM178" s="15" t="s">
        <v>341</v>
      </c>
    </row>
    <row r="179" s="10" customFormat="1" ht="22.8" customHeight="1">
      <c r="B179" s="181"/>
      <c r="C179" s="182"/>
      <c r="D179" s="183" t="s">
        <v>69</v>
      </c>
      <c r="E179" s="195" t="s">
        <v>342</v>
      </c>
      <c r="F179" s="195" t="s">
        <v>323</v>
      </c>
      <c r="G179" s="182"/>
      <c r="H179" s="182"/>
      <c r="I179" s="185"/>
      <c r="J179" s="196">
        <f>BK179</f>
        <v>0</v>
      </c>
      <c r="K179" s="182"/>
      <c r="L179" s="187"/>
      <c r="M179" s="188"/>
      <c r="N179" s="189"/>
      <c r="O179" s="189"/>
      <c r="P179" s="190">
        <f>P180</f>
        <v>0</v>
      </c>
      <c r="Q179" s="189"/>
      <c r="R179" s="190">
        <f>R180</f>
        <v>0</v>
      </c>
      <c r="S179" s="189"/>
      <c r="T179" s="191">
        <f>T180</f>
        <v>0</v>
      </c>
      <c r="AR179" s="192" t="s">
        <v>75</v>
      </c>
      <c r="AT179" s="193" t="s">
        <v>69</v>
      </c>
      <c r="AU179" s="193" t="s">
        <v>75</v>
      </c>
      <c r="AY179" s="192" t="s">
        <v>123</v>
      </c>
      <c r="BK179" s="194">
        <f>BK180</f>
        <v>0</v>
      </c>
    </row>
    <row r="180" s="1" customFormat="1" ht="16.5" customHeight="1">
      <c r="B180" s="36"/>
      <c r="C180" s="197" t="s">
        <v>343</v>
      </c>
      <c r="D180" s="197" t="s">
        <v>126</v>
      </c>
      <c r="E180" s="198" t="s">
        <v>344</v>
      </c>
      <c r="F180" s="199" t="s">
        <v>345</v>
      </c>
      <c r="G180" s="200" t="s">
        <v>327</v>
      </c>
      <c r="H180" s="201">
        <v>4.1680000000000001</v>
      </c>
      <c r="I180" s="202"/>
      <c r="J180" s="203">
        <f>ROUND(I180*H180,2)</f>
        <v>0</v>
      </c>
      <c r="K180" s="199" t="s">
        <v>159</v>
      </c>
      <c r="L180" s="41"/>
      <c r="M180" s="204" t="s">
        <v>1</v>
      </c>
      <c r="N180" s="205" t="s">
        <v>42</v>
      </c>
      <c r="O180" s="77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AR180" s="15" t="s">
        <v>130</v>
      </c>
      <c r="AT180" s="15" t="s">
        <v>126</v>
      </c>
      <c r="AU180" s="15" t="s">
        <v>131</v>
      </c>
      <c r="AY180" s="15" t="s">
        <v>123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5" t="s">
        <v>131</v>
      </c>
      <c r="BK180" s="208">
        <f>ROUND(I180*H180,2)</f>
        <v>0</v>
      </c>
      <c r="BL180" s="15" t="s">
        <v>130</v>
      </c>
      <c r="BM180" s="15" t="s">
        <v>346</v>
      </c>
    </row>
    <row r="181" s="10" customFormat="1" ht="25.92" customHeight="1">
      <c r="B181" s="181"/>
      <c r="C181" s="182"/>
      <c r="D181" s="183" t="s">
        <v>69</v>
      </c>
      <c r="E181" s="184" t="s">
        <v>347</v>
      </c>
      <c r="F181" s="184" t="s">
        <v>348</v>
      </c>
      <c r="G181" s="182"/>
      <c r="H181" s="182"/>
      <c r="I181" s="185"/>
      <c r="J181" s="186">
        <f>BK181</f>
        <v>0</v>
      </c>
      <c r="K181" s="182"/>
      <c r="L181" s="187"/>
      <c r="M181" s="188"/>
      <c r="N181" s="189"/>
      <c r="O181" s="189"/>
      <c r="P181" s="190">
        <f>P182+P192+P197+P208+P218+P235+P242+P253+P262+P267+P283+P308+P316+P337</f>
        <v>0</v>
      </c>
      <c r="Q181" s="189"/>
      <c r="R181" s="190">
        <f>R182+R192+R197+R208+R218+R235+R242+R253+R262+R267+R283+R308+R316+R337</f>
        <v>1.2785457490000001</v>
      </c>
      <c r="S181" s="189"/>
      <c r="T181" s="191">
        <f>T182+T192+T197+T208+T218+T235+T242+T253+T262+T267+T283+T308+T316+T337</f>
        <v>0.030765299999999999</v>
      </c>
      <c r="AR181" s="192" t="s">
        <v>131</v>
      </c>
      <c r="AT181" s="193" t="s">
        <v>69</v>
      </c>
      <c r="AU181" s="193" t="s">
        <v>70</v>
      </c>
      <c r="AY181" s="192" t="s">
        <v>123</v>
      </c>
      <c r="BK181" s="194">
        <f>BK182+BK192+BK197+BK208+BK218+BK235+BK242+BK253+BK262+BK267+BK283+BK308+BK316+BK337</f>
        <v>0</v>
      </c>
    </row>
    <row r="182" s="10" customFormat="1" ht="22.8" customHeight="1">
      <c r="B182" s="181"/>
      <c r="C182" s="182"/>
      <c r="D182" s="183" t="s">
        <v>69</v>
      </c>
      <c r="E182" s="195" t="s">
        <v>349</v>
      </c>
      <c r="F182" s="195" t="s">
        <v>350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SUM(P183:P191)</f>
        <v>0</v>
      </c>
      <c r="Q182" s="189"/>
      <c r="R182" s="190">
        <f>SUM(R183:R191)</f>
        <v>0.074969999999999981</v>
      </c>
      <c r="S182" s="189"/>
      <c r="T182" s="191">
        <f>SUM(T183:T191)</f>
        <v>0</v>
      </c>
      <c r="AR182" s="192" t="s">
        <v>131</v>
      </c>
      <c r="AT182" s="193" t="s">
        <v>69</v>
      </c>
      <c r="AU182" s="193" t="s">
        <v>75</v>
      </c>
      <c r="AY182" s="192" t="s">
        <v>123</v>
      </c>
      <c r="BK182" s="194">
        <f>SUM(BK183:BK191)</f>
        <v>0</v>
      </c>
    </row>
    <row r="183" s="1" customFormat="1" ht="16.5" customHeight="1">
      <c r="B183" s="36"/>
      <c r="C183" s="197" t="s">
        <v>351</v>
      </c>
      <c r="D183" s="197" t="s">
        <v>126</v>
      </c>
      <c r="E183" s="198" t="s">
        <v>352</v>
      </c>
      <c r="F183" s="199" t="s">
        <v>353</v>
      </c>
      <c r="G183" s="200" t="s">
        <v>135</v>
      </c>
      <c r="H183" s="201">
        <v>3.25</v>
      </c>
      <c r="I183" s="202"/>
      <c r="J183" s="203">
        <f>ROUND(I183*H183,2)</f>
        <v>0</v>
      </c>
      <c r="K183" s="199" t="s">
        <v>1</v>
      </c>
      <c r="L183" s="41"/>
      <c r="M183" s="204" t="s">
        <v>1</v>
      </c>
      <c r="N183" s="205" t="s">
        <v>42</v>
      </c>
      <c r="O183" s="77"/>
      <c r="P183" s="206">
        <f>O183*H183</f>
        <v>0</v>
      </c>
      <c r="Q183" s="206">
        <v>0.0044999999999999997</v>
      </c>
      <c r="R183" s="206">
        <f>Q183*H183</f>
        <v>0.014624999999999999</v>
      </c>
      <c r="S183" s="206">
        <v>0</v>
      </c>
      <c r="T183" s="207">
        <f>S183*H183</f>
        <v>0</v>
      </c>
      <c r="AR183" s="15" t="s">
        <v>211</v>
      </c>
      <c r="AT183" s="15" t="s">
        <v>126</v>
      </c>
      <c r="AU183" s="15" t="s">
        <v>131</v>
      </c>
      <c r="AY183" s="15" t="s">
        <v>123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5" t="s">
        <v>131</v>
      </c>
      <c r="BK183" s="208">
        <f>ROUND(I183*H183,2)</f>
        <v>0</v>
      </c>
      <c r="BL183" s="15" t="s">
        <v>211</v>
      </c>
      <c r="BM183" s="15" t="s">
        <v>354</v>
      </c>
    </row>
    <row r="184" s="11" customFormat="1">
      <c r="B184" s="209"/>
      <c r="C184" s="210"/>
      <c r="D184" s="211" t="s">
        <v>138</v>
      </c>
      <c r="E184" s="212" t="s">
        <v>1</v>
      </c>
      <c r="F184" s="213" t="s">
        <v>355</v>
      </c>
      <c r="G184" s="210"/>
      <c r="H184" s="214">
        <v>3.25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138</v>
      </c>
      <c r="AU184" s="220" t="s">
        <v>131</v>
      </c>
      <c r="AV184" s="11" t="s">
        <v>131</v>
      </c>
      <c r="AW184" s="11" t="s">
        <v>32</v>
      </c>
      <c r="AX184" s="11" t="s">
        <v>75</v>
      </c>
      <c r="AY184" s="220" t="s">
        <v>123</v>
      </c>
    </row>
    <row r="185" s="1" customFormat="1" ht="16.5" customHeight="1">
      <c r="B185" s="36"/>
      <c r="C185" s="197" t="s">
        <v>356</v>
      </c>
      <c r="D185" s="197" t="s">
        <v>126</v>
      </c>
      <c r="E185" s="198" t="s">
        <v>357</v>
      </c>
      <c r="F185" s="199" t="s">
        <v>358</v>
      </c>
      <c r="G185" s="200" t="s">
        <v>135</v>
      </c>
      <c r="H185" s="201">
        <v>4.5099999999999998</v>
      </c>
      <c r="I185" s="202"/>
      <c r="J185" s="203">
        <f>ROUND(I185*H185,2)</f>
        <v>0</v>
      </c>
      <c r="K185" s="199" t="s">
        <v>1</v>
      </c>
      <c r="L185" s="41"/>
      <c r="M185" s="204" t="s">
        <v>1</v>
      </c>
      <c r="N185" s="205" t="s">
        <v>42</v>
      </c>
      <c r="O185" s="77"/>
      <c r="P185" s="206">
        <f>O185*H185</f>
        <v>0</v>
      </c>
      <c r="Q185" s="206">
        <v>0.0044999999999999997</v>
      </c>
      <c r="R185" s="206">
        <f>Q185*H185</f>
        <v>0.020294999999999997</v>
      </c>
      <c r="S185" s="206">
        <v>0</v>
      </c>
      <c r="T185" s="207">
        <f>S185*H185</f>
        <v>0</v>
      </c>
      <c r="AR185" s="15" t="s">
        <v>211</v>
      </c>
      <c r="AT185" s="15" t="s">
        <v>126</v>
      </c>
      <c r="AU185" s="15" t="s">
        <v>131</v>
      </c>
      <c r="AY185" s="15" t="s">
        <v>123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5" t="s">
        <v>131</v>
      </c>
      <c r="BK185" s="208">
        <f>ROUND(I185*H185,2)</f>
        <v>0</v>
      </c>
      <c r="BL185" s="15" t="s">
        <v>211</v>
      </c>
      <c r="BM185" s="15" t="s">
        <v>359</v>
      </c>
    </row>
    <row r="186" s="11" customFormat="1">
      <c r="B186" s="209"/>
      <c r="C186" s="210"/>
      <c r="D186" s="211" t="s">
        <v>138</v>
      </c>
      <c r="E186" s="212" t="s">
        <v>1</v>
      </c>
      <c r="F186" s="213" t="s">
        <v>360</v>
      </c>
      <c r="G186" s="210"/>
      <c r="H186" s="214">
        <v>1.855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138</v>
      </c>
      <c r="AU186" s="220" t="s">
        <v>131</v>
      </c>
      <c r="AV186" s="11" t="s">
        <v>131</v>
      </c>
      <c r="AW186" s="11" t="s">
        <v>32</v>
      </c>
      <c r="AX186" s="11" t="s">
        <v>70</v>
      </c>
      <c r="AY186" s="220" t="s">
        <v>123</v>
      </c>
    </row>
    <row r="187" s="11" customFormat="1">
      <c r="B187" s="209"/>
      <c r="C187" s="210"/>
      <c r="D187" s="211" t="s">
        <v>138</v>
      </c>
      <c r="E187" s="212" t="s">
        <v>1</v>
      </c>
      <c r="F187" s="213" t="s">
        <v>361</v>
      </c>
      <c r="G187" s="210"/>
      <c r="H187" s="214">
        <v>2.6549999999999998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138</v>
      </c>
      <c r="AU187" s="220" t="s">
        <v>131</v>
      </c>
      <c r="AV187" s="11" t="s">
        <v>131</v>
      </c>
      <c r="AW187" s="11" t="s">
        <v>32</v>
      </c>
      <c r="AX187" s="11" t="s">
        <v>70</v>
      </c>
      <c r="AY187" s="220" t="s">
        <v>123</v>
      </c>
    </row>
    <row r="188" s="13" customFormat="1">
      <c r="B188" s="231"/>
      <c r="C188" s="232"/>
      <c r="D188" s="211" t="s">
        <v>138</v>
      </c>
      <c r="E188" s="233" t="s">
        <v>1</v>
      </c>
      <c r="F188" s="234" t="s">
        <v>179</v>
      </c>
      <c r="G188" s="232"/>
      <c r="H188" s="235">
        <v>4.5099999999999998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131</v>
      </c>
      <c r="AV188" s="13" t="s">
        <v>130</v>
      </c>
      <c r="AW188" s="13" t="s">
        <v>32</v>
      </c>
      <c r="AX188" s="13" t="s">
        <v>75</v>
      </c>
      <c r="AY188" s="241" t="s">
        <v>123</v>
      </c>
    </row>
    <row r="189" s="1" customFormat="1" ht="16.5" customHeight="1">
      <c r="B189" s="36"/>
      <c r="C189" s="197" t="s">
        <v>362</v>
      </c>
      <c r="D189" s="197" t="s">
        <v>126</v>
      </c>
      <c r="E189" s="198" t="s">
        <v>363</v>
      </c>
      <c r="F189" s="199" t="s">
        <v>364</v>
      </c>
      <c r="G189" s="200" t="s">
        <v>142</v>
      </c>
      <c r="H189" s="201">
        <v>8.9000000000000004</v>
      </c>
      <c r="I189" s="202"/>
      <c r="J189" s="203">
        <f>ROUND(I189*H189,2)</f>
        <v>0</v>
      </c>
      <c r="K189" s="199" t="s">
        <v>1</v>
      </c>
      <c r="L189" s="41"/>
      <c r="M189" s="204" t="s">
        <v>1</v>
      </c>
      <c r="N189" s="205" t="s">
        <v>42</v>
      </c>
      <c r="O189" s="77"/>
      <c r="P189" s="206">
        <f>O189*H189</f>
        <v>0</v>
      </c>
      <c r="Q189" s="206">
        <v>0.0044999999999999997</v>
      </c>
      <c r="R189" s="206">
        <f>Q189*H189</f>
        <v>0.040049999999999995</v>
      </c>
      <c r="S189" s="206">
        <v>0</v>
      </c>
      <c r="T189" s="207">
        <f>S189*H189</f>
        <v>0</v>
      </c>
      <c r="AR189" s="15" t="s">
        <v>211</v>
      </c>
      <c r="AT189" s="15" t="s">
        <v>126</v>
      </c>
      <c r="AU189" s="15" t="s">
        <v>131</v>
      </c>
      <c r="AY189" s="15" t="s">
        <v>123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5" t="s">
        <v>131</v>
      </c>
      <c r="BK189" s="208">
        <f>ROUND(I189*H189,2)</f>
        <v>0</v>
      </c>
      <c r="BL189" s="15" t="s">
        <v>211</v>
      </c>
      <c r="BM189" s="15" t="s">
        <v>365</v>
      </c>
    </row>
    <row r="190" s="11" customFormat="1">
      <c r="B190" s="209"/>
      <c r="C190" s="210"/>
      <c r="D190" s="211" t="s">
        <v>138</v>
      </c>
      <c r="E190" s="212" t="s">
        <v>1</v>
      </c>
      <c r="F190" s="213" t="s">
        <v>366</v>
      </c>
      <c r="G190" s="210"/>
      <c r="H190" s="214">
        <v>8.9000000000000004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138</v>
      </c>
      <c r="AU190" s="220" t="s">
        <v>131</v>
      </c>
      <c r="AV190" s="11" t="s">
        <v>131</v>
      </c>
      <c r="AW190" s="11" t="s">
        <v>32</v>
      </c>
      <c r="AX190" s="11" t="s">
        <v>75</v>
      </c>
      <c r="AY190" s="220" t="s">
        <v>123</v>
      </c>
    </row>
    <row r="191" s="1" customFormat="1" ht="16.5" customHeight="1">
      <c r="B191" s="36"/>
      <c r="C191" s="197" t="s">
        <v>367</v>
      </c>
      <c r="D191" s="197" t="s">
        <v>126</v>
      </c>
      <c r="E191" s="198" t="s">
        <v>368</v>
      </c>
      <c r="F191" s="199" t="s">
        <v>369</v>
      </c>
      <c r="G191" s="200" t="s">
        <v>327</v>
      </c>
      <c r="H191" s="201">
        <v>0.074999999999999997</v>
      </c>
      <c r="I191" s="202"/>
      <c r="J191" s="203">
        <f>ROUND(I191*H191,2)</f>
        <v>0</v>
      </c>
      <c r="K191" s="199" t="s">
        <v>136</v>
      </c>
      <c r="L191" s="41"/>
      <c r="M191" s="204" t="s">
        <v>1</v>
      </c>
      <c r="N191" s="205" t="s">
        <v>42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AR191" s="15" t="s">
        <v>211</v>
      </c>
      <c r="AT191" s="15" t="s">
        <v>126</v>
      </c>
      <c r="AU191" s="15" t="s">
        <v>131</v>
      </c>
      <c r="AY191" s="15" t="s">
        <v>123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5" t="s">
        <v>131</v>
      </c>
      <c r="BK191" s="208">
        <f>ROUND(I191*H191,2)</f>
        <v>0</v>
      </c>
      <c r="BL191" s="15" t="s">
        <v>211</v>
      </c>
      <c r="BM191" s="15" t="s">
        <v>370</v>
      </c>
    </row>
    <row r="192" s="10" customFormat="1" ht="22.8" customHeight="1">
      <c r="B192" s="181"/>
      <c r="C192" s="182"/>
      <c r="D192" s="183" t="s">
        <v>69</v>
      </c>
      <c r="E192" s="195" t="s">
        <v>371</v>
      </c>
      <c r="F192" s="195" t="s">
        <v>372</v>
      </c>
      <c r="G192" s="182"/>
      <c r="H192" s="182"/>
      <c r="I192" s="185"/>
      <c r="J192" s="196">
        <f>BK192</f>
        <v>0</v>
      </c>
      <c r="K192" s="182"/>
      <c r="L192" s="187"/>
      <c r="M192" s="188"/>
      <c r="N192" s="189"/>
      <c r="O192" s="189"/>
      <c r="P192" s="190">
        <f>SUM(P193:P196)</f>
        <v>0</v>
      </c>
      <c r="Q192" s="189"/>
      <c r="R192" s="190">
        <f>SUM(R193:R196)</f>
        <v>0.0066299999999999996</v>
      </c>
      <c r="S192" s="189"/>
      <c r="T192" s="191">
        <f>SUM(T193:T196)</f>
        <v>0</v>
      </c>
      <c r="AR192" s="192" t="s">
        <v>131</v>
      </c>
      <c r="AT192" s="193" t="s">
        <v>69</v>
      </c>
      <c r="AU192" s="193" t="s">
        <v>75</v>
      </c>
      <c r="AY192" s="192" t="s">
        <v>123</v>
      </c>
      <c r="BK192" s="194">
        <f>SUM(BK193:BK196)</f>
        <v>0</v>
      </c>
    </row>
    <row r="193" s="1" customFormat="1" ht="16.5" customHeight="1">
      <c r="B193" s="36"/>
      <c r="C193" s="197" t="s">
        <v>373</v>
      </c>
      <c r="D193" s="197" t="s">
        <v>126</v>
      </c>
      <c r="E193" s="198" t="s">
        <v>374</v>
      </c>
      <c r="F193" s="199" t="s">
        <v>375</v>
      </c>
      <c r="G193" s="200" t="s">
        <v>135</v>
      </c>
      <c r="H193" s="201">
        <v>3.25</v>
      </c>
      <c r="I193" s="202"/>
      <c r="J193" s="203">
        <f>ROUND(I193*H193,2)</f>
        <v>0</v>
      </c>
      <c r="K193" s="199" t="s">
        <v>1</v>
      </c>
      <c r="L193" s="41"/>
      <c r="M193" s="204" t="s">
        <v>1</v>
      </c>
      <c r="N193" s="205" t="s">
        <v>42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AR193" s="15" t="s">
        <v>211</v>
      </c>
      <c r="AT193" s="15" t="s">
        <v>126</v>
      </c>
      <c r="AU193" s="15" t="s">
        <v>131</v>
      </c>
      <c r="AY193" s="15" t="s">
        <v>123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5" t="s">
        <v>131</v>
      </c>
      <c r="BK193" s="208">
        <f>ROUND(I193*H193,2)</f>
        <v>0</v>
      </c>
      <c r="BL193" s="15" t="s">
        <v>211</v>
      </c>
      <c r="BM193" s="15" t="s">
        <v>376</v>
      </c>
    </row>
    <row r="194" s="1" customFormat="1" ht="16.5" customHeight="1">
      <c r="B194" s="36"/>
      <c r="C194" s="242" t="s">
        <v>377</v>
      </c>
      <c r="D194" s="242" t="s">
        <v>207</v>
      </c>
      <c r="E194" s="243" t="s">
        <v>378</v>
      </c>
      <c r="F194" s="244" t="s">
        <v>379</v>
      </c>
      <c r="G194" s="245" t="s">
        <v>135</v>
      </c>
      <c r="H194" s="246">
        <v>3.3149999999999999</v>
      </c>
      <c r="I194" s="247"/>
      <c r="J194" s="248">
        <f>ROUND(I194*H194,2)</f>
        <v>0</v>
      </c>
      <c r="K194" s="244" t="s">
        <v>1</v>
      </c>
      <c r="L194" s="249"/>
      <c r="M194" s="250" t="s">
        <v>1</v>
      </c>
      <c r="N194" s="251" t="s">
        <v>42</v>
      </c>
      <c r="O194" s="77"/>
      <c r="P194" s="206">
        <f>O194*H194</f>
        <v>0</v>
      </c>
      <c r="Q194" s="206">
        <v>0.002</v>
      </c>
      <c r="R194" s="206">
        <f>Q194*H194</f>
        <v>0.0066299999999999996</v>
      </c>
      <c r="S194" s="206">
        <v>0</v>
      </c>
      <c r="T194" s="207">
        <f>S194*H194</f>
        <v>0</v>
      </c>
      <c r="AR194" s="15" t="s">
        <v>284</v>
      </c>
      <c r="AT194" s="15" t="s">
        <v>207</v>
      </c>
      <c r="AU194" s="15" t="s">
        <v>131</v>
      </c>
      <c r="AY194" s="15" t="s">
        <v>123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5" t="s">
        <v>131</v>
      </c>
      <c r="BK194" s="208">
        <f>ROUND(I194*H194,2)</f>
        <v>0</v>
      </c>
      <c r="BL194" s="15" t="s">
        <v>211</v>
      </c>
      <c r="BM194" s="15" t="s">
        <v>380</v>
      </c>
    </row>
    <row r="195" s="11" customFormat="1">
      <c r="B195" s="209"/>
      <c r="C195" s="210"/>
      <c r="D195" s="211" t="s">
        <v>138</v>
      </c>
      <c r="E195" s="210"/>
      <c r="F195" s="213" t="s">
        <v>381</v>
      </c>
      <c r="G195" s="210"/>
      <c r="H195" s="214">
        <v>3.3149999999999999</v>
      </c>
      <c r="I195" s="215"/>
      <c r="J195" s="210"/>
      <c r="K195" s="210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138</v>
      </c>
      <c r="AU195" s="220" t="s">
        <v>131</v>
      </c>
      <c r="AV195" s="11" t="s">
        <v>131</v>
      </c>
      <c r="AW195" s="11" t="s">
        <v>4</v>
      </c>
      <c r="AX195" s="11" t="s">
        <v>75</v>
      </c>
      <c r="AY195" s="220" t="s">
        <v>123</v>
      </c>
    </row>
    <row r="196" s="1" customFormat="1" ht="16.5" customHeight="1">
      <c r="B196" s="36"/>
      <c r="C196" s="197" t="s">
        <v>382</v>
      </c>
      <c r="D196" s="197" t="s">
        <v>126</v>
      </c>
      <c r="E196" s="198" t="s">
        <v>383</v>
      </c>
      <c r="F196" s="199" t="s">
        <v>384</v>
      </c>
      <c r="G196" s="200" t="s">
        <v>307</v>
      </c>
      <c r="H196" s="201">
        <v>1</v>
      </c>
      <c r="I196" s="202"/>
      <c r="J196" s="203">
        <f>ROUND(I196*H196,2)</f>
        <v>0</v>
      </c>
      <c r="K196" s="199" t="s">
        <v>1</v>
      </c>
      <c r="L196" s="41"/>
      <c r="M196" s="204" t="s">
        <v>1</v>
      </c>
      <c r="N196" s="205" t="s">
        <v>42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AR196" s="15" t="s">
        <v>211</v>
      </c>
      <c r="AT196" s="15" t="s">
        <v>126</v>
      </c>
      <c r="AU196" s="15" t="s">
        <v>131</v>
      </c>
      <c r="AY196" s="15" t="s">
        <v>123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5" t="s">
        <v>131</v>
      </c>
      <c r="BK196" s="208">
        <f>ROUND(I196*H196,2)</f>
        <v>0</v>
      </c>
      <c r="BL196" s="15" t="s">
        <v>211</v>
      </c>
      <c r="BM196" s="15" t="s">
        <v>385</v>
      </c>
    </row>
    <row r="197" s="10" customFormat="1" ht="22.8" customHeight="1">
      <c r="B197" s="181"/>
      <c r="C197" s="182"/>
      <c r="D197" s="183" t="s">
        <v>69</v>
      </c>
      <c r="E197" s="195" t="s">
        <v>386</v>
      </c>
      <c r="F197" s="195" t="s">
        <v>387</v>
      </c>
      <c r="G197" s="182"/>
      <c r="H197" s="182"/>
      <c r="I197" s="185"/>
      <c r="J197" s="196">
        <f>BK197</f>
        <v>0</v>
      </c>
      <c r="K197" s="182"/>
      <c r="L197" s="187"/>
      <c r="M197" s="188"/>
      <c r="N197" s="189"/>
      <c r="O197" s="189"/>
      <c r="P197" s="190">
        <f>SUM(P198:P207)</f>
        <v>0</v>
      </c>
      <c r="Q197" s="189"/>
      <c r="R197" s="190">
        <f>SUM(R198:R207)</f>
        <v>0.0034840000000000001</v>
      </c>
      <c r="S197" s="189"/>
      <c r="T197" s="191">
        <f>SUM(T198:T207)</f>
        <v>0</v>
      </c>
      <c r="AR197" s="192" t="s">
        <v>131</v>
      </c>
      <c r="AT197" s="193" t="s">
        <v>69</v>
      </c>
      <c r="AU197" s="193" t="s">
        <v>75</v>
      </c>
      <c r="AY197" s="192" t="s">
        <v>123</v>
      </c>
      <c r="BK197" s="194">
        <f>SUM(BK198:BK207)</f>
        <v>0</v>
      </c>
    </row>
    <row r="198" s="1" customFormat="1" ht="16.5" customHeight="1">
      <c r="B198" s="36"/>
      <c r="C198" s="197" t="s">
        <v>388</v>
      </c>
      <c r="D198" s="197" t="s">
        <v>126</v>
      </c>
      <c r="E198" s="198" t="s">
        <v>389</v>
      </c>
      <c r="F198" s="199" t="s">
        <v>390</v>
      </c>
      <c r="G198" s="200" t="s">
        <v>142</v>
      </c>
      <c r="H198" s="201">
        <v>1</v>
      </c>
      <c r="I198" s="202"/>
      <c r="J198" s="203">
        <f>ROUND(I198*H198,2)</f>
        <v>0</v>
      </c>
      <c r="K198" s="199" t="s">
        <v>1</v>
      </c>
      <c r="L198" s="41"/>
      <c r="M198" s="204" t="s">
        <v>1</v>
      </c>
      <c r="N198" s="205" t="s">
        <v>42</v>
      </c>
      <c r="O198" s="77"/>
      <c r="P198" s="206">
        <f>O198*H198</f>
        <v>0</v>
      </c>
      <c r="Q198" s="206">
        <v>0.0012600000000000001</v>
      </c>
      <c r="R198" s="206">
        <f>Q198*H198</f>
        <v>0.0012600000000000001</v>
      </c>
      <c r="S198" s="206">
        <v>0</v>
      </c>
      <c r="T198" s="207">
        <f>S198*H198</f>
        <v>0</v>
      </c>
      <c r="AR198" s="15" t="s">
        <v>130</v>
      </c>
      <c r="AT198" s="15" t="s">
        <v>126</v>
      </c>
      <c r="AU198" s="15" t="s">
        <v>131</v>
      </c>
      <c r="AY198" s="15" t="s">
        <v>123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131</v>
      </c>
      <c r="BK198" s="208">
        <f>ROUND(I198*H198,2)</f>
        <v>0</v>
      </c>
      <c r="BL198" s="15" t="s">
        <v>130</v>
      </c>
      <c r="BM198" s="15" t="s">
        <v>391</v>
      </c>
    </row>
    <row r="199" s="1" customFormat="1" ht="16.5" customHeight="1">
      <c r="B199" s="36"/>
      <c r="C199" s="197" t="s">
        <v>392</v>
      </c>
      <c r="D199" s="197" t="s">
        <v>126</v>
      </c>
      <c r="E199" s="198" t="s">
        <v>393</v>
      </c>
      <c r="F199" s="199" t="s">
        <v>394</v>
      </c>
      <c r="G199" s="200" t="s">
        <v>142</v>
      </c>
      <c r="H199" s="201">
        <v>1.1000000000000001</v>
      </c>
      <c r="I199" s="202"/>
      <c r="J199" s="203">
        <f>ROUND(I199*H199,2)</f>
        <v>0</v>
      </c>
      <c r="K199" s="199" t="s">
        <v>1</v>
      </c>
      <c r="L199" s="41"/>
      <c r="M199" s="204" t="s">
        <v>1</v>
      </c>
      <c r="N199" s="205" t="s">
        <v>42</v>
      </c>
      <c r="O199" s="77"/>
      <c r="P199" s="206">
        <f>O199*H199</f>
        <v>0</v>
      </c>
      <c r="Q199" s="206">
        <v>0.00029</v>
      </c>
      <c r="R199" s="206">
        <f>Q199*H199</f>
        <v>0.000319</v>
      </c>
      <c r="S199" s="206">
        <v>0</v>
      </c>
      <c r="T199" s="207">
        <f>S199*H199</f>
        <v>0</v>
      </c>
      <c r="AR199" s="15" t="s">
        <v>211</v>
      </c>
      <c r="AT199" s="15" t="s">
        <v>126</v>
      </c>
      <c r="AU199" s="15" t="s">
        <v>131</v>
      </c>
      <c r="AY199" s="15" t="s">
        <v>123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131</v>
      </c>
      <c r="BK199" s="208">
        <f>ROUND(I199*H199,2)</f>
        <v>0</v>
      </c>
      <c r="BL199" s="15" t="s">
        <v>211</v>
      </c>
      <c r="BM199" s="15" t="s">
        <v>395</v>
      </c>
    </row>
    <row r="200" s="1" customFormat="1" ht="16.5" customHeight="1">
      <c r="B200" s="36"/>
      <c r="C200" s="197" t="s">
        <v>396</v>
      </c>
      <c r="D200" s="197" t="s">
        <v>126</v>
      </c>
      <c r="E200" s="198" t="s">
        <v>397</v>
      </c>
      <c r="F200" s="199" t="s">
        <v>398</v>
      </c>
      <c r="G200" s="200" t="s">
        <v>142</v>
      </c>
      <c r="H200" s="201">
        <v>3.5</v>
      </c>
      <c r="I200" s="202"/>
      <c r="J200" s="203">
        <f>ROUND(I200*H200,2)</f>
        <v>0</v>
      </c>
      <c r="K200" s="199" t="s">
        <v>1</v>
      </c>
      <c r="L200" s="41"/>
      <c r="M200" s="204" t="s">
        <v>1</v>
      </c>
      <c r="N200" s="205" t="s">
        <v>42</v>
      </c>
      <c r="O200" s="77"/>
      <c r="P200" s="206">
        <f>O200*H200</f>
        <v>0</v>
      </c>
      <c r="Q200" s="206">
        <v>0.00035</v>
      </c>
      <c r="R200" s="206">
        <f>Q200*H200</f>
        <v>0.001225</v>
      </c>
      <c r="S200" s="206">
        <v>0</v>
      </c>
      <c r="T200" s="207">
        <f>S200*H200</f>
        <v>0</v>
      </c>
      <c r="AR200" s="15" t="s">
        <v>211</v>
      </c>
      <c r="AT200" s="15" t="s">
        <v>126</v>
      </c>
      <c r="AU200" s="15" t="s">
        <v>131</v>
      </c>
      <c r="AY200" s="15" t="s">
        <v>123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131</v>
      </c>
      <c r="BK200" s="208">
        <f>ROUND(I200*H200,2)</f>
        <v>0</v>
      </c>
      <c r="BL200" s="15" t="s">
        <v>211</v>
      </c>
      <c r="BM200" s="15" t="s">
        <v>399</v>
      </c>
    </row>
    <row r="201" s="1" customFormat="1" ht="16.5" customHeight="1">
      <c r="B201" s="36"/>
      <c r="C201" s="197" t="s">
        <v>400</v>
      </c>
      <c r="D201" s="197" t="s">
        <v>126</v>
      </c>
      <c r="E201" s="198" t="s">
        <v>401</v>
      </c>
      <c r="F201" s="199" t="s">
        <v>402</v>
      </c>
      <c r="G201" s="200" t="s">
        <v>129</v>
      </c>
      <c r="H201" s="201">
        <v>1</v>
      </c>
      <c r="I201" s="202"/>
      <c r="J201" s="203">
        <f>ROUND(I201*H201,2)</f>
        <v>0</v>
      </c>
      <c r="K201" s="199" t="s">
        <v>1</v>
      </c>
      <c r="L201" s="41"/>
      <c r="M201" s="204" t="s">
        <v>1</v>
      </c>
      <c r="N201" s="205" t="s">
        <v>42</v>
      </c>
      <c r="O201" s="77"/>
      <c r="P201" s="206">
        <f>O201*H201</f>
        <v>0</v>
      </c>
      <c r="Q201" s="206">
        <v>0.00034000000000000002</v>
      </c>
      <c r="R201" s="206">
        <f>Q201*H201</f>
        <v>0.00034000000000000002</v>
      </c>
      <c r="S201" s="206">
        <v>0</v>
      </c>
      <c r="T201" s="207">
        <f>S201*H201</f>
        <v>0</v>
      </c>
      <c r="AR201" s="15" t="s">
        <v>211</v>
      </c>
      <c r="AT201" s="15" t="s">
        <v>126</v>
      </c>
      <c r="AU201" s="15" t="s">
        <v>131</v>
      </c>
      <c r="AY201" s="15" t="s">
        <v>123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5" t="s">
        <v>131</v>
      </c>
      <c r="BK201" s="208">
        <f>ROUND(I201*H201,2)</f>
        <v>0</v>
      </c>
      <c r="BL201" s="15" t="s">
        <v>211</v>
      </c>
      <c r="BM201" s="15" t="s">
        <v>403</v>
      </c>
    </row>
    <row r="202" s="1" customFormat="1" ht="16.5" customHeight="1">
      <c r="B202" s="36"/>
      <c r="C202" s="197" t="s">
        <v>404</v>
      </c>
      <c r="D202" s="197" t="s">
        <v>126</v>
      </c>
      <c r="E202" s="198" t="s">
        <v>405</v>
      </c>
      <c r="F202" s="199" t="s">
        <v>406</v>
      </c>
      <c r="G202" s="200" t="s">
        <v>129</v>
      </c>
      <c r="H202" s="201">
        <v>1</v>
      </c>
      <c r="I202" s="202"/>
      <c r="J202" s="203">
        <f>ROUND(I202*H202,2)</f>
        <v>0</v>
      </c>
      <c r="K202" s="199" t="s">
        <v>1</v>
      </c>
      <c r="L202" s="41"/>
      <c r="M202" s="204" t="s">
        <v>1</v>
      </c>
      <c r="N202" s="205" t="s">
        <v>42</v>
      </c>
      <c r="O202" s="77"/>
      <c r="P202" s="206">
        <f>O202*H202</f>
        <v>0</v>
      </c>
      <c r="Q202" s="206">
        <v>0.00034000000000000002</v>
      </c>
      <c r="R202" s="206">
        <f>Q202*H202</f>
        <v>0.00034000000000000002</v>
      </c>
      <c r="S202" s="206">
        <v>0</v>
      </c>
      <c r="T202" s="207">
        <f>S202*H202</f>
        <v>0</v>
      </c>
      <c r="AR202" s="15" t="s">
        <v>211</v>
      </c>
      <c r="AT202" s="15" t="s">
        <v>126</v>
      </c>
      <c r="AU202" s="15" t="s">
        <v>131</v>
      </c>
      <c r="AY202" s="15" t="s">
        <v>123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5" t="s">
        <v>131</v>
      </c>
      <c r="BK202" s="208">
        <f>ROUND(I202*H202,2)</f>
        <v>0</v>
      </c>
      <c r="BL202" s="15" t="s">
        <v>211</v>
      </c>
      <c r="BM202" s="15" t="s">
        <v>407</v>
      </c>
    </row>
    <row r="203" s="1" customFormat="1" ht="16.5" customHeight="1">
      <c r="B203" s="36"/>
      <c r="C203" s="197" t="s">
        <v>408</v>
      </c>
      <c r="D203" s="197" t="s">
        <v>126</v>
      </c>
      <c r="E203" s="198" t="s">
        <v>409</v>
      </c>
      <c r="F203" s="199" t="s">
        <v>410</v>
      </c>
      <c r="G203" s="200" t="s">
        <v>142</v>
      </c>
      <c r="H203" s="201">
        <v>5.5999999999999996</v>
      </c>
      <c r="I203" s="202"/>
      <c r="J203" s="203">
        <f>ROUND(I203*H203,2)</f>
        <v>0</v>
      </c>
      <c r="K203" s="199" t="s">
        <v>1</v>
      </c>
      <c r="L203" s="41"/>
      <c r="M203" s="204" t="s">
        <v>1</v>
      </c>
      <c r="N203" s="205" t="s">
        <v>42</v>
      </c>
      <c r="O203" s="77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AR203" s="15" t="s">
        <v>211</v>
      </c>
      <c r="AT203" s="15" t="s">
        <v>126</v>
      </c>
      <c r="AU203" s="15" t="s">
        <v>131</v>
      </c>
      <c r="AY203" s="15" t="s">
        <v>123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5" t="s">
        <v>131</v>
      </c>
      <c r="BK203" s="208">
        <f>ROUND(I203*H203,2)</f>
        <v>0</v>
      </c>
      <c r="BL203" s="15" t="s">
        <v>211</v>
      </c>
      <c r="BM203" s="15" t="s">
        <v>411</v>
      </c>
    </row>
    <row r="204" s="11" customFormat="1">
      <c r="B204" s="209"/>
      <c r="C204" s="210"/>
      <c r="D204" s="211" t="s">
        <v>138</v>
      </c>
      <c r="E204" s="212" t="s">
        <v>1</v>
      </c>
      <c r="F204" s="213" t="s">
        <v>412</v>
      </c>
      <c r="G204" s="210"/>
      <c r="H204" s="214">
        <v>5.5999999999999996</v>
      </c>
      <c r="I204" s="215"/>
      <c r="J204" s="210"/>
      <c r="K204" s="210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138</v>
      </c>
      <c r="AU204" s="220" t="s">
        <v>131</v>
      </c>
      <c r="AV204" s="11" t="s">
        <v>131</v>
      </c>
      <c r="AW204" s="11" t="s">
        <v>32</v>
      </c>
      <c r="AX204" s="11" t="s">
        <v>75</v>
      </c>
      <c r="AY204" s="220" t="s">
        <v>123</v>
      </c>
    </row>
    <row r="205" s="1" customFormat="1" ht="16.5" customHeight="1">
      <c r="B205" s="36"/>
      <c r="C205" s="197" t="s">
        <v>413</v>
      </c>
      <c r="D205" s="197" t="s">
        <v>126</v>
      </c>
      <c r="E205" s="198" t="s">
        <v>414</v>
      </c>
      <c r="F205" s="199" t="s">
        <v>415</v>
      </c>
      <c r="G205" s="200" t="s">
        <v>307</v>
      </c>
      <c r="H205" s="201">
        <v>1</v>
      </c>
      <c r="I205" s="202"/>
      <c r="J205" s="203">
        <f>ROUND(I205*H205,2)</f>
        <v>0</v>
      </c>
      <c r="K205" s="199" t="s">
        <v>1</v>
      </c>
      <c r="L205" s="41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15" t="s">
        <v>211</v>
      </c>
      <c r="AT205" s="15" t="s">
        <v>126</v>
      </c>
      <c r="AU205" s="15" t="s">
        <v>131</v>
      </c>
      <c r="AY205" s="15" t="s">
        <v>123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131</v>
      </c>
      <c r="BK205" s="208">
        <f>ROUND(I205*H205,2)</f>
        <v>0</v>
      </c>
      <c r="BL205" s="15" t="s">
        <v>211</v>
      </c>
      <c r="BM205" s="15" t="s">
        <v>416</v>
      </c>
    </row>
    <row r="206" s="1" customFormat="1" ht="16.5" customHeight="1">
      <c r="B206" s="36"/>
      <c r="C206" s="197" t="s">
        <v>417</v>
      </c>
      <c r="D206" s="197" t="s">
        <v>126</v>
      </c>
      <c r="E206" s="198" t="s">
        <v>418</v>
      </c>
      <c r="F206" s="199" t="s">
        <v>419</v>
      </c>
      <c r="G206" s="200" t="s">
        <v>307</v>
      </c>
      <c r="H206" s="201">
        <v>1</v>
      </c>
      <c r="I206" s="202"/>
      <c r="J206" s="203">
        <f>ROUND(I206*H206,2)</f>
        <v>0</v>
      </c>
      <c r="K206" s="199" t="s">
        <v>1</v>
      </c>
      <c r="L206" s="41"/>
      <c r="M206" s="204" t="s">
        <v>1</v>
      </c>
      <c r="N206" s="205" t="s">
        <v>42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AR206" s="15" t="s">
        <v>211</v>
      </c>
      <c r="AT206" s="15" t="s">
        <v>126</v>
      </c>
      <c r="AU206" s="15" t="s">
        <v>131</v>
      </c>
      <c r="AY206" s="15" t="s">
        <v>123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5" t="s">
        <v>131</v>
      </c>
      <c r="BK206" s="208">
        <f>ROUND(I206*H206,2)</f>
        <v>0</v>
      </c>
      <c r="BL206" s="15" t="s">
        <v>211</v>
      </c>
      <c r="BM206" s="15" t="s">
        <v>420</v>
      </c>
    </row>
    <row r="207" s="1" customFormat="1" ht="16.5" customHeight="1">
      <c r="B207" s="36"/>
      <c r="C207" s="197" t="s">
        <v>421</v>
      </c>
      <c r="D207" s="197" t="s">
        <v>126</v>
      </c>
      <c r="E207" s="198" t="s">
        <v>422</v>
      </c>
      <c r="F207" s="199" t="s">
        <v>423</v>
      </c>
      <c r="G207" s="200" t="s">
        <v>327</v>
      </c>
      <c r="H207" s="201">
        <v>0.002</v>
      </c>
      <c r="I207" s="202"/>
      <c r="J207" s="203">
        <f>ROUND(I207*H207,2)</f>
        <v>0</v>
      </c>
      <c r="K207" s="199" t="s">
        <v>1</v>
      </c>
      <c r="L207" s="41"/>
      <c r="M207" s="204" t="s">
        <v>1</v>
      </c>
      <c r="N207" s="205" t="s">
        <v>42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AR207" s="15" t="s">
        <v>211</v>
      </c>
      <c r="AT207" s="15" t="s">
        <v>126</v>
      </c>
      <c r="AU207" s="15" t="s">
        <v>131</v>
      </c>
      <c r="AY207" s="15" t="s">
        <v>123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5" t="s">
        <v>131</v>
      </c>
      <c r="BK207" s="208">
        <f>ROUND(I207*H207,2)</f>
        <v>0</v>
      </c>
      <c r="BL207" s="15" t="s">
        <v>211</v>
      </c>
      <c r="BM207" s="15" t="s">
        <v>424</v>
      </c>
    </row>
    <row r="208" s="10" customFormat="1" ht="22.8" customHeight="1">
      <c r="B208" s="181"/>
      <c r="C208" s="182"/>
      <c r="D208" s="183" t="s">
        <v>69</v>
      </c>
      <c r="E208" s="195" t="s">
        <v>425</v>
      </c>
      <c r="F208" s="195" t="s">
        <v>426</v>
      </c>
      <c r="G208" s="182"/>
      <c r="H208" s="182"/>
      <c r="I208" s="185"/>
      <c r="J208" s="196">
        <f>BK208</f>
        <v>0</v>
      </c>
      <c r="K208" s="182"/>
      <c r="L208" s="187"/>
      <c r="M208" s="188"/>
      <c r="N208" s="189"/>
      <c r="O208" s="189"/>
      <c r="P208" s="190">
        <f>SUM(P209:P217)</f>
        <v>0</v>
      </c>
      <c r="Q208" s="189"/>
      <c r="R208" s="190">
        <f>SUM(R209:R217)</f>
        <v>0.0096600000000000002</v>
      </c>
      <c r="S208" s="189"/>
      <c r="T208" s="191">
        <f>SUM(T209:T217)</f>
        <v>0</v>
      </c>
      <c r="AR208" s="192" t="s">
        <v>131</v>
      </c>
      <c r="AT208" s="193" t="s">
        <v>69</v>
      </c>
      <c r="AU208" s="193" t="s">
        <v>75</v>
      </c>
      <c r="AY208" s="192" t="s">
        <v>123</v>
      </c>
      <c r="BK208" s="194">
        <f>SUM(BK209:BK217)</f>
        <v>0</v>
      </c>
    </row>
    <row r="209" s="1" customFormat="1" ht="16.5" customHeight="1">
      <c r="B209" s="36"/>
      <c r="C209" s="197" t="s">
        <v>427</v>
      </c>
      <c r="D209" s="197" t="s">
        <v>126</v>
      </c>
      <c r="E209" s="198" t="s">
        <v>428</v>
      </c>
      <c r="F209" s="199" t="s">
        <v>429</v>
      </c>
      <c r="G209" s="200" t="s">
        <v>142</v>
      </c>
      <c r="H209" s="201">
        <v>9</v>
      </c>
      <c r="I209" s="202"/>
      <c r="J209" s="203">
        <f>ROUND(I209*H209,2)</f>
        <v>0</v>
      </c>
      <c r="K209" s="199" t="s">
        <v>170</v>
      </c>
      <c r="L209" s="41"/>
      <c r="M209" s="204" t="s">
        <v>1</v>
      </c>
      <c r="N209" s="205" t="s">
        <v>42</v>
      </c>
      <c r="O209" s="77"/>
      <c r="P209" s="206">
        <f>O209*H209</f>
        <v>0</v>
      </c>
      <c r="Q209" s="206">
        <v>0.00040000000000000002</v>
      </c>
      <c r="R209" s="206">
        <f>Q209*H209</f>
        <v>0.0036000000000000003</v>
      </c>
      <c r="S209" s="206">
        <v>0</v>
      </c>
      <c r="T209" s="207">
        <f>S209*H209</f>
        <v>0</v>
      </c>
      <c r="AR209" s="15" t="s">
        <v>211</v>
      </c>
      <c r="AT209" s="15" t="s">
        <v>126</v>
      </c>
      <c r="AU209" s="15" t="s">
        <v>131</v>
      </c>
      <c r="AY209" s="15" t="s">
        <v>123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5" t="s">
        <v>131</v>
      </c>
      <c r="BK209" s="208">
        <f>ROUND(I209*H209,2)</f>
        <v>0</v>
      </c>
      <c r="BL209" s="15" t="s">
        <v>211</v>
      </c>
      <c r="BM209" s="15" t="s">
        <v>430</v>
      </c>
    </row>
    <row r="210" s="1" customFormat="1" ht="16.5" customHeight="1">
      <c r="B210" s="36"/>
      <c r="C210" s="197" t="s">
        <v>431</v>
      </c>
      <c r="D210" s="197" t="s">
        <v>126</v>
      </c>
      <c r="E210" s="198" t="s">
        <v>432</v>
      </c>
      <c r="F210" s="199" t="s">
        <v>433</v>
      </c>
      <c r="G210" s="200" t="s">
        <v>142</v>
      </c>
      <c r="H210" s="201">
        <v>4</v>
      </c>
      <c r="I210" s="202"/>
      <c r="J210" s="203">
        <f>ROUND(I210*H210,2)</f>
        <v>0</v>
      </c>
      <c r="K210" s="199" t="s">
        <v>1</v>
      </c>
      <c r="L210" s="41"/>
      <c r="M210" s="204" t="s">
        <v>1</v>
      </c>
      <c r="N210" s="205" t="s">
        <v>42</v>
      </c>
      <c r="O210" s="77"/>
      <c r="P210" s="206">
        <f>O210*H210</f>
        <v>0</v>
      </c>
      <c r="Q210" s="206">
        <v>5.0000000000000002E-05</v>
      </c>
      <c r="R210" s="206">
        <f>Q210*H210</f>
        <v>0.00020000000000000001</v>
      </c>
      <c r="S210" s="206">
        <v>0</v>
      </c>
      <c r="T210" s="207">
        <f>S210*H210</f>
        <v>0</v>
      </c>
      <c r="AR210" s="15" t="s">
        <v>211</v>
      </c>
      <c r="AT210" s="15" t="s">
        <v>126</v>
      </c>
      <c r="AU210" s="15" t="s">
        <v>131</v>
      </c>
      <c r="AY210" s="15" t="s">
        <v>123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131</v>
      </c>
      <c r="BK210" s="208">
        <f>ROUND(I210*H210,2)</f>
        <v>0</v>
      </c>
      <c r="BL210" s="15" t="s">
        <v>211</v>
      </c>
      <c r="BM210" s="15" t="s">
        <v>434</v>
      </c>
    </row>
    <row r="211" s="1" customFormat="1" ht="16.5" customHeight="1">
      <c r="B211" s="36"/>
      <c r="C211" s="197" t="s">
        <v>435</v>
      </c>
      <c r="D211" s="197" t="s">
        <v>126</v>
      </c>
      <c r="E211" s="198" t="s">
        <v>436</v>
      </c>
      <c r="F211" s="199" t="s">
        <v>437</v>
      </c>
      <c r="G211" s="200" t="s">
        <v>142</v>
      </c>
      <c r="H211" s="201">
        <v>5</v>
      </c>
      <c r="I211" s="202"/>
      <c r="J211" s="203">
        <f>ROUND(I211*H211,2)</f>
        <v>0</v>
      </c>
      <c r="K211" s="199" t="s">
        <v>1</v>
      </c>
      <c r="L211" s="41"/>
      <c r="M211" s="204" t="s">
        <v>1</v>
      </c>
      <c r="N211" s="205" t="s">
        <v>42</v>
      </c>
      <c r="O211" s="77"/>
      <c r="P211" s="206">
        <f>O211*H211</f>
        <v>0</v>
      </c>
      <c r="Q211" s="206">
        <v>6.9999999999999994E-05</v>
      </c>
      <c r="R211" s="206">
        <f>Q211*H211</f>
        <v>0.00034999999999999994</v>
      </c>
      <c r="S211" s="206">
        <v>0</v>
      </c>
      <c r="T211" s="207">
        <f>S211*H211</f>
        <v>0</v>
      </c>
      <c r="AR211" s="15" t="s">
        <v>211</v>
      </c>
      <c r="AT211" s="15" t="s">
        <v>126</v>
      </c>
      <c r="AU211" s="15" t="s">
        <v>131</v>
      </c>
      <c r="AY211" s="15" t="s">
        <v>123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5" t="s">
        <v>131</v>
      </c>
      <c r="BK211" s="208">
        <f>ROUND(I211*H211,2)</f>
        <v>0</v>
      </c>
      <c r="BL211" s="15" t="s">
        <v>211</v>
      </c>
      <c r="BM211" s="15" t="s">
        <v>438</v>
      </c>
    </row>
    <row r="212" s="1" customFormat="1" ht="16.5" customHeight="1">
      <c r="B212" s="36"/>
      <c r="C212" s="197" t="s">
        <v>439</v>
      </c>
      <c r="D212" s="197" t="s">
        <v>126</v>
      </c>
      <c r="E212" s="198" t="s">
        <v>440</v>
      </c>
      <c r="F212" s="199" t="s">
        <v>441</v>
      </c>
      <c r="G212" s="200" t="s">
        <v>129</v>
      </c>
      <c r="H212" s="201">
        <v>3</v>
      </c>
      <c r="I212" s="202"/>
      <c r="J212" s="203">
        <f>ROUND(I212*H212,2)</f>
        <v>0</v>
      </c>
      <c r="K212" s="199" t="s">
        <v>1</v>
      </c>
      <c r="L212" s="41"/>
      <c r="M212" s="204" t="s">
        <v>1</v>
      </c>
      <c r="N212" s="205" t="s">
        <v>42</v>
      </c>
      <c r="O212" s="77"/>
      <c r="P212" s="206">
        <f>O212*H212</f>
        <v>0</v>
      </c>
      <c r="Q212" s="206">
        <v>0.00059999999999999995</v>
      </c>
      <c r="R212" s="206">
        <f>Q212*H212</f>
        <v>0.0018</v>
      </c>
      <c r="S212" s="206">
        <v>0</v>
      </c>
      <c r="T212" s="207">
        <f>S212*H212</f>
        <v>0</v>
      </c>
      <c r="AR212" s="15" t="s">
        <v>211</v>
      </c>
      <c r="AT212" s="15" t="s">
        <v>126</v>
      </c>
      <c r="AU212" s="15" t="s">
        <v>131</v>
      </c>
      <c r="AY212" s="15" t="s">
        <v>123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131</v>
      </c>
      <c r="BK212" s="208">
        <f>ROUND(I212*H212,2)</f>
        <v>0</v>
      </c>
      <c r="BL212" s="15" t="s">
        <v>211</v>
      </c>
      <c r="BM212" s="15" t="s">
        <v>442</v>
      </c>
    </row>
    <row r="213" s="1" customFormat="1" ht="16.5" customHeight="1">
      <c r="B213" s="36"/>
      <c r="C213" s="197" t="s">
        <v>443</v>
      </c>
      <c r="D213" s="197" t="s">
        <v>126</v>
      </c>
      <c r="E213" s="198" t="s">
        <v>444</v>
      </c>
      <c r="F213" s="199" t="s">
        <v>445</v>
      </c>
      <c r="G213" s="200" t="s">
        <v>142</v>
      </c>
      <c r="H213" s="201">
        <v>9</v>
      </c>
      <c r="I213" s="202"/>
      <c r="J213" s="203">
        <f>ROUND(I213*H213,2)</f>
        <v>0</v>
      </c>
      <c r="K213" s="199" t="s">
        <v>1</v>
      </c>
      <c r="L213" s="41"/>
      <c r="M213" s="204" t="s">
        <v>1</v>
      </c>
      <c r="N213" s="205" t="s">
        <v>42</v>
      </c>
      <c r="O213" s="77"/>
      <c r="P213" s="206">
        <f>O213*H213</f>
        <v>0</v>
      </c>
      <c r="Q213" s="206">
        <v>0.00040000000000000002</v>
      </c>
      <c r="R213" s="206">
        <f>Q213*H213</f>
        <v>0.0036000000000000003</v>
      </c>
      <c r="S213" s="206">
        <v>0</v>
      </c>
      <c r="T213" s="207">
        <f>S213*H213</f>
        <v>0</v>
      </c>
      <c r="AR213" s="15" t="s">
        <v>211</v>
      </c>
      <c r="AT213" s="15" t="s">
        <v>126</v>
      </c>
      <c r="AU213" s="15" t="s">
        <v>131</v>
      </c>
      <c r="AY213" s="15" t="s">
        <v>123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5" t="s">
        <v>131</v>
      </c>
      <c r="BK213" s="208">
        <f>ROUND(I213*H213,2)</f>
        <v>0</v>
      </c>
      <c r="BL213" s="15" t="s">
        <v>211</v>
      </c>
      <c r="BM213" s="15" t="s">
        <v>446</v>
      </c>
    </row>
    <row r="214" s="1" customFormat="1" ht="16.5" customHeight="1">
      <c r="B214" s="36"/>
      <c r="C214" s="197" t="s">
        <v>447</v>
      </c>
      <c r="D214" s="197" t="s">
        <v>126</v>
      </c>
      <c r="E214" s="198" t="s">
        <v>448</v>
      </c>
      <c r="F214" s="199" t="s">
        <v>449</v>
      </c>
      <c r="G214" s="200" t="s">
        <v>142</v>
      </c>
      <c r="H214" s="201">
        <v>9</v>
      </c>
      <c r="I214" s="202"/>
      <c r="J214" s="203">
        <f>ROUND(I214*H214,2)</f>
        <v>0</v>
      </c>
      <c r="K214" s="199" t="s">
        <v>1</v>
      </c>
      <c r="L214" s="41"/>
      <c r="M214" s="204" t="s">
        <v>1</v>
      </c>
      <c r="N214" s="205" t="s">
        <v>42</v>
      </c>
      <c r="O214" s="77"/>
      <c r="P214" s="206">
        <f>O214*H214</f>
        <v>0</v>
      </c>
      <c r="Q214" s="206">
        <v>1.0000000000000001E-05</v>
      </c>
      <c r="R214" s="206">
        <f>Q214*H214</f>
        <v>9.0000000000000006E-05</v>
      </c>
      <c r="S214" s="206">
        <v>0</v>
      </c>
      <c r="T214" s="207">
        <f>S214*H214</f>
        <v>0</v>
      </c>
      <c r="AR214" s="15" t="s">
        <v>211</v>
      </c>
      <c r="AT214" s="15" t="s">
        <v>126</v>
      </c>
      <c r="AU214" s="15" t="s">
        <v>131</v>
      </c>
      <c r="AY214" s="15" t="s">
        <v>123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131</v>
      </c>
      <c r="BK214" s="208">
        <f>ROUND(I214*H214,2)</f>
        <v>0</v>
      </c>
      <c r="BL214" s="15" t="s">
        <v>211</v>
      </c>
      <c r="BM214" s="15" t="s">
        <v>450</v>
      </c>
    </row>
    <row r="215" s="1" customFormat="1" ht="16.5" customHeight="1">
      <c r="B215" s="36"/>
      <c r="C215" s="197" t="s">
        <v>451</v>
      </c>
      <c r="D215" s="197" t="s">
        <v>126</v>
      </c>
      <c r="E215" s="198" t="s">
        <v>452</v>
      </c>
      <c r="F215" s="199" t="s">
        <v>419</v>
      </c>
      <c r="G215" s="200" t="s">
        <v>307</v>
      </c>
      <c r="H215" s="201">
        <v>1</v>
      </c>
      <c r="I215" s="202"/>
      <c r="J215" s="203">
        <f>ROUND(I215*H215,2)</f>
        <v>0</v>
      </c>
      <c r="K215" s="199" t="s">
        <v>1</v>
      </c>
      <c r="L215" s="41"/>
      <c r="M215" s="204" t="s">
        <v>1</v>
      </c>
      <c r="N215" s="205" t="s">
        <v>42</v>
      </c>
      <c r="O215" s="77"/>
      <c r="P215" s="206">
        <f>O215*H215</f>
        <v>0</v>
      </c>
      <c r="Q215" s="206">
        <v>1.0000000000000001E-05</v>
      </c>
      <c r="R215" s="206">
        <f>Q215*H215</f>
        <v>1.0000000000000001E-05</v>
      </c>
      <c r="S215" s="206">
        <v>0</v>
      </c>
      <c r="T215" s="207">
        <f>S215*H215</f>
        <v>0</v>
      </c>
      <c r="AR215" s="15" t="s">
        <v>211</v>
      </c>
      <c r="AT215" s="15" t="s">
        <v>126</v>
      </c>
      <c r="AU215" s="15" t="s">
        <v>131</v>
      </c>
      <c r="AY215" s="15" t="s">
        <v>123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131</v>
      </c>
      <c r="BK215" s="208">
        <f>ROUND(I215*H215,2)</f>
        <v>0</v>
      </c>
      <c r="BL215" s="15" t="s">
        <v>211</v>
      </c>
      <c r="BM215" s="15" t="s">
        <v>453</v>
      </c>
    </row>
    <row r="216" s="1" customFormat="1" ht="16.5" customHeight="1">
      <c r="B216" s="36"/>
      <c r="C216" s="197" t="s">
        <v>454</v>
      </c>
      <c r="D216" s="197" t="s">
        <v>126</v>
      </c>
      <c r="E216" s="198" t="s">
        <v>455</v>
      </c>
      <c r="F216" s="199" t="s">
        <v>456</v>
      </c>
      <c r="G216" s="200" t="s">
        <v>307</v>
      </c>
      <c r="H216" s="201">
        <v>1</v>
      </c>
      <c r="I216" s="202"/>
      <c r="J216" s="203">
        <f>ROUND(I216*H216,2)</f>
        <v>0</v>
      </c>
      <c r="K216" s="199" t="s">
        <v>1</v>
      </c>
      <c r="L216" s="41"/>
      <c r="M216" s="204" t="s">
        <v>1</v>
      </c>
      <c r="N216" s="205" t="s">
        <v>42</v>
      </c>
      <c r="O216" s="77"/>
      <c r="P216" s="206">
        <f>O216*H216</f>
        <v>0</v>
      </c>
      <c r="Q216" s="206">
        <v>1.0000000000000001E-05</v>
      </c>
      <c r="R216" s="206">
        <f>Q216*H216</f>
        <v>1.0000000000000001E-05</v>
      </c>
      <c r="S216" s="206">
        <v>0</v>
      </c>
      <c r="T216" s="207">
        <f>S216*H216</f>
        <v>0</v>
      </c>
      <c r="AR216" s="15" t="s">
        <v>211</v>
      </c>
      <c r="AT216" s="15" t="s">
        <v>126</v>
      </c>
      <c r="AU216" s="15" t="s">
        <v>131</v>
      </c>
      <c r="AY216" s="15" t="s">
        <v>123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5" t="s">
        <v>131</v>
      </c>
      <c r="BK216" s="208">
        <f>ROUND(I216*H216,2)</f>
        <v>0</v>
      </c>
      <c r="BL216" s="15" t="s">
        <v>211</v>
      </c>
      <c r="BM216" s="15" t="s">
        <v>457</v>
      </c>
    </row>
    <row r="217" s="1" customFormat="1" ht="16.5" customHeight="1">
      <c r="B217" s="36"/>
      <c r="C217" s="197" t="s">
        <v>458</v>
      </c>
      <c r="D217" s="197" t="s">
        <v>126</v>
      </c>
      <c r="E217" s="198" t="s">
        <v>459</v>
      </c>
      <c r="F217" s="199" t="s">
        <v>460</v>
      </c>
      <c r="G217" s="200" t="s">
        <v>327</v>
      </c>
      <c r="H217" s="201">
        <v>0.01</v>
      </c>
      <c r="I217" s="202"/>
      <c r="J217" s="203">
        <f>ROUND(I217*H217,2)</f>
        <v>0</v>
      </c>
      <c r="K217" s="199" t="s">
        <v>1</v>
      </c>
      <c r="L217" s="41"/>
      <c r="M217" s="204" t="s">
        <v>1</v>
      </c>
      <c r="N217" s="205" t="s">
        <v>42</v>
      </c>
      <c r="O217" s="77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AR217" s="15" t="s">
        <v>211</v>
      </c>
      <c r="AT217" s="15" t="s">
        <v>126</v>
      </c>
      <c r="AU217" s="15" t="s">
        <v>131</v>
      </c>
      <c r="AY217" s="15" t="s">
        <v>123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5" t="s">
        <v>131</v>
      </c>
      <c r="BK217" s="208">
        <f>ROUND(I217*H217,2)</f>
        <v>0</v>
      </c>
      <c r="BL217" s="15" t="s">
        <v>211</v>
      </c>
      <c r="BM217" s="15" t="s">
        <v>461</v>
      </c>
    </row>
    <row r="218" s="10" customFormat="1" ht="22.8" customHeight="1">
      <c r="B218" s="181"/>
      <c r="C218" s="182"/>
      <c r="D218" s="183" t="s">
        <v>69</v>
      </c>
      <c r="E218" s="195" t="s">
        <v>462</v>
      </c>
      <c r="F218" s="195" t="s">
        <v>463</v>
      </c>
      <c r="G218" s="182"/>
      <c r="H218" s="182"/>
      <c r="I218" s="185"/>
      <c r="J218" s="196">
        <f>BK218</f>
        <v>0</v>
      </c>
      <c r="K218" s="182"/>
      <c r="L218" s="187"/>
      <c r="M218" s="188"/>
      <c r="N218" s="189"/>
      <c r="O218" s="189"/>
      <c r="P218" s="190">
        <f>SUM(P219:P234)</f>
        <v>0</v>
      </c>
      <c r="Q218" s="189"/>
      <c r="R218" s="190">
        <f>SUM(R219:R234)</f>
        <v>0.024070000000000001</v>
      </c>
      <c r="S218" s="189"/>
      <c r="T218" s="191">
        <f>SUM(T219:T234)</f>
        <v>0</v>
      </c>
      <c r="AR218" s="192" t="s">
        <v>131</v>
      </c>
      <c r="AT218" s="193" t="s">
        <v>69</v>
      </c>
      <c r="AU218" s="193" t="s">
        <v>75</v>
      </c>
      <c r="AY218" s="192" t="s">
        <v>123</v>
      </c>
      <c r="BK218" s="194">
        <f>SUM(BK219:BK234)</f>
        <v>0</v>
      </c>
    </row>
    <row r="219" s="1" customFormat="1" ht="16.5" customHeight="1">
      <c r="B219" s="36"/>
      <c r="C219" s="197" t="s">
        <v>464</v>
      </c>
      <c r="D219" s="197" t="s">
        <v>126</v>
      </c>
      <c r="E219" s="198" t="s">
        <v>465</v>
      </c>
      <c r="F219" s="199" t="s">
        <v>466</v>
      </c>
      <c r="G219" s="200" t="s">
        <v>228</v>
      </c>
      <c r="H219" s="201">
        <v>1</v>
      </c>
      <c r="I219" s="202"/>
      <c r="J219" s="203">
        <f>ROUND(I219*H219,2)</f>
        <v>0</v>
      </c>
      <c r="K219" s="199" t="s">
        <v>1</v>
      </c>
      <c r="L219" s="41"/>
      <c r="M219" s="204" t="s">
        <v>1</v>
      </c>
      <c r="N219" s="205" t="s">
        <v>42</v>
      </c>
      <c r="O219" s="77"/>
      <c r="P219" s="206">
        <f>O219*H219</f>
        <v>0</v>
      </c>
      <c r="Q219" s="206">
        <v>0.024070000000000001</v>
      </c>
      <c r="R219" s="206">
        <f>Q219*H219</f>
        <v>0.024070000000000001</v>
      </c>
      <c r="S219" s="206">
        <v>0</v>
      </c>
      <c r="T219" s="207">
        <f>S219*H219</f>
        <v>0</v>
      </c>
      <c r="AR219" s="15" t="s">
        <v>211</v>
      </c>
      <c r="AT219" s="15" t="s">
        <v>126</v>
      </c>
      <c r="AU219" s="15" t="s">
        <v>131</v>
      </c>
      <c r="AY219" s="15" t="s">
        <v>123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131</v>
      </c>
      <c r="BK219" s="208">
        <f>ROUND(I219*H219,2)</f>
        <v>0</v>
      </c>
      <c r="BL219" s="15" t="s">
        <v>211</v>
      </c>
      <c r="BM219" s="15" t="s">
        <v>467</v>
      </c>
    </row>
    <row r="220" s="1" customFormat="1" ht="16.5" customHeight="1">
      <c r="B220" s="36"/>
      <c r="C220" s="197" t="s">
        <v>468</v>
      </c>
      <c r="D220" s="197" t="s">
        <v>126</v>
      </c>
      <c r="E220" s="198" t="s">
        <v>469</v>
      </c>
      <c r="F220" s="199" t="s">
        <v>470</v>
      </c>
      <c r="G220" s="200" t="s">
        <v>228</v>
      </c>
      <c r="H220" s="201">
        <v>1</v>
      </c>
      <c r="I220" s="202"/>
      <c r="J220" s="203">
        <f>ROUND(I220*H220,2)</f>
        <v>0</v>
      </c>
      <c r="K220" s="199" t="s">
        <v>1</v>
      </c>
      <c r="L220" s="41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AR220" s="15" t="s">
        <v>211</v>
      </c>
      <c r="AT220" s="15" t="s">
        <v>126</v>
      </c>
      <c r="AU220" s="15" t="s">
        <v>131</v>
      </c>
      <c r="AY220" s="15" t="s">
        <v>123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131</v>
      </c>
      <c r="BK220" s="208">
        <f>ROUND(I220*H220,2)</f>
        <v>0</v>
      </c>
      <c r="BL220" s="15" t="s">
        <v>211</v>
      </c>
      <c r="BM220" s="15" t="s">
        <v>471</v>
      </c>
    </row>
    <row r="221" s="1" customFormat="1" ht="16.5" customHeight="1">
      <c r="B221" s="36"/>
      <c r="C221" s="197" t="s">
        <v>472</v>
      </c>
      <c r="D221" s="197" t="s">
        <v>126</v>
      </c>
      <c r="E221" s="198" t="s">
        <v>473</v>
      </c>
      <c r="F221" s="199" t="s">
        <v>474</v>
      </c>
      <c r="G221" s="200" t="s">
        <v>228</v>
      </c>
      <c r="H221" s="201">
        <v>1</v>
      </c>
      <c r="I221" s="202"/>
      <c r="J221" s="203">
        <f>ROUND(I221*H221,2)</f>
        <v>0</v>
      </c>
      <c r="K221" s="199" t="s">
        <v>1</v>
      </c>
      <c r="L221" s="41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15" t="s">
        <v>211</v>
      </c>
      <c r="AT221" s="15" t="s">
        <v>126</v>
      </c>
      <c r="AU221" s="15" t="s">
        <v>131</v>
      </c>
      <c r="AY221" s="15" t="s">
        <v>123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131</v>
      </c>
      <c r="BK221" s="208">
        <f>ROUND(I221*H221,2)</f>
        <v>0</v>
      </c>
      <c r="BL221" s="15" t="s">
        <v>211</v>
      </c>
      <c r="BM221" s="15" t="s">
        <v>475</v>
      </c>
    </row>
    <row r="222" s="1" customFormat="1" ht="16.5" customHeight="1">
      <c r="B222" s="36"/>
      <c r="C222" s="197" t="s">
        <v>476</v>
      </c>
      <c r="D222" s="197" t="s">
        <v>126</v>
      </c>
      <c r="E222" s="198" t="s">
        <v>477</v>
      </c>
      <c r="F222" s="199" t="s">
        <v>478</v>
      </c>
      <c r="G222" s="200" t="s">
        <v>129</v>
      </c>
      <c r="H222" s="201">
        <v>4</v>
      </c>
      <c r="I222" s="202"/>
      <c r="J222" s="203">
        <f>ROUND(I222*H222,2)</f>
        <v>0</v>
      </c>
      <c r="K222" s="199" t="s">
        <v>1</v>
      </c>
      <c r="L222" s="41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AR222" s="15" t="s">
        <v>211</v>
      </c>
      <c r="AT222" s="15" t="s">
        <v>126</v>
      </c>
      <c r="AU222" s="15" t="s">
        <v>131</v>
      </c>
      <c r="AY222" s="15" t="s">
        <v>123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131</v>
      </c>
      <c r="BK222" s="208">
        <f>ROUND(I222*H222,2)</f>
        <v>0</v>
      </c>
      <c r="BL222" s="15" t="s">
        <v>211</v>
      </c>
      <c r="BM222" s="15" t="s">
        <v>479</v>
      </c>
    </row>
    <row r="223" s="1" customFormat="1" ht="16.5" customHeight="1">
      <c r="B223" s="36"/>
      <c r="C223" s="197" t="s">
        <v>480</v>
      </c>
      <c r="D223" s="197" t="s">
        <v>126</v>
      </c>
      <c r="E223" s="198" t="s">
        <v>481</v>
      </c>
      <c r="F223" s="199" t="s">
        <v>482</v>
      </c>
      <c r="G223" s="200" t="s">
        <v>129</v>
      </c>
      <c r="H223" s="201">
        <v>2</v>
      </c>
      <c r="I223" s="202"/>
      <c r="J223" s="203">
        <f>ROUND(I223*H223,2)</f>
        <v>0</v>
      </c>
      <c r="K223" s="199" t="s">
        <v>1</v>
      </c>
      <c r="L223" s="41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15" t="s">
        <v>211</v>
      </c>
      <c r="AT223" s="15" t="s">
        <v>126</v>
      </c>
      <c r="AU223" s="15" t="s">
        <v>131</v>
      </c>
      <c r="AY223" s="15" t="s">
        <v>123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5" t="s">
        <v>131</v>
      </c>
      <c r="BK223" s="208">
        <f>ROUND(I223*H223,2)</f>
        <v>0</v>
      </c>
      <c r="BL223" s="15" t="s">
        <v>211</v>
      </c>
      <c r="BM223" s="15" t="s">
        <v>483</v>
      </c>
    </row>
    <row r="224" s="1" customFormat="1" ht="16.5" customHeight="1">
      <c r="B224" s="36"/>
      <c r="C224" s="197" t="s">
        <v>484</v>
      </c>
      <c r="D224" s="197" t="s">
        <v>126</v>
      </c>
      <c r="E224" s="198" t="s">
        <v>485</v>
      </c>
      <c r="F224" s="199" t="s">
        <v>486</v>
      </c>
      <c r="G224" s="200" t="s">
        <v>228</v>
      </c>
      <c r="H224" s="201">
        <v>1</v>
      </c>
      <c r="I224" s="202"/>
      <c r="J224" s="203">
        <f>ROUND(I224*H224,2)</f>
        <v>0</v>
      </c>
      <c r="K224" s="199" t="s">
        <v>1</v>
      </c>
      <c r="L224" s="41"/>
      <c r="M224" s="204" t="s">
        <v>1</v>
      </c>
      <c r="N224" s="205" t="s">
        <v>42</v>
      </c>
      <c r="O224" s="77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5" t="s">
        <v>211</v>
      </c>
      <c r="AT224" s="15" t="s">
        <v>126</v>
      </c>
      <c r="AU224" s="15" t="s">
        <v>131</v>
      </c>
      <c r="AY224" s="15" t="s">
        <v>123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131</v>
      </c>
      <c r="BK224" s="208">
        <f>ROUND(I224*H224,2)</f>
        <v>0</v>
      </c>
      <c r="BL224" s="15" t="s">
        <v>211</v>
      </c>
      <c r="BM224" s="15" t="s">
        <v>487</v>
      </c>
    </row>
    <row r="225" s="1" customFormat="1" ht="16.5" customHeight="1">
      <c r="B225" s="36"/>
      <c r="C225" s="197" t="s">
        <v>488</v>
      </c>
      <c r="D225" s="197" t="s">
        <v>126</v>
      </c>
      <c r="E225" s="198" t="s">
        <v>489</v>
      </c>
      <c r="F225" s="199" t="s">
        <v>490</v>
      </c>
      <c r="G225" s="200" t="s">
        <v>228</v>
      </c>
      <c r="H225" s="201">
        <v>1</v>
      </c>
      <c r="I225" s="202"/>
      <c r="J225" s="203">
        <f>ROUND(I225*H225,2)</f>
        <v>0</v>
      </c>
      <c r="K225" s="199" t="s">
        <v>1</v>
      </c>
      <c r="L225" s="41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AR225" s="15" t="s">
        <v>211</v>
      </c>
      <c r="AT225" s="15" t="s">
        <v>126</v>
      </c>
      <c r="AU225" s="15" t="s">
        <v>131</v>
      </c>
      <c r="AY225" s="15" t="s">
        <v>123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5" t="s">
        <v>131</v>
      </c>
      <c r="BK225" s="208">
        <f>ROUND(I225*H225,2)</f>
        <v>0</v>
      </c>
      <c r="BL225" s="15" t="s">
        <v>211</v>
      </c>
      <c r="BM225" s="15" t="s">
        <v>491</v>
      </c>
    </row>
    <row r="226" s="1" customFormat="1" ht="16.5" customHeight="1">
      <c r="B226" s="36"/>
      <c r="C226" s="197" t="s">
        <v>492</v>
      </c>
      <c r="D226" s="197" t="s">
        <v>126</v>
      </c>
      <c r="E226" s="198" t="s">
        <v>493</v>
      </c>
      <c r="F226" s="199" t="s">
        <v>494</v>
      </c>
      <c r="G226" s="200" t="s">
        <v>228</v>
      </c>
      <c r="H226" s="201">
        <v>1</v>
      </c>
      <c r="I226" s="202"/>
      <c r="J226" s="203">
        <f>ROUND(I226*H226,2)</f>
        <v>0</v>
      </c>
      <c r="K226" s="199" t="s">
        <v>1</v>
      </c>
      <c r="L226" s="41"/>
      <c r="M226" s="204" t="s">
        <v>1</v>
      </c>
      <c r="N226" s="205" t="s">
        <v>42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5" t="s">
        <v>211</v>
      </c>
      <c r="AT226" s="15" t="s">
        <v>126</v>
      </c>
      <c r="AU226" s="15" t="s">
        <v>131</v>
      </c>
      <c r="AY226" s="15" t="s">
        <v>123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131</v>
      </c>
      <c r="BK226" s="208">
        <f>ROUND(I226*H226,2)</f>
        <v>0</v>
      </c>
      <c r="BL226" s="15" t="s">
        <v>211</v>
      </c>
      <c r="BM226" s="15" t="s">
        <v>495</v>
      </c>
    </row>
    <row r="227" s="1" customFormat="1" ht="16.5" customHeight="1">
      <c r="B227" s="36"/>
      <c r="C227" s="197" t="s">
        <v>496</v>
      </c>
      <c r="D227" s="197" t="s">
        <v>126</v>
      </c>
      <c r="E227" s="198" t="s">
        <v>497</v>
      </c>
      <c r="F227" s="199" t="s">
        <v>498</v>
      </c>
      <c r="G227" s="200" t="s">
        <v>129</v>
      </c>
      <c r="H227" s="201">
        <v>1</v>
      </c>
      <c r="I227" s="202"/>
      <c r="J227" s="203">
        <f>ROUND(I227*H227,2)</f>
        <v>0</v>
      </c>
      <c r="K227" s="199" t="s">
        <v>1</v>
      </c>
      <c r="L227" s="41"/>
      <c r="M227" s="204" t="s">
        <v>1</v>
      </c>
      <c r="N227" s="205" t="s">
        <v>42</v>
      </c>
      <c r="O227" s="77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15" t="s">
        <v>211</v>
      </c>
      <c r="AT227" s="15" t="s">
        <v>126</v>
      </c>
      <c r="AU227" s="15" t="s">
        <v>131</v>
      </c>
      <c r="AY227" s="15" t="s">
        <v>123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5" t="s">
        <v>131</v>
      </c>
      <c r="BK227" s="208">
        <f>ROUND(I227*H227,2)</f>
        <v>0</v>
      </c>
      <c r="BL227" s="15" t="s">
        <v>211</v>
      </c>
      <c r="BM227" s="15" t="s">
        <v>499</v>
      </c>
    </row>
    <row r="228" s="1" customFormat="1" ht="16.5" customHeight="1">
      <c r="B228" s="36"/>
      <c r="C228" s="197" t="s">
        <v>500</v>
      </c>
      <c r="D228" s="197" t="s">
        <v>126</v>
      </c>
      <c r="E228" s="198" t="s">
        <v>501</v>
      </c>
      <c r="F228" s="199" t="s">
        <v>502</v>
      </c>
      <c r="G228" s="200" t="s">
        <v>129</v>
      </c>
      <c r="H228" s="201">
        <v>1</v>
      </c>
      <c r="I228" s="202"/>
      <c r="J228" s="203">
        <f>ROUND(I228*H228,2)</f>
        <v>0</v>
      </c>
      <c r="K228" s="199" t="s">
        <v>1</v>
      </c>
      <c r="L228" s="41"/>
      <c r="M228" s="204" t="s">
        <v>1</v>
      </c>
      <c r="N228" s="205" t="s">
        <v>42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15" t="s">
        <v>211</v>
      </c>
      <c r="AT228" s="15" t="s">
        <v>126</v>
      </c>
      <c r="AU228" s="15" t="s">
        <v>131</v>
      </c>
      <c r="AY228" s="15" t="s">
        <v>123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131</v>
      </c>
      <c r="BK228" s="208">
        <f>ROUND(I228*H228,2)</f>
        <v>0</v>
      </c>
      <c r="BL228" s="15" t="s">
        <v>211</v>
      </c>
      <c r="BM228" s="15" t="s">
        <v>503</v>
      </c>
    </row>
    <row r="229" s="1" customFormat="1" ht="16.5" customHeight="1">
      <c r="B229" s="36"/>
      <c r="C229" s="197" t="s">
        <v>504</v>
      </c>
      <c r="D229" s="197" t="s">
        <v>126</v>
      </c>
      <c r="E229" s="198" t="s">
        <v>505</v>
      </c>
      <c r="F229" s="199" t="s">
        <v>506</v>
      </c>
      <c r="G229" s="200" t="s">
        <v>129</v>
      </c>
      <c r="H229" s="201">
        <v>1</v>
      </c>
      <c r="I229" s="202"/>
      <c r="J229" s="203">
        <f>ROUND(I229*H229,2)</f>
        <v>0</v>
      </c>
      <c r="K229" s="199" t="s">
        <v>1</v>
      </c>
      <c r="L229" s="41"/>
      <c r="M229" s="204" t="s">
        <v>1</v>
      </c>
      <c r="N229" s="205" t="s">
        <v>42</v>
      </c>
      <c r="O229" s="77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15" t="s">
        <v>211</v>
      </c>
      <c r="AT229" s="15" t="s">
        <v>126</v>
      </c>
      <c r="AU229" s="15" t="s">
        <v>131</v>
      </c>
      <c r="AY229" s="15" t="s">
        <v>123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131</v>
      </c>
      <c r="BK229" s="208">
        <f>ROUND(I229*H229,2)</f>
        <v>0</v>
      </c>
      <c r="BL229" s="15" t="s">
        <v>211</v>
      </c>
      <c r="BM229" s="15" t="s">
        <v>507</v>
      </c>
    </row>
    <row r="230" s="1" customFormat="1" ht="16.5" customHeight="1">
      <c r="B230" s="36"/>
      <c r="C230" s="197" t="s">
        <v>508</v>
      </c>
      <c r="D230" s="197" t="s">
        <v>126</v>
      </c>
      <c r="E230" s="198" t="s">
        <v>509</v>
      </c>
      <c r="F230" s="199" t="s">
        <v>510</v>
      </c>
      <c r="G230" s="200" t="s">
        <v>129</v>
      </c>
      <c r="H230" s="201">
        <v>1</v>
      </c>
      <c r="I230" s="202"/>
      <c r="J230" s="203">
        <f>ROUND(I230*H230,2)</f>
        <v>0</v>
      </c>
      <c r="K230" s="199" t="s">
        <v>1</v>
      </c>
      <c r="L230" s="41"/>
      <c r="M230" s="204" t="s">
        <v>1</v>
      </c>
      <c r="N230" s="205" t="s">
        <v>42</v>
      </c>
      <c r="O230" s="77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15" t="s">
        <v>211</v>
      </c>
      <c r="AT230" s="15" t="s">
        <v>126</v>
      </c>
      <c r="AU230" s="15" t="s">
        <v>131</v>
      </c>
      <c r="AY230" s="15" t="s">
        <v>123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131</v>
      </c>
      <c r="BK230" s="208">
        <f>ROUND(I230*H230,2)</f>
        <v>0</v>
      </c>
      <c r="BL230" s="15" t="s">
        <v>211</v>
      </c>
      <c r="BM230" s="15" t="s">
        <v>511</v>
      </c>
    </row>
    <row r="231" s="1" customFormat="1" ht="16.5" customHeight="1">
      <c r="B231" s="36"/>
      <c r="C231" s="197" t="s">
        <v>512</v>
      </c>
      <c r="D231" s="197" t="s">
        <v>126</v>
      </c>
      <c r="E231" s="198" t="s">
        <v>513</v>
      </c>
      <c r="F231" s="199" t="s">
        <v>514</v>
      </c>
      <c r="G231" s="200" t="s">
        <v>228</v>
      </c>
      <c r="H231" s="201">
        <v>1</v>
      </c>
      <c r="I231" s="202"/>
      <c r="J231" s="203">
        <f>ROUND(I231*H231,2)</f>
        <v>0</v>
      </c>
      <c r="K231" s="199" t="s">
        <v>1</v>
      </c>
      <c r="L231" s="41"/>
      <c r="M231" s="204" t="s">
        <v>1</v>
      </c>
      <c r="N231" s="205" t="s">
        <v>42</v>
      </c>
      <c r="O231" s="77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15" t="s">
        <v>211</v>
      </c>
      <c r="AT231" s="15" t="s">
        <v>126</v>
      </c>
      <c r="AU231" s="15" t="s">
        <v>131</v>
      </c>
      <c r="AY231" s="15" t="s">
        <v>123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131</v>
      </c>
      <c r="BK231" s="208">
        <f>ROUND(I231*H231,2)</f>
        <v>0</v>
      </c>
      <c r="BL231" s="15" t="s">
        <v>211</v>
      </c>
      <c r="BM231" s="15" t="s">
        <v>515</v>
      </c>
    </row>
    <row r="232" s="1" customFormat="1" ht="16.5" customHeight="1">
      <c r="B232" s="36"/>
      <c r="C232" s="197" t="s">
        <v>516</v>
      </c>
      <c r="D232" s="197" t="s">
        <v>126</v>
      </c>
      <c r="E232" s="198" t="s">
        <v>517</v>
      </c>
      <c r="F232" s="199" t="s">
        <v>518</v>
      </c>
      <c r="G232" s="200" t="s">
        <v>129</v>
      </c>
      <c r="H232" s="201">
        <v>2</v>
      </c>
      <c r="I232" s="202"/>
      <c r="J232" s="203">
        <f>ROUND(I232*H232,2)</f>
        <v>0</v>
      </c>
      <c r="K232" s="199" t="s">
        <v>1</v>
      </c>
      <c r="L232" s="41"/>
      <c r="M232" s="204" t="s">
        <v>1</v>
      </c>
      <c r="N232" s="205" t="s">
        <v>42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15" t="s">
        <v>211</v>
      </c>
      <c r="AT232" s="15" t="s">
        <v>126</v>
      </c>
      <c r="AU232" s="15" t="s">
        <v>131</v>
      </c>
      <c r="AY232" s="15" t="s">
        <v>123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131</v>
      </c>
      <c r="BK232" s="208">
        <f>ROUND(I232*H232,2)</f>
        <v>0</v>
      </c>
      <c r="BL232" s="15" t="s">
        <v>211</v>
      </c>
      <c r="BM232" s="15" t="s">
        <v>519</v>
      </c>
    </row>
    <row r="233" s="1" customFormat="1" ht="16.5" customHeight="1">
      <c r="B233" s="36"/>
      <c r="C233" s="197" t="s">
        <v>520</v>
      </c>
      <c r="D233" s="197" t="s">
        <v>126</v>
      </c>
      <c r="E233" s="198" t="s">
        <v>521</v>
      </c>
      <c r="F233" s="199" t="s">
        <v>522</v>
      </c>
      <c r="G233" s="200" t="s">
        <v>129</v>
      </c>
      <c r="H233" s="201">
        <v>1</v>
      </c>
      <c r="I233" s="202"/>
      <c r="J233" s="203">
        <f>ROUND(I233*H233,2)</f>
        <v>0</v>
      </c>
      <c r="K233" s="199" t="s">
        <v>1</v>
      </c>
      <c r="L233" s="41"/>
      <c r="M233" s="204" t="s">
        <v>1</v>
      </c>
      <c r="N233" s="205" t="s">
        <v>42</v>
      </c>
      <c r="O233" s="77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AR233" s="15" t="s">
        <v>211</v>
      </c>
      <c r="AT233" s="15" t="s">
        <v>126</v>
      </c>
      <c r="AU233" s="15" t="s">
        <v>131</v>
      </c>
      <c r="AY233" s="15" t="s">
        <v>123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5" t="s">
        <v>131</v>
      </c>
      <c r="BK233" s="208">
        <f>ROUND(I233*H233,2)</f>
        <v>0</v>
      </c>
      <c r="BL233" s="15" t="s">
        <v>211</v>
      </c>
      <c r="BM233" s="15" t="s">
        <v>523</v>
      </c>
    </row>
    <row r="234" s="1" customFormat="1" ht="16.5" customHeight="1">
      <c r="B234" s="36"/>
      <c r="C234" s="197" t="s">
        <v>524</v>
      </c>
      <c r="D234" s="197" t="s">
        <v>126</v>
      </c>
      <c r="E234" s="198" t="s">
        <v>525</v>
      </c>
      <c r="F234" s="199" t="s">
        <v>526</v>
      </c>
      <c r="G234" s="200" t="s">
        <v>129</v>
      </c>
      <c r="H234" s="201">
        <v>1</v>
      </c>
      <c r="I234" s="202"/>
      <c r="J234" s="203">
        <f>ROUND(I234*H234,2)</f>
        <v>0</v>
      </c>
      <c r="K234" s="199" t="s">
        <v>1</v>
      </c>
      <c r="L234" s="41"/>
      <c r="M234" s="204" t="s">
        <v>1</v>
      </c>
      <c r="N234" s="205" t="s">
        <v>42</v>
      </c>
      <c r="O234" s="77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AR234" s="15" t="s">
        <v>211</v>
      </c>
      <c r="AT234" s="15" t="s">
        <v>126</v>
      </c>
      <c r="AU234" s="15" t="s">
        <v>131</v>
      </c>
      <c r="AY234" s="15" t="s">
        <v>123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5" t="s">
        <v>131</v>
      </c>
      <c r="BK234" s="208">
        <f>ROUND(I234*H234,2)</f>
        <v>0</v>
      </c>
      <c r="BL234" s="15" t="s">
        <v>211</v>
      </c>
      <c r="BM234" s="15" t="s">
        <v>527</v>
      </c>
    </row>
    <row r="235" s="10" customFormat="1" ht="22.8" customHeight="1">
      <c r="B235" s="181"/>
      <c r="C235" s="182"/>
      <c r="D235" s="183" t="s">
        <v>69</v>
      </c>
      <c r="E235" s="195" t="s">
        <v>528</v>
      </c>
      <c r="F235" s="195" t="s">
        <v>529</v>
      </c>
      <c r="G235" s="182"/>
      <c r="H235" s="182"/>
      <c r="I235" s="185"/>
      <c r="J235" s="196">
        <f>BK235</f>
        <v>0</v>
      </c>
      <c r="K235" s="182"/>
      <c r="L235" s="187"/>
      <c r="M235" s="188"/>
      <c r="N235" s="189"/>
      <c r="O235" s="189"/>
      <c r="P235" s="190">
        <f>SUM(P236:P241)</f>
        <v>0</v>
      </c>
      <c r="Q235" s="189"/>
      <c r="R235" s="190">
        <f>SUM(R236:R241)</f>
        <v>0.047204100000000006</v>
      </c>
      <c r="S235" s="189"/>
      <c r="T235" s="191">
        <f>SUM(T236:T241)</f>
        <v>0</v>
      </c>
      <c r="AR235" s="192" t="s">
        <v>131</v>
      </c>
      <c r="AT235" s="193" t="s">
        <v>69</v>
      </c>
      <c r="AU235" s="193" t="s">
        <v>75</v>
      </c>
      <c r="AY235" s="192" t="s">
        <v>123</v>
      </c>
      <c r="BK235" s="194">
        <f>SUM(BK236:BK241)</f>
        <v>0</v>
      </c>
    </row>
    <row r="236" s="1" customFormat="1" ht="16.5" customHeight="1">
      <c r="B236" s="36"/>
      <c r="C236" s="197" t="s">
        <v>530</v>
      </c>
      <c r="D236" s="197" t="s">
        <v>126</v>
      </c>
      <c r="E236" s="198" t="s">
        <v>531</v>
      </c>
      <c r="F236" s="199" t="s">
        <v>532</v>
      </c>
      <c r="G236" s="200" t="s">
        <v>135</v>
      </c>
      <c r="H236" s="201">
        <v>1.8300000000000001</v>
      </c>
      <c r="I236" s="202"/>
      <c r="J236" s="203">
        <f>ROUND(I236*H236,2)</f>
        <v>0</v>
      </c>
      <c r="K236" s="199" t="s">
        <v>214</v>
      </c>
      <c r="L236" s="41"/>
      <c r="M236" s="204" t="s">
        <v>1</v>
      </c>
      <c r="N236" s="205" t="s">
        <v>42</v>
      </c>
      <c r="O236" s="77"/>
      <c r="P236" s="206">
        <f>O236*H236</f>
        <v>0</v>
      </c>
      <c r="Q236" s="206">
        <v>0.025669999999999998</v>
      </c>
      <c r="R236" s="206">
        <f>Q236*H236</f>
        <v>0.0469761</v>
      </c>
      <c r="S236" s="206">
        <v>0</v>
      </c>
      <c r="T236" s="207">
        <f>S236*H236</f>
        <v>0</v>
      </c>
      <c r="AR236" s="15" t="s">
        <v>211</v>
      </c>
      <c r="AT236" s="15" t="s">
        <v>126</v>
      </c>
      <c r="AU236" s="15" t="s">
        <v>131</v>
      </c>
      <c r="AY236" s="15" t="s">
        <v>123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5" t="s">
        <v>131</v>
      </c>
      <c r="BK236" s="208">
        <f>ROUND(I236*H236,2)</f>
        <v>0</v>
      </c>
      <c r="BL236" s="15" t="s">
        <v>211</v>
      </c>
      <c r="BM236" s="15" t="s">
        <v>533</v>
      </c>
    </row>
    <row r="237" s="11" customFormat="1">
      <c r="B237" s="209"/>
      <c r="C237" s="210"/>
      <c r="D237" s="211" t="s">
        <v>138</v>
      </c>
      <c r="E237" s="212" t="s">
        <v>1</v>
      </c>
      <c r="F237" s="213" t="s">
        <v>534</v>
      </c>
      <c r="G237" s="210"/>
      <c r="H237" s="214">
        <v>1.8300000000000001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138</v>
      </c>
      <c r="AU237" s="220" t="s">
        <v>131</v>
      </c>
      <c r="AV237" s="11" t="s">
        <v>131</v>
      </c>
      <c r="AW237" s="11" t="s">
        <v>32</v>
      </c>
      <c r="AX237" s="11" t="s">
        <v>75</v>
      </c>
      <c r="AY237" s="220" t="s">
        <v>123</v>
      </c>
    </row>
    <row r="238" s="1" customFormat="1" ht="16.5" customHeight="1">
      <c r="B238" s="36"/>
      <c r="C238" s="197" t="s">
        <v>535</v>
      </c>
      <c r="D238" s="197" t="s">
        <v>126</v>
      </c>
      <c r="E238" s="198" t="s">
        <v>536</v>
      </c>
      <c r="F238" s="199" t="s">
        <v>537</v>
      </c>
      <c r="G238" s="200" t="s">
        <v>135</v>
      </c>
      <c r="H238" s="201">
        <v>0.56999999999999995</v>
      </c>
      <c r="I238" s="202"/>
      <c r="J238" s="203">
        <f>ROUND(I238*H238,2)</f>
        <v>0</v>
      </c>
      <c r="K238" s="199" t="s">
        <v>159</v>
      </c>
      <c r="L238" s="41"/>
      <c r="M238" s="204" t="s">
        <v>1</v>
      </c>
      <c r="N238" s="205" t="s">
        <v>42</v>
      </c>
      <c r="O238" s="77"/>
      <c r="P238" s="206">
        <f>O238*H238</f>
        <v>0</v>
      </c>
      <c r="Q238" s="206">
        <v>0.00020000000000000001</v>
      </c>
      <c r="R238" s="206">
        <f>Q238*H238</f>
        <v>0.00011399999999999999</v>
      </c>
      <c r="S238" s="206">
        <v>0</v>
      </c>
      <c r="T238" s="207">
        <f>S238*H238</f>
        <v>0</v>
      </c>
      <c r="AR238" s="15" t="s">
        <v>211</v>
      </c>
      <c r="AT238" s="15" t="s">
        <v>126</v>
      </c>
      <c r="AU238" s="15" t="s">
        <v>131</v>
      </c>
      <c r="AY238" s="15" t="s">
        <v>123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5" t="s">
        <v>131</v>
      </c>
      <c r="BK238" s="208">
        <f>ROUND(I238*H238,2)</f>
        <v>0</v>
      </c>
      <c r="BL238" s="15" t="s">
        <v>211</v>
      </c>
      <c r="BM238" s="15" t="s">
        <v>538</v>
      </c>
    </row>
    <row r="239" s="11" customFormat="1">
      <c r="B239" s="209"/>
      <c r="C239" s="210"/>
      <c r="D239" s="211" t="s">
        <v>138</v>
      </c>
      <c r="E239" s="212" t="s">
        <v>1</v>
      </c>
      <c r="F239" s="213" t="s">
        <v>539</v>
      </c>
      <c r="G239" s="210"/>
      <c r="H239" s="214">
        <v>0.56999999999999995</v>
      </c>
      <c r="I239" s="215"/>
      <c r="J239" s="210"/>
      <c r="K239" s="210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138</v>
      </c>
      <c r="AU239" s="220" t="s">
        <v>131</v>
      </c>
      <c r="AV239" s="11" t="s">
        <v>131</v>
      </c>
      <c r="AW239" s="11" t="s">
        <v>32</v>
      </c>
      <c r="AX239" s="11" t="s">
        <v>75</v>
      </c>
      <c r="AY239" s="220" t="s">
        <v>123</v>
      </c>
    </row>
    <row r="240" s="1" customFormat="1" ht="16.5" customHeight="1">
      <c r="B240" s="36"/>
      <c r="C240" s="197" t="s">
        <v>540</v>
      </c>
      <c r="D240" s="197" t="s">
        <v>126</v>
      </c>
      <c r="E240" s="198" t="s">
        <v>541</v>
      </c>
      <c r="F240" s="199" t="s">
        <v>542</v>
      </c>
      <c r="G240" s="200" t="s">
        <v>135</v>
      </c>
      <c r="H240" s="201">
        <v>0.56999999999999995</v>
      </c>
      <c r="I240" s="202"/>
      <c r="J240" s="203">
        <f>ROUND(I240*H240,2)</f>
        <v>0</v>
      </c>
      <c r="K240" s="199" t="s">
        <v>159</v>
      </c>
      <c r="L240" s="41"/>
      <c r="M240" s="204" t="s">
        <v>1</v>
      </c>
      <c r="N240" s="205" t="s">
        <v>42</v>
      </c>
      <c r="O240" s="77"/>
      <c r="P240" s="206">
        <f>O240*H240</f>
        <v>0</v>
      </c>
      <c r="Q240" s="206">
        <v>0.00020000000000000001</v>
      </c>
      <c r="R240" s="206">
        <f>Q240*H240</f>
        <v>0.00011399999999999999</v>
      </c>
      <c r="S240" s="206">
        <v>0</v>
      </c>
      <c r="T240" s="207">
        <f>S240*H240</f>
        <v>0</v>
      </c>
      <c r="AR240" s="15" t="s">
        <v>211</v>
      </c>
      <c r="AT240" s="15" t="s">
        <v>126</v>
      </c>
      <c r="AU240" s="15" t="s">
        <v>131</v>
      </c>
      <c r="AY240" s="15" t="s">
        <v>123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5" t="s">
        <v>131</v>
      </c>
      <c r="BK240" s="208">
        <f>ROUND(I240*H240,2)</f>
        <v>0</v>
      </c>
      <c r="BL240" s="15" t="s">
        <v>211</v>
      </c>
      <c r="BM240" s="15" t="s">
        <v>543</v>
      </c>
    </row>
    <row r="241" s="1" customFormat="1" ht="16.5" customHeight="1">
      <c r="B241" s="36"/>
      <c r="C241" s="197" t="s">
        <v>544</v>
      </c>
      <c r="D241" s="197" t="s">
        <v>126</v>
      </c>
      <c r="E241" s="198" t="s">
        <v>545</v>
      </c>
      <c r="F241" s="199" t="s">
        <v>546</v>
      </c>
      <c r="G241" s="200" t="s">
        <v>327</v>
      </c>
      <c r="H241" s="201">
        <v>0.047</v>
      </c>
      <c r="I241" s="202"/>
      <c r="J241" s="203">
        <f>ROUND(I241*H241,2)</f>
        <v>0</v>
      </c>
      <c r="K241" s="199" t="s">
        <v>214</v>
      </c>
      <c r="L241" s="41"/>
      <c r="M241" s="204" t="s">
        <v>1</v>
      </c>
      <c r="N241" s="205" t="s">
        <v>42</v>
      </c>
      <c r="O241" s="77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AR241" s="15" t="s">
        <v>211</v>
      </c>
      <c r="AT241" s="15" t="s">
        <v>126</v>
      </c>
      <c r="AU241" s="15" t="s">
        <v>131</v>
      </c>
      <c r="AY241" s="15" t="s">
        <v>123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131</v>
      </c>
      <c r="BK241" s="208">
        <f>ROUND(I241*H241,2)</f>
        <v>0</v>
      </c>
      <c r="BL241" s="15" t="s">
        <v>211</v>
      </c>
      <c r="BM241" s="15" t="s">
        <v>547</v>
      </c>
    </row>
    <row r="242" s="10" customFormat="1" ht="22.8" customHeight="1">
      <c r="B242" s="181"/>
      <c r="C242" s="182"/>
      <c r="D242" s="183" t="s">
        <v>69</v>
      </c>
      <c r="E242" s="195" t="s">
        <v>548</v>
      </c>
      <c r="F242" s="195" t="s">
        <v>549</v>
      </c>
      <c r="G242" s="182"/>
      <c r="H242" s="182"/>
      <c r="I242" s="185"/>
      <c r="J242" s="196">
        <f>BK242</f>
        <v>0</v>
      </c>
      <c r="K242" s="182"/>
      <c r="L242" s="187"/>
      <c r="M242" s="188"/>
      <c r="N242" s="189"/>
      <c r="O242" s="189"/>
      <c r="P242" s="190">
        <f>SUM(P243:P252)</f>
        <v>0</v>
      </c>
      <c r="Q242" s="189"/>
      <c r="R242" s="190">
        <f>SUM(R243:R252)</f>
        <v>0.07740000000000001</v>
      </c>
      <c r="S242" s="189"/>
      <c r="T242" s="191">
        <f>SUM(T243:T252)</f>
        <v>0</v>
      </c>
      <c r="AR242" s="192" t="s">
        <v>131</v>
      </c>
      <c r="AT242" s="193" t="s">
        <v>69</v>
      </c>
      <c r="AU242" s="193" t="s">
        <v>75</v>
      </c>
      <c r="AY242" s="192" t="s">
        <v>123</v>
      </c>
      <c r="BK242" s="194">
        <f>SUM(BK243:BK252)</f>
        <v>0</v>
      </c>
    </row>
    <row r="243" s="1" customFormat="1" ht="16.5" customHeight="1">
      <c r="B243" s="36"/>
      <c r="C243" s="197" t="s">
        <v>550</v>
      </c>
      <c r="D243" s="197" t="s">
        <v>126</v>
      </c>
      <c r="E243" s="198" t="s">
        <v>551</v>
      </c>
      <c r="F243" s="199" t="s">
        <v>552</v>
      </c>
      <c r="G243" s="200" t="s">
        <v>129</v>
      </c>
      <c r="H243" s="201">
        <v>4</v>
      </c>
      <c r="I243" s="202"/>
      <c r="J243" s="203">
        <f>ROUND(I243*H243,2)</f>
        <v>0</v>
      </c>
      <c r="K243" s="199" t="s">
        <v>1</v>
      </c>
      <c r="L243" s="41"/>
      <c r="M243" s="204" t="s">
        <v>1</v>
      </c>
      <c r="N243" s="205" t="s">
        <v>42</v>
      </c>
      <c r="O243" s="77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AR243" s="15" t="s">
        <v>211</v>
      </c>
      <c r="AT243" s="15" t="s">
        <v>126</v>
      </c>
      <c r="AU243" s="15" t="s">
        <v>131</v>
      </c>
      <c r="AY243" s="15" t="s">
        <v>123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131</v>
      </c>
      <c r="BK243" s="208">
        <f>ROUND(I243*H243,2)</f>
        <v>0</v>
      </c>
      <c r="BL243" s="15" t="s">
        <v>211</v>
      </c>
      <c r="BM243" s="15" t="s">
        <v>553</v>
      </c>
    </row>
    <row r="244" s="1" customFormat="1" ht="16.5" customHeight="1">
      <c r="B244" s="36"/>
      <c r="C244" s="242" t="s">
        <v>554</v>
      </c>
      <c r="D244" s="242" t="s">
        <v>207</v>
      </c>
      <c r="E244" s="243" t="s">
        <v>555</v>
      </c>
      <c r="F244" s="244" t="s">
        <v>556</v>
      </c>
      <c r="G244" s="245" t="s">
        <v>129</v>
      </c>
      <c r="H244" s="246">
        <v>2</v>
      </c>
      <c r="I244" s="247"/>
      <c r="J244" s="248">
        <f>ROUND(I244*H244,2)</f>
        <v>0</v>
      </c>
      <c r="K244" s="244" t="s">
        <v>1</v>
      </c>
      <c r="L244" s="249"/>
      <c r="M244" s="250" t="s">
        <v>1</v>
      </c>
      <c r="N244" s="251" t="s">
        <v>42</v>
      </c>
      <c r="O244" s="77"/>
      <c r="P244" s="206">
        <f>O244*H244</f>
        <v>0</v>
      </c>
      <c r="Q244" s="206">
        <v>0.0138</v>
      </c>
      <c r="R244" s="206">
        <f>Q244*H244</f>
        <v>0.0276</v>
      </c>
      <c r="S244" s="206">
        <v>0</v>
      </c>
      <c r="T244" s="207">
        <f>S244*H244</f>
        <v>0</v>
      </c>
      <c r="AR244" s="15" t="s">
        <v>284</v>
      </c>
      <c r="AT244" s="15" t="s">
        <v>207</v>
      </c>
      <c r="AU244" s="15" t="s">
        <v>131</v>
      </c>
      <c r="AY244" s="15" t="s">
        <v>123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5" t="s">
        <v>131</v>
      </c>
      <c r="BK244" s="208">
        <f>ROUND(I244*H244,2)</f>
        <v>0</v>
      </c>
      <c r="BL244" s="15" t="s">
        <v>211</v>
      </c>
      <c r="BM244" s="15" t="s">
        <v>557</v>
      </c>
    </row>
    <row r="245" s="1" customFormat="1" ht="16.5" customHeight="1">
      <c r="B245" s="36"/>
      <c r="C245" s="242" t="s">
        <v>558</v>
      </c>
      <c r="D245" s="242" t="s">
        <v>207</v>
      </c>
      <c r="E245" s="243" t="s">
        <v>559</v>
      </c>
      <c r="F245" s="244" t="s">
        <v>560</v>
      </c>
      <c r="G245" s="245" t="s">
        <v>129</v>
      </c>
      <c r="H245" s="246">
        <v>2</v>
      </c>
      <c r="I245" s="247"/>
      <c r="J245" s="248">
        <f>ROUND(I245*H245,2)</f>
        <v>0</v>
      </c>
      <c r="K245" s="244" t="s">
        <v>1</v>
      </c>
      <c r="L245" s="249"/>
      <c r="M245" s="250" t="s">
        <v>1</v>
      </c>
      <c r="N245" s="251" t="s">
        <v>42</v>
      </c>
      <c r="O245" s="77"/>
      <c r="P245" s="206">
        <f>O245*H245</f>
        <v>0</v>
      </c>
      <c r="Q245" s="206">
        <v>0.0138</v>
      </c>
      <c r="R245" s="206">
        <f>Q245*H245</f>
        <v>0.0276</v>
      </c>
      <c r="S245" s="206">
        <v>0</v>
      </c>
      <c r="T245" s="207">
        <f>S245*H245</f>
        <v>0</v>
      </c>
      <c r="AR245" s="15" t="s">
        <v>284</v>
      </c>
      <c r="AT245" s="15" t="s">
        <v>207</v>
      </c>
      <c r="AU245" s="15" t="s">
        <v>131</v>
      </c>
      <c r="AY245" s="15" t="s">
        <v>123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131</v>
      </c>
      <c r="BK245" s="208">
        <f>ROUND(I245*H245,2)</f>
        <v>0</v>
      </c>
      <c r="BL245" s="15" t="s">
        <v>211</v>
      </c>
      <c r="BM245" s="15" t="s">
        <v>561</v>
      </c>
    </row>
    <row r="246" s="1" customFormat="1" ht="16.5" customHeight="1">
      <c r="B246" s="36"/>
      <c r="C246" s="197" t="s">
        <v>562</v>
      </c>
      <c r="D246" s="197" t="s">
        <v>126</v>
      </c>
      <c r="E246" s="198" t="s">
        <v>563</v>
      </c>
      <c r="F246" s="199" t="s">
        <v>564</v>
      </c>
      <c r="G246" s="200" t="s">
        <v>129</v>
      </c>
      <c r="H246" s="201">
        <v>1</v>
      </c>
      <c r="I246" s="202"/>
      <c r="J246" s="203">
        <f>ROUND(I246*H246,2)</f>
        <v>0</v>
      </c>
      <c r="K246" s="199" t="s">
        <v>214</v>
      </c>
      <c r="L246" s="41"/>
      <c r="M246" s="204" t="s">
        <v>1</v>
      </c>
      <c r="N246" s="205" t="s">
        <v>42</v>
      </c>
      <c r="O246" s="77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AR246" s="15" t="s">
        <v>211</v>
      </c>
      <c r="AT246" s="15" t="s">
        <v>126</v>
      </c>
      <c r="AU246" s="15" t="s">
        <v>131</v>
      </c>
      <c r="AY246" s="15" t="s">
        <v>123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5" t="s">
        <v>131</v>
      </c>
      <c r="BK246" s="208">
        <f>ROUND(I246*H246,2)</f>
        <v>0</v>
      </c>
      <c r="BL246" s="15" t="s">
        <v>211</v>
      </c>
      <c r="BM246" s="15" t="s">
        <v>565</v>
      </c>
    </row>
    <row r="247" s="1" customFormat="1" ht="16.5" customHeight="1">
      <c r="B247" s="36"/>
      <c r="C247" s="242" t="s">
        <v>566</v>
      </c>
      <c r="D247" s="242" t="s">
        <v>207</v>
      </c>
      <c r="E247" s="243" t="s">
        <v>567</v>
      </c>
      <c r="F247" s="244" t="s">
        <v>568</v>
      </c>
      <c r="G247" s="245" t="s">
        <v>129</v>
      </c>
      <c r="H247" s="246">
        <v>1</v>
      </c>
      <c r="I247" s="247"/>
      <c r="J247" s="248">
        <f>ROUND(I247*H247,2)</f>
        <v>0</v>
      </c>
      <c r="K247" s="244" t="s">
        <v>1</v>
      </c>
      <c r="L247" s="249"/>
      <c r="M247" s="250" t="s">
        <v>1</v>
      </c>
      <c r="N247" s="251" t="s">
        <v>42</v>
      </c>
      <c r="O247" s="77"/>
      <c r="P247" s="206">
        <f>O247*H247</f>
        <v>0</v>
      </c>
      <c r="Q247" s="206">
        <v>0.0138</v>
      </c>
      <c r="R247" s="206">
        <f>Q247*H247</f>
        <v>0.0138</v>
      </c>
      <c r="S247" s="206">
        <v>0</v>
      </c>
      <c r="T247" s="207">
        <f>S247*H247</f>
        <v>0</v>
      </c>
      <c r="AR247" s="15" t="s">
        <v>284</v>
      </c>
      <c r="AT247" s="15" t="s">
        <v>207</v>
      </c>
      <c r="AU247" s="15" t="s">
        <v>131</v>
      </c>
      <c r="AY247" s="15" t="s">
        <v>123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131</v>
      </c>
      <c r="BK247" s="208">
        <f>ROUND(I247*H247,2)</f>
        <v>0</v>
      </c>
      <c r="BL247" s="15" t="s">
        <v>211</v>
      </c>
      <c r="BM247" s="15" t="s">
        <v>569</v>
      </c>
    </row>
    <row r="248" s="1" customFormat="1" ht="16.5" customHeight="1">
      <c r="B248" s="36"/>
      <c r="C248" s="197" t="s">
        <v>570</v>
      </c>
      <c r="D248" s="197" t="s">
        <v>126</v>
      </c>
      <c r="E248" s="198" t="s">
        <v>571</v>
      </c>
      <c r="F248" s="199" t="s">
        <v>572</v>
      </c>
      <c r="G248" s="200" t="s">
        <v>129</v>
      </c>
      <c r="H248" s="201">
        <v>4</v>
      </c>
      <c r="I248" s="202"/>
      <c r="J248" s="203">
        <f>ROUND(I248*H248,2)</f>
        <v>0</v>
      </c>
      <c r="K248" s="199" t="s">
        <v>1</v>
      </c>
      <c r="L248" s="41"/>
      <c r="M248" s="204" t="s">
        <v>1</v>
      </c>
      <c r="N248" s="205" t="s">
        <v>42</v>
      </c>
      <c r="O248" s="77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AR248" s="15" t="s">
        <v>211</v>
      </c>
      <c r="AT248" s="15" t="s">
        <v>126</v>
      </c>
      <c r="AU248" s="15" t="s">
        <v>131</v>
      </c>
      <c r="AY248" s="15" t="s">
        <v>123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5" t="s">
        <v>131</v>
      </c>
      <c r="BK248" s="208">
        <f>ROUND(I248*H248,2)</f>
        <v>0</v>
      </c>
      <c r="BL248" s="15" t="s">
        <v>211</v>
      </c>
      <c r="BM248" s="15" t="s">
        <v>573</v>
      </c>
    </row>
    <row r="249" s="1" customFormat="1" ht="16.5" customHeight="1">
      <c r="B249" s="36"/>
      <c r="C249" s="242" t="s">
        <v>574</v>
      </c>
      <c r="D249" s="242" t="s">
        <v>207</v>
      </c>
      <c r="E249" s="243" t="s">
        <v>575</v>
      </c>
      <c r="F249" s="244" t="s">
        <v>576</v>
      </c>
      <c r="G249" s="245" t="s">
        <v>129</v>
      </c>
      <c r="H249" s="246">
        <v>4</v>
      </c>
      <c r="I249" s="247"/>
      <c r="J249" s="248">
        <f>ROUND(I249*H249,2)</f>
        <v>0</v>
      </c>
      <c r="K249" s="244" t="s">
        <v>1</v>
      </c>
      <c r="L249" s="249"/>
      <c r="M249" s="250" t="s">
        <v>1</v>
      </c>
      <c r="N249" s="251" t="s">
        <v>42</v>
      </c>
      <c r="O249" s="77"/>
      <c r="P249" s="206">
        <f>O249*H249</f>
        <v>0</v>
      </c>
      <c r="Q249" s="206">
        <v>0.0020999999999999999</v>
      </c>
      <c r="R249" s="206">
        <f>Q249*H249</f>
        <v>0.0083999999999999995</v>
      </c>
      <c r="S249" s="206">
        <v>0</v>
      </c>
      <c r="T249" s="207">
        <f>S249*H249</f>
        <v>0</v>
      </c>
      <c r="AR249" s="15" t="s">
        <v>284</v>
      </c>
      <c r="AT249" s="15" t="s">
        <v>207</v>
      </c>
      <c r="AU249" s="15" t="s">
        <v>131</v>
      </c>
      <c r="AY249" s="15" t="s">
        <v>123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131</v>
      </c>
      <c r="BK249" s="208">
        <f>ROUND(I249*H249,2)</f>
        <v>0</v>
      </c>
      <c r="BL249" s="15" t="s">
        <v>211</v>
      </c>
      <c r="BM249" s="15" t="s">
        <v>577</v>
      </c>
    </row>
    <row r="250" s="1" customFormat="1" ht="16.5" customHeight="1">
      <c r="B250" s="36"/>
      <c r="C250" s="197" t="s">
        <v>578</v>
      </c>
      <c r="D250" s="197" t="s">
        <v>126</v>
      </c>
      <c r="E250" s="198" t="s">
        <v>579</v>
      </c>
      <c r="F250" s="199" t="s">
        <v>580</v>
      </c>
      <c r="G250" s="200" t="s">
        <v>307</v>
      </c>
      <c r="H250" s="201">
        <v>1</v>
      </c>
      <c r="I250" s="202"/>
      <c r="J250" s="203">
        <f>ROUND(I250*H250,2)</f>
        <v>0</v>
      </c>
      <c r="K250" s="199" t="s">
        <v>1</v>
      </c>
      <c r="L250" s="41"/>
      <c r="M250" s="204" t="s">
        <v>1</v>
      </c>
      <c r="N250" s="205" t="s">
        <v>42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AR250" s="15" t="s">
        <v>211</v>
      </c>
      <c r="AT250" s="15" t="s">
        <v>126</v>
      </c>
      <c r="AU250" s="15" t="s">
        <v>131</v>
      </c>
      <c r="AY250" s="15" t="s">
        <v>123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5" t="s">
        <v>131</v>
      </c>
      <c r="BK250" s="208">
        <f>ROUND(I250*H250,2)</f>
        <v>0</v>
      </c>
      <c r="BL250" s="15" t="s">
        <v>211</v>
      </c>
      <c r="BM250" s="15" t="s">
        <v>581</v>
      </c>
    </row>
    <row r="251" s="1" customFormat="1" ht="16.5" customHeight="1">
      <c r="B251" s="36"/>
      <c r="C251" s="197" t="s">
        <v>582</v>
      </c>
      <c r="D251" s="197" t="s">
        <v>126</v>
      </c>
      <c r="E251" s="198" t="s">
        <v>583</v>
      </c>
      <c r="F251" s="199" t="s">
        <v>584</v>
      </c>
      <c r="G251" s="200" t="s">
        <v>307</v>
      </c>
      <c r="H251" s="201">
        <v>1</v>
      </c>
      <c r="I251" s="202"/>
      <c r="J251" s="203">
        <f>ROUND(I251*H251,2)</f>
        <v>0</v>
      </c>
      <c r="K251" s="199" t="s">
        <v>1</v>
      </c>
      <c r="L251" s="41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AR251" s="15" t="s">
        <v>211</v>
      </c>
      <c r="AT251" s="15" t="s">
        <v>126</v>
      </c>
      <c r="AU251" s="15" t="s">
        <v>131</v>
      </c>
      <c r="AY251" s="15" t="s">
        <v>123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5" t="s">
        <v>131</v>
      </c>
      <c r="BK251" s="208">
        <f>ROUND(I251*H251,2)</f>
        <v>0</v>
      </c>
      <c r="BL251" s="15" t="s">
        <v>211</v>
      </c>
      <c r="BM251" s="15" t="s">
        <v>585</v>
      </c>
    </row>
    <row r="252" s="1" customFormat="1" ht="16.5" customHeight="1">
      <c r="B252" s="36"/>
      <c r="C252" s="197" t="s">
        <v>322</v>
      </c>
      <c r="D252" s="197" t="s">
        <v>126</v>
      </c>
      <c r="E252" s="198" t="s">
        <v>586</v>
      </c>
      <c r="F252" s="199" t="s">
        <v>587</v>
      </c>
      <c r="G252" s="200" t="s">
        <v>327</v>
      </c>
      <c r="H252" s="201">
        <v>0.076999999999999999</v>
      </c>
      <c r="I252" s="202"/>
      <c r="J252" s="203">
        <f>ROUND(I252*H252,2)</f>
        <v>0</v>
      </c>
      <c r="K252" s="199" t="s">
        <v>1</v>
      </c>
      <c r="L252" s="41"/>
      <c r="M252" s="204" t="s">
        <v>1</v>
      </c>
      <c r="N252" s="205" t="s">
        <v>42</v>
      </c>
      <c r="O252" s="77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AR252" s="15" t="s">
        <v>211</v>
      </c>
      <c r="AT252" s="15" t="s">
        <v>126</v>
      </c>
      <c r="AU252" s="15" t="s">
        <v>131</v>
      </c>
      <c r="AY252" s="15" t="s">
        <v>123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5" t="s">
        <v>131</v>
      </c>
      <c r="BK252" s="208">
        <f>ROUND(I252*H252,2)</f>
        <v>0</v>
      </c>
      <c r="BL252" s="15" t="s">
        <v>211</v>
      </c>
      <c r="BM252" s="15" t="s">
        <v>588</v>
      </c>
    </row>
    <row r="253" s="10" customFormat="1" ht="22.8" customHeight="1">
      <c r="B253" s="181"/>
      <c r="C253" s="182"/>
      <c r="D253" s="183" t="s">
        <v>69</v>
      </c>
      <c r="E253" s="195" t="s">
        <v>589</v>
      </c>
      <c r="F253" s="195" t="s">
        <v>590</v>
      </c>
      <c r="G253" s="182"/>
      <c r="H253" s="182"/>
      <c r="I253" s="185"/>
      <c r="J253" s="196">
        <f>BK253</f>
        <v>0</v>
      </c>
      <c r="K253" s="182"/>
      <c r="L253" s="187"/>
      <c r="M253" s="188"/>
      <c r="N253" s="189"/>
      <c r="O253" s="189"/>
      <c r="P253" s="190">
        <f>SUM(P254:P261)</f>
        <v>0</v>
      </c>
      <c r="Q253" s="189"/>
      <c r="R253" s="190">
        <f>SUM(R254:R261)</f>
        <v>0.11309999999999999</v>
      </c>
      <c r="S253" s="189"/>
      <c r="T253" s="191">
        <f>SUM(T254:T261)</f>
        <v>0</v>
      </c>
      <c r="AR253" s="192" t="s">
        <v>131</v>
      </c>
      <c r="AT253" s="193" t="s">
        <v>69</v>
      </c>
      <c r="AU253" s="193" t="s">
        <v>75</v>
      </c>
      <c r="AY253" s="192" t="s">
        <v>123</v>
      </c>
      <c r="BK253" s="194">
        <f>SUM(BK254:BK261)</f>
        <v>0</v>
      </c>
    </row>
    <row r="254" s="1" customFormat="1" ht="16.5" customHeight="1">
      <c r="B254" s="36"/>
      <c r="C254" s="197" t="s">
        <v>591</v>
      </c>
      <c r="D254" s="197" t="s">
        <v>126</v>
      </c>
      <c r="E254" s="198" t="s">
        <v>592</v>
      </c>
      <c r="F254" s="199" t="s">
        <v>593</v>
      </c>
      <c r="G254" s="200" t="s">
        <v>135</v>
      </c>
      <c r="H254" s="201">
        <v>3.25</v>
      </c>
      <c r="I254" s="202"/>
      <c r="J254" s="203">
        <f>ROUND(I254*H254,2)</f>
        <v>0</v>
      </c>
      <c r="K254" s="199" t="s">
        <v>136</v>
      </c>
      <c r="L254" s="41"/>
      <c r="M254" s="204" t="s">
        <v>1</v>
      </c>
      <c r="N254" s="205" t="s">
        <v>42</v>
      </c>
      <c r="O254" s="77"/>
      <c r="P254" s="206">
        <f>O254*H254</f>
        <v>0</v>
      </c>
      <c r="Q254" s="206">
        <v>0.0057999999999999996</v>
      </c>
      <c r="R254" s="206">
        <f>Q254*H254</f>
        <v>0.018849999999999999</v>
      </c>
      <c r="S254" s="206">
        <v>0</v>
      </c>
      <c r="T254" s="207">
        <f>S254*H254</f>
        <v>0</v>
      </c>
      <c r="AR254" s="15" t="s">
        <v>211</v>
      </c>
      <c r="AT254" s="15" t="s">
        <v>126</v>
      </c>
      <c r="AU254" s="15" t="s">
        <v>131</v>
      </c>
      <c r="AY254" s="15" t="s">
        <v>123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5" t="s">
        <v>131</v>
      </c>
      <c r="BK254" s="208">
        <f>ROUND(I254*H254,2)</f>
        <v>0</v>
      </c>
      <c r="BL254" s="15" t="s">
        <v>211</v>
      </c>
      <c r="BM254" s="15" t="s">
        <v>594</v>
      </c>
    </row>
    <row r="255" s="11" customFormat="1">
      <c r="B255" s="209"/>
      <c r="C255" s="210"/>
      <c r="D255" s="211" t="s">
        <v>138</v>
      </c>
      <c r="E255" s="212" t="s">
        <v>1</v>
      </c>
      <c r="F255" s="213" t="s">
        <v>355</v>
      </c>
      <c r="G255" s="210"/>
      <c r="H255" s="214">
        <v>3.25</v>
      </c>
      <c r="I255" s="215"/>
      <c r="J255" s="210"/>
      <c r="K255" s="210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138</v>
      </c>
      <c r="AU255" s="220" t="s">
        <v>131</v>
      </c>
      <c r="AV255" s="11" t="s">
        <v>131</v>
      </c>
      <c r="AW255" s="11" t="s">
        <v>32</v>
      </c>
      <c r="AX255" s="11" t="s">
        <v>75</v>
      </c>
      <c r="AY255" s="220" t="s">
        <v>123</v>
      </c>
    </row>
    <row r="256" s="1" customFormat="1" ht="16.5" customHeight="1">
      <c r="B256" s="36"/>
      <c r="C256" s="242" t="s">
        <v>595</v>
      </c>
      <c r="D256" s="242" t="s">
        <v>207</v>
      </c>
      <c r="E256" s="243" t="s">
        <v>596</v>
      </c>
      <c r="F256" s="244" t="s">
        <v>597</v>
      </c>
      <c r="G256" s="245" t="s">
        <v>135</v>
      </c>
      <c r="H256" s="246">
        <v>3.5750000000000002</v>
      </c>
      <c r="I256" s="247"/>
      <c r="J256" s="248">
        <f>ROUND(I256*H256,2)</f>
        <v>0</v>
      </c>
      <c r="K256" s="244" t="s">
        <v>1</v>
      </c>
      <c r="L256" s="249"/>
      <c r="M256" s="250" t="s">
        <v>1</v>
      </c>
      <c r="N256" s="251" t="s">
        <v>42</v>
      </c>
      <c r="O256" s="77"/>
      <c r="P256" s="206">
        <f>O256*H256</f>
        <v>0</v>
      </c>
      <c r="Q256" s="206">
        <v>0.019199999999999998</v>
      </c>
      <c r="R256" s="206">
        <f>Q256*H256</f>
        <v>0.068639999999999993</v>
      </c>
      <c r="S256" s="206">
        <v>0</v>
      </c>
      <c r="T256" s="207">
        <f>S256*H256</f>
        <v>0</v>
      </c>
      <c r="AR256" s="15" t="s">
        <v>284</v>
      </c>
      <c r="AT256" s="15" t="s">
        <v>207</v>
      </c>
      <c r="AU256" s="15" t="s">
        <v>131</v>
      </c>
      <c r="AY256" s="15" t="s">
        <v>123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5" t="s">
        <v>131</v>
      </c>
      <c r="BK256" s="208">
        <f>ROUND(I256*H256,2)</f>
        <v>0</v>
      </c>
      <c r="BL256" s="15" t="s">
        <v>211</v>
      </c>
      <c r="BM256" s="15" t="s">
        <v>598</v>
      </c>
    </row>
    <row r="257" s="11" customFormat="1">
      <c r="B257" s="209"/>
      <c r="C257" s="210"/>
      <c r="D257" s="211" t="s">
        <v>138</v>
      </c>
      <c r="E257" s="210"/>
      <c r="F257" s="213" t="s">
        <v>599</v>
      </c>
      <c r="G257" s="210"/>
      <c r="H257" s="214">
        <v>3.5750000000000002</v>
      </c>
      <c r="I257" s="215"/>
      <c r="J257" s="210"/>
      <c r="K257" s="210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138</v>
      </c>
      <c r="AU257" s="220" t="s">
        <v>131</v>
      </c>
      <c r="AV257" s="11" t="s">
        <v>131</v>
      </c>
      <c r="AW257" s="11" t="s">
        <v>4</v>
      </c>
      <c r="AX257" s="11" t="s">
        <v>75</v>
      </c>
      <c r="AY257" s="220" t="s">
        <v>123</v>
      </c>
    </row>
    <row r="258" s="1" customFormat="1" ht="16.5" customHeight="1">
      <c r="B258" s="36"/>
      <c r="C258" s="197" t="s">
        <v>600</v>
      </c>
      <c r="D258" s="197" t="s">
        <v>126</v>
      </c>
      <c r="E258" s="198" t="s">
        <v>601</v>
      </c>
      <c r="F258" s="199" t="s">
        <v>602</v>
      </c>
      <c r="G258" s="200" t="s">
        <v>135</v>
      </c>
      <c r="H258" s="201">
        <v>3.25</v>
      </c>
      <c r="I258" s="202"/>
      <c r="J258" s="203">
        <f>ROUND(I258*H258,2)</f>
        <v>0</v>
      </c>
      <c r="K258" s="199" t="s">
        <v>136</v>
      </c>
      <c r="L258" s="41"/>
      <c r="M258" s="204" t="s">
        <v>1</v>
      </c>
      <c r="N258" s="205" t="s">
        <v>42</v>
      </c>
      <c r="O258" s="77"/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AR258" s="15" t="s">
        <v>211</v>
      </c>
      <c r="AT258" s="15" t="s">
        <v>126</v>
      </c>
      <c r="AU258" s="15" t="s">
        <v>131</v>
      </c>
      <c r="AY258" s="15" t="s">
        <v>123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5" t="s">
        <v>131</v>
      </c>
      <c r="BK258" s="208">
        <f>ROUND(I258*H258,2)</f>
        <v>0</v>
      </c>
      <c r="BL258" s="15" t="s">
        <v>211</v>
      </c>
      <c r="BM258" s="15" t="s">
        <v>603</v>
      </c>
    </row>
    <row r="259" s="1" customFormat="1" ht="16.5" customHeight="1">
      <c r="B259" s="36"/>
      <c r="C259" s="197" t="s">
        <v>604</v>
      </c>
      <c r="D259" s="197" t="s">
        <v>126</v>
      </c>
      <c r="E259" s="198" t="s">
        <v>605</v>
      </c>
      <c r="F259" s="199" t="s">
        <v>606</v>
      </c>
      <c r="G259" s="200" t="s">
        <v>135</v>
      </c>
      <c r="H259" s="201">
        <v>3.25</v>
      </c>
      <c r="I259" s="202"/>
      <c r="J259" s="203">
        <f>ROUND(I259*H259,2)</f>
        <v>0</v>
      </c>
      <c r="K259" s="199" t="s">
        <v>136</v>
      </c>
      <c r="L259" s="41"/>
      <c r="M259" s="204" t="s">
        <v>1</v>
      </c>
      <c r="N259" s="205" t="s">
        <v>42</v>
      </c>
      <c r="O259" s="77"/>
      <c r="P259" s="206">
        <f>O259*H259</f>
        <v>0</v>
      </c>
      <c r="Q259" s="206">
        <v>0.00029999999999999997</v>
      </c>
      <c r="R259" s="206">
        <f>Q259*H259</f>
        <v>0.00097499999999999996</v>
      </c>
      <c r="S259" s="206">
        <v>0</v>
      </c>
      <c r="T259" s="207">
        <f>S259*H259</f>
        <v>0</v>
      </c>
      <c r="AR259" s="15" t="s">
        <v>211</v>
      </c>
      <c r="AT259" s="15" t="s">
        <v>126</v>
      </c>
      <c r="AU259" s="15" t="s">
        <v>131</v>
      </c>
      <c r="AY259" s="15" t="s">
        <v>123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131</v>
      </c>
      <c r="BK259" s="208">
        <f>ROUND(I259*H259,2)</f>
        <v>0</v>
      </c>
      <c r="BL259" s="15" t="s">
        <v>211</v>
      </c>
      <c r="BM259" s="15" t="s">
        <v>607</v>
      </c>
    </row>
    <row r="260" s="1" customFormat="1" ht="16.5" customHeight="1">
      <c r="B260" s="36"/>
      <c r="C260" s="197" t="s">
        <v>608</v>
      </c>
      <c r="D260" s="197" t="s">
        <v>126</v>
      </c>
      <c r="E260" s="198" t="s">
        <v>609</v>
      </c>
      <c r="F260" s="199" t="s">
        <v>610</v>
      </c>
      <c r="G260" s="200" t="s">
        <v>135</v>
      </c>
      <c r="H260" s="201">
        <v>3.25</v>
      </c>
      <c r="I260" s="202"/>
      <c r="J260" s="203">
        <f>ROUND(I260*H260,2)</f>
        <v>0</v>
      </c>
      <c r="K260" s="199" t="s">
        <v>136</v>
      </c>
      <c r="L260" s="41"/>
      <c r="M260" s="204" t="s">
        <v>1</v>
      </c>
      <c r="N260" s="205" t="s">
        <v>42</v>
      </c>
      <c r="O260" s="77"/>
      <c r="P260" s="206">
        <f>O260*H260</f>
        <v>0</v>
      </c>
      <c r="Q260" s="206">
        <v>0.0075799999999999999</v>
      </c>
      <c r="R260" s="206">
        <f>Q260*H260</f>
        <v>0.024635000000000001</v>
      </c>
      <c r="S260" s="206">
        <v>0</v>
      </c>
      <c r="T260" s="207">
        <f>S260*H260</f>
        <v>0</v>
      </c>
      <c r="AR260" s="15" t="s">
        <v>211</v>
      </c>
      <c r="AT260" s="15" t="s">
        <v>126</v>
      </c>
      <c r="AU260" s="15" t="s">
        <v>131</v>
      </c>
      <c r="AY260" s="15" t="s">
        <v>123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5" t="s">
        <v>131</v>
      </c>
      <c r="BK260" s="208">
        <f>ROUND(I260*H260,2)</f>
        <v>0</v>
      </c>
      <c r="BL260" s="15" t="s">
        <v>211</v>
      </c>
      <c r="BM260" s="15" t="s">
        <v>611</v>
      </c>
    </row>
    <row r="261" s="1" customFormat="1" ht="16.5" customHeight="1">
      <c r="B261" s="36"/>
      <c r="C261" s="197" t="s">
        <v>612</v>
      </c>
      <c r="D261" s="197" t="s">
        <v>126</v>
      </c>
      <c r="E261" s="198" t="s">
        <v>613</v>
      </c>
      <c r="F261" s="199" t="s">
        <v>614</v>
      </c>
      <c r="G261" s="200" t="s">
        <v>327</v>
      </c>
      <c r="H261" s="201">
        <v>0.113</v>
      </c>
      <c r="I261" s="202"/>
      <c r="J261" s="203">
        <f>ROUND(I261*H261,2)</f>
        <v>0</v>
      </c>
      <c r="K261" s="199" t="s">
        <v>1</v>
      </c>
      <c r="L261" s="41"/>
      <c r="M261" s="204" t="s">
        <v>1</v>
      </c>
      <c r="N261" s="205" t="s">
        <v>42</v>
      </c>
      <c r="O261" s="77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AR261" s="15" t="s">
        <v>211</v>
      </c>
      <c r="AT261" s="15" t="s">
        <v>126</v>
      </c>
      <c r="AU261" s="15" t="s">
        <v>131</v>
      </c>
      <c r="AY261" s="15" t="s">
        <v>123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5" t="s">
        <v>131</v>
      </c>
      <c r="BK261" s="208">
        <f>ROUND(I261*H261,2)</f>
        <v>0</v>
      </c>
      <c r="BL261" s="15" t="s">
        <v>211</v>
      </c>
      <c r="BM261" s="15" t="s">
        <v>615</v>
      </c>
    </row>
    <row r="262" s="10" customFormat="1" ht="22.8" customHeight="1">
      <c r="B262" s="181"/>
      <c r="C262" s="182"/>
      <c r="D262" s="183" t="s">
        <v>69</v>
      </c>
      <c r="E262" s="195" t="s">
        <v>616</v>
      </c>
      <c r="F262" s="195" t="s">
        <v>617</v>
      </c>
      <c r="G262" s="182"/>
      <c r="H262" s="182"/>
      <c r="I262" s="185"/>
      <c r="J262" s="196">
        <f>BK262</f>
        <v>0</v>
      </c>
      <c r="K262" s="182"/>
      <c r="L262" s="187"/>
      <c r="M262" s="188"/>
      <c r="N262" s="189"/>
      <c r="O262" s="189"/>
      <c r="P262" s="190">
        <f>SUM(P263:P266)</f>
        <v>0</v>
      </c>
      <c r="Q262" s="189"/>
      <c r="R262" s="190">
        <f>SUM(R263:R266)</f>
        <v>0.000348</v>
      </c>
      <c r="S262" s="189"/>
      <c r="T262" s="191">
        <f>SUM(T263:T266)</f>
        <v>0</v>
      </c>
      <c r="AR262" s="192" t="s">
        <v>131</v>
      </c>
      <c r="AT262" s="193" t="s">
        <v>69</v>
      </c>
      <c r="AU262" s="193" t="s">
        <v>75</v>
      </c>
      <c r="AY262" s="192" t="s">
        <v>123</v>
      </c>
      <c r="BK262" s="194">
        <f>SUM(BK263:BK266)</f>
        <v>0</v>
      </c>
    </row>
    <row r="263" s="1" customFormat="1" ht="16.5" customHeight="1">
      <c r="B263" s="36"/>
      <c r="C263" s="197" t="s">
        <v>618</v>
      </c>
      <c r="D263" s="197" t="s">
        <v>126</v>
      </c>
      <c r="E263" s="198" t="s">
        <v>619</v>
      </c>
      <c r="F263" s="199" t="s">
        <v>620</v>
      </c>
      <c r="G263" s="200" t="s">
        <v>142</v>
      </c>
      <c r="H263" s="201">
        <v>1.2</v>
      </c>
      <c r="I263" s="202"/>
      <c r="J263" s="203">
        <f>ROUND(I263*H263,2)</f>
        <v>0</v>
      </c>
      <c r="K263" s="199" t="s">
        <v>1</v>
      </c>
      <c r="L263" s="41"/>
      <c r="M263" s="204" t="s">
        <v>1</v>
      </c>
      <c r="N263" s="205" t="s">
        <v>42</v>
      </c>
      <c r="O263" s="77"/>
      <c r="P263" s="206">
        <f>O263*H263</f>
        <v>0</v>
      </c>
      <c r="Q263" s="206">
        <v>6.9999999999999994E-05</v>
      </c>
      <c r="R263" s="206">
        <f>Q263*H263</f>
        <v>8.3999999999999995E-05</v>
      </c>
      <c r="S263" s="206">
        <v>0</v>
      </c>
      <c r="T263" s="207">
        <f>S263*H263</f>
        <v>0</v>
      </c>
      <c r="AR263" s="15" t="s">
        <v>211</v>
      </c>
      <c r="AT263" s="15" t="s">
        <v>126</v>
      </c>
      <c r="AU263" s="15" t="s">
        <v>131</v>
      </c>
      <c r="AY263" s="15" t="s">
        <v>123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5" t="s">
        <v>131</v>
      </c>
      <c r="BK263" s="208">
        <f>ROUND(I263*H263,2)</f>
        <v>0</v>
      </c>
      <c r="BL263" s="15" t="s">
        <v>211</v>
      </c>
      <c r="BM263" s="15" t="s">
        <v>621</v>
      </c>
    </row>
    <row r="264" s="11" customFormat="1">
      <c r="B264" s="209"/>
      <c r="C264" s="210"/>
      <c r="D264" s="211" t="s">
        <v>138</v>
      </c>
      <c r="E264" s="212" t="s">
        <v>1</v>
      </c>
      <c r="F264" s="213" t="s">
        <v>622</v>
      </c>
      <c r="G264" s="210"/>
      <c r="H264" s="214">
        <v>1.2</v>
      </c>
      <c r="I264" s="215"/>
      <c r="J264" s="210"/>
      <c r="K264" s="210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138</v>
      </c>
      <c r="AU264" s="220" t="s">
        <v>131</v>
      </c>
      <c r="AV264" s="11" t="s">
        <v>131</v>
      </c>
      <c r="AW264" s="11" t="s">
        <v>32</v>
      </c>
      <c r="AX264" s="11" t="s">
        <v>75</v>
      </c>
      <c r="AY264" s="220" t="s">
        <v>123</v>
      </c>
    </row>
    <row r="265" s="1" customFormat="1" ht="16.5" customHeight="1">
      <c r="B265" s="36"/>
      <c r="C265" s="242" t="s">
        <v>623</v>
      </c>
      <c r="D265" s="242" t="s">
        <v>207</v>
      </c>
      <c r="E265" s="243" t="s">
        <v>624</v>
      </c>
      <c r="F265" s="244" t="s">
        <v>625</v>
      </c>
      <c r="G265" s="245" t="s">
        <v>142</v>
      </c>
      <c r="H265" s="246">
        <v>1.3200000000000001</v>
      </c>
      <c r="I265" s="247"/>
      <c r="J265" s="248">
        <f>ROUND(I265*H265,2)</f>
        <v>0</v>
      </c>
      <c r="K265" s="244" t="s">
        <v>1</v>
      </c>
      <c r="L265" s="249"/>
      <c r="M265" s="250" t="s">
        <v>1</v>
      </c>
      <c r="N265" s="251" t="s">
        <v>42</v>
      </c>
      <c r="O265" s="77"/>
      <c r="P265" s="206">
        <f>O265*H265</f>
        <v>0</v>
      </c>
      <c r="Q265" s="206">
        <v>0.00020000000000000001</v>
      </c>
      <c r="R265" s="206">
        <f>Q265*H265</f>
        <v>0.00026400000000000002</v>
      </c>
      <c r="S265" s="206">
        <v>0</v>
      </c>
      <c r="T265" s="207">
        <f>S265*H265</f>
        <v>0</v>
      </c>
      <c r="AR265" s="15" t="s">
        <v>284</v>
      </c>
      <c r="AT265" s="15" t="s">
        <v>207</v>
      </c>
      <c r="AU265" s="15" t="s">
        <v>131</v>
      </c>
      <c r="AY265" s="15" t="s">
        <v>123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5" t="s">
        <v>131</v>
      </c>
      <c r="BK265" s="208">
        <f>ROUND(I265*H265,2)</f>
        <v>0</v>
      </c>
      <c r="BL265" s="15" t="s">
        <v>211</v>
      </c>
      <c r="BM265" s="15" t="s">
        <v>626</v>
      </c>
    </row>
    <row r="266" s="11" customFormat="1">
      <c r="B266" s="209"/>
      <c r="C266" s="210"/>
      <c r="D266" s="211" t="s">
        <v>138</v>
      </c>
      <c r="E266" s="210"/>
      <c r="F266" s="213" t="s">
        <v>627</v>
      </c>
      <c r="G266" s="210"/>
      <c r="H266" s="214">
        <v>1.3200000000000001</v>
      </c>
      <c r="I266" s="215"/>
      <c r="J266" s="210"/>
      <c r="K266" s="210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138</v>
      </c>
      <c r="AU266" s="220" t="s">
        <v>131</v>
      </c>
      <c r="AV266" s="11" t="s">
        <v>131</v>
      </c>
      <c r="AW266" s="11" t="s">
        <v>4</v>
      </c>
      <c r="AX266" s="11" t="s">
        <v>75</v>
      </c>
      <c r="AY266" s="220" t="s">
        <v>123</v>
      </c>
    </row>
    <row r="267" s="10" customFormat="1" ht="22.8" customHeight="1">
      <c r="B267" s="181"/>
      <c r="C267" s="182"/>
      <c r="D267" s="183" t="s">
        <v>69</v>
      </c>
      <c r="E267" s="195" t="s">
        <v>628</v>
      </c>
      <c r="F267" s="195" t="s">
        <v>629</v>
      </c>
      <c r="G267" s="182"/>
      <c r="H267" s="182"/>
      <c r="I267" s="185"/>
      <c r="J267" s="196">
        <f>BK267</f>
        <v>0</v>
      </c>
      <c r="K267" s="182"/>
      <c r="L267" s="187"/>
      <c r="M267" s="188"/>
      <c r="N267" s="189"/>
      <c r="O267" s="189"/>
      <c r="P267" s="190">
        <f>SUM(P268:P282)</f>
        <v>0</v>
      </c>
      <c r="Q267" s="189"/>
      <c r="R267" s="190">
        <f>SUM(R268:R282)</f>
        <v>0.43048083999999998</v>
      </c>
      <c r="S267" s="189"/>
      <c r="T267" s="191">
        <f>SUM(T268:T282)</f>
        <v>0</v>
      </c>
      <c r="AR267" s="192" t="s">
        <v>131</v>
      </c>
      <c r="AT267" s="193" t="s">
        <v>69</v>
      </c>
      <c r="AU267" s="193" t="s">
        <v>75</v>
      </c>
      <c r="AY267" s="192" t="s">
        <v>123</v>
      </c>
      <c r="BK267" s="194">
        <f>SUM(BK268:BK282)</f>
        <v>0</v>
      </c>
    </row>
    <row r="268" s="1" customFormat="1" ht="16.5" customHeight="1">
      <c r="B268" s="36"/>
      <c r="C268" s="197" t="s">
        <v>630</v>
      </c>
      <c r="D268" s="197" t="s">
        <v>126</v>
      </c>
      <c r="E268" s="198" t="s">
        <v>631</v>
      </c>
      <c r="F268" s="199" t="s">
        <v>632</v>
      </c>
      <c r="G268" s="200" t="s">
        <v>142</v>
      </c>
      <c r="H268" s="201">
        <v>42.740000000000002</v>
      </c>
      <c r="I268" s="202"/>
      <c r="J268" s="203">
        <f>ROUND(I268*H268,2)</f>
        <v>0</v>
      </c>
      <c r="K268" s="199" t="s">
        <v>1</v>
      </c>
      <c r="L268" s="41"/>
      <c r="M268" s="204" t="s">
        <v>1</v>
      </c>
      <c r="N268" s="205" t="s">
        <v>42</v>
      </c>
      <c r="O268" s="77"/>
      <c r="P268" s="206">
        <f>O268*H268</f>
        <v>0</v>
      </c>
      <c r="Q268" s="206">
        <v>2.0000000000000002E-05</v>
      </c>
      <c r="R268" s="206">
        <f>Q268*H268</f>
        <v>0.00085480000000000007</v>
      </c>
      <c r="S268" s="206">
        <v>0</v>
      </c>
      <c r="T268" s="207">
        <f>S268*H268</f>
        <v>0</v>
      </c>
      <c r="AR268" s="15" t="s">
        <v>211</v>
      </c>
      <c r="AT268" s="15" t="s">
        <v>126</v>
      </c>
      <c r="AU268" s="15" t="s">
        <v>131</v>
      </c>
      <c r="AY268" s="15" t="s">
        <v>123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5" t="s">
        <v>131</v>
      </c>
      <c r="BK268" s="208">
        <f>ROUND(I268*H268,2)</f>
        <v>0</v>
      </c>
      <c r="BL268" s="15" t="s">
        <v>211</v>
      </c>
      <c r="BM268" s="15" t="s">
        <v>633</v>
      </c>
    </row>
    <row r="269" s="11" customFormat="1">
      <c r="B269" s="209"/>
      <c r="C269" s="210"/>
      <c r="D269" s="211" t="s">
        <v>138</v>
      </c>
      <c r="E269" s="212" t="s">
        <v>1</v>
      </c>
      <c r="F269" s="213" t="s">
        <v>634</v>
      </c>
      <c r="G269" s="210"/>
      <c r="H269" s="214">
        <v>8.7200000000000006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138</v>
      </c>
      <c r="AU269" s="220" t="s">
        <v>131</v>
      </c>
      <c r="AV269" s="11" t="s">
        <v>131</v>
      </c>
      <c r="AW269" s="11" t="s">
        <v>32</v>
      </c>
      <c r="AX269" s="11" t="s">
        <v>70</v>
      </c>
      <c r="AY269" s="220" t="s">
        <v>123</v>
      </c>
    </row>
    <row r="270" s="11" customFormat="1">
      <c r="B270" s="209"/>
      <c r="C270" s="210"/>
      <c r="D270" s="211" t="s">
        <v>138</v>
      </c>
      <c r="E270" s="212" t="s">
        <v>1</v>
      </c>
      <c r="F270" s="213" t="s">
        <v>635</v>
      </c>
      <c r="G270" s="210"/>
      <c r="H270" s="214">
        <v>12.52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138</v>
      </c>
      <c r="AU270" s="220" t="s">
        <v>131</v>
      </c>
      <c r="AV270" s="11" t="s">
        <v>131</v>
      </c>
      <c r="AW270" s="11" t="s">
        <v>32</v>
      </c>
      <c r="AX270" s="11" t="s">
        <v>70</v>
      </c>
      <c r="AY270" s="220" t="s">
        <v>123</v>
      </c>
    </row>
    <row r="271" s="11" customFormat="1">
      <c r="B271" s="209"/>
      <c r="C271" s="210"/>
      <c r="D271" s="211" t="s">
        <v>138</v>
      </c>
      <c r="E271" s="212" t="s">
        <v>1</v>
      </c>
      <c r="F271" s="213" t="s">
        <v>636</v>
      </c>
      <c r="G271" s="210"/>
      <c r="H271" s="214">
        <v>21.5</v>
      </c>
      <c r="I271" s="215"/>
      <c r="J271" s="210"/>
      <c r="K271" s="210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138</v>
      </c>
      <c r="AU271" s="220" t="s">
        <v>131</v>
      </c>
      <c r="AV271" s="11" t="s">
        <v>131</v>
      </c>
      <c r="AW271" s="11" t="s">
        <v>32</v>
      </c>
      <c r="AX271" s="11" t="s">
        <v>70</v>
      </c>
      <c r="AY271" s="220" t="s">
        <v>123</v>
      </c>
    </row>
    <row r="272" s="13" customFormat="1">
      <c r="B272" s="231"/>
      <c r="C272" s="232"/>
      <c r="D272" s="211" t="s">
        <v>138</v>
      </c>
      <c r="E272" s="233" t="s">
        <v>1</v>
      </c>
      <c r="F272" s="234" t="s">
        <v>179</v>
      </c>
      <c r="G272" s="232"/>
      <c r="H272" s="235">
        <v>42.740000000000002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138</v>
      </c>
      <c r="AU272" s="241" t="s">
        <v>131</v>
      </c>
      <c r="AV272" s="13" t="s">
        <v>130</v>
      </c>
      <c r="AW272" s="13" t="s">
        <v>32</v>
      </c>
      <c r="AX272" s="13" t="s">
        <v>75</v>
      </c>
      <c r="AY272" s="241" t="s">
        <v>123</v>
      </c>
    </row>
    <row r="273" s="1" customFormat="1" ht="16.5" customHeight="1">
      <c r="B273" s="36"/>
      <c r="C273" s="242" t="s">
        <v>637</v>
      </c>
      <c r="D273" s="242" t="s">
        <v>207</v>
      </c>
      <c r="E273" s="243" t="s">
        <v>638</v>
      </c>
      <c r="F273" s="244" t="s">
        <v>639</v>
      </c>
      <c r="G273" s="245" t="s">
        <v>142</v>
      </c>
      <c r="H273" s="246">
        <v>44.450000000000003</v>
      </c>
      <c r="I273" s="247"/>
      <c r="J273" s="248">
        <f>ROUND(I273*H273,2)</f>
        <v>0</v>
      </c>
      <c r="K273" s="244" t="s">
        <v>1</v>
      </c>
      <c r="L273" s="249"/>
      <c r="M273" s="250" t="s">
        <v>1</v>
      </c>
      <c r="N273" s="251" t="s">
        <v>42</v>
      </c>
      <c r="O273" s="77"/>
      <c r="P273" s="206">
        <f>O273*H273</f>
        <v>0</v>
      </c>
      <c r="Q273" s="206">
        <v>0.00029999999999999997</v>
      </c>
      <c r="R273" s="206">
        <f>Q273*H273</f>
        <v>0.013335</v>
      </c>
      <c r="S273" s="206">
        <v>0</v>
      </c>
      <c r="T273" s="207">
        <f>S273*H273</f>
        <v>0</v>
      </c>
      <c r="AR273" s="15" t="s">
        <v>284</v>
      </c>
      <c r="AT273" s="15" t="s">
        <v>207</v>
      </c>
      <c r="AU273" s="15" t="s">
        <v>131</v>
      </c>
      <c r="AY273" s="15" t="s">
        <v>123</v>
      </c>
      <c r="BE273" s="208">
        <f>IF(N273="základní",J273,0)</f>
        <v>0</v>
      </c>
      <c r="BF273" s="208">
        <f>IF(N273="snížená",J273,0)</f>
        <v>0</v>
      </c>
      <c r="BG273" s="208">
        <f>IF(N273="zákl. přenesená",J273,0)</f>
        <v>0</v>
      </c>
      <c r="BH273" s="208">
        <f>IF(N273="sníž. přenesená",J273,0)</f>
        <v>0</v>
      </c>
      <c r="BI273" s="208">
        <f>IF(N273="nulová",J273,0)</f>
        <v>0</v>
      </c>
      <c r="BJ273" s="15" t="s">
        <v>131</v>
      </c>
      <c r="BK273" s="208">
        <f>ROUND(I273*H273,2)</f>
        <v>0</v>
      </c>
      <c r="BL273" s="15" t="s">
        <v>211</v>
      </c>
      <c r="BM273" s="15" t="s">
        <v>640</v>
      </c>
    </row>
    <row r="274" s="11" customFormat="1">
      <c r="B274" s="209"/>
      <c r="C274" s="210"/>
      <c r="D274" s="211" t="s">
        <v>138</v>
      </c>
      <c r="E274" s="210"/>
      <c r="F274" s="213" t="s">
        <v>641</v>
      </c>
      <c r="G274" s="210"/>
      <c r="H274" s="214">
        <v>44.450000000000003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138</v>
      </c>
      <c r="AU274" s="220" t="s">
        <v>131</v>
      </c>
      <c r="AV274" s="11" t="s">
        <v>131</v>
      </c>
      <c r="AW274" s="11" t="s">
        <v>4</v>
      </c>
      <c r="AX274" s="11" t="s">
        <v>75</v>
      </c>
      <c r="AY274" s="220" t="s">
        <v>123</v>
      </c>
    </row>
    <row r="275" s="1" customFormat="1" ht="16.5" customHeight="1">
      <c r="B275" s="36"/>
      <c r="C275" s="197" t="s">
        <v>642</v>
      </c>
      <c r="D275" s="197" t="s">
        <v>126</v>
      </c>
      <c r="E275" s="198" t="s">
        <v>643</v>
      </c>
      <c r="F275" s="199" t="s">
        <v>644</v>
      </c>
      <c r="G275" s="200" t="s">
        <v>135</v>
      </c>
      <c r="H275" s="201">
        <v>39.600000000000001</v>
      </c>
      <c r="I275" s="202"/>
      <c r="J275" s="203">
        <f>ROUND(I275*H275,2)</f>
        <v>0</v>
      </c>
      <c r="K275" s="199" t="s">
        <v>1</v>
      </c>
      <c r="L275" s="41"/>
      <c r="M275" s="204" t="s">
        <v>1</v>
      </c>
      <c r="N275" s="205" t="s">
        <v>42</v>
      </c>
      <c r="O275" s="77"/>
      <c r="P275" s="206">
        <f>O275*H275</f>
        <v>0</v>
      </c>
      <c r="Q275" s="206">
        <v>0.00027</v>
      </c>
      <c r="R275" s="206">
        <f>Q275*H275</f>
        <v>0.010692</v>
      </c>
      <c r="S275" s="206">
        <v>0</v>
      </c>
      <c r="T275" s="207">
        <f>S275*H275</f>
        <v>0</v>
      </c>
      <c r="AR275" s="15" t="s">
        <v>211</v>
      </c>
      <c r="AT275" s="15" t="s">
        <v>126</v>
      </c>
      <c r="AU275" s="15" t="s">
        <v>131</v>
      </c>
      <c r="AY275" s="15" t="s">
        <v>123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5" t="s">
        <v>131</v>
      </c>
      <c r="BK275" s="208">
        <f>ROUND(I275*H275,2)</f>
        <v>0</v>
      </c>
      <c r="BL275" s="15" t="s">
        <v>211</v>
      </c>
      <c r="BM275" s="15" t="s">
        <v>645</v>
      </c>
    </row>
    <row r="276" s="11" customFormat="1">
      <c r="B276" s="209"/>
      <c r="C276" s="210"/>
      <c r="D276" s="211" t="s">
        <v>138</v>
      </c>
      <c r="E276" s="212" t="s">
        <v>1</v>
      </c>
      <c r="F276" s="213" t="s">
        <v>646</v>
      </c>
      <c r="G276" s="210"/>
      <c r="H276" s="214">
        <v>39.600000000000001</v>
      </c>
      <c r="I276" s="215"/>
      <c r="J276" s="210"/>
      <c r="K276" s="210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138</v>
      </c>
      <c r="AU276" s="220" t="s">
        <v>131</v>
      </c>
      <c r="AV276" s="11" t="s">
        <v>131</v>
      </c>
      <c r="AW276" s="11" t="s">
        <v>32</v>
      </c>
      <c r="AX276" s="11" t="s">
        <v>75</v>
      </c>
      <c r="AY276" s="220" t="s">
        <v>123</v>
      </c>
    </row>
    <row r="277" s="1" customFormat="1" ht="16.5" customHeight="1">
      <c r="B277" s="36"/>
      <c r="C277" s="242" t="s">
        <v>647</v>
      </c>
      <c r="D277" s="242" t="s">
        <v>207</v>
      </c>
      <c r="E277" s="243" t="s">
        <v>648</v>
      </c>
      <c r="F277" s="244" t="s">
        <v>649</v>
      </c>
      <c r="G277" s="245" t="s">
        <v>135</v>
      </c>
      <c r="H277" s="246">
        <v>41.183999999999998</v>
      </c>
      <c r="I277" s="247"/>
      <c r="J277" s="248">
        <f>ROUND(I277*H277,2)</f>
        <v>0</v>
      </c>
      <c r="K277" s="244" t="s">
        <v>1</v>
      </c>
      <c r="L277" s="249"/>
      <c r="M277" s="250" t="s">
        <v>1</v>
      </c>
      <c r="N277" s="251" t="s">
        <v>42</v>
      </c>
      <c r="O277" s="77"/>
      <c r="P277" s="206">
        <f>O277*H277</f>
        <v>0</v>
      </c>
      <c r="Q277" s="206">
        <v>0.0025600000000000002</v>
      </c>
      <c r="R277" s="206">
        <f>Q277*H277</f>
        <v>0.10543104</v>
      </c>
      <c r="S277" s="206">
        <v>0</v>
      </c>
      <c r="T277" s="207">
        <f>S277*H277</f>
        <v>0</v>
      </c>
      <c r="AR277" s="15" t="s">
        <v>284</v>
      </c>
      <c r="AT277" s="15" t="s">
        <v>207</v>
      </c>
      <c r="AU277" s="15" t="s">
        <v>131</v>
      </c>
      <c r="AY277" s="15" t="s">
        <v>123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5" t="s">
        <v>131</v>
      </c>
      <c r="BK277" s="208">
        <f>ROUND(I277*H277,2)</f>
        <v>0</v>
      </c>
      <c r="BL277" s="15" t="s">
        <v>211</v>
      </c>
      <c r="BM277" s="15" t="s">
        <v>650</v>
      </c>
    </row>
    <row r="278" s="11" customFormat="1">
      <c r="B278" s="209"/>
      <c r="C278" s="210"/>
      <c r="D278" s="211" t="s">
        <v>138</v>
      </c>
      <c r="E278" s="210"/>
      <c r="F278" s="213" t="s">
        <v>651</v>
      </c>
      <c r="G278" s="210"/>
      <c r="H278" s="214">
        <v>41.183999999999998</v>
      </c>
      <c r="I278" s="215"/>
      <c r="J278" s="210"/>
      <c r="K278" s="210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138</v>
      </c>
      <c r="AU278" s="220" t="s">
        <v>131</v>
      </c>
      <c r="AV278" s="11" t="s">
        <v>131</v>
      </c>
      <c r="AW278" s="11" t="s">
        <v>4</v>
      </c>
      <c r="AX278" s="11" t="s">
        <v>75</v>
      </c>
      <c r="AY278" s="220" t="s">
        <v>123</v>
      </c>
    </row>
    <row r="279" s="1" customFormat="1" ht="16.5" customHeight="1">
      <c r="B279" s="36"/>
      <c r="C279" s="197" t="s">
        <v>652</v>
      </c>
      <c r="D279" s="197" t="s">
        <v>126</v>
      </c>
      <c r="E279" s="198" t="s">
        <v>653</v>
      </c>
      <c r="F279" s="199" t="s">
        <v>654</v>
      </c>
      <c r="G279" s="200" t="s">
        <v>135</v>
      </c>
      <c r="H279" s="201">
        <v>39.600000000000001</v>
      </c>
      <c r="I279" s="202"/>
      <c r="J279" s="203">
        <f>ROUND(I279*H279,2)</f>
        <v>0</v>
      </c>
      <c r="K279" s="199" t="s">
        <v>1</v>
      </c>
      <c r="L279" s="41"/>
      <c r="M279" s="204" t="s">
        <v>1</v>
      </c>
      <c r="N279" s="205" t="s">
        <v>42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AR279" s="15" t="s">
        <v>211</v>
      </c>
      <c r="AT279" s="15" t="s">
        <v>126</v>
      </c>
      <c r="AU279" s="15" t="s">
        <v>131</v>
      </c>
      <c r="AY279" s="15" t="s">
        <v>123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131</v>
      </c>
      <c r="BK279" s="208">
        <f>ROUND(I279*H279,2)</f>
        <v>0</v>
      </c>
      <c r="BL279" s="15" t="s">
        <v>211</v>
      </c>
      <c r="BM279" s="15" t="s">
        <v>655</v>
      </c>
    </row>
    <row r="280" s="1" customFormat="1" ht="16.5" customHeight="1">
      <c r="B280" s="36"/>
      <c r="C280" s="197" t="s">
        <v>656</v>
      </c>
      <c r="D280" s="197" t="s">
        <v>126</v>
      </c>
      <c r="E280" s="198" t="s">
        <v>657</v>
      </c>
      <c r="F280" s="199" t="s">
        <v>658</v>
      </c>
      <c r="G280" s="200" t="s">
        <v>135</v>
      </c>
      <c r="H280" s="201">
        <v>39.600000000000001</v>
      </c>
      <c r="I280" s="202"/>
      <c r="J280" s="203">
        <f>ROUND(I280*H280,2)</f>
        <v>0</v>
      </c>
      <c r="K280" s="199" t="s">
        <v>1</v>
      </c>
      <c r="L280" s="41"/>
      <c r="M280" s="204" t="s">
        <v>1</v>
      </c>
      <c r="N280" s="205" t="s">
        <v>42</v>
      </c>
      <c r="O280" s="77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AR280" s="15" t="s">
        <v>211</v>
      </c>
      <c r="AT280" s="15" t="s">
        <v>126</v>
      </c>
      <c r="AU280" s="15" t="s">
        <v>131</v>
      </c>
      <c r="AY280" s="15" t="s">
        <v>123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5" t="s">
        <v>131</v>
      </c>
      <c r="BK280" s="208">
        <f>ROUND(I280*H280,2)</f>
        <v>0</v>
      </c>
      <c r="BL280" s="15" t="s">
        <v>211</v>
      </c>
      <c r="BM280" s="15" t="s">
        <v>659</v>
      </c>
    </row>
    <row r="281" s="1" customFormat="1" ht="16.5" customHeight="1">
      <c r="B281" s="36"/>
      <c r="C281" s="197" t="s">
        <v>660</v>
      </c>
      <c r="D281" s="197" t="s">
        <v>126</v>
      </c>
      <c r="E281" s="198" t="s">
        <v>661</v>
      </c>
      <c r="F281" s="199" t="s">
        <v>662</v>
      </c>
      <c r="G281" s="200" t="s">
        <v>135</v>
      </c>
      <c r="H281" s="201">
        <v>39.600000000000001</v>
      </c>
      <c r="I281" s="202"/>
      <c r="J281" s="203">
        <f>ROUND(I281*H281,2)</f>
        <v>0</v>
      </c>
      <c r="K281" s="199" t="s">
        <v>136</v>
      </c>
      <c r="L281" s="41"/>
      <c r="M281" s="204" t="s">
        <v>1</v>
      </c>
      <c r="N281" s="205" t="s">
        <v>42</v>
      </c>
      <c r="O281" s="77"/>
      <c r="P281" s="206">
        <f>O281*H281</f>
        <v>0</v>
      </c>
      <c r="Q281" s="206">
        <v>0.0075799999999999999</v>
      </c>
      <c r="R281" s="206">
        <f>Q281*H281</f>
        <v>0.30016799999999999</v>
      </c>
      <c r="S281" s="206">
        <v>0</v>
      </c>
      <c r="T281" s="207">
        <f>S281*H281</f>
        <v>0</v>
      </c>
      <c r="AR281" s="15" t="s">
        <v>211</v>
      </c>
      <c r="AT281" s="15" t="s">
        <v>126</v>
      </c>
      <c r="AU281" s="15" t="s">
        <v>131</v>
      </c>
      <c r="AY281" s="15" t="s">
        <v>123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5" t="s">
        <v>131</v>
      </c>
      <c r="BK281" s="208">
        <f>ROUND(I281*H281,2)</f>
        <v>0</v>
      </c>
      <c r="BL281" s="15" t="s">
        <v>211</v>
      </c>
      <c r="BM281" s="15" t="s">
        <v>663</v>
      </c>
    </row>
    <row r="282" s="1" customFormat="1" ht="16.5" customHeight="1">
      <c r="B282" s="36"/>
      <c r="C282" s="197" t="s">
        <v>664</v>
      </c>
      <c r="D282" s="197" t="s">
        <v>126</v>
      </c>
      <c r="E282" s="198" t="s">
        <v>665</v>
      </c>
      <c r="F282" s="199" t="s">
        <v>666</v>
      </c>
      <c r="G282" s="200" t="s">
        <v>327</v>
      </c>
      <c r="H282" s="201">
        <v>0.42999999999999999</v>
      </c>
      <c r="I282" s="202"/>
      <c r="J282" s="203">
        <f>ROUND(I282*H282,2)</f>
        <v>0</v>
      </c>
      <c r="K282" s="199" t="s">
        <v>1</v>
      </c>
      <c r="L282" s="41"/>
      <c r="M282" s="204" t="s">
        <v>1</v>
      </c>
      <c r="N282" s="205" t="s">
        <v>42</v>
      </c>
      <c r="O282" s="77"/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AR282" s="15" t="s">
        <v>211</v>
      </c>
      <c r="AT282" s="15" t="s">
        <v>126</v>
      </c>
      <c r="AU282" s="15" t="s">
        <v>131</v>
      </c>
      <c r="AY282" s="15" t="s">
        <v>123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5" t="s">
        <v>131</v>
      </c>
      <c r="BK282" s="208">
        <f>ROUND(I282*H282,2)</f>
        <v>0</v>
      </c>
      <c r="BL282" s="15" t="s">
        <v>211</v>
      </c>
      <c r="BM282" s="15" t="s">
        <v>667</v>
      </c>
    </row>
    <row r="283" s="10" customFormat="1" ht="22.8" customHeight="1">
      <c r="B283" s="181"/>
      <c r="C283" s="182"/>
      <c r="D283" s="183" t="s">
        <v>69</v>
      </c>
      <c r="E283" s="195" t="s">
        <v>668</v>
      </c>
      <c r="F283" s="195" t="s">
        <v>669</v>
      </c>
      <c r="G283" s="182"/>
      <c r="H283" s="182"/>
      <c r="I283" s="185"/>
      <c r="J283" s="196">
        <f>BK283</f>
        <v>0</v>
      </c>
      <c r="K283" s="182"/>
      <c r="L283" s="187"/>
      <c r="M283" s="188"/>
      <c r="N283" s="189"/>
      <c r="O283" s="189"/>
      <c r="P283" s="190">
        <f>SUM(P284:P307)</f>
        <v>0</v>
      </c>
      <c r="Q283" s="189"/>
      <c r="R283" s="190">
        <f>SUM(R284:R307)</f>
        <v>0.41121639999999998</v>
      </c>
      <c r="S283" s="189"/>
      <c r="T283" s="191">
        <f>SUM(T284:T307)</f>
        <v>0</v>
      </c>
      <c r="AR283" s="192" t="s">
        <v>131</v>
      </c>
      <c r="AT283" s="193" t="s">
        <v>69</v>
      </c>
      <c r="AU283" s="193" t="s">
        <v>75</v>
      </c>
      <c r="AY283" s="192" t="s">
        <v>123</v>
      </c>
      <c r="BK283" s="194">
        <f>SUM(BK284:BK307)</f>
        <v>0</v>
      </c>
    </row>
    <row r="284" s="1" customFormat="1" ht="16.5" customHeight="1">
      <c r="B284" s="36"/>
      <c r="C284" s="197" t="s">
        <v>670</v>
      </c>
      <c r="D284" s="197" t="s">
        <v>126</v>
      </c>
      <c r="E284" s="198" t="s">
        <v>671</v>
      </c>
      <c r="F284" s="199" t="s">
        <v>672</v>
      </c>
      <c r="G284" s="200" t="s">
        <v>135</v>
      </c>
      <c r="H284" s="201">
        <v>21.18</v>
      </c>
      <c r="I284" s="202"/>
      <c r="J284" s="203">
        <f>ROUND(I284*H284,2)</f>
        <v>0</v>
      </c>
      <c r="K284" s="199" t="s">
        <v>1</v>
      </c>
      <c r="L284" s="41"/>
      <c r="M284" s="204" t="s">
        <v>1</v>
      </c>
      <c r="N284" s="205" t="s">
        <v>42</v>
      </c>
      <c r="O284" s="77"/>
      <c r="P284" s="206">
        <f>O284*H284</f>
        <v>0</v>
      </c>
      <c r="Q284" s="206">
        <v>0.0030000000000000001</v>
      </c>
      <c r="R284" s="206">
        <f>Q284*H284</f>
        <v>0.063539999999999999</v>
      </c>
      <c r="S284" s="206">
        <v>0</v>
      </c>
      <c r="T284" s="207">
        <f>S284*H284</f>
        <v>0</v>
      </c>
      <c r="AR284" s="15" t="s">
        <v>211</v>
      </c>
      <c r="AT284" s="15" t="s">
        <v>126</v>
      </c>
      <c r="AU284" s="15" t="s">
        <v>131</v>
      </c>
      <c r="AY284" s="15" t="s">
        <v>123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5" t="s">
        <v>131</v>
      </c>
      <c r="BK284" s="208">
        <f>ROUND(I284*H284,2)</f>
        <v>0</v>
      </c>
      <c r="BL284" s="15" t="s">
        <v>211</v>
      </c>
      <c r="BM284" s="15" t="s">
        <v>673</v>
      </c>
    </row>
    <row r="285" s="11" customFormat="1">
      <c r="B285" s="209"/>
      <c r="C285" s="210"/>
      <c r="D285" s="211" t="s">
        <v>138</v>
      </c>
      <c r="E285" s="212" t="s">
        <v>1</v>
      </c>
      <c r="F285" s="213" t="s">
        <v>674</v>
      </c>
      <c r="G285" s="210"/>
      <c r="H285" s="214">
        <v>10.68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138</v>
      </c>
      <c r="AU285" s="220" t="s">
        <v>131</v>
      </c>
      <c r="AV285" s="11" t="s">
        <v>131</v>
      </c>
      <c r="AW285" s="11" t="s">
        <v>32</v>
      </c>
      <c r="AX285" s="11" t="s">
        <v>70</v>
      </c>
      <c r="AY285" s="220" t="s">
        <v>123</v>
      </c>
    </row>
    <row r="286" s="11" customFormat="1">
      <c r="B286" s="209"/>
      <c r="C286" s="210"/>
      <c r="D286" s="211" t="s">
        <v>138</v>
      </c>
      <c r="E286" s="212" t="s">
        <v>1</v>
      </c>
      <c r="F286" s="213" t="s">
        <v>675</v>
      </c>
      <c r="G286" s="210"/>
      <c r="H286" s="214">
        <v>7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138</v>
      </c>
      <c r="AU286" s="220" t="s">
        <v>131</v>
      </c>
      <c r="AV286" s="11" t="s">
        <v>131</v>
      </c>
      <c r="AW286" s="11" t="s">
        <v>32</v>
      </c>
      <c r="AX286" s="11" t="s">
        <v>70</v>
      </c>
      <c r="AY286" s="220" t="s">
        <v>123</v>
      </c>
    </row>
    <row r="287" s="11" customFormat="1">
      <c r="B287" s="209"/>
      <c r="C287" s="210"/>
      <c r="D287" s="211" t="s">
        <v>138</v>
      </c>
      <c r="E287" s="212" t="s">
        <v>1</v>
      </c>
      <c r="F287" s="213" t="s">
        <v>676</v>
      </c>
      <c r="G287" s="210"/>
      <c r="H287" s="214">
        <v>3.5</v>
      </c>
      <c r="I287" s="215"/>
      <c r="J287" s="210"/>
      <c r="K287" s="210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138</v>
      </c>
      <c r="AU287" s="220" t="s">
        <v>131</v>
      </c>
      <c r="AV287" s="11" t="s">
        <v>131</v>
      </c>
      <c r="AW287" s="11" t="s">
        <v>32</v>
      </c>
      <c r="AX287" s="11" t="s">
        <v>70</v>
      </c>
      <c r="AY287" s="220" t="s">
        <v>123</v>
      </c>
    </row>
    <row r="288" s="13" customFormat="1">
      <c r="B288" s="231"/>
      <c r="C288" s="232"/>
      <c r="D288" s="211" t="s">
        <v>138</v>
      </c>
      <c r="E288" s="233" t="s">
        <v>1</v>
      </c>
      <c r="F288" s="234" t="s">
        <v>179</v>
      </c>
      <c r="G288" s="232"/>
      <c r="H288" s="235">
        <v>21.18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138</v>
      </c>
      <c r="AU288" s="241" t="s">
        <v>131</v>
      </c>
      <c r="AV288" s="13" t="s">
        <v>130</v>
      </c>
      <c r="AW288" s="13" t="s">
        <v>32</v>
      </c>
      <c r="AX288" s="13" t="s">
        <v>75</v>
      </c>
      <c r="AY288" s="241" t="s">
        <v>123</v>
      </c>
    </row>
    <row r="289" s="1" customFormat="1" ht="16.5" customHeight="1">
      <c r="B289" s="36"/>
      <c r="C289" s="242" t="s">
        <v>677</v>
      </c>
      <c r="D289" s="242" t="s">
        <v>207</v>
      </c>
      <c r="E289" s="243" t="s">
        <v>678</v>
      </c>
      <c r="F289" s="244" t="s">
        <v>679</v>
      </c>
      <c r="G289" s="245" t="s">
        <v>135</v>
      </c>
      <c r="H289" s="246">
        <v>23.297999999999998</v>
      </c>
      <c r="I289" s="247"/>
      <c r="J289" s="248">
        <f>ROUND(I289*H289,2)</f>
        <v>0</v>
      </c>
      <c r="K289" s="244" t="s">
        <v>1</v>
      </c>
      <c r="L289" s="249"/>
      <c r="M289" s="250" t="s">
        <v>1</v>
      </c>
      <c r="N289" s="251" t="s">
        <v>42</v>
      </c>
      <c r="O289" s="77"/>
      <c r="P289" s="206">
        <f>O289*H289</f>
        <v>0</v>
      </c>
      <c r="Q289" s="206">
        <v>0.0118</v>
      </c>
      <c r="R289" s="206">
        <f>Q289*H289</f>
        <v>0.27491639999999995</v>
      </c>
      <c r="S289" s="206">
        <v>0</v>
      </c>
      <c r="T289" s="207">
        <f>S289*H289</f>
        <v>0</v>
      </c>
      <c r="AR289" s="15" t="s">
        <v>284</v>
      </c>
      <c r="AT289" s="15" t="s">
        <v>207</v>
      </c>
      <c r="AU289" s="15" t="s">
        <v>131</v>
      </c>
      <c r="AY289" s="15" t="s">
        <v>123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5" t="s">
        <v>131</v>
      </c>
      <c r="BK289" s="208">
        <f>ROUND(I289*H289,2)</f>
        <v>0</v>
      </c>
      <c r="BL289" s="15" t="s">
        <v>211</v>
      </c>
      <c r="BM289" s="15" t="s">
        <v>680</v>
      </c>
    </row>
    <row r="290" s="11" customFormat="1">
      <c r="B290" s="209"/>
      <c r="C290" s="210"/>
      <c r="D290" s="211" t="s">
        <v>138</v>
      </c>
      <c r="E290" s="210"/>
      <c r="F290" s="213" t="s">
        <v>681</v>
      </c>
      <c r="G290" s="210"/>
      <c r="H290" s="214">
        <v>23.297999999999998</v>
      </c>
      <c r="I290" s="215"/>
      <c r="J290" s="210"/>
      <c r="K290" s="210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138</v>
      </c>
      <c r="AU290" s="220" t="s">
        <v>131</v>
      </c>
      <c r="AV290" s="11" t="s">
        <v>131</v>
      </c>
      <c r="AW290" s="11" t="s">
        <v>4</v>
      </c>
      <c r="AX290" s="11" t="s">
        <v>75</v>
      </c>
      <c r="AY290" s="220" t="s">
        <v>123</v>
      </c>
    </row>
    <row r="291" s="1" customFormat="1" ht="16.5" customHeight="1">
      <c r="B291" s="36"/>
      <c r="C291" s="197" t="s">
        <v>682</v>
      </c>
      <c r="D291" s="197" t="s">
        <v>126</v>
      </c>
      <c r="E291" s="198" t="s">
        <v>683</v>
      </c>
      <c r="F291" s="199" t="s">
        <v>684</v>
      </c>
      <c r="G291" s="200" t="s">
        <v>135</v>
      </c>
      <c r="H291" s="201">
        <v>21.539999999999999</v>
      </c>
      <c r="I291" s="202"/>
      <c r="J291" s="203">
        <f>ROUND(I291*H291,2)</f>
        <v>0</v>
      </c>
      <c r="K291" s="199" t="s">
        <v>1</v>
      </c>
      <c r="L291" s="41"/>
      <c r="M291" s="204" t="s">
        <v>1</v>
      </c>
      <c r="N291" s="205" t="s">
        <v>42</v>
      </c>
      <c r="O291" s="77"/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AR291" s="15" t="s">
        <v>211</v>
      </c>
      <c r="AT291" s="15" t="s">
        <v>126</v>
      </c>
      <c r="AU291" s="15" t="s">
        <v>131</v>
      </c>
      <c r="AY291" s="15" t="s">
        <v>123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5" t="s">
        <v>131</v>
      </c>
      <c r="BK291" s="208">
        <f>ROUND(I291*H291,2)</f>
        <v>0</v>
      </c>
      <c r="BL291" s="15" t="s">
        <v>211</v>
      </c>
      <c r="BM291" s="15" t="s">
        <v>685</v>
      </c>
    </row>
    <row r="292" s="1" customFormat="1" ht="16.5" customHeight="1">
      <c r="B292" s="36"/>
      <c r="C292" s="197" t="s">
        <v>686</v>
      </c>
      <c r="D292" s="197" t="s">
        <v>126</v>
      </c>
      <c r="E292" s="198" t="s">
        <v>687</v>
      </c>
      <c r="F292" s="199" t="s">
        <v>688</v>
      </c>
      <c r="G292" s="200" t="s">
        <v>135</v>
      </c>
      <c r="H292" s="201">
        <v>6.9000000000000004</v>
      </c>
      <c r="I292" s="202"/>
      <c r="J292" s="203">
        <f>ROUND(I292*H292,2)</f>
        <v>0</v>
      </c>
      <c r="K292" s="199" t="s">
        <v>170</v>
      </c>
      <c r="L292" s="41"/>
      <c r="M292" s="204" t="s">
        <v>1</v>
      </c>
      <c r="N292" s="205" t="s">
        <v>42</v>
      </c>
      <c r="O292" s="77"/>
      <c r="P292" s="206">
        <f>O292*H292</f>
        <v>0</v>
      </c>
      <c r="Q292" s="206">
        <v>0.0080000000000000002</v>
      </c>
      <c r="R292" s="206">
        <f>Q292*H292</f>
        <v>0.055200000000000006</v>
      </c>
      <c r="S292" s="206">
        <v>0</v>
      </c>
      <c r="T292" s="207">
        <f>S292*H292</f>
        <v>0</v>
      </c>
      <c r="AR292" s="15" t="s">
        <v>211</v>
      </c>
      <c r="AT292" s="15" t="s">
        <v>126</v>
      </c>
      <c r="AU292" s="15" t="s">
        <v>131</v>
      </c>
      <c r="AY292" s="15" t="s">
        <v>123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5" t="s">
        <v>131</v>
      </c>
      <c r="BK292" s="208">
        <f>ROUND(I292*H292,2)</f>
        <v>0</v>
      </c>
      <c r="BL292" s="15" t="s">
        <v>211</v>
      </c>
      <c r="BM292" s="15" t="s">
        <v>689</v>
      </c>
    </row>
    <row r="293" s="12" customFormat="1">
      <c r="B293" s="221"/>
      <c r="C293" s="222"/>
      <c r="D293" s="211" t="s">
        <v>138</v>
      </c>
      <c r="E293" s="223" t="s">
        <v>1</v>
      </c>
      <c r="F293" s="224" t="s">
        <v>690</v>
      </c>
      <c r="G293" s="222"/>
      <c r="H293" s="223" t="s">
        <v>1</v>
      </c>
      <c r="I293" s="225"/>
      <c r="J293" s="222"/>
      <c r="K293" s="222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138</v>
      </c>
      <c r="AU293" s="230" t="s">
        <v>131</v>
      </c>
      <c r="AV293" s="12" t="s">
        <v>75</v>
      </c>
      <c r="AW293" s="12" t="s">
        <v>32</v>
      </c>
      <c r="AX293" s="12" t="s">
        <v>70</v>
      </c>
      <c r="AY293" s="230" t="s">
        <v>123</v>
      </c>
    </row>
    <row r="294" s="11" customFormat="1">
      <c r="B294" s="209"/>
      <c r="C294" s="210"/>
      <c r="D294" s="211" t="s">
        <v>138</v>
      </c>
      <c r="E294" s="212" t="s">
        <v>1</v>
      </c>
      <c r="F294" s="213" t="s">
        <v>691</v>
      </c>
      <c r="G294" s="210"/>
      <c r="H294" s="214">
        <v>1.2</v>
      </c>
      <c r="I294" s="215"/>
      <c r="J294" s="210"/>
      <c r="K294" s="210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138</v>
      </c>
      <c r="AU294" s="220" t="s">
        <v>131</v>
      </c>
      <c r="AV294" s="11" t="s">
        <v>131</v>
      </c>
      <c r="AW294" s="11" t="s">
        <v>32</v>
      </c>
      <c r="AX294" s="11" t="s">
        <v>70</v>
      </c>
      <c r="AY294" s="220" t="s">
        <v>123</v>
      </c>
    </row>
    <row r="295" s="11" customFormat="1">
      <c r="B295" s="209"/>
      <c r="C295" s="210"/>
      <c r="D295" s="211" t="s">
        <v>138</v>
      </c>
      <c r="E295" s="212" t="s">
        <v>1</v>
      </c>
      <c r="F295" s="213" t="s">
        <v>692</v>
      </c>
      <c r="G295" s="210"/>
      <c r="H295" s="214">
        <v>5.7000000000000002</v>
      </c>
      <c r="I295" s="215"/>
      <c r="J295" s="210"/>
      <c r="K295" s="210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138</v>
      </c>
      <c r="AU295" s="220" t="s">
        <v>131</v>
      </c>
      <c r="AV295" s="11" t="s">
        <v>131</v>
      </c>
      <c r="AW295" s="11" t="s">
        <v>32</v>
      </c>
      <c r="AX295" s="11" t="s">
        <v>70</v>
      </c>
      <c r="AY295" s="220" t="s">
        <v>123</v>
      </c>
    </row>
    <row r="296" s="13" customFormat="1">
      <c r="B296" s="231"/>
      <c r="C296" s="232"/>
      <c r="D296" s="211" t="s">
        <v>138</v>
      </c>
      <c r="E296" s="233" t="s">
        <v>1</v>
      </c>
      <c r="F296" s="234" t="s">
        <v>179</v>
      </c>
      <c r="G296" s="232"/>
      <c r="H296" s="235">
        <v>6.9000000000000004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138</v>
      </c>
      <c r="AU296" s="241" t="s">
        <v>131</v>
      </c>
      <c r="AV296" s="13" t="s">
        <v>130</v>
      </c>
      <c r="AW296" s="13" t="s">
        <v>32</v>
      </c>
      <c r="AX296" s="13" t="s">
        <v>75</v>
      </c>
      <c r="AY296" s="241" t="s">
        <v>123</v>
      </c>
    </row>
    <row r="297" s="1" customFormat="1" ht="16.5" customHeight="1">
      <c r="B297" s="36"/>
      <c r="C297" s="197" t="s">
        <v>693</v>
      </c>
      <c r="D297" s="197" t="s">
        <v>126</v>
      </c>
      <c r="E297" s="198" t="s">
        <v>694</v>
      </c>
      <c r="F297" s="199" t="s">
        <v>695</v>
      </c>
      <c r="G297" s="200" t="s">
        <v>142</v>
      </c>
      <c r="H297" s="201">
        <v>28</v>
      </c>
      <c r="I297" s="202"/>
      <c r="J297" s="203">
        <f>ROUND(I297*H297,2)</f>
        <v>0</v>
      </c>
      <c r="K297" s="199" t="s">
        <v>170</v>
      </c>
      <c r="L297" s="41"/>
      <c r="M297" s="204" t="s">
        <v>1</v>
      </c>
      <c r="N297" s="205" t="s">
        <v>42</v>
      </c>
      <c r="O297" s="77"/>
      <c r="P297" s="206">
        <f>O297*H297</f>
        <v>0</v>
      </c>
      <c r="Q297" s="206">
        <v>0.00031</v>
      </c>
      <c r="R297" s="206">
        <f>Q297*H297</f>
        <v>0.0086800000000000002</v>
      </c>
      <c r="S297" s="206">
        <v>0</v>
      </c>
      <c r="T297" s="207">
        <f>S297*H297</f>
        <v>0</v>
      </c>
      <c r="AR297" s="15" t="s">
        <v>211</v>
      </c>
      <c r="AT297" s="15" t="s">
        <v>126</v>
      </c>
      <c r="AU297" s="15" t="s">
        <v>131</v>
      </c>
      <c r="AY297" s="15" t="s">
        <v>123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5" t="s">
        <v>131</v>
      </c>
      <c r="BK297" s="208">
        <f>ROUND(I297*H297,2)</f>
        <v>0</v>
      </c>
      <c r="BL297" s="15" t="s">
        <v>211</v>
      </c>
      <c r="BM297" s="15" t="s">
        <v>696</v>
      </c>
    </row>
    <row r="298" s="11" customFormat="1">
      <c r="B298" s="209"/>
      <c r="C298" s="210"/>
      <c r="D298" s="211" t="s">
        <v>138</v>
      </c>
      <c r="E298" s="212" t="s">
        <v>1</v>
      </c>
      <c r="F298" s="213" t="s">
        <v>697</v>
      </c>
      <c r="G298" s="210"/>
      <c r="H298" s="214">
        <v>12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138</v>
      </c>
      <c r="AU298" s="220" t="s">
        <v>131</v>
      </c>
      <c r="AV298" s="11" t="s">
        <v>131</v>
      </c>
      <c r="AW298" s="11" t="s">
        <v>32</v>
      </c>
      <c r="AX298" s="11" t="s">
        <v>70</v>
      </c>
      <c r="AY298" s="220" t="s">
        <v>123</v>
      </c>
    </row>
    <row r="299" s="11" customFormat="1">
      <c r="B299" s="209"/>
      <c r="C299" s="210"/>
      <c r="D299" s="211" t="s">
        <v>138</v>
      </c>
      <c r="E299" s="212" t="s">
        <v>1</v>
      </c>
      <c r="F299" s="213" t="s">
        <v>697</v>
      </c>
      <c r="G299" s="210"/>
      <c r="H299" s="214">
        <v>12</v>
      </c>
      <c r="I299" s="215"/>
      <c r="J299" s="210"/>
      <c r="K299" s="210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138</v>
      </c>
      <c r="AU299" s="220" t="s">
        <v>131</v>
      </c>
      <c r="AV299" s="11" t="s">
        <v>131</v>
      </c>
      <c r="AW299" s="11" t="s">
        <v>32</v>
      </c>
      <c r="AX299" s="11" t="s">
        <v>70</v>
      </c>
      <c r="AY299" s="220" t="s">
        <v>123</v>
      </c>
    </row>
    <row r="300" s="11" customFormat="1">
      <c r="B300" s="209"/>
      <c r="C300" s="210"/>
      <c r="D300" s="211" t="s">
        <v>138</v>
      </c>
      <c r="E300" s="212" t="s">
        <v>1</v>
      </c>
      <c r="F300" s="213" t="s">
        <v>698</v>
      </c>
      <c r="G300" s="210"/>
      <c r="H300" s="214">
        <v>4</v>
      </c>
      <c r="I300" s="215"/>
      <c r="J300" s="210"/>
      <c r="K300" s="210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138</v>
      </c>
      <c r="AU300" s="220" t="s">
        <v>131</v>
      </c>
      <c r="AV300" s="11" t="s">
        <v>131</v>
      </c>
      <c r="AW300" s="11" t="s">
        <v>32</v>
      </c>
      <c r="AX300" s="11" t="s">
        <v>70</v>
      </c>
      <c r="AY300" s="220" t="s">
        <v>123</v>
      </c>
    </row>
    <row r="301" s="13" customFormat="1">
      <c r="B301" s="231"/>
      <c r="C301" s="232"/>
      <c r="D301" s="211" t="s">
        <v>138</v>
      </c>
      <c r="E301" s="233" t="s">
        <v>1</v>
      </c>
      <c r="F301" s="234" t="s">
        <v>179</v>
      </c>
      <c r="G301" s="232"/>
      <c r="H301" s="235">
        <v>28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138</v>
      </c>
      <c r="AU301" s="241" t="s">
        <v>131</v>
      </c>
      <c r="AV301" s="13" t="s">
        <v>130</v>
      </c>
      <c r="AW301" s="13" t="s">
        <v>32</v>
      </c>
      <c r="AX301" s="13" t="s">
        <v>75</v>
      </c>
      <c r="AY301" s="241" t="s">
        <v>123</v>
      </c>
    </row>
    <row r="302" s="1" customFormat="1" ht="16.5" customHeight="1">
      <c r="B302" s="36"/>
      <c r="C302" s="197" t="s">
        <v>699</v>
      </c>
      <c r="D302" s="197" t="s">
        <v>126</v>
      </c>
      <c r="E302" s="198" t="s">
        <v>700</v>
      </c>
      <c r="F302" s="199" t="s">
        <v>701</v>
      </c>
      <c r="G302" s="200" t="s">
        <v>142</v>
      </c>
      <c r="H302" s="201">
        <v>9.3000000000000007</v>
      </c>
      <c r="I302" s="202"/>
      <c r="J302" s="203">
        <f>ROUND(I302*H302,2)</f>
        <v>0</v>
      </c>
      <c r="K302" s="199" t="s">
        <v>170</v>
      </c>
      <c r="L302" s="41"/>
      <c r="M302" s="204" t="s">
        <v>1</v>
      </c>
      <c r="N302" s="205" t="s">
        <v>42</v>
      </c>
      <c r="O302" s="77"/>
      <c r="P302" s="206">
        <f>O302*H302</f>
        <v>0</v>
      </c>
      <c r="Q302" s="206">
        <v>0.00025999999999999998</v>
      </c>
      <c r="R302" s="206">
        <f>Q302*H302</f>
        <v>0.002418</v>
      </c>
      <c r="S302" s="206">
        <v>0</v>
      </c>
      <c r="T302" s="207">
        <f>S302*H302</f>
        <v>0</v>
      </c>
      <c r="AR302" s="15" t="s">
        <v>211</v>
      </c>
      <c r="AT302" s="15" t="s">
        <v>126</v>
      </c>
      <c r="AU302" s="15" t="s">
        <v>131</v>
      </c>
      <c r="AY302" s="15" t="s">
        <v>123</v>
      </c>
      <c r="BE302" s="208">
        <f>IF(N302="základní",J302,0)</f>
        <v>0</v>
      </c>
      <c r="BF302" s="208">
        <f>IF(N302="snížená",J302,0)</f>
        <v>0</v>
      </c>
      <c r="BG302" s="208">
        <f>IF(N302="zákl. přenesená",J302,0)</f>
        <v>0</v>
      </c>
      <c r="BH302" s="208">
        <f>IF(N302="sníž. přenesená",J302,0)</f>
        <v>0</v>
      </c>
      <c r="BI302" s="208">
        <f>IF(N302="nulová",J302,0)</f>
        <v>0</v>
      </c>
      <c r="BJ302" s="15" t="s">
        <v>131</v>
      </c>
      <c r="BK302" s="208">
        <f>ROUND(I302*H302,2)</f>
        <v>0</v>
      </c>
      <c r="BL302" s="15" t="s">
        <v>211</v>
      </c>
      <c r="BM302" s="15" t="s">
        <v>702</v>
      </c>
    </row>
    <row r="303" s="11" customFormat="1">
      <c r="B303" s="209"/>
      <c r="C303" s="210"/>
      <c r="D303" s="211" t="s">
        <v>138</v>
      </c>
      <c r="E303" s="212" t="s">
        <v>1</v>
      </c>
      <c r="F303" s="213" t="s">
        <v>703</v>
      </c>
      <c r="G303" s="210"/>
      <c r="H303" s="214">
        <v>3.7000000000000002</v>
      </c>
      <c r="I303" s="215"/>
      <c r="J303" s="210"/>
      <c r="K303" s="210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138</v>
      </c>
      <c r="AU303" s="220" t="s">
        <v>131</v>
      </c>
      <c r="AV303" s="11" t="s">
        <v>131</v>
      </c>
      <c r="AW303" s="11" t="s">
        <v>32</v>
      </c>
      <c r="AX303" s="11" t="s">
        <v>70</v>
      </c>
      <c r="AY303" s="220" t="s">
        <v>123</v>
      </c>
    </row>
    <row r="304" s="11" customFormat="1">
      <c r="B304" s="209"/>
      <c r="C304" s="210"/>
      <c r="D304" s="211" t="s">
        <v>138</v>
      </c>
      <c r="E304" s="212" t="s">
        <v>1</v>
      </c>
      <c r="F304" s="213" t="s">
        <v>704</v>
      </c>
      <c r="G304" s="210"/>
      <c r="H304" s="214">
        <v>5.5999999999999996</v>
      </c>
      <c r="I304" s="215"/>
      <c r="J304" s="210"/>
      <c r="K304" s="210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138</v>
      </c>
      <c r="AU304" s="220" t="s">
        <v>131</v>
      </c>
      <c r="AV304" s="11" t="s">
        <v>131</v>
      </c>
      <c r="AW304" s="11" t="s">
        <v>32</v>
      </c>
      <c r="AX304" s="11" t="s">
        <v>70</v>
      </c>
      <c r="AY304" s="220" t="s">
        <v>123</v>
      </c>
    </row>
    <row r="305" s="13" customFormat="1">
      <c r="B305" s="231"/>
      <c r="C305" s="232"/>
      <c r="D305" s="211" t="s">
        <v>138</v>
      </c>
      <c r="E305" s="233" t="s">
        <v>1</v>
      </c>
      <c r="F305" s="234" t="s">
        <v>179</v>
      </c>
      <c r="G305" s="232"/>
      <c r="H305" s="235">
        <v>9.3000000000000007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138</v>
      </c>
      <c r="AU305" s="241" t="s">
        <v>131</v>
      </c>
      <c r="AV305" s="13" t="s">
        <v>130</v>
      </c>
      <c r="AW305" s="13" t="s">
        <v>32</v>
      </c>
      <c r="AX305" s="13" t="s">
        <v>75</v>
      </c>
      <c r="AY305" s="241" t="s">
        <v>123</v>
      </c>
    </row>
    <row r="306" s="1" customFormat="1" ht="16.5" customHeight="1">
      <c r="B306" s="36"/>
      <c r="C306" s="197" t="s">
        <v>705</v>
      </c>
      <c r="D306" s="197" t="s">
        <v>126</v>
      </c>
      <c r="E306" s="198" t="s">
        <v>706</v>
      </c>
      <c r="F306" s="199" t="s">
        <v>707</v>
      </c>
      <c r="G306" s="200" t="s">
        <v>135</v>
      </c>
      <c r="H306" s="201">
        <v>21.539999999999999</v>
      </c>
      <c r="I306" s="202"/>
      <c r="J306" s="203">
        <f>ROUND(I306*H306,2)</f>
        <v>0</v>
      </c>
      <c r="K306" s="199" t="s">
        <v>1</v>
      </c>
      <c r="L306" s="41"/>
      <c r="M306" s="204" t="s">
        <v>1</v>
      </c>
      <c r="N306" s="205" t="s">
        <v>42</v>
      </c>
      <c r="O306" s="77"/>
      <c r="P306" s="206">
        <f>O306*H306</f>
        <v>0</v>
      </c>
      <c r="Q306" s="206">
        <v>0.00029999999999999997</v>
      </c>
      <c r="R306" s="206">
        <f>Q306*H306</f>
        <v>0.006461999999999999</v>
      </c>
      <c r="S306" s="206">
        <v>0</v>
      </c>
      <c r="T306" s="207">
        <f>S306*H306</f>
        <v>0</v>
      </c>
      <c r="AR306" s="15" t="s">
        <v>211</v>
      </c>
      <c r="AT306" s="15" t="s">
        <v>126</v>
      </c>
      <c r="AU306" s="15" t="s">
        <v>131</v>
      </c>
      <c r="AY306" s="15" t="s">
        <v>123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5" t="s">
        <v>131</v>
      </c>
      <c r="BK306" s="208">
        <f>ROUND(I306*H306,2)</f>
        <v>0</v>
      </c>
      <c r="BL306" s="15" t="s">
        <v>211</v>
      </c>
      <c r="BM306" s="15" t="s">
        <v>708</v>
      </c>
    </row>
    <row r="307" s="1" customFormat="1" ht="16.5" customHeight="1">
      <c r="B307" s="36"/>
      <c r="C307" s="197" t="s">
        <v>709</v>
      </c>
      <c r="D307" s="197" t="s">
        <v>126</v>
      </c>
      <c r="E307" s="198" t="s">
        <v>710</v>
      </c>
      <c r="F307" s="199" t="s">
        <v>711</v>
      </c>
      <c r="G307" s="200" t="s">
        <v>327</v>
      </c>
      <c r="H307" s="201">
        <v>0.41099999999999998</v>
      </c>
      <c r="I307" s="202"/>
      <c r="J307" s="203">
        <f>ROUND(I307*H307,2)</f>
        <v>0</v>
      </c>
      <c r="K307" s="199" t="s">
        <v>1</v>
      </c>
      <c r="L307" s="41"/>
      <c r="M307" s="204" t="s">
        <v>1</v>
      </c>
      <c r="N307" s="205" t="s">
        <v>42</v>
      </c>
      <c r="O307" s="77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AR307" s="15" t="s">
        <v>211</v>
      </c>
      <c r="AT307" s="15" t="s">
        <v>126</v>
      </c>
      <c r="AU307" s="15" t="s">
        <v>131</v>
      </c>
      <c r="AY307" s="15" t="s">
        <v>123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5" t="s">
        <v>131</v>
      </c>
      <c r="BK307" s="208">
        <f>ROUND(I307*H307,2)</f>
        <v>0</v>
      </c>
      <c r="BL307" s="15" t="s">
        <v>211</v>
      </c>
      <c r="BM307" s="15" t="s">
        <v>712</v>
      </c>
    </row>
    <row r="308" s="10" customFormat="1" ht="22.8" customHeight="1">
      <c r="B308" s="181"/>
      <c r="C308" s="182"/>
      <c r="D308" s="183" t="s">
        <v>69</v>
      </c>
      <c r="E308" s="195" t="s">
        <v>713</v>
      </c>
      <c r="F308" s="195" t="s">
        <v>714</v>
      </c>
      <c r="G308" s="182"/>
      <c r="H308" s="182"/>
      <c r="I308" s="185"/>
      <c r="J308" s="196">
        <f>BK308</f>
        <v>0</v>
      </c>
      <c r="K308" s="182"/>
      <c r="L308" s="187"/>
      <c r="M308" s="188"/>
      <c r="N308" s="189"/>
      <c r="O308" s="189"/>
      <c r="P308" s="190">
        <f>SUM(P309:P315)</f>
        <v>0</v>
      </c>
      <c r="Q308" s="189"/>
      <c r="R308" s="190">
        <f>SUM(R309:R315)</f>
        <v>0.0099649999999999999</v>
      </c>
      <c r="S308" s="189"/>
      <c r="T308" s="191">
        <f>SUM(T309:T315)</f>
        <v>0</v>
      </c>
      <c r="AR308" s="192" t="s">
        <v>131</v>
      </c>
      <c r="AT308" s="193" t="s">
        <v>69</v>
      </c>
      <c r="AU308" s="193" t="s">
        <v>75</v>
      </c>
      <c r="AY308" s="192" t="s">
        <v>123</v>
      </c>
      <c r="BK308" s="194">
        <f>SUM(BK309:BK315)</f>
        <v>0</v>
      </c>
    </row>
    <row r="309" s="1" customFormat="1" ht="16.5" customHeight="1">
      <c r="B309" s="36"/>
      <c r="C309" s="197" t="s">
        <v>715</v>
      </c>
      <c r="D309" s="197" t="s">
        <v>126</v>
      </c>
      <c r="E309" s="198" t="s">
        <v>716</v>
      </c>
      <c r="F309" s="199" t="s">
        <v>717</v>
      </c>
      <c r="G309" s="200" t="s">
        <v>135</v>
      </c>
      <c r="H309" s="201">
        <v>2.2000000000000002</v>
      </c>
      <c r="I309" s="202"/>
      <c r="J309" s="203">
        <f>ROUND(I309*H309,2)</f>
        <v>0</v>
      </c>
      <c r="K309" s="199" t="s">
        <v>170</v>
      </c>
      <c r="L309" s="41"/>
      <c r="M309" s="204" t="s">
        <v>1</v>
      </c>
      <c r="N309" s="205" t="s">
        <v>42</v>
      </c>
      <c r="O309" s="77"/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AR309" s="15" t="s">
        <v>211</v>
      </c>
      <c r="AT309" s="15" t="s">
        <v>126</v>
      </c>
      <c r="AU309" s="15" t="s">
        <v>131</v>
      </c>
      <c r="AY309" s="15" t="s">
        <v>123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5" t="s">
        <v>131</v>
      </c>
      <c r="BK309" s="208">
        <f>ROUND(I309*H309,2)</f>
        <v>0</v>
      </c>
      <c r="BL309" s="15" t="s">
        <v>211</v>
      </c>
      <c r="BM309" s="15" t="s">
        <v>718</v>
      </c>
    </row>
    <row r="310" s="12" customFormat="1">
      <c r="B310" s="221"/>
      <c r="C310" s="222"/>
      <c r="D310" s="211" t="s">
        <v>138</v>
      </c>
      <c r="E310" s="223" t="s">
        <v>1</v>
      </c>
      <c r="F310" s="224" t="s">
        <v>719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138</v>
      </c>
      <c r="AU310" s="230" t="s">
        <v>131</v>
      </c>
      <c r="AV310" s="12" t="s">
        <v>75</v>
      </c>
      <c r="AW310" s="12" t="s">
        <v>32</v>
      </c>
      <c r="AX310" s="12" t="s">
        <v>70</v>
      </c>
      <c r="AY310" s="230" t="s">
        <v>123</v>
      </c>
    </row>
    <row r="311" s="11" customFormat="1">
      <c r="B311" s="209"/>
      <c r="C311" s="210"/>
      <c r="D311" s="211" t="s">
        <v>138</v>
      </c>
      <c r="E311" s="212" t="s">
        <v>1</v>
      </c>
      <c r="F311" s="213" t="s">
        <v>720</v>
      </c>
      <c r="G311" s="210"/>
      <c r="H311" s="214">
        <v>2.2000000000000002</v>
      </c>
      <c r="I311" s="215"/>
      <c r="J311" s="210"/>
      <c r="K311" s="210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138</v>
      </c>
      <c r="AU311" s="220" t="s">
        <v>131</v>
      </c>
      <c r="AV311" s="11" t="s">
        <v>131</v>
      </c>
      <c r="AW311" s="11" t="s">
        <v>32</v>
      </c>
      <c r="AX311" s="11" t="s">
        <v>75</v>
      </c>
      <c r="AY311" s="220" t="s">
        <v>123</v>
      </c>
    </row>
    <row r="312" s="1" customFormat="1" ht="16.5" customHeight="1">
      <c r="B312" s="36"/>
      <c r="C312" s="197" t="s">
        <v>721</v>
      </c>
      <c r="D312" s="197" t="s">
        <v>126</v>
      </c>
      <c r="E312" s="198" t="s">
        <v>722</v>
      </c>
      <c r="F312" s="199" t="s">
        <v>723</v>
      </c>
      <c r="G312" s="200" t="s">
        <v>135</v>
      </c>
      <c r="H312" s="201">
        <v>5.5</v>
      </c>
      <c r="I312" s="202"/>
      <c r="J312" s="203">
        <f>ROUND(I312*H312,2)</f>
        <v>0</v>
      </c>
      <c r="K312" s="199" t="s">
        <v>1</v>
      </c>
      <c r="L312" s="41"/>
      <c r="M312" s="204" t="s">
        <v>1</v>
      </c>
      <c r="N312" s="205" t="s">
        <v>42</v>
      </c>
      <c r="O312" s="77"/>
      <c r="P312" s="206">
        <f>O312*H312</f>
        <v>0</v>
      </c>
      <c r="Q312" s="206">
        <v>0.00023000000000000001</v>
      </c>
      <c r="R312" s="206">
        <f>Q312*H312</f>
        <v>0.0012650000000000001</v>
      </c>
      <c r="S312" s="206">
        <v>0</v>
      </c>
      <c r="T312" s="207">
        <f>S312*H312</f>
        <v>0</v>
      </c>
      <c r="AR312" s="15" t="s">
        <v>211</v>
      </c>
      <c r="AT312" s="15" t="s">
        <v>126</v>
      </c>
      <c r="AU312" s="15" t="s">
        <v>131</v>
      </c>
      <c r="AY312" s="15" t="s">
        <v>123</v>
      </c>
      <c r="BE312" s="208">
        <f>IF(N312="základní",J312,0)</f>
        <v>0</v>
      </c>
      <c r="BF312" s="208">
        <f>IF(N312="snížená",J312,0)</f>
        <v>0</v>
      </c>
      <c r="BG312" s="208">
        <f>IF(N312="zákl. přenesená",J312,0)</f>
        <v>0</v>
      </c>
      <c r="BH312" s="208">
        <f>IF(N312="sníž. přenesená",J312,0)</f>
        <v>0</v>
      </c>
      <c r="BI312" s="208">
        <f>IF(N312="nulová",J312,0)</f>
        <v>0</v>
      </c>
      <c r="BJ312" s="15" t="s">
        <v>131</v>
      </c>
      <c r="BK312" s="208">
        <f>ROUND(I312*H312,2)</f>
        <v>0</v>
      </c>
      <c r="BL312" s="15" t="s">
        <v>211</v>
      </c>
      <c r="BM312" s="15" t="s">
        <v>724</v>
      </c>
    </row>
    <row r="313" s="12" customFormat="1">
      <c r="B313" s="221"/>
      <c r="C313" s="222"/>
      <c r="D313" s="211" t="s">
        <v>138</v>
      </c>
      <c r="E313" s="223" t="s">
        <v>1</v>
      </c>
      <c r="F313" s="224" t="s">
        <v>725</v>
      </c>
      <c r="G313" s="222"/>
      <c r="H313" s="223" t="s">
        <v>1</v>
      </c>
      <c r="I313" s="225"/>
      <c r="J313" s="222"/>
      <c r="K313" s="222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138</v>
      </c>
      <c r="AU313" s="230" t="s">
        <v>131</v>
      </c>
      <c r="AV313" s="12" t="s">
        <v>75</v>
      </c>
      <c r="AW313" s="12" t="s">
        <v>32</v>
      </c>
      <c r="AX313" s="12" t="s">
        <v>70</v>
      </c>
      <c r="AY313" s="230" t="s">
        <v>123</v>
      </c>
    </row>
    <row r="314" s="11" customFormat="1">
      <c r="B314" s="209"/>
      <c r="C314" s="210"/>
      <c r="D314" s="211" t="s">
        <v>138</v>
      </c>
      <c r="E314" s="212" t="s">
        <v>1</v>
      </c>
      <c r="F314" s="213" t="s">
        <v>726</v>
      </c>
      <c r="G314" s="210"/>
      <c r="H314" s="214">
        <v>5.5</v>
      </c>
      <c r="I314" s="215"/>
      <c r="J314" s="210"/>
      <c r="K314" s="210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138</v>
      </c>
      <c r="AU314" s="220" t="s">
        <v>131</v>
      </c>
      <c r="AV314" s="11" t="s">
        <v>131</v>
      </c>
      <c r="AW314" s="11" t="s">
        <v>32</v>
      </c>
      <c r="AX314" s="11" t="s">
        <v>75</v>
      </c>
      <c r="AY314" s="220" t="s">
        <v>123</v>
      </c>
    </row>
    <row r="315" s="1" customFormat="1" ht="16.5" customHeight="1">
      <c r="B315" s="36"/>
      <c r="C315" s="197" t="s">
        <v>727</v>
      </c>
      <c r="D315" s="197" t="s">
        <v>126</v>
      </c>
      <c r="E315" s="198" t="s">
        <v>728</v>
      </c>
      <c r="F315" s="199" t="s">
        <v>729</v>
      </c>
      <c r="G315" s="200" t="s">
        <v>135</v>
      </c>
      <c r="H315" s="201">
        <v>15</v>
      </c>
      <c r="I315" s="202"/>
      <c r="J315" s="203">
        <f>ROUND(I315*H315,2)</f>
        <v>0</v>
      </c>
      <c r="K315" s="199" t="s">
        <v>1</v>
      </c>
      <c r="L315" s="41"/>
      <c r="M315" s="204" t="s">
        <v>1</v>
      </c>
      <c r="N315" s="205" t="s">
        <v>42</v>
      </c>
      <c r="O315" s="77"/>
      <c r="P315" s="206">
        <f>O315*H315</f>
        <v>0</v>
      </c>
      <c r="Q315" s="206">
        <v>0.00058</v>
      </c>
      <c r="R315" s="206">
        <f>Q315*H315</f>
        <v>0.0086999999999999994</v>
      </c>
      <c r="S315" s="206">
        <v>0</v>
      </c>
      <c r="T315" s="207">
        <f>S315*H315</f>
        <v>0</v>
      </c>
      <c r="AR315" s="15" t="s">
        <v>211</v>
      </c>
      <c r="AT315" s="15" t="s">
        <v>126</v>
      </c>
      <c r="AU315" s="15" t="s">
        <v>131</v>
      </c>
      <c r="AY315" s="15" t="s">
        <v>123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5" t="s">
        <v>131</v>
      </c>
      <c r="BK315" s="208">
        <f>ROUND(I315*H315,2)</f>
        <v>0</v>
      </c>
      <c r="BL315" s="15" t="s">
        <v>211</v>
      </c>
      <c r="BM315" s="15" t="s">
        <v>730</v>
      </c>
    </row>
    <row r="316" s="10" customFormat="1" ht="22.8" customHeight="1">
      <c r="B316" s="181"/>
      <c r="C316" s="182"/>
      <c r="D316" s="183" t="s">
        <v>69</v>
      </c>
      <c r="E316" s="195" t="s">
        <v>731</v>
      </c>
      <c r="F316" s="195" t="s">
        <v>732</v>
      </c>
      <c r="G316" s="182"/>
      <c r="H316" s="182"/>
      <c r="I316" s="185"/>
      <c r="J316" s="196">
        <f>BK316</f>
        <v>0</v>
      </c>
      <c r="K316" s="182"/>
      <c r="L316" s="187"/>
      <c r="M316" s="188"/>
      <c r="N316" s="189"/>
      <c r="O316" s="189"/>
      <c r="P316" s="190">
        <f>SUM(P317:P336)</f>
        <v>0</v>
      </c>
      <c r="Q316" s="189"/>
      <c r="R316" s="190">
        <f>SUM(R317:R336)</f>
        <v>0.062763409000000006</v>
      </c>
      <c r="S316" s="189"/>
      <c r="T316" s="191">
        <f>SUM(T317:T336)</f>
        <v>0.030765299999999999</v>
      </c>
      <c r="AR316" s="192" t="s">
        <v>131</v>
      </c>
      <c r="AT316" s="193" t="s">
        <v>69</v>
      </c>
      <c r="AU316" s="193" t="s">
        <v>75</v>
      </c>
      <c r="AY316" s="192" t="s">
        <v>123</v>
      </c>
      <c r="BK316" s="194">
        <f>SUM(BK317:BK336)</f>
        <v>0</v>
      </c>
    </row>
    <row r="317" s="1" customFormat="1" ht="16.5" customHeight="1">
      <c r="B317" s="36"/>
      <c r="C317" s="197" t="s">
        <v>733</v>
      </c>
      <c r="D317" s="197" t="s">
        <v>126</v>
      </c>
      <c r="E317" s="198" t="s">
        <v>734</v>
      </c>
      <c r="F317" s="199" t="s">
        <v>735</v>
      </c>
      <c r="G317" s="200" t="s">
        <v>135</v>
      </c>
      <c r="H317" s="201">
        <v>102.551</v>
      </c>
      <c r="I317" s="202"/>
      <c r="J317" s="203">
        <f>ROUND(I317*H317,2)</f>
        <v>0</v>
      </c>
      <c r="K317" s="199" t="s">
        <v>265</v>
      </c>
      <c r="L317" s="41"/>
      <c r="M317" s="204" t="s">
        <v>1</v>
      </c>
      <c r="N317" s="205" t="s">
        <v>42</v>
      </c>
      <c r="O317" s="77"/>
      <c r="P317" s="206">
        <f>O317*H317</f>
        <v>0</v>
      </c>
      <c r="Q317" s="206">
        <v>0</v>
      </c>
      <c r="R317" s="206">
        <f>Q317*H317</f>
        <v>0</v>
      </c>
      <c r="S317" s="206">
        <v>0.00014999999999999999</v>
      </c>
      <c r="T317" s="207">
        <f>S317*H317</f>
        <v>0.015382649999999999</v>
      </c>
      <c r="AR317" s="15" t="s">
        <v>211</v>
      </c>
      <c r="AT317" s="15" t="s">
        <v>126</v>
      </c>
      <c r="AU317" s="15" t="s">
        <v>131</v>
      </c>
      <c r="AY317" s="15" t="s">
        <v>123</v>
      </c>
      <c r="BE317" s="208">
        <f>IF(N317="základní",J317,0)</f>
        <v>0</v>
      </c>
      <c r="BF317" s="208">
        <f>IF(N317="snížená",J317,0)</f>
        <v>0</v>
      </c>
      <c r="BG317" s="208">
        <f>IF(N317="zákl. přenesená",J317,0)</f>
        <v>0</v>
      </c>
      <c r="BH317" s="208">
        <f>IF(N317="sníž. přenesená",J317,0)</f>
        <v>0</v>
      </c>
      <c r="BI317" s="208">
        <f>IF(N317="nulová",J317,0)</f>
        <v>0</v>
      </c>
      <c r="BJ317" s="15" t="s">
        <v>131</v>
      </c>
      <c r="BK317" s="208">
        <f>ROUND(I317*H317,2)</f>
        <v>0</v>
      </c>
      <c r="BL317" s="15" t="s">
        <v>211</v>
      </c>
      <c r="BM317" s="15" t="s">
        <v>736</v>
      </c>
    </row>
    <row r="318" s="12" customFormat="1">
      <c r="B318" s="221"/>
      <c r="C318" s="222"/>
      <c r="D318" s="211" t="s">
        <v>138</v>
      </c>
      <c r="E318" s="223" t="s">
        <v>1</v>
      </c>
      <c r="F318" s="224" t="s">
        <v>737</v>
      </c>
      <c r="G318" s="222"/>
      <c r="H318" s="223" t="s">
        <v>1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138</v>
      </c>
      <c r="AU318" s="230" t="s">
        <v>131</v>
      </c>
      <c r="AV318" s="12" t="s">
        <v>75</v>
      </c>
      <c r="AW318" s="12" t="s">
        <v>32</v>
      </c>
      <c r="AX318" s="12" t="s">
        <v>70</v>
      </c>
      <c r="AY318" s="230" t="s">
        <v>123</v>
      </c>
    </row>
    <row r="319" s="11" customFormat="1">
      <c r="B319" s="209"/>
      <c r="C319" s="210"/>
      <c r="D319" s="211" t="s">
        <v>138</v>
      </c>
      <c r="E319" s="212" t="s">
        <v>1</v>
      </c>
      <c r="F319" s="213" t="s">
        <v>738</v>
      </c>
      <c r="G319" s="210"/>
      <c r="H319" s="214">
        <v>102.551</v>
      </c>
      <c r="I319" s="215"/>
      <c r="J319" s="210"/>
      <c r="K319" s="210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138</v>
      </c>
      <c r="AU319" s="220" t="s">
        <v>131</v>
      </c>
      <c r="AV319" s="11" t="s">
        <v>131</v>
      </c>
      <c r="AW319" s="11" t="s">
        <v>32</v>
      </c>
      <c r="AX319" s="11" t="s">
        <v>75</v>
      </c>
      <c r="AY319" s="220" t="s">
        <v>123</v>
      </c>
    </row>
    <row r="320" s="1" customFormat="1" ht="16.5" customHeight="1">
      <c r="B320" s="36"/>
      <c r="C320" s="197" t="s">
        <v>739</v>
      </c>
      <c r="D320" s="197" t="s">
        <v>126</v>
      </c>
      <c r="E320" s="198" t="s">
        <v>740</v>
      </c>
      <c r="F320" s="199" t="s">
        <v>741</v>
      </c>
      <c r="G320" s="200" t="s">
        <v>135</v>
      </c>
      <c r="H320" s="201">
        <v>102.551</v>
      </c>
      <c r="I320" s="202"/>
      <c r="J320" s="203">
        <f>ROUND(I320*H320,2)</f>
        <v>0</v>
      </c>
      <c r="K320" s="199" t="s">
        <v>265</v>
      </c>
      <c r="L320" s="41"/>
      <c r="M320" s="204" t="s">
        <v>1</v>
      </c>
      <c r="N320" s="205" t="s">
        <v>42</v>
      </c>
      <c r="O320" s="77"/>
      <c r="P320" s="206">
        <f>O320*H320</f>
        <v>0</v>
      </c>
      <c r="Q320" s="206">
        <v>0</v>
      </c>
      <c r="R320" s="206">
        <f>Q320*H320</f>
        <v>0</v>
      </c>
      <c r="S320" s="206">
        <v>0.00014999999999999999</v>
      </c>
      <c r="T320" s="207">
        <f>S320*H320</f>
        <v>0.015382649999999999</v>
      </c>
      <c r="AR320" s="15" t="s">
        <v>211</v>
      </c>
      <c r="AT320" s="15" t="s">
        <v>126</v>
      </c>
      <c r="AU320" s="15" t="s">
        <v>131</v>
      </c>
      <c r="AY320" s="15" t="s">
        <v>123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5" t="s">
        <v>131</v>
      </c>
      <c r="BK320" s="208">
        <f>ROUND(I320*H320,2)</f>
        <v>0</v>
      </c>
      <c r="BL320" s="15" t="s">
        <v>211</v>
      </c>
      <c r="BM320" s="15" t="s">
        <v>742</v>
      </c>
    </row>
    <row r="321" s="11" customFormat="1">
      <c r="B321" s="209"/>
      <c r="C321" s="210"/>
      <c r="D321" s="211" t="s">
        <v>138</v>
      </c>
      <c r="E321" s="212" t="s">
        <v>1</v>
      </c>
      <c r="F321" s="213" t="s">
        <v>189</v>
      </c>
      <c r="G321" s="210"/>
      <c r="H321" s="214">
        <v>19.484000000000002</v>
      </c>
      <c r="I321" s="215"/>
      <c r="J321" s="210"/>
      <c r="K321" s="210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138</v>
      </c>
      <c r="AU321" s="220" t="s">
        <v>131</v>
      </c>
      <c r="AV321" s="11" t="s">
        <v>131</v>
      </c>
      <c r="AW321" s="11" t="s">
        <v>32</v>
      </c>
      <c r="AX321" s="11" t="s">
        <v>70</v>
      </c>
      <c r="AY321" s="220" t="s">
        <v>123</v>
      </c>
    </row>
    <row r="322" s="11" customFormat="1">
      <c r="B322" s="209"/>
      <c r="C322" s="210"/>
      <c r="D322" s="211" t="s">
        <v>138</v>
      </c>
      <c r="E322" s="212" t="s">
        <v>1</v>
      </c>
      <c r="F322" s="213" t="s">
        <v>190</v>
      </c>
      <c r="G322" s="210"/>
      <c r="H322" s="214">
        <v>30.469999999999999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138</v>
      </c>
      <c r="AU322" s="220" t="s">
        <v>131</v>
      </c>
      <c r="AV322" s="11" t="s">
        <v>131</v>
      </c>
      <c r="AW322" s="11" t="s">
        <v>32</v>
      </c>
      <c r="AX322" s="11" t="s">
        <v>70</v>
      </c>
      <c r="AY322" s="220" t="s">
        <v>123</v>
      </c>
    </row>
    <row r="323" s="11" customFormat="1">
      <c r="B323" s="209"/>
      <c r="C323" s="210"/>
      <c r="D323" s="211" t="s">
        <v>138</v>
      </c>
      <c r="E323" s="212" t="s">
        <v>1</v>
      </c>
      <c r="F323" s="213" t="s">
        <v>191</v>
      </c>
      <c r="G323" s="210"/>
      <c r="H323" s="214">
        <v>50.161000000000001</v>
      </c>
      <c r="I323" s="215"/>
      <c r="J323" s="210"/>
      <c r="K323" s="210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138</v>
      </c>
      <c r="AU323" s="220" t="s">
        <v>131</v>
      </c>
      <c r="AV323" s="11" t="s">
        <v>131</v>
      </c>
      <c r="AW323" s="11" t="s">
        <v>32</v>
      </c>
      <c r="AX323" s="11" t="s">
        <v>70</v>
      </c>
      <c r="AY323" s="220" t="s">
        <v>123</v>
      </c>
    </row>
    <row r="324" s="11" customFormat="1">
      <c r="B324" s="209"/>
      <c r="C324" s="210"/>
      <c r="D324" s="211" t="s">
        <v>138</v>
      </c>
      <c r="E324" s="212" t="s">
        <v>1</v>
      </c>
      <c r="F324" s="213" t="s">
        <v>192</v>
      </c>
      <c r="G324" s="210"/>
      <c r="H324" s="214">
        <v>0.996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138</v>
      </c>
      <c r="AU324" s="220" t="s">
        <v>131</v>
      </c>
      <c r="AV324" s="11" t="s">
        <v>131</v>
      </c>
      <c r="AW324" s="11" t="s">
        <v>32</v>
      </c>
      <c r="AX324" s="11" t="s">
        <v>70</v>
      </c>
      <c r="AY324" s="220" t="s">
        <v>123</v>
      </c>
    </row>
    <row r="325" s="11" customFormat="1">
      <c r="B325" s="209"/>
      <c r="C325" s="210"/>
      <c r="D325" s="211" t="s">
        <v>138</v>
      </c>
      <c r="E325" s="212" t="s">
        <v>1</v>
      </c>
      <c r="F325" s="213" t="s">
        <v>193</v>
      </c>
      <c r="G325" s="210"/>
      <c r="H325" s="214">
        <v>1.44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138</v>
      </c>
      <c r="AU325" s="220" t="s">
        <v>131</v>
      </c>
      <c r="AV325" s="11" t="s">
        <v>131</v>
      </c>
      <c r="AW325" s="11" t="s">
        <v>32</v>
      </c>
      <c r="AX325" s="11" t="s">
        <v>70</v>
      </c>
      <c r="AY325" s="220" t="s">
        <v>123</v>
      </c>
    </row>
    <row r="326" s="13" customFormat="1">
      <c r="B326" s="231"/>
      <c r="C326" s="232"/>
      <c r="D326" s="211" t="s">
        <v>138</v>
      </c>
      <c r="E326" s="233" t="s">
        <v>1</v>
      </c>
      <c r="F326" s="234" t="s">
        <v>179</v>
      </c>
      <c r="G326" s="232"/>
      <c r="H326" s="235">
        <v>102.551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138</v>
      </c>
      <c r="AU326" s="241" t="s">
        <v>131</v>
      </c>
      <c r="AV326" s="13" t="s">
        <v>130</v>
      </c>
      <c r="AW326" s="13" t="s">
        <v>32</v>
      </c>
      <c r="AX326" s="13" t="s">
        <v>75</v>
      </c>
      <c r="AY326" s="241" t="s">
        <v>123</v>
      </c>
    </row>
    <row r="327" s="1" customFormat="1" ht="16.5" customHeight="1">
      <c r="B327" s="36"/>
      <c r="C327" s="197" t="s">
        <v>743</v>
      </c>
      <c r="D327" s="197" t="s">
        <v>126</v>
      </c>
      <c r="E327" s="198" t="s">
        <v>744</v>
      </c>
      <c r="F327" s="199" t="s">
        <v>745</v>
      </c>
      <c r="G327" s="200" t="s">
        <v>135</v>
      </c>
      <c r="H327" s="201">
        <v>5.5800000000000001</v>
      </c>
      <c r="I327" s="202"/>
      <c r="J327" s="203">
        <f>ROUND(I327*H327,2)</f>
        <v>0</v>
      </c>
      <c r="K327" s="199" t="s">
        <v>170</v>
      </c>
      <c r="L327" s="41"/>
      <c r="M327" s="204" t="s">
        <v>1</v>
      </c>
      <c r="N327" s="205" t="s">
        <v>42</v>
      </c>
      <c r="O327" s="77"/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AR327" s="15" t="s">
        <v>211</v>
      </c>
      <c r="AT327" s="15" t="s">
        <v>126</v>
      </c>
      <c r="AU327" s="15" t="s">
        <v>131</v>
      </c>
      <c r="AY327" s="15" t="s">
        <v>123</v>
      </c>
      <c r="BE327" s="208">
        <f>IF(N327="základní",J327,0)</f>
        <v>0</v>
      </c>
      <c r="BF327" s="208">
        <f>IF(N327="snížená",J327,0)</f>
        <v>0</v>
      </c>
      <c r="BG327" s="208">
        <f>IF(N327="zákl. přenesená",J327,0)</f>
        <v>0</v>
      </c>
      <c r="BH327" s="208">
        <f>IF(N327="sníž. přenesená",J327,0)</f>
        <v>0</v>
      </c>
      <c r="BI327" s="208">
        <f>IF(N327="nulová",J327,0)</f>
        <v>0</v>
      </c>
      <c r="BJ327" s="15" t="s">
        <v>131</v>
      </c>
      <c r="BK327" s="208">
        <f>ROUND(I327*H327,2)</f>
        <v>0</v>
      </c>
      <c r="BL327" s="15" t="s">
        <v>211</v>
      </c>
      <c r="BM327" s="15" t="s">
        <v>746</v>
      </c>
    </row>
    <row r="328" s="11" customFormat="1">
      <c r="B328" s="209"/>
      <c r="C328" s="210"/>
      <c r="D328" s="211" t="s">
        <v>138</v>
      </c>
      <c r="E328" s="212" t="s">
        <v>1</v>
      </c>
      <c r="F328" s="213" t="s">
        <v>747</v>
      </c>
      <c r="G328" s="210"/>
      <c r="H328" s="214">
        <v>5.5800000000000001</v>
      </c>
      <c r="I328" s="215"/>
      <c r="J328" s="210"/>
      <c r="K328" s="210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138</v>
      </c>
      <c r="AU328" s="220" t="s">
        <v>131</v>
      </c>
      <c r="AV328" s="11" t="s">
        <v>131</v>
      </c>
      <c r="AW328" s="11" t="s">
        <v>32</v>
      </c>
      <c r="AX328" s="11" t="s">
        <v>75</v>
      </c>
      <c r="AY328" s="220" t="s">
        <v>123</v>
      </c>
    </row>
    <row r="329" s="1" customFormat="1" ht="16.5" customHeight="1">
      <c r="B329" s="36"/>
      <c r="C329" s="242" t="s">
        <v>748</v>
      </c>
      <c r="D329" s="242" t="s">
        <v>207</v>
      </c>
      <c r="E329" s="243" t="s">
        <v>749</v>
      </c>
      <c r="F329" s="244" t="s">
        <v>750</v>
      </c>
      <c r="G329" s="245" t="s">
        <v>135</v>
      </c>
      <c r="H329" s="246">
        <v>5.859</v>
      </c>
      <c r="I329" s="247"/>
      <c r="J329" s="248">
        <f>ROUND(I329*H329,2)</f>
        <v>0</v>
      </c>
      <c r="K329" s="244" t="s">
        <v>1</v>
      </c>
      <c r="L329" s="249"/>
      <c r="M329" s="250" t="s">
        <v>1</v>
      </c>
      <c r="N329" s="251" t="s">
        <v>42</v>
      </c>
      <c r="O329" s="77"/>
      <c r="P329" s="206">
        <f>O329*H329</f>
        <v>0</v>
      </c>
      <c r="Q329" s="206">
        <v>9.9999999999999995E-07</v>
      </c>
      <c r="R329" s="206">
        <f>Q329*H329</f>
        <v>5.8589999999999993E-06</v>
      </c>
      <c r="S329" s="206">
        <v>0</v>
      </c>
      <c r="T329" s="207">
        <f>S329*H329</f>
        <v>0</v>
      </c>
      <c r="AR329" s="15" t="s">
        <v>284</v>
      </c>
      <c r="AT329" s="15" t="s">
        <v>207</v>
      </c>
      <c r="AU329" s="15" t="s">
        <v>131</v>
      </c>
      <c r="AY329" s="15" t="s">
        <v>123</v>
      </c>
      <c r="BE329" s="208">
        <f>IF(N329="základní",J329,0)</f>
        <v>0</v>
      </c>
      <c r="BF329" s="208">
        <f>IF(N329="snížená",J329,0)</f>
        <v>0</v>
      </c>
      <c r="BG329" s="208">
        <f>IF(N329="zákl. přenesená",J329,0)</f>
        <v>0</v>
      </c>
      <c r="BH329" s="208">
        <f>IF(N329="sníž. přenesená",J329,0)</f>
        <v>0</v>
      </c>
      <c r="BI329" s="208">
        <f>IF(N329="nulová",J329,0)</f>
        <v>0</v>
      </c>
      <c r="BJ329" s="15" t="s">
        <v>131</v>
      </c>
      <c r="BK329" s="208">
        <f>ROUND(I329*H329,2)</f>
        <v>0</v>
      </c>
      <c r="BL329" s="15" t="s">
        <v>211</v>
      </c>
      <c r="BM329" s="15" t="s">
        <v>751</v>
      </c>
    </row>
    <row r="330" s="11" customFormat="1">
      <c r="B330" s="209"/>
      <c r="C330" s="210"/>
      <c r="D330" s="211" t="s">
        <v>138</v>
      </c>
      <c r="E330" s="210"/>
      <c r="F330" s="213" t="s">
        <v>752</v>
      </c>
      <c r="G330" s="210"/>
      <c r="H330" s="214">
        <v>5.859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138</v>
      </c>
      <c r="AU330" s="220" t="s">
        <v>131</v>
      </c>
      <c r="AV330" s="11" t="s">
        <v>131</v>
      </c>
      <c r="AW330" s="11" t="s">
        <v>4</v>
      </c>
      <c r="AX330" s="11" t="s">
        <v>75</v>
      </c>
      <c r="AY330" s="220" t="s">
        <v>123</v>
      </c>
    </row>
    <row r="331" s="1" customFormat="1" ht="16.5" customHeight="1">
      <c r="B331" s="36"/>
      <c r="C331" s="197" t="s">
        <v>753</v>
      </c>
      <c r="D331" s="197" t="s">
        <v>126</v>
      </c>
      <c r="E331" s="198" t="s">
        <v>754</v>
      </c>
      <c r="F331" s="199" t="s">
        <v>755</v>
      </c>
      <c r="G331" s="200" t="s">
        <v>135</v>
      </c>
      <c r="H331" s="201">
        <v>169.61500000000001</v>
      </c>
      <c r="I331" s="202"/>
      <c r="J331" s="203">
        <f>ROUND(I331*H331,2)</f>
        <v>0</v>
      </c>
      <c r="K331" s="199" t="s">
        <v>214</v>
      </c>
      <c r="L331" s="41"/>
      <c r="M331" s="204" t="s">
        <v>1</v>
      </c>
      <c r="N331" s="205" t="s">
        <v>42</v>
      </c>
      <c r="O331" s="77"/>
      <c r="P331" s="206">
        <f>O331*H331</f>
        <v>0</v>
      </c>
      <c r="Q331" s="206">
        <v>0.00020000000000000001</v>
      </c>
      <c r="R331" s="206">
        <f>Q331*H331</f>
        <v>0.033923000000000002</v>
      </c>
      <c r="S331" s="206">
        <v>0</v>
      </c>
      <c r="T331" s="207">
        <f>S331*H331</f>
        <v>0</v>
      </c>
      <c r="AR331" s="15" t="s">
        <v>211</v>
      </c>
      <c r="AT331" s="15" t="s">
        <v>126</v>
      </c>
      <c r="AU331" s="15" t="s">
        <v>131</v>
      </c>
      <c r="AY331" s="15" t="s">
        <v>123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5" t="s">
        <v>131</v>
      </c>
      <c r="BK331" s="208">
        <f>ROUND(I331*H331,2)</f>
        <v>0</v>
      </c>
      <c r="BL331" s="15" t="s">
        <v>211</v>
      </c>
      <c r="BM331" s="15" t="s">
        <v>756</v>
      </c>
    </row>
    <row r="332" s="11" customFormat="1">
      <c r="B332" s="209"/>
      <c r="C332" s="210"/>
      <c r="D332" s="211" t="s">
        <v>138</v>
      </c>
      <c r="E332" s="212" t="s">
        <v>1</v>
      </c>
      <c r="F332" s="213" t="s">
        <v>757</v>
      </c>
      <c r="G332" s="210"/>
      <c r="H332" s="214">
        <v>169.61500000000001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138</v>
      </c>
      <c r="AU332" s="220" t="s">
        <v>131</v>
      </c>
      <c r="AV332" s="11" t="s">
        <v>131</v>
      </c>
      <c r="AW332" s="11" t="s">
        <v>32</v>
      </c>
      <c r="AX332" s="11" t="s">
        <v>75</v>
      </c>
      <c r="AY332" s="220" t="s">
        <v>123</v>
      </c>
    </row>
    <row r="333" s="1" customFormat="1" ht="16.5" customHeight="1">
      <c r="B333" s="36"/>
      <c r="C333" s="197" t="s">
        <v>758</v>
      </c>
      <c r="D333" s="197" t="s">
        <v>126</v>
      </c>
      <c r="E333" s="198" t="s">
        <v>759</v>
      </c>
      <c r="F333" s="199" t="s">
        <v>760</v>
      </c>
      <c r="G333" s="200" t="s">
        <v>135</v>
      </c>
      <c r="H333" s="201">
        <v>169.61500000000001</v>
      </c>
      <c r="I333" s="202"/>
      <c r="J333" s="203">
        <f>ROUND(I333*H333,2)</f>
        <v>0</v>
      </c>
      <c r="K333" s="199" t="s">
        <v>159</v>
      </c>
      <c r="L333" s="41"/>
      <c r="M333" s="204" t="s">
        <v>1</v>
      </c>
      <c r="N333" s="205" t="s">
        <v>42</v>
      </c>
      <c r="O333" s="77"/>
      <c r="P333" s="206">
        <f>O333*H333</f>
        <v>0</v>
      </c>
      <c r="Q333" s="206">
        <v>0.00017000000000000001</v>
      </c>
      <c r="R333" s="206">
        <f>Q333*H333</f>
        <v>0.028834550000000004</v>
      </c>
      <c r="S333" s="206">
        <v>0</v>
      </c>
      <c r="T333" s="207">
        <f>S333*H333</f>
        <v>0</v>
      </c>
      <c r="AR333" s="15" t="s">
        <v>211</v>
      </c>
      <c r="AT333" s="15" t="s">
        <v>126</v>
      </c>
      <c r="AU333" s="15" t="s">
        <v>131</v>
      </c>
      <c r="AY333" s="15" t="s">
        <v>123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5" t="s">
        <v>131</v>
      </c>
      <c r="BK333" s="208">
        <f>ROUND(I333*H333,2)</f>
        <v>0</v>
      </c>
      <c r="BL333" s="15" t="s">
        <v>211</v>
      </c>
      <c r="BM333" s="15" t="s">
        <v>761</v>
      </c>
    </row>
    <row r="334" s="11" customFormat="1">
      <c r="B334" s="209"/>
      <c r="C334" s="210"/>
      <c r="D334" s="211" t="s">
        <v>138</v>
      </c>
      <c r="E334" s="212" t="s">
        <v>1</v>
      </c>
      <c r="F334" s="213" t="s">
        <v>762</v>
      </c>
      <c r="G334" s="210"/>
      <c r="H334" s="214">
        <v>169.61500000000001</v>
      </c>
      <c r="I334" s="215"/>
      <c r="J334" s="210"/>
      <c r="K334" s="210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138</v>
      </c>
      <c r="AU334" s="220" t="s">
        <v>131</v>
      </c>
      <c r="AV334" s="11" t="s">
        <v>131</v>
      </c>
      <c r="AW334" s="11" t="s">
        <v>32</v>
      </c>
      <c r="AX334" s="11" t="s">
        <v>75</v>
      </c>
      <c r="AY334" s="220" t="s">
        <v>123</v>
      </c>
    </row>
    <row r="335" s="1" customFormat="1" ht="16.5" customHeight="1">
      <c r="B335" s="36"/>
      <c r="C335" s="197" t="s">
        <v>763</v>
      </c>
      <c r="D335" s="197" t="s">
        <v>126</v>
      </c>
      <c r="E335" s="198" t="s">
        <v>764</v>
      </c>
      <c r="F335" s="199" t="s">
        <v>765</v>
      </c>
      <c r="G335" s="200" t="s">
        <v>135</v>
      </c>
      <c r="H335" s="201">
        <v>42.799999999999997</v>
      </c>
      <c r="I335" s="202"/>
      <c r="J335" s="203">
        <f>ROUND(I335*H335,2)</f>
        <v>0</v>
      </c>
      <c r="K335" s="199" t="s">
        <v>1</v>
      </c>
      <c r="L335" s="41"/>
      <c r="M335" s="204" t="s">
        <v>1</v>
      </c>
      <c r="N335" s="205" t="s">
        <v>42</v>
      </c>
      <c r="O335" s="77"/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AR335" s="15" t="s">
        <v>211</v>
      </c>
      <c r="AT335" s="15" t="s">
        <v>126</v>
      </c>
      <c r="AU335" s="15" t="s">
        <v>131</v>
      </c>
      <c r="AY335" s="15" t="s">
        <v>123</v>
      </c>
      <c r="BE335" s="208">
        <f>IF(N335="základní",J335,0)</f>
        <v>0</v>
      </c>
      <c r="BF335" s="208">
        <f>IF(N335="snížená",J335,0)</f>
        <v>0</v>
      </c>
      <c r="BG335" s="208">
        <f>IF(N335="zákl. přenesená",J335,0)</f>
        <v>0</v>
      </c>
      <c r="BH335" s="208">
        <f>IF(N335="sníž. přenesená",J335,0)</f>
        <v>0</v>
      </c>
      <c r="BI335" s="208">
        <f>IF(N335="nulová",J335,0)</f>
        <v>0</v>
      </c>
      <c r="BJ335" s="15" t="s">
        <v>131</v>
      </c>
      <c r="BK335" s="208">
        <f>ROUND(I335*H335,2)</f>
        <v>0</v>
      </c>
      <c r="BL335" s="15" t="s">
        <v>211</v>
      </c>
      <c r="BM335" s="15" t="s">
        <v>766</v>
      </c>
    </row>
    <row r="336" s="11" customFormat="1">
      <c r="B336" s="209"/>
      <c r="C336" s="210"/>
      <c r="D336" s="211" t="s">
        <v>138</v>
      </c>
      <c r="E336" s="212" t="s">
        <v>1</v>
      </c>
      <c r="F336" s="213" t="s">
        <v>767</v>
      </c>
      <c r="G336" s="210"/>
      <c r="H336" s="214">
        <v>42.799999999999997</v>
      </c>
      <c r="I336" s="215"/>
      <c r="J336" s="210"/>
      <c r="K336" s="210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138</v>
      </c>
      <c r="AU336" s="220" t="s">
        <v>131</v>
      </c>
      <c r="AV336" s="11" t="s">
        <v>131</v>
      </c>
      <c r="AW336" s="11" t="s">
        <v>32</v>
      </c>
      <c r="AX336" s="11" t="s">
        <v>75</v>
      </c>
      <c r="AY336" s="220" t="s">
        <v>123</v>
      </c>
    </row>
    <row r="337" s="10" customFormat="1" ht="22.8" customHeight="1">
      <c r="B337" s="181"/>
      <c r="C337" s="182"/>
      <c r="D337" s="183" t="s">
        <v>69</v>
      </c>
      <c r="E337" s="195" t="s">
        <v>768</v>
      </c>
      <c r="F337" s="195" t="s">
        <v>769</v>
      </c>
      <c r="G337" s="182"/>
      <c r="H337" s="182"/>
      <c r="I337" s="185"/>
      <c r="J337" s="196">
        <f>BK337</f>
        <v>0</v>
      </c>
      <c r="K337" s="182"/>
      <c r="L337" s="187"/>
      <c r="M337" s="188"/>
      <c r="N337" s="189"/>
      <c r="O337" s="189"/>
      <c r="P337" s="190">
        <f>SUM(P338:P341)</f>
        <v>0</v>
      </c>
      <c r="Q337" s="189"/>
      <c r="R337" s="190">
        <f>SUM(R338:R341)</f>
        <v>0.007254</v>
      </c>
      <c r="S337" s="189"/>
      <c r="T337" s="191">
        <f>SUM(T338:T341)</f>
        <v>0</v>
      </c>
      <c r="AR337" s="192" t="s">
        <v>131</v>
      </c>
      <c r="AT337" s="193" t="s">
        <v>69</v>
      </c>
      <c r="AU337" s="193" t="s">
        <v>75</v>
      </c>
      <c r="AY337" s="192" t="s">
        <v>123</v>
      </c>
      <c r="BK337" s="194">
        <f>SUM(BK338:BK341)</f>
        <v>0</v>
      </c>
    </row>
    <row r="338" s="1" customFormat="1" ht="16.5" customHeight="1">
      <c r="B338" s="36"/>
      <c r="C338" s="197" t="s">
        <v>770</v>
      </c>
      <c r="D338" s="197" t="s">
        <v>126</v>
      </c>
      <c r="E338" s="198" t="s">
        <v>771</v>
      </c>
      <c r="F338" s="199" t="s">
        <v>772</v>
      </c>
      <c r="G338" s="200" t="s">
        <v>135</v>
      </c>
      <c r="H338" s="201">
        <v>5.5800000000000001</v>
      </c>
      <c r="I338" s="202"/>
      <c r="J338" s="203">
        <f>ROUND(I338*H338,2)</f>
        <v>0</v>
      </c>
      <c r="K338" s="199" t="s">
        <v>265</v>
      </c>
      <c r="L338" s="41"/>
      <c r="M338" s="204" t="s">
        <v>1</v>
      </c>
      <c r="N338" s="205" t="s">
        <v>42</v>
      </c>
      <c r="O338" s="77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AR338" s="15" t="s">
        <v>211</v>
      </c>
      <c r="AT338" s="15" t="s">
        <v>126</v>
      </c>
      <c r="AU338" s="15" t="s">
        <v>131</v>
      </c>
      <c r="AY338" s="15" t="s">
        <v>123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5" t="s">
        <v>131</v>
      </c>
      <c r="BK338" s="208">
        <f>ROUND(I338*H338,2)</f>
        <v>0</v>
      </c>
      <c r="BL338" s="15" t="s">
        <v>211</v>
      </c>
      <c r="BM338" s="15" t="s">
        <v>773</v>
      </c>
    </row>
    <row r="339" s="11" customFormat="1">
      <c r="B339" s="209"/>
      <c r="C339" s="210"/>
      <c r="D339" s="211" t="s">
        <v>138</v>
      </c>
      <c r="E339" s="212" t="s">
        <v>1</v>
      </c>
      <c r="F339" s="213" t="s">
        <v>747</v>
      </c>
      <c r="G339" s="210"/>
      <c r="H339" s="214">
        <v>5.5800000000000001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138</v>
      </c>
      <c r="AU339" s="220" t="s">
        <v>131</v>
      </c>
      <c r="AV339" s="11" t="s">
        <v>131</v>
      </c>
      <c r="AW339" s="11" t="s">
        <v>32</v>
      </c>
      <c r="AX339" s="11" t="s">
        <v>75</v>
      </c>
      <c r="AY339" s="220" t="s">
        <v>123</v>
      </c>
    </row>
    <row r="340" s="1" customFormat="1" ht="16.5" customHeight="1">
      <c r="B340" s="36"/>
      <c r="C340" s="242" t="s">
        <v>774</v>
      </c>
      <c r="D340" s="242" t="s">
        <v>207</v>
      </c>
      <c r="E340" s="243" t="s">
        <v>775</v>
      </c>
      <c r="F340" s="244" t="s">
        <v>776</v>
      </c>
      <c r="G340" s="245" t="s">
        <v>135</v>
      </c>
      <c r="H340" s="246">
        <v>5.5800000000000001</v>
      </c>
      <c r="I340" s="247"/>
      <c r="J340" s="248">
        <f>ROUND(I340*H340,2)</f>
        <v>0</v>
      </c>
      <c r="K340" s="244" t="s">
        <v>265</v>
      </c>
      <c r="L340" s="249"/>
      <c r="M340" s="250" t="s">
        <v>1</v>
      </c>
      <c r="N340" s="251" t="s">
        <v>42</v>
      </c>
      <c r="O340" s="77"/>
      <c r="P340" s="206">
        <f>O340*H340</f>
        <v>0</v>
      </c>
      <c r="Q340" s="206">
        <v>0.0012999999999999999</v>
      </c>
      <c r="R340" s="206">
        <f>Q340*H340</f>
        <v>0.007254</v>
      </c>
      <c r="S340" s="206">
        <v>0</v>
      </c>
      <c r="T340" s="207">
        <f>S340*H340</f>
        <v>0</v>
      </c>
      <c r="AR340" s="15" t="s">
        <v>284</v>
      </c>
      <c r="AT340" s="15" t="s">
        <v>207</v>
      </c>
      <c r="AU340" s="15" t="s">
        <v>131</v>
      </c>
      <c r="AY340" s="15" t="s">
        <v>123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131</v>
      </c>
      <c r="BK340" s="208">
        <f>ROUND(I340*H340,2)</f>
        <v>0</v>
      </c>
      <c r="BL340" s="15" t="s">
        <v>211</v>
      </c>
      <c r="BM340" s="15" t="s">
        <v>777</v>
      </c>
    </row>
    <row r="341" s="1" customFormat="1" ht="16.5" customHeight="1">
      <c r="B341" s="36"/>
      <c r="C341" s="197" t="s">
        <v>778</v>
      </c>
      <c r="D341" s="197" t="s">
        <v>126</v>
      </c>
      <c r="E341" s="198" t="s">
        <v>779</v>
      </c>
      <c r="F341" s="199" t="s">
        <v>780</v>
      </c>
      <c r="G341" s="200" t="s">
        <v>135</v>
      </c>
      <c r="H341" s="201">
        <v>5.5800000000000001</v>
      </c>
      <c r="I341" s="202"/>
      <c r="J341" s="203">
        <f>ROUND(I341*H341,2)</f>
        <v>0</v>
      </c>
      <c r="K341" s="199" t="s">
        <v>1</v>
      </c>
      <c r="L341" s="41"/>
      <c r="M341" s="204" t="s">
        <v>1</v>
      </c>
      <c r="N341" s="205" t="s">
        <v>42</v>
      </c>
      <c r="O341" s="77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AR341" s="15" t="s">
        <v>211</v>
      </c>
      <c r="AT341" s="15" t="s">
        <v>126</v>
      </c>
      <c r="AU341" s="15" t="s">
        <v>131</v>
      </c>
      <c r="AY341" s="15" t="s">
        <v>123</v>
      </c>
      <c r="BE341" s="208">
        <f>IF(N341="základní",J341,0)</f>
        <v>0</v>
      </c>
      <c r="BF341" s="208">
        <f>IF(N341="snížená",J341,0)</f>
        <v>0</v>
      </c>
      <c r="BG341" s="208">
        <f>IF(N341="zákl. přenesená",J341,0)</f>
        <v>0</v>
      </c>
      <c r="BH341" s="208">
        <f>IF(N341="sníž. přenesená",J341,0)</f>
        <v>0</v>
      </c>
      <c r="BI341" s="208">
        <f>IF(N341="nulová",J341,0)</f>
        <v>0</v>
      </c>
      <c r="BJ341" s="15" t="s">
        <v>131</v>
      </c>
      <c r="BK341" s="208">
        <f>ROUND(I341*H341,2)</f>
        <v>0</v>
      </c>
      <c r="BL341" s="15" t="s">
        <v>211</v>
      </c>
      <c r="BM341" s="15" t="s">
        <v>781</v>
      </c>
    </row>
    <row r="342" s="10" customFormat="1" ht="25.92" customHeight="1">
      <c r="B342" s="181"/>
      <c r="C342" s="182"/>
      <c r="D342" s="183" t="s">
        <v>69</v>
      </c>
      <c r="E342" s="184" t="s">
        <v>207</v>
      </c>
      <c r="F342" s="184" t="s">
        <v>782</v>
      </c>
      <c r="G342" s="182"/>
      <c r="H342" s="182"/>
      <c r="I342" s="185"/>
      <c r="J342" s="186">
        <f>BK342</f>
        <v>0</v>
      </c>
      <c r="K342" s="182"/>
      <c r="L342" s="187"/>
      <c r="M342" s="188"/>
      <c r="N342" s="189"/>
      <c r="O342" s="189"/>
      <c r="P342" s="190">
        <f>P343+P383</f>
        <v>0</v>
      </c>
      <c r="Q342" s="189"/>
      <c r="R342" s="190">
        <f>R343+R383</f>
        <v>0</v>
      </c>
      <c r="S342" s="189"/>
      <c r="T342" s="191">
        <f>T343+T383</f>
        <v>0</v>
      </c>
      <c r="AR342" s="192" t="s">
        <v>124</v>
      </c>
      <c r="AT342" s="193" t="s">
        <v>69</v>
      </c>
      <c r="AU342" s="193" t="s">
        <v>70</v>
      </c>
      <c r="AY342" s="192" t="s">
        <v>123</v>
      </c>
      <c r="BK342" s="194">
        <f>BK343+BK383</f>
        <v>0</v>
      </c>
    </row>
    <row r="343" s="10" customFormat="1" ht="22.8" customHeight="1">
      <c r="B343" s="181"/>
      <c r="C343" s="182"/>
      <c r="D343" s="183" t="s">
        <v>69</v>
      </c>
      <c r="E343" s="195" t="s">
        <v>783</v>
      </c>
      <c r="F343" s="195" t="s">
        <v>784</v>
      </c>
      <c r="G343" s="182"/>
      <c r="H343" s="182"/>
      <c r="I343" s="185"/>
      <c r="J343" s="196">
        <f>BK343</f>
        <v>0</v>
      </c>
      <c r="K343" s="182"/>
      <c r="L343" s="187"/>
      <c r="M343" s="188"/>
      <c r="N343" s="189"/>
      <c r="O343" s="189"/>
      <c r="P343" s="190">
        <f>SUM(P344:P382)</f>
        <v>0</v>
      </c>
      <c r="Q343" s="189"/>
      <c r="R343" s="190">
        <f>SUM(R344:R382)</f>
        <v>0</v>
      </c>
      <c r="S343" s="189"/>
      <c r="T343" s="191">
        <f>SUM(T344:T382)</f>
        <v>0</v>
      </c>
      <c r="AR343" s="192" t="s">
        <v>124</v>
      </c>
      <c r="AT343" s="193" t="s">
        <v>69</v>
      </c>
      <c r="AU343" s="193" t="s">
        <v>75</v>
      </c>
      <c r="AY343" s="192" t="s">
        <v>123</v>
      </c>
      <c r="BK343" s="194">
        <f>SUM(BK344:BK382)</f>
        <v>0</v>
      </c>
    </row>
    <row r="344" s="1" customFormat="1" ht="16.5" customHeight="1">
      <c r="B344" s="36"/>
      <c r="C344" s="197" t="s">
        <v>785</v>
      </c>
      <c r="D344" s="197" t="s">
        <v>126</v>
      </c>
      <c r="E344" s="198" t="s">
        <v>786</v>
      </c>
      <c r="F344" s="199" t="s">
        <v>787</v>
      </c>
      <c r="G344" s="200" t="s">
        <v>307</v>
      </c>
      <c r="H344" s="201">
        <v>1</v>
      </c>
      <c r="I344" s="202"/>
      <c r="J344" s="203">
        <f>ROUND(I344*H344,2)</f>
        <v>0</v>
      </c>
      <c r="K344" s="199" t="s">
        <v>1</v>
      </c>
      <c r="L344" s="41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AR344" s="15" t="s">
        <v>439</v>
      </c>
      <c r="AT344" s="15" t="s">
        <v>126</v>
      </c>
      <c r="AU344" s="15" t="s">
        <v>131</v>
      </c>
      <c r="AY344" s="15" t="s">
        <v>123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5" t="s">
        <v>131</v>
      </c>
      <c r="BK344" s="208">
        <f>ROUND(I344*H344,2)</f>
        <v>0</v>
      </c>
      <c r="BL344" s="15" t="s">
        <v>439</v>
      </c>
      <c r="BM344" s="15" t="s">
        <v>788</v>
      </c>
    </row>
    <row r="345" s="1" customFormat="1" ht="16.5" customHeight="1">
      <c r="B345" s="36"/>
      <c r="C345" s="197" t="s">
        <v>789</v>
      </c>
      <c r="D345" s="197" t="s">
        <v>126</v>
      </c>
      <c r="E345" s="198" t="s">
        <v>790</v>
      </c>
      <c r="F345" s="199" t="s">
        <v>791</v>
      </c>
      <c r="G345" s="200" t="s">
        <v>307</v>
      </c>
      <c r="H345" s="201">
        <v>1</v>
      </c>
      <c r="I345" s="202"/>
      <c r="J345" s="203">
        <f>ROUND(I345*H345,2)</f>
        <v>0</v>
      </c>
      <c r="K345" s="199" t="s">
        <v>1</v>
      </c>
      <c r="L345" s="41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AR345" s="15" t="s">
        <v>439</v>
      </c>
      <c r="AT345" s="15" t="s">
        <v>126</v>
      </c>
      <c r="AU345" s="15" t="s">
        <v>131</v>
      </c>
      <c r="AY345" s="15" t="s">
        <v>123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131</v>
      </c>
      <c r="BK345" s="208">
        <f>ROUND(I345*H345,2)</f>
        <v>0</v>
      </c>
      <c r="BL345" s="15" t="s">
        <v>439</v>
      </c>
      <c r="BM345" s="15" t="s">
        <v>792</v>
      </c>
    </row>
    <row r="346" s="1" customFormat="1" ht="16.5" customHeight="1">
      <c r="B346" s="36"/>
      <c r="C346" s="197" t="s">
        <v>793</v>
      </c>
      <c r="D346" s="197" t="s">
        <v>126</v>
      </c>
      <c r="E346" s="198" t="s">
        <v>794</v>
      </c>
      <c r="F346" s="199" t="s">
        <v>795</v>
      </c>
      <c r="G346" s="200" t="s">
        <v>307</v>
      </c>
      <c r="H346" s="201">
        <v>1</v>
      </c>
      <c r="I346" s="202"/>
      <c r="J346" s="203">
        <f>ROUND(I346*H346,2)</f>
        <v>0</v>
      </c>
      <c r="K346" s="199" t="s">
        <v>1</v>
      </c>
      <c r="L346" s="41"/>
      <c r="M346" s="204" t="s">
        <v>1</v>
      </c>
      <c r="N346" s="205" t="s">
        <v>42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AR346" s="15" t="s">
        <v>439</v>
      </c>
      <c r="AT346" s="15" t="s">
        <v>126</v>
      </c>
      <c r="AU346" s="15" t="s">
        <v>131</v>
      </c>
      <c r="AY346" s="15" t="s">
        <v>123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5" t="s">
        <v>131</v>
      </c>
      <c r="BK346" s="208">
        <f>ROUND(I346*H346,2)</f>
        <v>0</v>
      </c>
      <c r="BL346" s="15" t="s">
        <v>439</v>
      </c>
      <c r="BM346" s="15" t="s">
        <v>796</v>
      </c>
    </row>
    <row r="347" s="1" customFormat="1" ht="16.5" customHeight="1">
      <c r="B347" s="36"/>
      <c r="C347" s="197" t="s">
        <v>797</v>
      </c>
      <c r="D347" s="197" t="s">
        <v>126</v>
      </c>
      <c r="E347" s="198" t="s">
        <v>798</v>
      </c>
      <c r="F347" s="199" t="s">
        <v>799</v>
      </c>
      <c r="G347" s="200" t="s">
        <v>307</v>
      </c>
      <c r="H347" s="201">
        <v>1</v>
      </c>
      <c r="I347" s="202"/>
      <c r="J347" s="203">
        <f>ROUND(I347*H347,2)</f>
        <v>0</v>
      </c>
      <c r="K347" s="199" t="s">
        <v>1</v>
      </c>
      <c r="L347" s="41"/>
      <c r="M347" s="204" t="s">
        <v>1</v>
      </c>
      <c r="N347" s="205" t="s">
        <v>42</v>
      </c>
      <c r="O347" s="77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AR347" s="15" t="s">
        <v>439</v>
      </c>
      <c r="AT347" s="15" t="s">
        <v>126</v>
      </c>
      <c r="AU347" s="15" t="s">
        <v>131</v>
      </c>
      <c r="AY347" s="15" t="s">
        <v>123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131</v>
      </c>
      <c r="BK347" s="208">
        <f>ROUND(I347*H347,2)</f>
        <v>0</v>
      </c>
      <c r="BL347" s="15" t="s">
        <v>439</v>
      </c>
      <c r="BM347" s="15" t="s">
        <v>800</v>
      </c>
    </row>
    <row r="348" s="1" customFormat="1" ht="16.5" customHeight="1">
      <c r="B348" s="36"/>
      <c r="C348" s="197" t="s">
        <v>801</v>
      </c>
      <c r="D348" s="197" t="s">
        <v>126</v>
      </c>
      <c r="E348" s="198" t="s">
        <v>802</v>
      </c>
      <c r="F348" s="199" t="s">
        <v>803</v>
      </c>
      <c r="G348" s="200" t="s">
        <v>307</v>
      </c>
      <c r="H348" s="201">
        <v>1</v>
      </c>
      <c r="I348" s="202"/>
      <c r="J348" s="203">
        <f>ROUND(I348*H348,2)</f>
        <v>0</v>
      </c>
      <c r="K348" s="199" t="s">
        <v>1</v>
      </c>
      <c r="L348" s="41"/>
      <c r="M348" s="204" t="s">
        <v>1</v>
      </c>
      <c r="N348" s="205" t="s">
        <v>42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15" t="s">
        <v>439</v>
      </c>
      <c r="AT348" s="15" t="s">
        <v>126</v>
      </c>
      <c r="AU348" s="15" t="s">
        <v>131</v>
      </c>
      <c r="AY348" s="15" t="s">
        <v>123</v>
      </c>
      <c r="BE348" s="208">
        <f>IF(N348="základní",J348,0)</f>
        <v>0</v>
      </c>
      <c r="BF348" s="208">
        <f>IF(N348="snížená",J348,0)</f>
        <v>0</v>
      </c>
      <c r="BG348" s="208">
        <f>IF(N348="zákl. přenesená",J348,0)</f>
        <v>0</v>
      </c>
      <c r="BH348" s="208">
        <f>IF(N348="sníž. přenesená",J348,0)</f>
        <v>0</v>
      </c>
      <c r="BI348" s="208">
        <f>IF(N348="nulová",J348,0)</f>
        <v>0</v>
      </c>
      <c r="BJ348" s="15" t="s">
        <v>131</v>
      </c>
      <c r="BK348" s="208">
        <f>ROUND(I348*H348,2)</f>
        <v>0</v>
      </c>
      <c r="BL348" s="15" t="s">
        <v>439</v>
      </c>
      <c r="BM348" s="15" t="s">
        <v>804</v>
      </c>
    </row>
    <row r="349" s="1" customFormat="1" ht="16.5" customHeight="1">
      <c r="B349" s="36"/>
      <c r="C349" s="197" t="s">
        <v>805</v>
      </c>
      <c r="D349" s="197" t="s">
        <v>126</v>
      </c>
      <c r="E349" s="198" t="s">
        <v>806</v>
      </c>
      <c r="F349" s="199" t="s">
        <v>807</v>
      </c>
      <c r="G349" s="200" t="s">
        <v>142</v>
      </c>
      <c r="H349" s="201">
        <v>55</v>
      </c>
      <c r="I349" s="202"/>
      <c r="J349" s="203">
        <f>ROUND(I349*H349,2)</f>
        <v>0</v>
      </c>
      <c r="K349" s="199" t="s">
        <v>1</v>
      </c>
      <c r="L349" s="41"/>
      <c r="M349" s="204" t="s">
        <v>1</v>
      </c>
      <c r="N349" s="205" t="s">
        <v>42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AR349" s="15" t="s">
        <v>439</v>
      </c>
      <c r="AT349" s="15" t="s">
        <v>126</v>
      </c>
      <c r="AU349" s="15" t="s">
        <v>131</v>
      </c>
      <c r="AY349" s="15" t="s">
        <v>123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5" t="s">
        <v>131</v>
      </c>
      <c r="BK349" s="208">
        <f>ROUND(I349*H349,2)</f>
        <v>0</v>
      </c>
      <c r="BL349" s="15" t="s">
        <v>439</v>
      </c>
      <c r="BM349" s="15" t="s">
        <v>808</v>
      </c>
    </row>
    <row r="350" s="1" customFormat="1" ht="16.5" customHeight="1">
      <c r="B350" s="36"/>
      <c r="C350" s="197" t="s">
        <v>809</v>
      </c>
      <c r="D350" s="197" t="s">
        <v>126</v>
      </c>
      <c r="E350" s="198" t="s">
        <v>810</v>
      </c>
      <c r="F350" s="199" t="s">
        <v>811</v>
      </c>
      <c r="G350" s="200" t="s">
        <v>142</v>
      </c>
      <c r="H350" s="201">
        <v>105</v>
      </c>
      <c r="I350" s="202"/>
      <c r="J350" s="203">
        <f>ROUND(I350*H350,2)</f>
        <v>0</v>
      </c>
      <c r="K350" s="199" t="s">
        <v>1</v>
      </c>
      <c r="L350" s="41"/>
      <c r="M350" s="204" t="s">
        <v>1</v>
      </c>
      <c r="N350" s="205" t="s">
        <v>42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15" t="s">
        <v>439</v>
      </c>
      <c r="AT350" s="15" t="s">
        <v>126</v>
      </c>
      <c r="AU350" s="15" t="s">
        <v>131</v>
      </c>
      <c r="AY350" s="15" t="s">
        <v>123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5" t="s">
        <v>131</v>
      </c>
      <c r="BK350" s="208">
        <f>ROUND(I350*H350,2)</f>
        <v>0</v>
      </c>
      <c r="BL350" s="15" t="s">
        <v>439</v>
      </c>
      <c r="BM350" s="15" t="s">
        <v>812</v>
      </c>
    </row>
    <row r="351" s="1" customFormat="1" ht="16.5" customHeight="1">
      <c r="B351" s="36"/>
      <c r="C351" s="197" t="s">
        <v>813</v>
      </c>
      <c r="D351" s="197" t="s">
        <v>126</v>
      </c>
      <c r="E351" s="198" t="s">
        <v>814</v>
      </c>
      <c r="F351" s="199" t="s">
        <v>815</v>
      </c>
      <c r="G351" s="200" t="s">
        <v>142</v>
      </c>
      <c r="H351" s="201">
        <v>15</v>
      </c>
      <c r="I351" s="202"/>
      <c r="J351" s="203">
        <f>ROUND(I351*H351,2)</f>
        <v>0</v>
      </c>
      <c r="K351" s="199" t="s">
        <v>1</v>
      </c>
      <c r="L351" s="41"/>
      <c r="M351" s="204" t="s">
        <v>1</v>
      </c>
      <c r="N351" s="205" t="s">
        <v>42</v>
      </c>
      <c r="O351" s="77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AR351" s="15" t="s">
        <v>439</v>
      </c>
      <c r="AT351" s="15" t="s">
        <v>126</v>
      </c>
      <c r="AU351" s="15" t="s">
        <v>131</v>
      </c>
      <c r="AY351" s="15" t="s">
        <v>123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5" t="s">
        <v>131</v>
      </c>
      <c r="BK351" s="208">
        <f>ROUND(I351*H351,2)</f>
        <v>0</v>
      </c>
      <c r="BL351" s="15" t="s">
        <v>439</v>
      </c>
      <c r="BM351" s="15" t="s">
        <v>816</v>
      </c>
    </row>
    <row r="352" s="1" customFormat="1" ht="16.5" customHeight="1">
      <c r="B352" s="36"/>
      <c r="C352" s="197" t="s">
        <v>817</v>
      </c>
      <c r="D352" s="197" t="s">
        <v>126</v>
      </c>
      <c r="E352" s="198" t="s">
        <v>818</v>
      </c>
      <c r="F352" s="199" t="s">
        <v>819</v>
      </c>
      <c r="G352" s="200" t="s">
        <v>142</v>
      </c>
      <c r="H352" s="201">
        <v>25</v>
      </c>
      <c r="I352" s="202"/>
      <c r="J352" s="203">
        <f>ROUND(I352*H352,2)</f>
        <v>0</v>
      </c>
      <c r="K352" s="199" t="s">
        <v>1</v>
      </c>
      <c r="L352" s="41"/>
      <c r="M352" s="204" t="s">
        <v>1</v>
      </c>
      <c r="N352" s="205" t="s">
        <v>42</v>
      </c>
      <c r="O352" s="77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AR352" s="15" t="s">
        <v>439</v>
      </c>
      <c r="AT352" s="15" t="s">
        <v>126</v>
      </c>
      <c r="AU352" s="15" t="s">
        <v>131</v>
      </c>
      <c r="AY352" s="15" t="s">
        <v>123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5" t="s">
        <v>131</v>
      </c>
      <c r="BK352" s="208">
        <f>ROUND(I352*H352,2)</f>
        <v>0</v>
      </c>
      <c r="BL352" s="15" t="s">
        <v>439</v>
      </c>
      <c r="BM352" s="15" t="s">
        <v>820</v>
      </c>
    </row>
    <row r="353" s="1" customFormat="1" ht="16.5" customHeight="1">
      <c r="B353" s="36"/>
      <c r="C353" s="197" t="s">
        <v>821</v>
      </c>
      <c r="D353" s="197" t="s">
        <v>126</v>
      </c>
      <c r="E353" s="198" t="s">
        <v>822</v>
      </c>
      <c r="F353" s="199" t="s">
        <v>823</v>
      </c>
      <c r="G353" s="200" t="s">
        <v>142</v>
      </c>
      <c r="H353" s="201">
        <v>6</v>
      </c>
      <c r="I353" s="202"/>
      <c r="J353" s="203">
        <f>ROUND(I353*H353,2)</f>
        <v>0</v>
      </c>
      <c r="K353" s="199" t="s">
        <v>1</v>
      </c>
      <c r="L353" s="41"/>
      <c r="M353" s="204" t="s">
        <v>1</v>
      </c>
      <c r="N353" s="205" t="s">
        <v>42</v>
      </c>
      <c r="O353" s="77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AR353" s="15" t="s">
        <v>439</v>
      </c>
      <c r="AT353" s="15" t="s">
        <v>126</v>
      </c>
      <c r="AU353" s="15" t="s">
        <v>131</v>
      </c>
      <c r="AY353" s="15" t="s">
        <v>123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5" t="s">
        <v>131</v>
      </c>
      <c r="BK353" s="208">
        <f>ROUND(I353*H353,2)</f>
        <v>0</v>
      </c>
      <c r="BL353" s="15" t="s">
        <v>439</v>
      </c>
      <c r="BM353" s="15" t="s">
        <v>824</v>
      </c>
    </row>
    <row r="354" s="1" customFormat="1" ht="16.5" customHeight="1">
      <c r="B354" s="36"/>
      <c r="C354" s="197" t="s">
        <v>825</v>
      </c>
      <c r="D354" s="197" t="s">
        <v>126</v>
      </c>
      <c r="E354" s="198" t="s">
        <v>826</v>
      </c>
      <c r="F354" s="199" t="s">
        <v>827</v>
      </c>
      <c r="G354" s="200" t="s">
        <v>142</v>
      </c>
      <c r="H354" s="201">
        <v>10</v>
      </c>
      <c r="I354" s="202"/>
      <c r="J354" s="203">
        <f>ROUND(I354*H354,2)</f>
        <v>0</v>
      </c>
      <c r="K354" s="199" t="s">
        <v>1</v>
      </c>
      <c r="L354" s="41"/>
      <c r="M354" s="204" t="s">
        <v>1</v>
      </c>
      <c r="N354" s="205" t="s">
        <v>42</v>
      </c>
      <c r="O354" s="77"/>
      <c r="P354" s="206">
        <f>O354*H354</f>
        <v>0</v>
      </c>
      <c r="Q354" s="206">
        <v>0</v>
      </c>
      <c r="R354" s="206">
        <f>Q354*H354</f>
        <v>0</v>
      </c>
      <c r="S354" s="206">
        <v>0</v>
      </c>
      <c r="T354" s="207">
        <f>S354*H354</f>
        <v>0</v>
      </c>
      <c r="AR354" s="15" t="s">
        <v>439</v>
      </c>
      <c r="AT354" s="15" t="s">
        <v>126</v>
      </c>
      <c r="AU354" s="15" t="s">
        <v>131</v>
      </c>
      <c r="AY354" s="15" t="s">
        <v>123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5" t="s">
        <v>131</v>
      </c>
      <c r="BK354" s="208">
        <f>ROUND(I354*H354,2)</f>
        <v>0</v>
      </c>
      <c r="BL354" s="15" t="s">
        <v>439</v>
      </c>
      <c r="BM354" s="15" t="s">
        <v>828</v>
      </c>
    </row>
    <row r="355" s="1" customFormat="1" ht="16.5" customHeight="1">
      <c r="B355" s="36"/>
      <c r="C355" s="197" t="s">
        <v>829</v>
      </c>
      <c r="D355" s="197" t="s">
        <v>126</v>
      </c>
      <c r="E355" s="198" t="s">
        <v>830</v>
      </c>
      <c r="F355" s="199" t="s">
        <v>831</v>
      </c>
      <c r="G355" s="200" t="s">
        <v>142</v>
      </c>
      <c r="H355" s="201">
        <v>10</v>
      </c>
      <c r="I355" s="202"/>
      <c r="J355" s="203">
        <f>ROUND(I355*H355,2)</f>
        <v>0</v>
      </c>
      <c r="K355" s="199" t="s">
        <v>1</v>
      </c>
      <c r="L355" s="41"/>
      <c r="M355" s="204" t="s">
        <v>1</v>
      </c>
      <c r="N355" s="205" t="s">
        <v>42</v>
      </c>
      <c r="O355" s="77"/>
      <c r="P355" s="206">
        <f>O355*H355</f>
        <v>0</v>
      </c>
      <c r="Q355" s="206">
        <v>0</v>
      </c>
      <c r="R355" s="206">
        <f>Q355*H355</f>
        <v>0</v>
      </c>
      <c r="S355" s="206">
        <v>0</v>
      </c>
      <c r="T355" s="207">
        <f>S355*H355</f>
        <v>0</v>
      </c>
      <c r="AR355" s="15" t="s">
        <v>439</v>
      </c>
      <c r="AT355" s="15" t="s">
        <v>126</v>
      </c>
      <c r="AU355" s="15" t="s">
        <v>131</v>
      </c>
      <c r="AY355" s="15" t="s">
        <v>123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5" t="s">
        <v>131</v>
      </c>
      <c r="BK355" s="208">
        <f>ROUND(I355*H355,2)</f>
        <v>0</v>
      </c>
      <c r="BL355" s="15" t="s">
        <v>439</v>
      </c>
      <c r="BM355" s="15" t="s">
        <v>832</v>
      </c>
    </row>
    <row r="356" s="1" customFormat="1" ht="16.5" customHeight="1">
      <c r="B356" s="36"/>
      <c r="C356" s="197" t="s">
        <v>833</v>
      </c>
      <c r="D356" s="197" t="s">
        <v>126</v>
      </c>
      <c r="E356" s="198" t="s">
        <v>834</v>
      </c>
      <c r="F356" s="199" t="s">
        <v>835</v>
      </c>
      <c r="G356" s="200" t="s">
        <v>142</v>
      </c>
      <c r="H356" s="201">
        <v>30</v>
      </c>
      <c r="I356" s="202"/>
      <c r="J356" s="203">
        <f>ROUND(I356*H356,2)</f>
        <v>0</v>
      </c>
      <c r="K356" s="199" t="s">
        <v>1</v>
      </c>
      <c r="L356" s="41"/>
      <c r="M356" s="204" t="s">
        <v>1</v>
      </c>
      <c r="N356" s="205" t="s">
        <v>42</v>
      </c>
      <c r="O356" s="77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AR356" s="15" t="s">
        <v>439</v>
      </c>
      <c r="AT356" s="15" t="s">
        <v>126</v>
      </c>
      <c r="AU356" s="15" t="s">
        <v>131</v>
      </c>
      <c r="AY356" s="15" t="s">
        <v>123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5" t="s">
        <v>131</v>
      </c>
      <c r="BK356" s="208">
        <f>ROUND(I356*H356,2)</f>
        <v>0</v>
      </c>
      <c r="BL356" s="15" t="s">
        <v>439</v>
      </c>
      <c r="BM356" s="15" t="s">
        <v>836</v>
      </c>
    </row>
    <row r="357" s="1" customFormat="1" ht="16.5" customHeight="1">
      <c r="B357" s="36"/>
      <c r="C357" s="197" t="s">
        <v>837</v>
      </c>
      <c r="D357" s="197" t="s">
        <v>126</v>
      </c>
      <c r="E357" s="198" t="s">
        <v>838</v>
      </c>
      <c r="F357" s="199" t="s">
        <v>839</v>
      </c>
      <c r="G357" s="200" t="s">
        <v>142</v>
      </c>
      <c r="H357" s="201">
        <v>20</v>
      </c>
      <c r="I357" s="202"/>
      <c r="J357" s="203">
        <f>ROUND(I357*H357,2)</f>
        <v>0</v>
      </c>
      <c r="K357" s="199" t="s">
        <v>1</v>
      </c>
      <c r="L357" s="41"/>
      <c r="M357" s="204" t="s">
        <v>1</v>
      </c>
      <c r="N357" s="205" t="s">
        <v>42</v>
      </c>
      <c r="O357" s="77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AR357" s="15" t="s">
        <v>439</v>
      </c>
      <c r="AT357" s="15" t="s">
        <v>126</v>
      </c>
      <c r="AU357" s="15" t="s">
        <v>131</v>
      </c>
      <c r="AY357" s="15" t="s">
        <v>123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5" t="s">
        <v>131</v>
      </c>
      <c r="BK357" s="208">
        <f>ROUND(I357*H357,2)</f>
        <v>0</v>
      </c>
      <c r="BL357" s="15" t="s">
        <v>439</v>
      </c>
      <c r="BM357" s="15" t="s">
        <v>840</v>
      </c>
    </row>
    <row r="358" s="1" customFormat="1" ht="16.5" customHeight="1">
      <c r="B358" s="36"/>
      <c r="C358" s="197" t="s">
        <v>841</v>
      </c>
      <c r="D358" s="197" t="s">
        <v>126</v>
      </c>
      <c r="E358" s="198" t="s">
        <v>842</v>
      </c>
      <c r="F358" s="199" t="s">
        <v>843</v>
      </c>
      <c r="G358" s="200" t="s">
        <v>307</v>
      </c>
      <c r="H358" s="201">
        <v>1</v>
      </c>
      <c r="I358" s="202"/>
      <c r="J358" s="203">
        <f>ROUND(I358*H358,2)</f>
        <v>0</v>
      </c>
      <c r="K358" s="199" t="s">
        <v>1</v>
      </c>
      <c r="L358" s="41"/>
      <c r="M358" s="204" t="s">
        <v>1</v>
      </c>
      <c r="N358" s="205" t="s">
        <v>42</v>
      </c>
      <c r="O358" s="77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AR358" s="15" t="s">
        <v>439</v>
      </c>
      <c r="AT358" s="15" t="s">
        <v>126</v>
      </c>
      <c r="AU358" s="15" t="s">
        <v>131</v>
      </c>
      <c r="AY358" s="15" t="s">
        <v>123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5" t="s">
        <v>131</v>
      </c>
      <c r="BK358" s="208">
        <f>ROUND(I358*H358,2)</f>
        <v>0</v>
      </c>
      <c r="BL358" s="15" t="s">
        <v>439</v>
      </c>
      <c r="BM358" s="15" t="s">
        <v>844</v>
      </c>
    </row>
    <row r="359" s="1" customFormat="1" ht="16.5" customHeight="1">
      <c r="B359" s="36"/>
      <c r="C359" s="197" t="s">
        <v>845</v>
      </c>
      <c r="D359" s="197" t="s">
        <v>126</v>
      </c>
      <c r="E359" s="198" t="s">
        <v>846</v>
      </c>
      <c r="F359" s="199" t="s">
        <v>847</v>
      </c>
      <c r="G359" s="200" t="s">
        <v>307</v>
      </c>
      <c r="H359" s="201">
        <v>1</v>
      </c>
      <c r="I359" s="202"/>
      <c r="J359" s="203">
        <f>ROUND(I359*H359,2)</f>
        <v>0</v>
      </c>
      <c r="K359" s="199" t="s">
        <v>1</v>
      </c>
      <c r="L359" s="41"/>
      <c r="M359" s="204" t="s">
        <v>1</v>
      </c>
      <c r="N359" s="205" t="s">
        <v>42</v>
      </c>
      <c r="O359" s="77"/>
      <c r="P359" s="206">
        <f>O359*H359</f>
        <v>0</v>
      </c>
      <c r="Q359" s="206">
        <v>0</v>
      </c>
      <c r="R359" s="206">
        <f>Q359*H359</f>
        <v>0</v>
      </c>
      <c r="S359" s="206">
        <v>0</v>
      </c>
      <c r="T359" s="207">
        <f>S359*H359</f>
        <v>0</v>
      </c>
      <c r="AR359" s="15" t="s">
        <v>439</v>
      </c>
      <c r="AT359" s="15" t="s">
        <v>126</v>
      </c>
      <c r="AU359" s="15" t="s">
        <v>131</v>
      </c>
      <c r="AY359" s="15" t="s">
        <v>123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5" t="s">
        <v>131</v>
      </c>
      <c r="BK359" s="208">
        <f>ROUND(I359*H359,2)</f>
        <v>0</v>
      </c>
      <c r="BL359" s="15" t="s">
        <v>439</v>
      </c>
      <c r="BM359" s="15" t="s">
        <v>848</v>
      </c>
    </row>
    <row r="360" s="1" customFormat="1" ht="16.5" customHeight="1">
      <c r="B360" s="36"/>
      <c r="C360" s="197" t="s">
        <v>849</v>
      </c>
      <c r="D360" s="197" t="s">
        <v>126</v>
      </c>
      <c r="E360" s="198" t="s">
        <v>850</v>
      </c>
      <c r="F360" s="199" t="s">
        <v>851</v>
      </c>
      <c r="G360" s="200" t="s">
        <v>307</v>
      </c>
      <c r="H360" s="201">
        <v>2</v>
      </c>
      <c r="I360" s="202"/>
      <c r="J360" s="203">
        <f>ROUND(I360*H360,2)</f>
        <v>0</v>
      </c>
      <c r="K360" s="199" t="s">
        <v>1</v>
      </c>
      <c r="L360" s="41"/>
      <c r="M360" s="204" t="s">
        <v>1</v>
      </c>
      <c r="N360" s="205" t="s">
        <v>42</v>
      </c>
      <c r="O360" s="77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AR360" s="15" t="s">
        <v>439</v>
      </c>
      <c r="AT360" s="15" t="s">
        <v>126</v>
      </c>
      <c r="AU360" s="15" t="s">
        <v>131</v>
      </c>
      <c r="AY360" s="15" t="s">
        <v>123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5" t="s">
        <v>131</v>
      </c>
      <c r="BK360" s="208">
        <f>ROUND(I360*H360,2)</f>
        <v>0</v>
      </c>
      <c r="BL360" s="15" t="s">
        <v>439</v>
      </c>
      <c r="BM360" s="15" t="s">
        <v>852</v>
      </c>
    </row>
    <row r="361" s="1" customFormat="1" ht="16.5" customHeight="1">
      <c r="B361" s="36"/>
      <c r="C361" s="197" t="s">
        <v>853</v>
      </c>
      <c r="D361" s="197" t="s">
        <v>126</v>
      </c>
      <c r="E361" s="198" t="s">
        <v>854</v>
      </c>
      <c r="F361" s="199" t="s">
        <v>855</v>
      </c>
      <c r="G361" s="200" t="s">
        <v>307</v>
      </c>
      <c r="H361" s="201">
        <v>9</v>
      </c>
      <c r="I361" s="202"/>
      <c r="J361" s="203">
        <f>ROUND(I361*H361,2)</f>
        <v>0</v>
      </c>
      <c r="K361" s="199" t="s">
        <v>1</v>
      </c>
      <c r="L361" s="41"/>
      <c r="M361" s="204" t="s">
        <v>1</v>
      </c>
      <c r="N361" s="205" t="s">
        <v>42</v>
      </c>
      <c r="O361" s="77"/>
      <c r="P361" s="206">
        <f>O361*H361</f>
        <v>0</v>
      </c>
      <c r="Q361" s="206">
        <v>0</v>
      </c>
      <c r="R361" s="206">
        <f>Q361*H361</f>
        <v>0</v>
      </c>
      <c r="S361" s="206">
        <v>0</v>
      </c>
      <c r="T361" s="207">
        <f>S361*H361</f>
        <v>0</v>
      </c>
      <c r="AR361" s="15" t="s">
        <v>439</v>
      </c>
      <c r="AT361" s="15" t="s">
        <v>126</v>
      </c>
      <c r="AU361" s="15" t="s">
        <v>131</v>
      </c>
      <c r="AY361" s="15" t="s">
        <v>123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131</v>
      </c>
      <c r="BK361" s="208">
        <f>ROUND(I361*H361,2)</f>
        <v>0</v>
      </c>
      <c r="BL361" s="15" t="s">
        <v>439</v>
      </c>
      <c r="BM361" s="15" t="s">
        <v>856</v>
      </c>
    </row>
    <row r="362" s="1" customFormat="1" ht="16.5" customHeight="1">
      <c r="B362" s="36"/>
      <c r="C362" s="197" t="s">
        <v>857</v>
      </c>
      <c r="D362" s="197" t="s">
        <v>126</v>
      </c>
      <c r="E362" s="198" t="s">
        <v>858</v>
      </c>
      <c r="F362" s="199" t="s">
        <v>859</v>
      </c>
      <c r="G362" s="200" t="s">
        <v>307</v>
      </c>
      <c r="H362" s="201">
        <v>4</v>
      </c>
      <c r="I362" s="202"/>
      <c r="J362" s="203">
        <f>ROUND(I362*H362,2)</f>
        <v>0</v>
      </c>
      <c r="K362" s="199" t="s">
        <v>1</v>
      </c>
      <c r="L362" s="41"/>
      <c r="M362" s="204" t="s">
        <v>1</v>
      </c>
      <c r="N362" s="205" t="s">
        <v>42</v>
      </c>
      <c r="O362" s="77"/>
      <c r="P362" s="206">
        <f>O362*H362</f>
        <v>0</v>
      </c>
      <c r="Q362" s="206">
        <v>0</v>
      </c>
      <c r="R362" s="206">
        <f>Q362*H362</f>
        <v>0</v>
      </c>
      <c r="S362" s="206">
        <v>0</v>
      </c>
      <c r="T362" s="207">
        <f>S362*H362</f>
        <v>0</v>
      </c>
      <c r="AR362" s="15" t="s">
        <v>439</v>
      </c>
      <c r="AT362" s="15" t="s">
        <v>126</v>
      </c>
      <c r="AU362" s="15" t="s">
        <v>131</v>
      </c>
      <c r="AY362" s="15" t="s">
        <v>123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5" t="s">
        <v>131</v>
      </c>
      <c r="BK362" s="208">
        <f>ROUND(I362*H362,2)</f>
        <v>0</v>
      </c>
      <c r="BL362" s="15" t="s">
        <v>439</v>
      </c>
      <c r="BM362" s="15" t="s">
        <v>860</v>
      </c>
    </row>
    <row r="363" s="1" customFormat="1" ht="16.5" customHeight="1">
      <c r="B363" s="36"/>
      <c r="C363" s="197" t="s">
        <v>861</v>
      </c>
      <c r="D363" s="197" t="s">
        <v>126</v>
      </c>
      <c r="E363" s="198" t="s">
        <v>862</v>
      </c>
      <c r="F363" s="199" t="s">
        <v>863</v>
      </c>
      <c r="G363" s="200" t="s">
        <v>307</v>
      </c>
      <c r="H363" s="201">
        <v>2</v>
      </c>
      <c r="I363" s="202"/>
      <c r="J363" s="203">
        <f>ROUND(I363*H363,2)</f>
        <v>0</v>
      </c>
      <c r="K363" s="199" t="s">
        <v>1</v>
      </c>
      <c r="L363" s="41"/>
      <c r="M363" s="204" t="s">
        <v>1</v>
      </c>
      <c r="N363" s="205" t="s">
        <v>42</v>
      </c>
      <c r="O363" s="77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AR363" s="15" t="s">
        <v>439</v>
      </c>
      <c r="AT363" s="15" t="s">
        <v>126</v>
      </c>
      <c r="AU363" s="15" t="s">
        <v>131</v>
      </c>
      <c r="AY363" s="15" t="s">
        <v>123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131</v>
      </c>
      <c r="BK363" s="208">
        <f>ROUND(I363*H363,2)</f>
        <v>0</v>
      </c>
      <c r="BL363" s="15" t="s">
        <v>439</v>
      </c>
      <c r="BM363" s="15" t="s">
        <v>864</v>
      </c>
    </row>
    <row r="364" s="1" customFormat="1" ht="16.5" customHeight="1">
      <c r="B364" s="36"/>
      <c r="C364" s="197" t="s">
        <v>865</v>
      </c>
      <c r="D364" s="197" t="s">
        <v>126</v>
      </c>
      <c r="E364" s="198" t="s">
        <v>866</v>
      </c>
      <c r="F364" s="199" t="s">
        <v>867</v>
      </c>
      <c r="G364" s="200" t="s">
        <v>307</v>
      </c>
      <c r="H364" s="201">
        <v>12</v>
      </c>
      <c r="I364" s="202"/>
      <c r="J364" s="203">
        <f>ROUND(I364*H364,2)</f>
        <v>0</v>
      </c>
      <c r="K364" s="199" t="s">
        <v>1</v>
      </c>
      <c r="L364" s="41"/>
      <c r="M364" s="204" t="s">
        <v>1</v>
      </c>
      <c r="N364" s="205" t="s">
        <v>42</v>
      </c>
      <c r="O364" s="77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AR364" s="15" t="s">
        <v>439</v>
      </c>
      <c r="AT364" s="15" t="s">
        <v>126</v>
      </c>
      <c r="AU364" s="15" t="s">
        <v>131</v>
      </c>
      <c r="AY364" s="15" t="s">
        <v>123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5" t="s">
        <v>131</v>
      </c>
      <c r="BK364" s="208">
        <f>ROUND(I364*H364,2)</f>
        <v>0</v>
      </c>
      <c r="BL364" s="15" t="s">
        <v>439</v>
      </c>
      <c r="BM364" s="15" t="s">
        <v>868</v>
      </c>
    </row>
    <row r="365" s="1" customFormat="1" ht="16.5" customHeight="1">
      <c r="B365" s="36"/>
      <c r="C365" s="197" t="s">
        <v>869</v>
      </c>
      <c r="D365" s="197" t="s">
        <v>126</v>
      </c>
      <c r="E365" s="198" t="s">
        <v>870</v>
      </c>
      <c r="F365" s="199" t="s">
        <v>871</v>
      </c>
      <c r="G365" s="200" t="s">
        <v>307</v>
      </c>
      <c r="H365" s="201">
        <v>1</v>
      </c>
      <c r="I365" s="202"/>
      <c r="J365" s="203">
        <f>ROUND(I365*H365,2)</f>
        <v>0</v>
      </c>
      <c r="K365" s="199" t="s">
        <v>1</v>
      </c>
      <c r="L365" s="41"/>
      <c r="M365" s="204" t="s">
        <v>1</v>
      </c>
      <c r="N365" s="205" t="s">
        <v>42</v>
      </c>
      <c r="O365" s="77"/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AR365" s="15" t="s">
        <v>439</v>
      </c>
      <c r="AT365" s="15" t="s">
        <v>126</v>
      </c>
      <c r="AU365" s="15" t="s">
        <v>131</v>
      </c>
      <c r="AY365" s="15" t="s">
        <v>123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5" t="s">
        <v>131</v>
      </c>
      <c r="BK365" s="208">
        <f>ROUND(I365*H365,2)</f>
        <v>0</v>
      </c>
      <c r="BL365" s="15" t="s">
        <v>439</v>
      </c>
      <c r="BM365" s="15" t="s">
        <v>872</v>
      </c>
    </row>
    <row r="366" s="1" customFormat="1" ht="16.5" customHeight="1">
      <c r="B366" s="36"/>
      <c r="C366" s="197" t="s">
        <v>873</v>
      </c>
      <c r="D366" s="197" t="s">
        <v>126</v>
      </c>
      <c r="E366" s="198" t="s">
        <v>874</v>
      </c>
      <c r="F366" s="199" t="s">
        <v>875</v>
      </c>
      <c r="G366" s="200" t="s">
        <v>307</v>
      </c>
      <c r="H366" s="201">
        <v>8</v>
      </c>
      <c r="I366" s="202"/>
      <c r="J366" s="203">
        <f>ROUND(I366*H366,2)</f>
        <v>0</v>
      </c>
      <c r="K366" s="199" t="s">
        <v>1</v>
      </c>
      <c r="L366" s="41"/>
      <c r="M366" s="204" t="s">
        <v>1</v>
      </c>
      <c r="N366" s="205" t="s">
        <v>42</v>
      </c>
      <c r="O366" s="77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AR366" s="15" t="s">
        <v>439</v>
      </c>
      <c r="AT366" s="15" t="s">
        <v>126</v>
      </c>
      <c r="AU366" s="15" t="s">
        <v>131</v>
      </c>
      <c r="AY366" s="15" t="s">
        <v>123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5" t="s">
        <v>131</v>
      </c>
      <c r="BK366" s="208">
        <f>ROUND(I366*H366,2)</f>
        <v>0</v>
      </c>
      <c r="BL366" s="15" t="s">
        <v>439</v>
      </c>
      <c r="BM366" s="15" t="s">
        <v>876</v>
      </c>
    </row>
    <row r="367" s="1" customFormat="1" ht="16.5" customHeight="1">
      <c r="B367" s="36"/>
      <c r="C367" s="197" t="s">
        <v>877</v>
      </c>
      <c r="D367" s="197" t="s">
        <v>126</v>
      </c>
      <c r="E367" s="198" t="s">
        <v>878</v>
      </c>
      <c r="F367" s="199" t="s">
        <v>879</v>
      </c>
      <c r="G367" s="200" t="s">
        <v>307</v>
      </c>
      <c r="H367" s="201">
        <v>1</v>
      </c>
      <c r="I367" s="202"/>
      <c r="J367" s="203">
        <f>ROUND(I367*H367,2)</f>
        <v>0</v>
      </c>
      <c r="K367" s="199" t="s">
        <v>1</v>
      </c>
      <c r="L367" s="41"/>
      <c r="M367" s="204" t="s">
        <v>1</v>
      </c>
      <c r="N367" s="205" t="s">
        <v>42</v>
      </c>
      <c r="O367" s="77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AR367" s="15" t="s">
        <v>439</v>
      </c>
      <c r="AT367" s="15" t="s">
        <v>126</v>
      </c>
      <c r="AU367" s="15" t="s">
        <v>131</v>
      </c>
      <c r="AY367" s="15" t="s">
        <v>123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5" t="s">
        <v>131</v>
      </c>
      <c r="BK367" s="208">
        <f>ROUND(I367*H367,2)</f>
        <v>0</v>
      </c>
      <c r="BL367" s="15" t="s">
        <v>439</v>
      </c>
      <c r="BM367" s="15" t="s">
        <v>880</v>
      </c>
    </row>
    <row r="368" s="1" customFormat="1" ht="16.5" customHeight="1">
      <c r="B368" s="36"/>
      <c r="C368" s="197" t="s">
        <v>881</v>
      </c>
      <c r="D368" s="197" t="s">
        <v>126</v>
      </c>
      <c r="E368" s="198" t="s">
        <v>882</v>
      </c>
      <c r="F368" s="199" t="s">
        <v>883</v>
      </c>
      <c r="G368" s="200" t="s">
        <v>307</v>
      </c>
      <c r="H368" s="201">
        <v>1</v>
      </c>
      <c r="I368" s="202"/>
      <c r="J368" s="203">
        <f>ROUND(I368*H368,2)</f>
        <v>0</v>
      </c>
      <c r="K368" s="199" t="s">
        <v>1</v>
      </c>
      <c r="L368" s="41"/>
      <c r="M368" s="204" t="s">
        <v>1</v>
      </c>
      <c r="N368" s="205" t="s">
        <v>42</v>
      </c>
      <c r="O368" s="77"/>
      <c r="P368" s="206">
        <f>O368*H368</f>
        <v>0</v>
      </c>
      <c r="Q368" s="206">
        <v>0</v>
      </c>
      <c r="R368" s="206">
        <f>Q368*H368</f>
        <v>0</v>
      </c>
      <c r="S368" s="206">
        <v>0</v>
      </c>
      <c r="T368" s="207">
        <f>S368*H368</f>
        <v>0</v>
      </c>
      <c r="AR368" s="15" t="s">
        <v>439</v>
      </c>
      <c r="AT368" s="15" t="s">
        <v>126</v>
      </c>
      <c r="AU368" s="15" t="s">
        <v>131</v>
      </c>
      <c r="AY368" s="15" t="s">
        <v>123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5" t="s">
        <v>131</v>
      </c>
      <c r="BK368" s="208">
        <f>ROUND(I368*H368,2)</f>
        <v>0</v>
      </c>
      <c r="BL368" s="15" t="s">
        <v>439</v>
      </c>
      <c r="BM368" s="15" t="s">
        <v>884</v>
      </c>
    </row>
    <row r="369" s="1" customFormat="1" ht="16.5" customHeight="1">
      <c r="B369" s="36"/>
      <c r="C369" s="197" t="s">
        <v>885</v>
      </c>
      <c r="D369" s="197" t="s">
        <v>126</v>
      </c>
      <c r="E369" s="198" t="s">
        <v>886</v>
      </c>
      <c r="F369" s="199" t="s">
        <v>887</v>
      </c>
      <c r="G369" s="200" t="s">
        <v>307</v>
      </c>
      <c r="H369" s="201">
        <v>1</v>
      </c>
      <c r="I369" s="202"/>
      <c r="J369" s="203">
        <f>ROUND(I369*H369,2)</f>
        <v>0</v>
      </c>
      <c r="K369" s="199" t="s">
        <v>1</v>
      </c>
      <c r="L369" s="41"/>
      <c r="M369" s="204" t="s">
        <v>1</v>
      </c>
      <c r="N369" s="205" t="s">
        <v>42</v>
      </c>
      <c r="O369" s="77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AR369" s="15" t="s">
        <v>439</v>
      </c>
      <c r="AT369" s="15" t="s">
        <v>126</v>
      </c>
      <c r="AU369" s="15" t="s">
        <v>131</v>
      </c>
      <c r="AY369" s="15" t="s">
        <v>123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5" t="s">
        <v>131</v>
      </c>
      <c r="BK369" s="208">
        <f>ROUND(I369*H369,2)</f>
        <v>0</v>
      </c>
      <c r="BL369" s="15" t="s">
        <v>439</v>
      </c>
      <c r="BM369" s="15" t="s">
        <v>888</v>
      </c>
    </row>
    <row r="370" s="1" customFormat="1" ht="16.5" customHeight="1">
      <c r="B370" s="36"/>
      <c r="C370" s="197" t="s">
        <v>889</v>
      </c>
      <c r="D370" s="197" t="s">
        <v>126</v>
      </c>
      <c r="E370" s="198" t="s">
        <v>890</v>
      </c>
      <c r="F370" s="199" t="s">
        <v>891</v>
      </c>
      <c r="G370" s="200" t="s">
        <v>307</v>
      </c>
      <c r="H370" s="201">
        <v>1</v>
      </c>
      <c r="I370" s="202"/>
      <c r="J370" s="203">
        <f>ROUND(I370*H370,2)</f>
        <v>0</v>
      </c>
      <c r="K370" s="199" t="s">
        <v>1</v>
      </c>
      <c r="L370" s="41"/>
      <c r="M370" s="204" t="s">
        <v>1</v>
      </c>
      <c r="N370" s="205" t="s">
        <v>42</v>
      </c>
      <c r="O370" s="77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15" t="s">
        <v>439</v>
      </c>
      <c r="AT370" s="15" t="s">
        <v>126</v>
      </c>
      <c r="AU370" s="15" t="s">
        <v>131</v>
      </c>
      <c r="AY370" s="15" t="s">
        <v>123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5" t="s">
        <v>131</v>
      </c>
      <c r="BK370" s="208">
        <f>ROUND(I370*H370,2)</f>
        <v>0</v>
      </c>
      <c r="BL370" s="15" t="s">
        <v>439</v>
      </c>
      <c r="BM370" s="15" t="s">
        <v>892</v>
      </c>
    </row>
    <row r="371" s="1" customFormat="1" ht="16.5" customHeight="1">
      <c r="B371" s="36"/>
      <c r="C371" s="197" t="s">
        <v>893</v>
      </c>
      <c r="D371" s="197" t="s">
        <v>126</v>
      </c>
      <c r="E371" s="198" t="s">
        <v>894</v>
      </c>
      <c r="F371" s="199" t="s">
        <v>895</v>
      </c>
      <c r="G371" s="200" t="s">
        <v>307</v>
      </c>
      <c r="H371" s="201">
        <v>3</v>
      </c>
      <c r="I371" s="202"/>
      <c r="J371" s="203">
        <f>ROUND(I371*H371,2)</f>
        <v>0</v>
      </c>
      <c r="K371" s="199" t="s">
        <v>1</v>
      </c>
      <c r="L371" s="41"/>
      <c r="M371" s="204" t="s">
        <v>1</v>
      </c>
      <c r="N371" s="205" t="s">
        <v>42</v>
      </c>
      <c r="O371" s="77"/>
      <c r="P371" s="206">
        <f>O371*H371</f>
        <v>0</v>
      </c>
      <c r="Q371" s="206">
        <v>0</v>
      </c>
      <c r="R371" s="206">
        <f>Q371*H371</f>
        <v>0</v>
      </c>
      <c r="S371" s="206">
        <v>0</v>
      </c>
      <c r="T371" s="207">
        <f>S371*H371</f>
        <v>0</v>
      </c>
      <c r="AR371" s="15" t="s">
        <v>439</v>
      </c>
      <c r="AT371" s="15" t="s">
        <v>126</v>
      </c>
      <c r="AU371" s="15" t="s">
        <v>131</v>
      </c>
      <c r="AY371" s="15" t="s">
        <v>123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5" t="s">
        <v>131</v>
      </c>
      <c r="BK371" s="208">
        <f>ROUND(I371*H371,2)</f>
        <v>0</v>
      </c>
      <c r="BL371" s="15" t="s">
        <v>439</v>
      </c>
      <c r="BM371" s="15" t="s">
        <v>896</v>
      </c>
    </row>
    <row r="372" s="1" customFormat="1" ht="16.5" customHeight="1">
      <c r="B372" s="36"/>
      <c r="C372" s="197" t="s">
        <v>897</v>
      </c>
      <c r="D372" s="197" t="s">
        <v>126</v>
      </c>
      <c r="E372" s="198" t="s">
        <v>898</v>
      </c>
      <c r="F372" s="199" t="s">
        <v>899</v>
      </c>
      <c r="G372" s="200" t="s">
        <v>307</v>
      </c>
      <c r="H372" s="201">
        <v>11</v>
      </c>
      <c r="I372" s="202"/>
      <c r="J372" s="203">
        <f>ROUND(I372*H372,2)</f>
        <v>0</v>
      </c>
      <c r="K372" s="199" t="s">
        <v>1</v>
      </c>
      <c r="L372" s="41"/>
      <c r="M372" s="204" t="s">
        <v>1</v>
      </c>
      <c r="N372" s="205" t="s">
        <v>42</v>
      </c>
      <c r="O372" s="77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AR372" s="15" t="s">
        <v>439</v>
      </c>
      <c r="AT372" s="15" t="s">
        <v>126</v>
      </c>
      <c r="AU372" s="15" t="s">
        <v>131</v>
      </c>
      <c r="AY372" s="15" t="s">
        <v>123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131</v>
      </c>
      <c r="BK372" s="208">
        <f>ROUND(I372*H372,2)</f>
        <v>0</v>
      </c>
      <c r="BL372" s="15" t="s">
        <v>439</v>
      </c>
      <c r="BM372" s="15" t="s">
        <v>900</v>
      </c>
    </row>
    <row r="373" s="1" customFormat="1" ht="16.5" customHeight="1">
      <c r="B373" s="36"/>
      <c r="C373" s="197" t="s">
        <v>901</v>
      </c>
      <c r="D373" s="197" t="s">
        <v>126</v>
      </c>
      <c r="E373" s="198" t="s">
        <v>902</v>
      </c>
      <c r="F373" s="199" t="s">
        <v>903</v>
      </c>
      <c r="G373" s="200" t="s">
        <v>307</v>
      </c>
      <c r="H373" s="201">
        <v>14</v>
      </c>
      <c r="I373" s="202"/>
      <c r="J373" s="203">
        <f>ROUND(I373*H373,2)</f>
        <v>0</v>
      </c>
      <c r="K373" s="199" t="s">
        <v>1</v>
      </c>
      <c r="L373" s="41"/>
      <c r="M373" s="204" t="s">
        <v>1</v>
      </c>
      <c r="N373" s="205" t="s">
        <v>42</v>
      </c>
      <c r="O373" s="77"/>
      <c r="P373" s="206">
        <f>O373*H373</f>
        <v>0</v>
      </c>
      <c r="Q373" s="206">
        <v>0</v>
      </c>
      <c r="R373" s="206">
        <f>Q373*H373</f>
        <v>0</v>
      </c>
      <c r="S373" s="206">
        <v>0</v>
      </c>
      <c r="T373" s="207">
        <f>S373*H373</f>
        <v>0</v>
      </c>
      <c r="AR373" s="15" t="s">
        <v>439</v>
      </c>
      <c r="AT373" s="15" t="s">
        <v>126</v>
      </c>
      <c r="AU373" s="15" t="s">
        <v>131</v>
      </c>
      <c r="AY373" s="15" t="s">
        <v>123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5" t="s">
        <v>131</v>
      </c>
      <c r="BK373" s="208">
        <f>ROUND(I373*H373,2)</f>
        <v>0</v>
      </c>
      <c r="BL373" s="15" t="s">
        <v>439</v>
      </c>
      <c r="BM373" s="15" t="s">
        <v>904</v>
      </c>
    </row>
    <row r="374" s="1" customFormat="1" ht="16.5" customHeight="1">
      <c r="B374" s="36"/>
      <c r="C374" s="197" t="s">
        <v>905</v>
      </c>
      <c r="D374" s="197" t="s">
        <v>126</v>
      </c>
      <c r="E374" s="198" t="s">
        <v>906</v>
      </c>
      <c r="F374" s="199" t="s">
        <v>907</v>
      </c>
      <c r="G374" s="200" t="s">
        <v>129</v>
      </c>
      <c r="H374" s="201">
        <v>3</v>
      </c>
      <c r="I374" s="202"/>
      <c r="J374" s="203">
        <f>ROUND(I374*H374,2)</f>
        <v>0</v>
      </c>
      <c r="K374" s="199" t="s">
        <v>1</v>
      </c>
      <c r="L374" s="41"/>
      <c r="M374" s="204" t="s">
        <v>1</v>
      </c>
      <c r="N374" s="205" t="s">
        <v>42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AR374" s="15" t="s">
        <v>439</v>
      </c>
      <c r="AT374" s="15" t="s">
        <v>126</v>
      </c>
      <c r="AU374" s="15" t="s">
        <v>131</v>
      </c>
      <c r="AY374" s="15" t="s">
        <v>123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5" t="s">
        <v>131</v>
      </c>
      <c r="BK374" s="208">
        <f>ROUND(I374*H374,2)</f>
        <v>0</v>
      </c>
      <c r="BL374" s="15" t="s">
        <v>439</v>
      </c>
      <c r="BM374" s="15" t="s">
        <v>908</v>
      </c>
    </row>
    <row r="375" s="1" customFormat="1" ht="16.5" customHeight="1">
      <c r="B375" s="36"/>
      <c r="C375" s="197" t="s">
        <v>909</v>
      </c>
      <c r="D375" s="197" t="s">
        <v>126</v>
      </c>
      <c r="E375" s="198" t="s">
        <v>910</v>
      </c>
      <c r="F375" s="199" t="s">
        <v>911</v>
      </c>
      <c r="G375" s="200" t="s">
        <v>129</v>
      </c>
      <c r="H375" s="201">
        <v>1</v>
      </c>
      <c r="I375" s="202"/>
      <c r="J375" s="203">
        <f>ROUND(I375*H375,2)</f>
        <v>0</v>
      </c>
      <c r="K375" s="199" t="s">
        <v>1</v>
      </c>
      <c r="L375" s="41"/>
      <c r="M375" s="204" t="s">
        <v>1</v>
      </c>
      <c r="N375" s="205" t="s">
        <v>42</v>
      </c>
      <c r="O375" s="77"/>
      <c r="P375" s="206">
        <f>O375*H375</f>
        <v>0</v>
      </c>
      <c r="Q375" s="206">
        <v>0</v>
      </c>
      <c r="R375" s="206">
        <f>Q375*H375</f>
        <v>0</v>
      </c>
      <c r="S375" s="206">
        <v>0</v>
      </c>
      <c r="T375" s="207">
        <f>S375*H375</f>
        <v>0</v>
      </c>
      <c r="AR375" s="15" t="s">
        <v>439</v>
      </c>
      <c r="AT375" s="15" t="s">
        <v>126</v>
      </c>
      <c r="AU375" s="15" t="s">
        <v>131</v>
      </c>
      <c r="AY375" s="15" t="s">
        <v>123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5" t="s">
        <v>131</v>
      </c>
      <c r="BK375" s="208">
        <f>ROUND(I375*H375,2)</f>
        <v>0</v>
      </c>
      <c r="BL375" s="15" t="s">
        <v>439</v>
      </c>
      <c r="BM375" s="15" t="s">
        <v>912</v>
      </c>
    </row>
    <row r="376" s="1" customFormat="1" ht="16.5" customHeight="1">
      <c r="B376" s="36"/>
      <c r="C376" s="197" t="s">
        <v>913</v>
      </c>
      <c r="D376" s="197" t="s">
        <v>126</v>
      </c>
      <c r="E376" s="198" t="s">
        <v>914</v>
      </c>
      <c r="F376" s="199" t="s">
        <v>915</v>
      </c>
      <c r="G376" s="200" t="s">
        <v>129</v>
      </c>
      <c r="H376" s="201">
        <v>1</v>
      </c>
      <c r="I376" s="202"/>
      <c r="J376" s="203">
        <f>ROUND(I376*H376,2)</f>
        <v>0</v>
      </c>
      <c r="K376" s="199" t="s">
        <v>1</v>
      </c>
      <c r="L376" s="41"/>
      <c r="M376" s="204" t="s">
        <v>1</v>
      </c>
      <c r="N376" s="205" t="s">
        <v>42</v>
      </c>
      <c r="O376" s="77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AR376" s="15" t="s">
        <v>439</v>
      </c>
      <c r="AT376" s="15" t="s">
        <v>126</v>
      </c>
      <c r="AU376" s="15" t="s">
        <v>131</v>
      </c>
      <c r="AY376" s="15" t="s">
        <v>123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5" t="s">
        <v>131</v>
      </c>
      <c r="BK376" s="208">
        <f>ROUND(I376*H376,2)</f>
        <v>0</v>
      </c>
      <c r="BL376" s="15" t="s">
        <v>439</v>
      </c>
      <c r="BM376" s="15" t="s">
        <v>916</v>
      </c>
    </row>
    <row r="377" s="1" customFormat="1" ht="16.5" customHeight="1">
      <c r="B377" s="36"/>
      <c r="C377" s="197" t="s">
        <v>917</v>
      </c>
      <c r="D377" s="197" t="s">
        <v>126</v>
      </c>
      <c r="E377" s="198" t="s">
        <v>918</v>
      </c>
      <c r="F377" s="199" t="s">
        <v>919</v>
      </c>
      <c r="G377" s="200" t="s">
        <v>129</v>
      </c>
      <c r="H377" s="201">
        <v>1</v>
      </c>
      <c r="I377" s="202"/>
      <c r="J377" s="203">
        <f>ROUND(I377*H377,2)</f>
        <v>0</v>
      </c>
      <c r="K377" s="199" t="s">
        <v>1</v>
      </c>
      <c r="L377" s="41"/>
      <c r="M377" s="204" t="s">
        <v>1</v>
      </c>
      <c r="N377" s="205" t="s">
        <v>42</v>
      </c>
      <c r="O377" s="77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AR377" s="15" t="s">
        <v>439</v>
      </c>
      <c r="AT377" s="15" t="s">
        <v>126</v>
      </c>
      <c r="AU377" s="15" t="s">
        <v>131</v>
      </c>
      <c r="AY377" s="15" t="s">
        <v>123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5" t="s">
        <v>131</v>
      </c>
      <c r="BK377" s="208">
        <f>ROUND(I377*H377,2)</f>
        <v>0</v>
      </c>
      <c r="BL377" s="15" t="s">
        <v>439</v>
      </c>
      <c r="BM377" s="15" t="s">
        <v>920</v>
      </c>
    </row>
    <row r="378" s="1" customFormat="1" ht="16.5" customHeight="1">
      <c r="B378" s="36"/>
      <c r="C378" s="197" t="s">
        <v>921</v>
      </c>
      <c r="D378" s="197" t="s">
        <v>126</v>
      </c>
      <c r="E378" s="198" t="s">
        <v>922</v>
      </c>
      <c r="F378" s="199" t="s">
        <v>923</v>
      </c>
      <c r="G378" s="200" t="s">
        <v>307</v>
      </c>
      <c r="H378" s="201">
        <v>1</v>
      </c>
      <c r="I378" s="202"/>
      <c r="J378" s="203">
        <f>ROUND(I378*H378,2)</f>
        <v>0</v>
      </c>
      <c r="K378" s="199" t="s">
        <v>1</v>
      </c>
      <c r="L378" s="41"/>
      <c r="M378" s="204" t="s">
        <v>1</v>
      </c>
      <c r="N378" s="205" t="s">
        <v>42</v>
      </c>
      <c r="O378" s="77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AR378" s="15" t="s">
        <v>439</v>
      </c>
      <c r="AT378" s="15" t="s">
        <v>126</v>
      </c>
      <c r="AU378" s="15" t="s">
        <v>131</v>
      </c>
      <c r="AY378" s="15" t="s">
        <v>123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131</v>
      </c>
      <c r="BK378" s="208">
        <f>ROUND(I378*H378,2)</f>
        <v>0</v>
      </c>
      <c r="BL378" s="15" t="s">
        <v>439</v>
      </c>
      <c r="BM378" s="15" t="s">
        <v>924</v>
      </c>
    </row>
    <row r="379" s="1" customFormat="1" ht="16.5" customHeight="1">
      <c r="B379" s="36"/>
      <c r="C379" s="197" t="s">
        <v>925</v>
      </c>
      <c r="D379" s="197" t="s">
        <v>126</v>
      </c>
      <c r="E379" s="198" t="s">
        <v>926</v>
      </c>
      <c r="F379" s="199" t="s">
        <v>927</v>
      </c>
      <c r="G379" s="200" t="s">
        <v>307</v>
      </c>
      <c r="H379" s="201">
        <v>1</v>
      </c>
      <c r="I379" s="202"/>
      <c r="J379" s="203">
        <f>ROUND(I379*H379,2)</f>
        <v>0</v>
      </c>
      <c r="K379" s="199" t="s">
        <v>1</v>
      </c>
      <c r="L379" s="41"/>
      <c r="M379" s="204" t="s">
        <v>1</v>
      </c>
      <c r="N379" s="205" t="s">
        <v>42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AR379" s="15" t="s">
        <v>439</v>
      </c>
      <c r="AT379" s="15" t="s">
        <v>126</v>
      </c>
      <c r="AU379" s="15" t="s">
        <v>131</v>
      </c>
      <c r="AY379" s="15" t="s">
        <v>123</v>
      </c>
      <c r="BE379" s="208">
        <f>IF(N379="základní",J379,0)</f>
        <v>0</v>
      </c>
      <c r="BF379" s="208">
        <f>IF(N379="snížená",J379,0)</f>
        <v>0</v>
      </c>
      <c r="BG379" s="208">
        <f>IF(N379="zákl. přenesená",J379,0)</f>
        <v>0</v>
      </c>
      <c r="BH379" s="208">
        <f>IF(N379="sníž. přenesená",J379,0)</f>
        <v>0</v>
      </c>
      <c r="BI379" s="208">
        <f>IF(N379="nulová",J379,0)</f>
        <v>0</v>
      </c>
      <c r="BJ379" s="15" t="s">
        <v>131</v>
      </c>
      <c r="BK379" s="208">
        <f>ROUND(I379*H379,2)</f>
        <v>0</v>
      </c>
      <c r="BL379" s="15" t="s">
        <v>439</v>
      </c>
      <c r="BM379" s="15" t="s">
        <v>928</v>
      </c>
    </row>
    <row r="380" s="1" customFormat="1" ht="16.5" customHeight="1">
      <c r="B380" s="36"/>
      <c r="C380" s="197" t="s">
        <v>929</v>
      </c>
      <c r="D380" s="197" t="s">
        <v>126</v>
      </c>
      <c r="E380" s="198" t="s">
        <v>930</v>
      </c>
      <c r="F380" s="199" t="s">
        <v>931</v>
      </c>
      <c r="G380" s="200" t="s">
        <v>307</v>
      </c>
      <c r="H380" s="201">
        <v>1</v>
      </c>
      <c r="I380" s="202"/>
      <c r="J380" s="203">
        <f>ROUND(I380*H380,2)</f>
        <v>0</v>
      </c>
      <c r="K380" s="199" t="s">
        <v>1</v>
      </c>
      <c r="L380" s="41"/>
      <c r="M380" s="204" t="s">
        <v>1</v>
      </c>
      <c r="N380" s="205" t="s">
        <v>42</v>
      </c>
      <c r="O380" s="77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AR380" s="15" t="s">
        <v>439</v>
      </c>
      <c r="AT380" s="15" t="s">
        <v>126</v>
      </c>
      <c r="AU380" s="15" t="s">
        <v>131</v>
      </c>
      <c r="AY380" s="15" t="s">
        <v>123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131</v>
      </c>
      <c r="BK380" s="208">
        <f>ROUND(I380*H380,2)</f>
        <v>0</v>
      </c>
      <c r="BL380" s="15" t="s">
        <v>439</v>
      </c>
      <c r="BM380" s="15" t="s">
        <v>932</v>
      </c>
    </row>
    <row r="381" s="1" customFormat="1" ht="16.5" customHeight="1">
      <c r="B381" s="36"/>
      <c r="C381" s="197" t="s">
        <v>933</v>
      </c>
      <c r="D381" s="197" t="s">
        <v>126</v>
      </c>
      <c r="E381" s="198" t="s">
        <v>934</v>
      </c>
      <c r="F381" s="199" t="s">
        <v>935</v>
      </c>
      <c r="G381" s="200" t="s">
        <v>307</v>
      </c>
      <c r="H381" s="201">
        <v>1</v>
      </c>
      <c r="I381" s="202"/>
      <c r="J381" s="203">
        <f>ROUND(I381*H381,2)</f>
        <v>0</v>
      </c>
      <c r="K381" s="199" t="s">
        <v>1</v>
      </c>
      <c r="L381" s="41"/>
      <c r="M381" s="204" t="s">
        <v>1</v>
      </c>
      <c r="N381" s="205" t="s">
        <v>42</v>
      </c>
      <c r="O381" s="77"/>
      <c r="P381" s="206">
        <f>O381*H381</f>
        <v>0</v>
      </c>
      <c r="Q381" s="206">
        <v>0</v>
      </c>
      <c r="R381" s="206">
        <f>Q381*H381</f>
        <v>0</v>
      </c>
      <c r="S381" s="206">
        <v>0</v>
      </c>
      <c r="T381" s="207">
        <f>S381*H381</f>
        <v>0</v>
      </c>
      <c r="AR381" s="15" t="s">
        <v>439</v>
      </c>
      <c r="AT381" s="15" t="s">
        <v>126</v>
      </c>
      <c r="AU381" s="15" t="s">
        <v>131</v>
      </c>
      <c r="AY381" s="15" t="s">
        <v>123</v>
      </c>
      <c r="BE381" s="208">
        <f>IF(N381="základní",J381,0)</f>
        <v>0</v>
      </c>
      <c r="BF381" s="208">
        <f>IF(N381="snížená",J381,0)</f>
        <v>0</v>
      </c>
      <c r="BG381" s="208">
        <f>IF(N381="zákl. přenesená",J381,0)</f>
        <v>0</v>
      </c>
      <c r="BH381" s="208">
        <f>IF(N381="sníž. přenesená",J381,0)</f>
        <v>0</v>
      </c>
      <c r="BI381" s="208">
        <f>IF(N381="nulová",J381,0)</f>
        <v>0</v>
      </c>
      <c r="BJ381" s="15" t="s">
        <v>131</v>
      </c>
      <c r="BK381" s="208">
        <f>ROUND(I381*H381,2)</f>
        <v>0</v>
      </c>
      <c r="BL381" s="15" t="s">
        <v>439</v>
      </c>
      <c r="BM381" s="15" t="s">
        <v>936</v>
      </c>
    </row>
    <row r="382" s="1" customFormat="1" ht="16.5" customHeight="1">
      <c r="B382" s="36"/>
      <c r="C382" s="197" t="s">
        <v>937</v>
      </c>
      <c r="D382" s="197" t="s">
        <v>126</v>
      </c>
      <c r="E382" s="198" t="s">
        <v>938</v>
      </c>
      <c r="F382" s="199" t="s">
        <v>939</v>
      </c>
      <c r="G382" s="200" t="s">
        <v>307</v>
      </c>
      <c r="H382" s="201">
        <v>1</v>
      </c>
      <c r="I382" s="202"/>
      <c r="J382" s="203">
        <f>ROUND(I382*H382,2)</f>
        <v>0</v>
      </c>
      <c r="K382" s="199" t="s">
        <v>1</v>
      </c>
      <c r="L382" s="41"/>
      <c r="M382" s="204" t="s">
        <v>1</v>
      </c>
      <c r="N382" s="205" t="s">
        <v>42</v>
      </c>
      <c r="O382" s="77"/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AR382" s="15" t="s">
        <v>439</v>
      </c>
      <c r="AT382" s="15" t="s">
        <v>126</v>
      </c>
      <c r="AU382" s="15" t="s">
        <v>131</v>
      </c>
      <c r="AY382" s="15" t="s">
        <v>123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5" t="s">
        <v>131</v>
      </c>
      <c r="BK382" s="208">
        <f>ROUND(I382*H382,2)</f>
        <v>0</v>
      </c>
      <c r="BL382" s="15" t="s">
        <v>439</v>
      </c>
      <c r="BM382" s="15" t="s">
        <v>940</v>
      </c>
    </row>
    <row r="383" s="10" customFormat="1" ht="22.8" customHeight="1">
      <c r="B383" s="181"/>
      <c r="C383" s="182"/>
      <c r="D383" s="183" t="s">
        <v>69</v>
      </c>
      <c r="E383" s="195" t="s">
        <v>941</v>
      </c>
      <c r="F383" s="195" t="s">
        <v>942</v>
      </c>
      <c r="G383" s="182"/>
      <c r="H383" s="182"/>
      <c r="I383" s="185"/>
      <c r="J383" s="196">
        <f>BK383</f>
        <v>0</v>
      </c>
      <c r="K383" s="182"/>
      <c r="L383" s="187"/>
      <c r="M383" s="188"/>
      <c r="N383" s="189"/>
      <c r="O383" s="189"/>
      <c r="P383" s="190">
        <f>SUM(P384:P387)</f>
        <v>0</v>
      </c>
      <c r="Q383" s="189"/>
      <c r="R383" s="190">
        <f>SUM(R384:R387)</f>
        <v>0</v>
      </c>
      <c r="S383" s="189"/>
      <c r="T383" s="191">
        <f>SUM(T384:T387)</f>
        <v>0</v>
      </c>
      <c r="AR383" s="192" t="s">
        <v>124</v>
      </c>
      <c r="AT383" s="193" t="s">
        <v>69</v>
      </c>
      <c r="AU383" s="193" t="s">
        <v>75</v>
      </c>
      <c r="AY383" s="192" t="s">
        <v>123</v>
      </c>
      <c r="BK383" s="194">
        <f>SUM(BK384:BK387)</f>
        <v>0</v>
      </c>
    </row>
    <row r="384" s="1" customFormat="1" ht="16.5" customHeight="1">
      <c r="B384" s="36"/>
      <c r="C384" s="197" t="s">
        <v>943</v>
      </c>
      <c r="D384" s="197" t="s">
        <v>126</v>
      </c>
      <c r="E384" s="198" t="s">
        <v>944</v>
      </c>
      <c r="F384" s="199" t="s">
        <v>945</v>
      </c>
      <c r="G384" s="200" t="s">
        <v>129</v>
      </c>
      <c r="H384" s="201">
        <v>1</v>
      </c>
      <c r="I384" s="202"/>
      <c r="J384" s="203">
        <f>ROUND(I384*H384,2)</f>
        <v>0</v>
      </c>
      <c r="K384" s="199" t="s">
        <v>1</v>
      </c>
      <c r="L384" s="41"/>
      <c r="M384" s="204" t="s">
        <v>1</v>
      </c>
      <c r="N384" s="205" t="s">
        <v>42</v>
      </c>
      <c r="O384" s="77"/>
      <c r="P384" s="206">
        <f>O384*H384</f>
        <v>0</v>
      </c>
      <c r="Q384" s="206">
        <v>0</v>
      </c>
      <c r="R384" s="206">
        <f>Q384*H384</f>
        <v>0</v>
      </c>
      <c r="S384" s="206">
        <v>0</v>
      </c>
      <c r="T384" s="207">
        <f>S384*H384</f>
        <v>0</v>
      </c>
      <c r="AR384" s="15" t="s">
        <v>439</v>
      </c>
      <c r="AT384" s="15" t="s">
        <v>126</v>
      </c>
      <c r="AU384" s="15" t="s">
        <v>131</v>
      </c>
      <c r="AY384" s="15" t="s">
        <v>123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5" t="s">
        <v>131</v>
      </c>
      <c r="BK384" s="208">
        <f>ROUND(I384*H384,2)</f>
        <v>0</v>
      </c>
      <c r="BL384" s="15" t="s">
        <v>439</v>
      </c>
      <c r="BM384" s="15" t="s">
        <v>946</v>
      </c>
    </row>
    <row r="385" s="1" customFormat="1" ht="16.5" customHeight="1">
      <c r="B385" s="36"/>
      <c r="C385" s="197" t="s">
        <v>947</v>
      </c>
      <c r="D385" s="197" t="s">
        <v>126</v>
      </c>
      <c r="E385" s="198" t="s">
        <v>948</v>
      </c>
      <c r="F385" s="199" t="s">
        <v>949</v>
      </c>
      <c r="G385" s="200" t="s">
        <v>129</v>
      </c>
      <c r="H385" s="201">
        <v>1</v>
      </c>
      <c r="I385" s="202"/>
      <c r="J385" s="203">
        <f>ROUND(I385*H385,2)</f>
        <v>0</v>
      </c>
      <c r="K385" s="199" t="s">
        <v>1</v>
      </c>
      <c r="L385" s="41"/>
      <c r="M385" s="204" t="s">
        <v>1</v>
      </c>
      <c r="N385" s="205" t="s">
        <v>42</v>
      </c>
      <c r="O385" s="77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AR385" s="15" t="s">
        <v>439</v>
      </c>
      <c r="AT385" s="15" t="s">
        <v>126</v>
      </c>
      <c r="AU385" s="15" t="s">
        <v>131</v>
      </c>
      <c r="AY385" s="15" t="s">
        <v>123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131</v>
      </c>
      <c r="BK385" s="208">
        <f>ROUND(I385*H385,2)</f>
        <v>0</v>
      </c>
      <c r="BL385" s="15" t="s">
        <v>439</v>
      </c>
      <c r="BM385" s="15" t="s">
        <v>950</v>
      </c>
    </row>
    <row r="386" s="1" customFormat="1" ht="16.5" customHeight="1">
      <c r="B386" s="36"/>
      <c r="C386" s="197" t="s">
        <v>951</v>
      </c>
      <c r="D386" s="197" t="s">
        <v>126</v>
      </c>
      <c r="E386" s="198" t="s">
        <v>952</v>
      </c>
      <c r="F386" s="199" t="s">
        <v>953</v>
      </c>
      <c r="G386" s="200" t="s">
        <v>142</v>
      </c>
      <c r="H386" s="201">
        <v>1.5</v>
      </c>
      <c r="I386" s="202"/>
      <c r="J386" s="203">
        <f>ROUND(I386*H386,2)</f>
        <v>0</v>
      </c>
      <c r="K386" s="199" t="s">
        <v>1</v>
      </c>
      <c r="L386" s="41"/>
      <c r="M386" s="204" t="s">
        <v>1</v>
      </c>
      <c r="N386" s="205" t="s">
        <v>42</v>
      </c>
      <c r="O386" s="77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AR386" s="15" t="s">
        <v>439</v>
      </c>
      <c r="AT386" s="15" t="s">
        <v>126</v>
      </c>
      <c r="AU386" s="15" t="s">
        <v>131</v>
      </c>
      <c r="AY386" s="15" t="s">
        <v>123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5" t="s">
        <v>131</v>
      </c>
      <c r="BK386" s="208">
        <f>ROUND(I386*H386,2)</f>
        <v>0</v>
      </c>
      <c r="BL386" s="15" t="s">
        <v>439</v>
      </c>
      <c r="BM386" s="15" t="s">
        <v>954</v>
      </c>
    </row>
    <row r="387" s="1" customFormat="1" ht="16.5" customHeight="1">
      <c r="B387" s="36"/>
      <c r="C387" s="197" t="s">
        <v>955</v>
      </c>
      <c r="D387" s="197" t="s">
        <v>126</v>
      </c>
      <c r="E387" s="198" t="s">
        <v>956</v>
      </c>
      <c r="F387" s="199" t="s">
        <v>957</v>
      </c>
      <c r="G387" s="200" t="s">
        <v>129</v>
      </c>
      <c r="H387" s="201">
        <v>1</v>
      </c>
      <c r="I387" s="202"/>
      <c r="J387" s="203">
        <f>ROUND(I387*H387,2)</f>
        <v>0</v>
      </c>
      <c r="K387" s="199" t="s">
        <v>1</v>
      </c>
      <c r="L387" s="41"/>
      <c r="M387" s="252" t="s">
        <v>1</v>
      </c>
      <c r="N387" s="253" t="s">
        <v>42</v>
      </c>
      <c r="O387" s="254"/>
      <c r="P387" s="255">
        <f>O387*H387</f>
        <v>0</v>
      </c>
      <c r="Q387" s="255">
        <v>0</v>
      </c>
      <c r="R387" s="255">
        <f>Q387*H387</f>
        <v>0</v>
      </c>
      <c r="S387" s="255">
        <v>0</v>
      </c>
      <c r="T387" s="256">
        <f>S387*H387</f>
        <v>0</v>
      </c>
      <c r="AR387" s="15" t="s">
        <v>439</v>
      </c>
      <c r="AT387" s="15" t="s">
        <v>126</v>
      </c>
      <c r="AU387" s="15" t="s">
        <v>131</v>
      </c>
      <c r="AY387" s="15" t="s">
        <v>123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5" t="s">
        <v>131</v>
      </c>
      <c r="BK387" s="208">
        <f>ROUND(I387*H387,2)</f>
        <v>0</v>
      </c>
      <c r="BL387" s="15" t="s">
        <v>439</v>
      </c>
      <c r="BM387" s="15" t="s">
        <v>958</v>
      </c>
    </row>
    <row r="388" s="1" customFormat="1" ht="6.96" customHeight="1">
      <c r="B388" s="55"/>
      <c r="C388" s="56"/>
      <c r="D388" s="56"/>
      <c r="E388" s="56"/>
      <c r="F388" s="56"/>
      <c r="G388" s="56"/>
      <c r="H388" s="56"/>
      <c r="I388" s="147"/>
      <c r="J388" s="56"/>
      <c r="K388" s="56"/>
      <c r="L388" s="41"/>
    </row>
  </sheetData>
  <sheetProtection sheet="1" autoFilter="0" formatColumns="0" formatRows="0" objects="1" scenarios="1" spinCount="100000" saltValue="0qVn+rWaXqWF1riLP3hNIUvBjzG37hhNREpzi2LXqm8nfUSNfyoJ4FMMppnVP8Ny0AbIY9jz5eaacrm6P6X2PQ==" hashValue="50ovhi1pLoUp3vLCOvNmZaXuyY0vlIy3rwua+aD/CIGhOulR6JOvcJkE8WID9auEFPPLW3gSBWZDO/+WfT9SWg==" algorithmName="SHA-512" password="CC35"/>
  <autoFilter ref="C97:K387"/>
  <mergeCells count="6">
    <mergeCell ref="E7:H7"/>
    <mergeCell ref="E16:H16"/>
    <mergeCell ref="E25:H25"/>
    <mergeCell ref="E46:H4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2019-04-30T12:43:44Z</dcterms:created>
  <dcterms:modified xsi:type="dcterms:W3CDTF">2019-04-30T12:43:48Z</dcterms:modified>
</cp:coreProperties>
</file>