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Koup - Stavební úpravy ko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'Koup - Stavební úpravy ko...'!$C$100:$K$259</definedName>
    <definedName name="_xlnm.Print_Area" localSheetId="1">'Koup - Stavební úpravy ko...'!$C$4:$J$37,'Koup - Stavební úpravy ko...'!$C$43:$J$84,'Koup - Stavební úpravy ko...'!$C$90:$K$259</definedName>
    <definedName name="_xlnm.Print_Titles" localSheetId="1">'Koup - Stavební úpravy ko...'!$100:$100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259"/>
  <c r="BH259"/>
  <c r="BG259"/>
  <c r="BE259"/>
  <c r="T259"/>
  <c r="R259"/>
  <c r="P259"/>
  <c r="BK259"/>
  <c r="J259"/>
  <c r="BF259"/>
  <c r="BI258"/>
  <c r="BH258"/>
  <c r="BG258"/>
  <c r="BE258"/>
  <c r="T258"/>
  <c r="T257"/>
  <c r="T256"/>
  <c r="R258"/>
  <c r="R257"/>
  <c r="R256"/>
  <c r="P258"/>
  <c r="P257"/>
  <c r="P256"/>
  <c r="BK258"/>
  <c r="BK257"/>
  <c r="J257"/>
  <c r="BK256"/>
  <c r="J256"/>
  <c r="J258"/>
  <c r="BF258"/>
  <c r="J83"/>
  <c r="J82"/>
  <c r="BI255"/>
  <c r="BH255"/>
  <c r="BG255"/>
  <c r="BE255"/>
  <c r="T255"/>
  <c r="R255"/>
  <c r="P255"/>
  <c r="BK255"/>
  <c r="J255"/>
  <c r="BF255"/>
  <c r="BI254"/>
  <c r="BH254"/>
  <c r="BG254"/>
  <c r="BE254"/>
  <c r="T254"/>
  <c r="R254"/>
  <c r="P254"/>
  <c r="BK254"/>
  <c r="J254"/>
  <c r="BF254"/>
  <c r="BI253"/>
  <c r="BH253"/>
  <c r="BG253"/>
  <c r="BE253"/>
  <c r="T253"/>
  <c r="R253"/>
  <c r="P253"/>
  <c r="BK253"/>
  <c r="J253"/>
  <c r="BF253"/>
  <c r="BI252"/>
  <c r="BH252"/>
  <c r="BG252"/>
  <c r="BE252"/>
  <c r="T252"/>
  <c r="T251"/>
  <c r="R252"/>
  <c r="R251"/>
  <c r="P252"/>
  <c r="P251"/>
  <c r="BK252"/>
  <c r="BK251"/>
  <c r="J251"/>
  <c r="J252"/>
  <c r="BF252"/>
  <c r="J81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8"/>
  <c r="BH248"/>
  <c r="BG248"/>
  <c r="BE248"/>
  <c r="T248"/>
  <c r="T247"/>
  <c r="R248"/>
  <c r="R247"/>
  <c r="P248"/>
  <c r="P247"/>
  <c r="BK248"/>
  <c r="BK247"/>
  <c r="J247"/>
  <c r="J248"/>
  <c r="BF248"/>
  <c r="J80"/>
  <c r="BI246"/>
  <c r="BH246"/>
  <c r="BG246"/>
  <c r="BE246"/>
  <c r="T246"/>
  <c r="R246"/>
  <c r="P246"/>
  <c r="BK246"/>
  <c r="J246"/>
  <c r="BF246"/>
  <c r="BI245"/>
  <c r="BH245"/>
  <c r="BG245"/>
  <c r="BE245"/>
  <c r="T245"/>
  <c r="T244"/>
  <c r="T243"/>
  <c r="R245"/>
  <c r="R244"/>
  <c r="R243"/>
  <c r="P245"/>
  <c r="P244"/>
  <c r="P243"/>
  <c r="BK245"/>
  <c r="BK244"/>
  <c r="J244"/>
  <c r="BK243"/>
  <c r="J243"/>
  <c r="J245"/>
  <c r="BF245"/>
  <c r="J79"/>
  <c r="J78"/>
  <c r="BI242"/>
  <c r="BH242"/>
  <c r="BG242"/>
  <c r="BE242"/>
  <c r="T242"/>
  <c r="R242"/>
  <c r="P242"/>
  <c r="BK242"/>
  <c r="J242"/>
  <c r="BF242"/>
  <c r="BI241"/>
  <c r="BH241"/>
  <c r="BG241"/>
  <c r="BE241"/>
  <c r="T241"/>
  <c r="R241"/>
  <c r="P241"/>
  <c r="BK241"/>
  <c r="J241"/>
  <c r="BF241"/>
  <c r="BI240"/>
  <c r="BH240"/>
  <c r="BG240"/>
  <c r="BE240"/>
  <c r="T240"/>
  <c r="R240"/>
  <c r="P240"/>
  <c r="BK240"/>
  <c r="J240"/>
  <c r="BF240"/>
  <c r="BI239"/>
  <c r="BH239"/>
  <c r="BG239"/>
  <c r="BE239"/>
  <c r="T239"/>
  <c r="R239"/>
  <c r="P239"/>
  <c r="BK239"/>
  <c r="J239"/>
  <c r="BF239"/>
  <c r="BI238"/>
  <c r="BH238"/>
  <c r="BG238"/>
  <c r="BE238"/>
  <c r="T238"/>
  <c r="R238"/>
  <c r="P238"/>
  <c r="BK238"/>
  <c r="J238"/>
  <c r="BF238"/>
  <c r="BI237"/>
  <c r="BH237"/>
  <c r="BG237"/>
  <c r="BE237"/>
  <c r="T237"/>
  <c r="R237"/>
  <c r="P237"/>
  <c r="BK237"/>
  <c r="J237"/>
  <c r="BF237"/>
  <c r="BI236"/>
  <c r="BH236"/>
  <c r="BG236"/>
  <c r="BE236"/>
  <c r="T236"/>
  <c r="R236"/>
  <c r="P236"/>
  <c r="BK236"/>
  <c r="J236"/>
  <c r="BF236"/>
  <c r="BI235"/>
  <c r="BH235"/>
  <c r="BG235"/>
  <c r="BE235"/>
  <c r="T235"/>
  <c r="R235"/>
  <c r="P235"/>
  <c r="BK235"/>
  <c r="J235"/>
  <c r="BF235"/>
  <c r="BI234"/>
  <c r="BH234"/>
  <c r="BG234"/>
  <c r="BE234"/>
  <c r="T234"/>
  <c r="R234"/>
  <c r="P234"/>
  <c r="BK234"/>
  <c r="J234"/>
  <c r="BF234"/>
  <c r="BI233"/>
  <c r="BH233"/>
  <c r="BG233"/>
  <c r="BE233"/>
  <c r="T233"/>
  <c r="R233"/>
  <c r="P233"/>
  <c r="BK233"/>
  <c r="J233"/>
  <c r="BF233"/>
  <c r="BI232"/>
  <c r="BH232"/>
  <c r="BG232"/>
  <c r="BE232"/>
  <c r="T232"/>
  <c r="R232"/>
  <c r="P232"/>
  <c r="BK232"/>
  <c r="J232"/>
  <c r="BF232"/>
  <c r="BI231"/>
  <c r="BH231"/>
  <c r="BG231"/>
  <c r="BE231"/>
  <c r="T231"/>
  <c r="T230"/>
  <c r="R231"/>
  <c r="R230"/>
  <c r="P231"/>
  <c r="P230"/>
  <c r="BK231"/>
  <c r="BK230"/>
  <c r="J230"/>
  <c r="J231"/>
  <c r="BF231"/>
  <c r="J77"/>
  <c r="BI229"/>
  <c r="BH229"/>
  <c r="BG229"/>
  <c r="BE229"/>
  <c r="T229"/>
  <c r="R229"/>
  <c r="P229"/>
  <c r="BK229"/>
  <c r="J229"/>
  <c r="BF229"/>
  <c r="BI228"/>
  <c r="BH228"/>
  <c r="BG228"/>
  <c r="BE228"/>
  <c r="T228"/>
  <c r="R228"/>
  <c r="P228"/>
  <c r="BK228"/>
  <c r="J228"/>
  <c r="BF228"/>
  <c r="BI227"/>
  <c r="BH227"/>
  <c r="BG227"/>
  <c r="BE227"/>
  <c r="T227"/>
  <c r="R227"/>
  <c r="P227"/>
  <c r="BK227"/>
  <c r="J227"/>
  <c r="BF227"/>
  <c r="BI226"/>
  <c r="BH226"/>
  <c r="BG226"/>
  <c r="BE226"/>
  <c r="T226"/>
  <c r="R226"/>
  <c r="P226"/>
  <c r="BK226"/>
  <c r="J226"/>
  <c r="BF226"/>
  <c r="BI225"/>
  <c r="BH225"/>
  <c r="BG225"/>
  <c r="BE225"/>
  <c r="T225"/>
  <c r="R225"/>
  <c r="P225"/>
  <c r="BK225"/>
  <c r="J225"/>
  <c r="BF225"/>
  <c r="BI224"/>
  <c r="BH224"/>
  <c r="BG224"/>
  <c r="BE224"/>
  <c r="T224"/>
  <c r="R224"/>
  <c r="P224"/>
  <c r="BK224"/>
  <c r="J224"/>
  <c r="BF224"/>
  <c r="BI223"/>
  <c r="BH223"/>
  <c r="BG223"/>
  <c r="BE223"/>
  <c r="T223"/>
  <c r="R223"/>
  <c r="P223"/>
  <c r="BK223"/>
  <c r="J223"/>
  <c r="BF223"/>
  <c r="BI222"/>
  <c r="BH222"/>
  <c r="BG222"/>
  <c r="BE222"/>
  <c r="T222"/>
  <c r="R222"/>
  <c r="P222"/>
  <c r="BK222"/>
  <c r="J222"/>
  <c r="BF222"/>
  <c r="BI221"/>
  <c r="BH221"/>
  <c r="BG221"/>
  <c r="BE221"/>
  <c r="T221"/>
  <c r="R221"/>
  <c r="P221"/>
  <c r="BK221"/>
  <c r="J221"/>
  <c r="BF221"/>
  <c r="BI220"/>
  <c r="BH220"/>
  <c r="BG220"/>
  <c r="BE220"/>
  <c r="T220"/>
  <c r="R220"/>
  <c r="P220"/>
  <c r="BK220"/>
  <c r="J220"/>
  <c r="BF220"/>
  <c r="BI219"/>
  <c r="BH219"/>
  <c r="BG219"/>
  <c r="BE219"/>
  <c r="T219"/>
  <c r="T218"/>
  <c r="T217"/>
  <c r="R219"/>
  <c r="R218"/>
  <c r="R217"/>
  <c r="P219"/>
  <c r="P218"/>
  <c r="P217"/>
  <c r="BK219"/>
  <c r="BK218"/>
  <c r="J218"/>
  <c r="BK217"/>
  <c r="J217"/>
  <c r="J219"/>
  <c r="BF219"/>
  <c r="J76"/>
  <c r="J75"/>
  <c r="BI216"/>
  <c r="BH216"/>
  <c r="BG216"/>
  <c r="BE216"/>
  <c r="T216"/>
  <c r="R216"/>
  <c r="P216"/>
  <c r="BK216"/>
  <c r="J216"/>
  <c r="BF216"/>
  <c r="BI215"/>
  <c r="BH215"/>
  <c r="BG215"/>
  <c r="BE215"/>
  <c r="T215"/>
  <c r="R215"/>
  <c r="P215"/>
  <c r="BK215"/>
  <c r="J215"/>
  <c r="BF215"/>
  <c r="BI214"/>
  <c r="BH214"/>
  <c r="BG214"/>
  <c r="BE214"/>
  <c r="T214"/>
  <c r="T213"/>
  <c r="R214"/>
  <c r="R213"/>
  <c r="P214"/>
  <c r="P213"/>
  <c r="BK214"/>
  <c r="BK213"/>
  <c r="J213"/>
  <c r="J214"/>
  <c r="BF214"/>
  <c r="J74"/>
  <c r="BI212"/>
  <c r="BH212"/>
  <c r="BG212"/>
  <c r="BE212"/>
  <c r="T212"/>
  <c r="R212"/>
  <c r="P212"/>
  <c r="BK212"/>
  <c r="J212"/>
  <c r="BF212"/>
  <c r="BI211"/>
  <c r="BH211"/>
  <c r="BG211"/>
  <c r="BE211"/>
  <c r="T211"/>
  <c r="R211"/>
  <c r="P211"/>
  <c r="BK211"/>
  <c r="J211"/>
  <c r="BF211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8"/>
  <c r="BH208"/>
  <c r="BG208"/>
  <c r="BE208"/>
  <c r="T208"/>
  <c r="R208"/>
  <c r="P208"/>
  <c r="BK208"/>
  <c r="J208"/>
  <c r="BF208"/>
  <c r="BI207"/>
  <c r="BH207"/>
  <c r="BG207"/>
  <c r="BE207"/>
  <c r="T207"/>
  <c r="R207"/>
  <c r="P207"/>
  <c r="BK207"/>
  <c r="J207"/>
  <c r="BF207"/>
  <c r="BI206"/>
  <c r="BH206"/>
  <c r="BG206"/>
  <c r="BE206"/>
  <c r="T206"/>
  <c r="R206"/>
  <c r="P206"/>
  <c r="BK206"/>
  <c r="J206"/>
  <c r="BF206"/>
  <c r="BI205"/>
  <c r="BH205"/>
  <c r="BG205"/>
  <c r="BE205"/>
  <c r="T205"/>
  <c r="T204"/>
  <c r="R205"/>
  <c r="R204"/>
  <c r="P205"/>
  <c r="P204"/>
  <c r="BK205"/>
  <c r="BK204"/>
  <c r="J204"/>
  <c r="J205"/>
  <c r="BF205"/>
  <c r="J73"/>
  <c r="BI203"/>
  <c r="BH203"/>
  <c r="BG203"/>
  <c r="BE203"/>
  <c r="T203"/>
  <c r="R203"/>
  <c r="P203"/>
  <c r="BK203"/>
  <c r="J203"/>
  <c r="BF203"/>
  <c r="BI202"/>
  <c r="BH202"/>
  <c r="BG202"/>
  <c r="BE202"/>
  <c r="T202"/>
  <c r="R202"/>
  <c r="P202"/>
  <c r="BK202"/>
  <c r="J202"/>
  <c r="BF202"/>
  <c r="BI201"/>
  <c r="BH201"/>
  <c r="BG201"/>
  <c r="BE201"/>
  <c r="T201"/>
  <c r="T200"/>
  <c r="R201"/>
  <c r="R200"/>
  <c r="P201"/>
  <c r="P200"/>
  <c r="BK201"/>
  <c r="BK200"/>
  <c r="J200"/>
  <c r="J201"/>
  <c r="BF201"/>
  <c r="J72"/>
  <c r="BI199"/>
  <c r="BH199"/>
  <c r="BG199"/>
  <c r="BE199"/>
  <c r="T199"/>
  <c r="R199"/>
  <c r="P199"/>
  <c r="BK199"/>
  <c r="J199"/>
  <c r="BF199"/>
  <c r="BI198"/>
  <c r="BH198"/>
  <c r="BG198"/>
  <c r="BE198"/>
  <c r="T198"/>
  <c r="R198"/>
  <c r="P198"/>
  <c r="BK198"/>
  <c r="J198"/>
  <c r="BF198"/>
  <c r="BI197"/>
  <c r="BH197"/>
  <c r="BG197"/>
  <c r="BE197"/>
  <c r="T197"/>
  <c r="R197"/>
  <c r="P197"/>
  <c r="BK197"/>
  <c r="J197"/>
  <c r="BF197"/>
  <c r="BI196"/>
  <c r="BH196"/>
  <c r="BG196"/>
  <c r="BE196"/>
  <c r="T196"/>
  <c r="R196"/>
  <c r="P196"/>
  <c r="BK196"/>
  <c r="J196"/>
  <c r="BF196"/>
  <c r="BI195"/>
  <c r="BH195"/>
  <c r="BG195"/>
  <c r="BE195"/>
  <c r="T195"/>
  <c r="T194"/>
  <c r="R195"/>
  <c r="R194"/>
  <c r="P195"/>
  <c r="P194"/>
  <c r="BK195"/>
  <c r="BK194"/>
  <c r="J194"/>
  <c r="J195"/>
  <c r="BF195"/>
  <c r="J71"/>
  <c r="BI193"/>
  <c r="BH193"/>
  <c r="BG193"/>
  <c r="BE193"/>
  <c r="T193"/>
  <c r="R193"/>
  <c r="P193"/>
  <c r="BK193"/>
  <c r="J193"/>
  <c r="BF193"/>
  <c r="BI192"/>
  <c r="BH192"/>
  <c r="BG192"/>
  <c r="BE192"/>
  <c r="T192"/>
  <c r="T191"/>
  <c r="R192"/>
  <c r="R191"/>
  <c r="P192"/>
  <c r="P191"/>
  <c r="BK192"/>
  <c r="BK191"/>
  <c r="J191"/>
  <c r="J192"/>
  <c r="BF192"/>
  <c r="J70"/>
  <c r="BI190"/>
  <c r="BH190"/>
  <c r="BG190"/>
  <c r="BE190"/>
  <c r="T190"/>
  <c r="R190"/>
  <c r="P190"/>
  <c r="BK190"/>
  <c r="J190"/>
  <c r="BF190"/>
  <c r="BI189"/>
  <c r="BH189"/>
  <c r="BG189"/>
  <c r="BE189"/>
  <c r="T189"/>
  <c r="R189"/>
  <c r="P189"/>
  <c r="BK189"/>
  <c r="J189"/>
  <c r="BF189"/>
  <c r="BI188"/>
  <c r="BH188"/>
  <c r="BG188"/>
  <c r="BE188"/>
  <c r="T188"/>
  <c r="R188"/>
  <c r="P188"/>
  <c r="BK188"/>
  <c r="J188"/>
  <c r="BF188"/>
  <c r="BI187"/>
  <c r="BH187"/>
  <c r="BG187"/>
  <c r="BE187"/>
  <c r="T187"/>
  <c r="R187"/>
  <c r="P187"/>
  <c r="BK187"/>
  <c r="J187"/>
  <c r="BF187"/>
  <c r="BI186"/>
  <c r="BH186"/>
  <c r="BG186"/>
  <c r="BE186"/>
  <c r="T186"/>
  <c r="T185"/>
  <c r="R186"/>
  <c r="R185"/>
  <c r="P186"/>
  <c r="P185"/>
  <c r="BK186"/>
  <c r="BK185"/>
  <c r="J185"/>
  <c r="J186"/>
  <c r="BF186"/>
  <c r="J69"/>
  <c r="BI184"/>
  <c r="BH184"/>
  <c r="BG184"/>
  <c r="BE184"/>
  <c r="T184"/>
  <c r="R184"/>
  <c r="P184"/>
  <c r="BK184"/>
  <c r="J184"/>
  <c r="BF184"/>
  <c r="BI183"/>
  <c r="BH183"/>
  <c r="BG183"/>
  <c r="BE183"/>
  <c r="T183"/>
  <c r="R183"/>
  <c r="P183"/>
  <c r="BK183"/>
  <c r="J183"/>
  <c r="BF183"/>
  <c r="BI182"/>
  <c r="BH182"/>
  <c r="BG182"/>
  <c r="BE182"/>
  <c r="T182"/>
  <c r="R182"/>
  <c r="P182"/>
  <c r="BK182"/>
  <c r="J182"/>
  <c r="BF182"/>
  <c r="BI181"/>
  <c r="BH181"/>
  <c r="BG181"/>
  <c r="BE181"/>
  <c r="T181"/>
  <c r="R181"/>
  <c r="P181"/>
  <c r="BK181"/>
  <c r="J181"/>
  <c r="BF181"/>
  <c r="BI180"/>
  <c r="BH180"/>
  <c r="BG180"/>
  <c r="BE180"/>
  <c r="T180"/>
  <c r="R180"/>
  <c r="P180"/>
  <c r="BK180"/>
  <c r="J180"/>
  <c r="BF180"/>
  <c r="BI179"/>
  <c r="BH179"/>
  <c r="BG179"/>
  <c r="BE179"/>
  <c r="T179"/>
  <c r="R179"/>
  <c r="P179"/>
  <c r="BK179"/>
  <c r="J179"/>
  <c r="BF179"/>
  <c r="BI178"/>
  <c r="BH178"/>
  <c r="BG178"/>
  <c r="BE178"/>
  <c r="T178"/>
  <c r="R178"/>
  <c r="P178"/>
  <c r="BK178"/>
  <c r="J178"/>
  <c r="BF178"/>
  <c r="BI177"/>
  <c r="BH177"/>
  <c r="BG177"/>
  <c r="BE177"/>
  <c r="T177"/>
  <c r="R177"/>
  <c r="P177"/>
  <c r="BK177"/>
  <c r="J177"/>
  <c r="BF177"/>
  <c r="BI176"/>
  <c r="BH176"/>
  <c r="BG176"/>
  <c r="BE176"/>
  <c r="T176"/>
  <c r="R176"/>
  <c r="P176"/>
  <c r="BK176"/>
  <c r="J176"/>
  <c r="BF176"/>
  <c r="BI175"/>
  <c r="BH175"/>
  <c r="BG175"/>
  <c r="BE175"/>
  <c r="T175"/>
  <c r="R175"/>
  <c r="P175"/>
  <c r="BK175"/>
  <c r="J175"/>
  <c r="BF175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2"/>
  <c r="BH172"/>
  <c r="BG172"/>
  <c r="BE172"/>
  <c r="T172"/>
  <c r="R172"/>
  <c r="P172"/>
  <c r="BK172"/>
  <c r="J172"/>
  <c r="BF172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T164"/>
  <c r="R165"/>
  <c r="R164"/>
  <c r="P165"/>
  <c r="P164"/>
  <c r="BK165"/>
  <c r="BK164"/>
  <c r="J164"/>
  <c r="J165"/>
  <c r="BF165"/>
  <c r="J68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R158"/>
  <c r="P158"/>
  <c r="BK158"/>
  <c r="J158"/>
  <c r="BF158"/>
  <c r="BI157"/>
  <c r="BH157"/>
  <c r="BG157"/>
  <c r="BE157"/>
  <c r="T157"/>
  <c r="T156"/>
  <c r="R157"/>
  <c r="R156"/>
  <c r="P157"/>
  <c r="P156"/>
  <c r="BK157"/>
  <c r="BK156"/>
  <c r="J156"/>
  <c r="J157"/>
  <c r="BF157"/>
  <c r="J67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T146"/>
  <c r="R147"/>
  <c r="R146"/>
  <c r="P147"/>
  <c r="P146"/>
  <c r="BK147"/>
  <c r="BK146"/>
  <c r="J146"/>
  <c r="J147"/>
  <c r="BF147"/>
  <c r="J6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T138"/>
  <c r="R139"/>
  <c r="R138"/>
  <c r="P139"/>
  <c r="P138"/>
  <c r="BK139"/>
  <c r="BK138"/>
  <c r="J138"/>
  <c r="J139"/>
  <c r="BF139"/>
  <c r="J65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T130"/>
  <c r="R131"/>
  <c r="R130"/>
  <c r="P131"/>
  <c r="P130"/>
  <c r="BK131"/>
  <c r="BK130"/>
  <c r="J130"/>
  <c r="J131"/>
  <c r="BF131"/>
  <c r="J64"/>
  <c r="BI129"/>
  <c r="BH129"/>
  <c r="BG129"/>
  <c r="BE129"/>
  <c r="T129"/>
  <c r="R129"/>
  <c r="P129"/>
  <c r="BK129"/>
  <c r="J129"/>
  <c r="BF129"/>
  <c r="BI128"/>
  <c r="BH128"/>
  <c r="BG128"/>
  <c r="BE128"/>
  <c r="T128"/>
  <c r="T127"/>
  <c r="T126"/>
  <c r="R128"/>
  <c r="R127"/>
  <c r="R126"/>
  <c r="P128"/>
  <c r="P127"/>
  <c r="P126"/>
  <c r="BK128"/>
  <c r="BK127"/>
  <c r="J127"/>
  <c r="BK126"/>
  <c r="J126"/>
  <c r="J128"/>
  <c r="BF128"/>
  <c r="J63"/>
  <c r="J62"/>
  <c r="BI125"/>
  <c r="BH125"/>
  <c r="BG125"/>
  <c r="BE125"/>
  <c r="T125"/>
  <c r="T124"/>
  <c r="R125"/>
  <c r="R124"/>
  <c r="P125"/>
  <c r="P124"/>
  <c r="BK125"/>
  <c r="BK124"/>
  <c r="J124"/>
  <c r="J125"/>
  <c r="BF125"/>
  <c r="J61"/>
  <c r="BI123"/>
  <c r="BH123"/>
  <c r="BG123"/>
  <c r="BE123"/>
  <c r="T123"/>
  <c r="R123"/>
  <c r="P123"/>
  <c r="BK123"/>
  <c r="J123"/>
  <c r="BF123"/>
  <c r="BI122"/>
  <c r="BH122"/>
  <c r="BG122"/>
  <c r="BE122"/>
  <c r="T122"/>
  <c r="R122"/>
  <c r="P122"/>
  <c r="BK122"/>
  <c r="J122"/>
  <c r="BF122"/>
  <c r="BI121"/>
  <c r="BH121"/>
  <c r="BG121"/>
  <c r="BE121"/>
  <c r="T121"/>
  <c r="R121"/>
  <c r="P121"/>
  <c r="BK121"/>
  <c r="J121"/>
  <c r="BF121"/>
  <c r="BI120"/>
  <c r="BH120"/>
  <c r="BG120"/>
  <c r="BE120"/>
  <c r="T120"/>
  <c r="R120"/>
  <c r="P120"/>
  <c r="BK120"/>
  <c r="J120"/>
  <c r="BF120"/>
  <c r="BI119"/>
  <c r="BH119"/>
  <c r="BG119"/>
  <c r="BE119"/>
  <c r="T119"/>
  <c r="T118"/>
  <c r="R119"/>
  <c r="R118"/>
  <c r="P119"/>
  <c r="P118"/>
  <c r="BK119"/>
  <c r="BK118"/>
  <c r="J118"/>
  <c r="J119"/>
  <c r="BF119"/>
  <c r="J60"/>
  <c r="BI117"/>
  <c r="BH117"/>
  <c r="BG117"/>
  <c r="BE117"/>
  <c r="T117"/>
  <c r="R117"/>
  <c r="P117"/>
  <c r="BK117"/>
  <c r="J117"/>
  <c r="BF117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14"/>
  <c r="BH114"/>
  <c r="BG114"/>
  <c r="BE114"/>
  <c r="T114"/>
  <c r="R114"/>
  <c r="P114"/>
  <c r="BK114"/>
  <c r="J114"/>
  <c r="BF114"/>
  <c r="BI113"/>
  <c r="BH113"/>
  <c r="BG113"/>
  <c r="BE113"/>
  <c r="T113"/>
  <c r="T112"/>
  <c r="R113"/>
  <c r="R112"/>
  <c r="P113"/>
  <c r="P112"/>
  <c r="BK113"/>
  <c r="BK112"/>
  <c r="J112"/>
  <c r="J113"/>
  <c r="BF113"/>
  <c r="J59"/>
  <c r="BI111"/>
  <c r="BH111"/>
  <c r="BG111"/>
  <c r="BE111"/>
  <c r="T111"/>
  <c r="R111"/>
  <c r="P111"/>
  <c r="BK111"/>
  <c r="J111"/>
  <c r="BF111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8"/>
  <c r="BH108"/>
  <c r="BG108"/>
  <c r="BE108"/>
  <c r="T108"/>
  <c r="R108"/>
  <c r="P108"/>
  <c r="BK108"/>
  <c r="J108"/>
  <c r="BF108"/>
  <c r="BI107"/>
  <c r="BH107"/>
  <c r="BG107"/>
  <c r="BE107"/>
  <c r="T107"/>
  <c r="R107"/>
  <c r="P107"/>
  <c r="BK107"/>
  <c r="J107"/>
  <c r="BF107"/>
  <c r="BI106"/>
  <c r="BH106"/>
  <c r="BG106"/>
  <c r="BE106"/>
  <c r="T106"/>
  <c r="T105"/>
  <c r="R106"/>
  <c r="R105"/>
  <c r="P106"/>
  <c r="P105"/>
  <c r="BK106"/>
  <c r="BK105"/>
  <c r="J105"/>
  <c r="J106"/>
  <c r="BF106"/>
  <c r="J58"/>
  <c r="BI104"/>
  <c r="F35"/>
  <c i="1" r="BD55"/>
  <c i="2" r="BH104"/>
  <c r="F34"/>
  <c i="1" r="BC55"/>
  <c i="2" r="BG104"/>
  <c r="F33"/>
  <c i="1" r="BB55"/>
  <c i="2" r="BE104"/>
  <c r="J31"/>
  <c i="1" r="AV55"/>
  <c i="2" r="F31"/>
  <c i="1" r="AZ55"/>
  <c i="2" r="T104"/>
  <c r="T103"/>
  <c r="T102"/>
  <c r="T101"/>
  <c r="R104"/>
  <c r="R103"/>
  <c r="R102"/>
  <c r="R101"/>
  <c r="P104"/>
  <c r="P103"/>
  <c r="P102"/>
  <c r="P101"/>
  <c i="1" r="AU55"/>
  <c i="2" r="BK104"/>
  <c r="BK103"/>
  <c r="J103"/>
  <c r="BK102"/>
  <c r="J102"/>
  <c r="BK101"/>
  <c r="J101"/>
  <c r="J55"/>
  <c r="J28"/>
  <c i="1" r="AG55"/>
  <c i="2" r="J104"/>
  <c r="BF104"/>
  <c r="J32"/>
  <c i="1" r="AW55"/>
  <c i="2" r="F32"/>
  <c i="1" r="BA55"/>
  <c i="2" r="J57"/>
  <c r="J56"/>
  <c r="J97"/>
  <c r="F97"/>
  <c r="F95"/>
  <c r="E93"/>
  <c r="J50"/>
  <c r="F50"/>
  <c r="F48"/>
  <c r="E46"/>
  <c r="J37"/>
  <c r="J22"/>
  <c r="E22"/>
  <c r="J98"/>
  <c r="J51"/>
  <c r="J21"/>
  <c r="J16"/>
  <c r="E16"/>
  <c r="F98"/>
  <c r="F51"/>
  <c r="J15"/>
  <c r="J10"/>
  <c r="J95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<sst xmlns="http://schemas.openxmlformats.org/spreadsheetml/2006/main">
  <si>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</si>
  <si>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</si>
  <si>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</si>
  <si>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</si>
  <si>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</si>
  <si>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{ac8393de-da14-4a80-a3aa-fb4aedc76ae9}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</si>
  <si>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</si>
  <si>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</si>
  <si>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</si>
  <si>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</si>
  <si>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</si>
  <si>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</si>
  <si>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</si>
  <si>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</si>
  <si>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Koup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</si>
  <si>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</si>
  <si>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</si>
  <si>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koupelny - Vondroušova 1193, byt č. 51</t>
  </si>
  <si>
    <t>KSO:</t>
  </si>
  <si>
    <t>CC-CZ:</t>
  </si>
  <si>
    <t>Místo:</t>
  </si>
  <si>
    <t xml:space="preserve">Vondroušova 1193, Praha  17</t>
  </si>
  <si>
    <t>Datum:</t>
  </si>
  <si>
    <t>30. 4. 2019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</si>
  <si>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</si>
  <si>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</si>
  <si>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</si>
  <si>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</si>
  <si>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</si>
  <si>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</si>
  <si>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</si>
  <si>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 arch. Lenka David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</si>
  <si>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</si>
  <si>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</si>
  <si>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</si>
  <si>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</si>
  <si>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</si>
  <si>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</si>
  <si>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</si>
  <si>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</si>
  <si>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</si>
  <si>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</si>
  <si>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</si>
  <si>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</si>
  <si>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</si>
  <si>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</si>
  <si>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</si>
  <si>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</si>
  <si>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</si>
  <si>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</si>
  <si>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</si>
  <si>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</si>
  <si>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</si>
  <si>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</si>
  <si>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</si>
  <si>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</si>
  <si>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</si>
  <si>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</si>
  <si>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</si>
  <si>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</si>
  <si>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</si>
  <si>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</si>
  <si>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</si>
  <si>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</si>
  <si>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</si>
  <si>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</si>
  <si>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</si>
  <si>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</si>
  <si>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</si>
  <si>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</si>
  <si>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</si>
  <si>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</si>
  <si>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</si>
  <si>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</si>
  <si>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</si>
  <si>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</si>
  <si>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</si>
  <si>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</si>
  <si>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</si>
  <si>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</si>
  <si>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</si>
  <si>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</si>
  <si>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</si>
  <si>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</si>
  <si>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</si>
  <si>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</si>
  <si>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</si>
  <si>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</si>
  <si>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</si>
  <si>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</si>
  <si>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002 - Vzduchotechnika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</si>
  <si>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</si>
  <si>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</si>
  <si>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</si>
  <si>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</si>
  <si>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</si>
  <si>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</si>
  <si>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</si>
  <si>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</si>
  <si>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</si>
  <si>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</si>
  <si>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</t>
  </si>
  <si>
    <t>Elektroinstalace - Elektroinstalace</t>
  </si>
  <si>
    <t xml:space="preserve">    D2 - montáže</t>
  </si>
  <si>
    <t xml:space="preserve">    Elektroinstalace – m - Elektroinstalace – materiál</t>
  </si>
  <si>
    <t>Svítidla - Svítidla</t>
  </si>
  <si>
    <t xml:space="preserve">    D3 - montáže</t>
  </si>
  <si>
    <t xml:space="preserve">    D4 - materiál</t>
  </si>
  <si>
    <t xml:space="preserve">    HZS - HZS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</si>
  <si>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</si>
  <si>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</si>
  <si>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</si>
  <si>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</si>
  <si>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</si>
  <si>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</si>
  <si>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</si>
  <si>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</si>
  <si>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</si>
  <si>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</si>
  <si>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</si>
  <si>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</si>
  <si>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</si>
  <si>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</si>
  <si>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</si>
  <si>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</si>
  <si>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</si>
  <si>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</si>
  <si>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</si>
  <si>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</si>
  <si>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</si>
  <si>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346272266</t>
  </si>
  <si>
    <t>Přizdívka z pórobetonových tvárnic tl 200 mm</t>
  </si>
  <si>
    <t>m2</t>
  </si>
  <si>
    <t>CS ÚRS 2019 01</t>
  </si>
  <si>
    <t>4</t>
  </si>
  <si>
    <t>2</t>
  </si>
  <si>
    <t>369555273</t>
  </si>
  <si>
    <t>6</t>
  </si>
  <si>
    <t>Úpravy povrchů, podlahy a osazování výplní</t>
  </si>
  <si>
    <t>611311131</t>
  </si>
  <si>
    <t>Potažení vnitřních rovných stropů vápenným štukem tloušťky do 3 mm</t>
  </si>
  <si>
    <t>1658791121</t>
  </si>
  <si>
    <t>612311131</t>
  </si>
  <si>
    <t>Potažení vnitřních stěn vápenným štukem tloušťky do 3 mm</t>
  </si>
  <si>
    <t>1793369543</t>
  </si>
  <si>
    <t>631319181</t>
  </si>
  <si>
    <t>Příplatek k mazanině tl do 80 mm za sklon do 35°</t>
  </si>
  <si>
    <t>m3</t>
  </si>
  <si>
    <t>-132219073</t>
  </si>
  <si>
    <t>5</t>
  </si>
  <si>
    <t>632451214</t>
  </si>
  <si>
    <t>Potěr cementový samonivelační litý C20 tl do 50 mm</t>
  </si>
  <si>
    <t>-1187885625</t>
  </si>
  <si>
    <t>632451291</t>
  </si>
  <si>
    <t>Příplatek k cementovému samonivelačnímu litému potěru C20 ZKD 5 mm tloušťky přes 50 mm</t>
  </si>
  <si>
    <t>-299701503</t>
  </si>
  <si>
    <t>7</t>
  </si>
  <si>
    <t>644941119</t>
  </si>
  <si>
    <t>Montáž a dodávka instalačních dvířek 800/800</t>
  </si>
  <si>
    <t>kpl</t>
  </si>
  <si>
    <t>-1634629570</t>
  </si>
  <si>
    <t>9</t>
  </si>
  <si>
    <t>Ostatní konstrukce a práce, bourání</t>
  </si>
  <si>
    <t>8</t>
  </si>
  <si>
    <t>952901111</t>
  </si>
  <si>
    <t>Vyčištění budov bytové a občanské výstavby při výšce podlaží do 4 m</t>
  </si>
  <si>
    <t>469790731</t>
  </si>
  <si>
    <t>964072221</t>
  </si>
  <si>
    <t>Vybourání válcovaných nosníků ze zdiva smíšeného dl do 4 m hmotnosti do 20 kg/m</t>
  </si>
  <si>
    <t>t</t>
  </si>
  <si>
    <t>390388362</t>
  </si>
  <si>
    <t>10</t>
  </si>
  <si>
    <t>965042141</t>
  </si>
  <si>
    <t>Bourání podkladů pod dlažby nebo mazanin betonových nebo z litého asfaltu tl do 100 mm pl přes 4 m2</t>
  </si>
  <si>
    <t>-1141420318</t>
  </si>
  <si>
    <t>11</t>
  </si>
  <si>
    <t>977311112</t>
  </si>
  <si>
    <t>Řezání stávajících betonových mazanin nevyztužených hl do 100 mm</t>
  </si>
  <si>
    <t>m</t>
  </si>
  <si>
    <t>-1190475385</t>
  </si>
  <si>
    <t>12</t>
  </si>
  <si>
    <t>978059541</t>
  </si>
  <si>
    <t>Odsekání a odebrání obkladů stěn z vnitřních obkládaček plochy přes 1 m2</t>
  </si>
  <si>
    <t>-1726149846</t>
  </si>
  <si>
    <t>997</t>
  </si>
  <si>
    <t>Přesun sutě</t>
  </si>
  <si>
    <t>13</t>
  </si>
  <si>
    <t>997013157</t>
  </si>
  <si>
    <t>Vnitrostaveništní doprava suti a vybouraných hmot pro budovy v do 24 m s omezením mechanizace</t>
  </si>
  <si>
    <t>573585599</t>
  </si>
  <si>
    <t>14</t>
  </si>
  <si>
    <t>997013501</t>
  </si>
  <si>
    <t>Odvoz suti a vybouraných hmot na skládku nebo meziskládku do 1 km se složením</t>
  </si>
  <si>
    <t>-650763385</t>
  </si>
  <si>
    <t>997013509</t>
  </si>
  <si>
    <t>Příplatek k odvozu suti a vybouraných hmot na skládku ZKD 1 km přes 1 km</t>
  </si>
  <si>
    <t>359528110</t>
  </si>
  <si>
    <t>16</t>
  </si>
  <si>
    <t>997013831</t>
  </si>
  <si>
    <t>Poplatek za uložení stavebního směsného odpadu na skládce (skládkovné)</t>
  </si>
  <si>
    <t>1223878201</t>
  </si>
  <si>
    <t>17</t>
  </si>
  <si>
    <t>997221611</t>
  </si>
  <si>
    <t>Nakládání suti na dopravní prostředky pro vodorovnou dopravu</t>
  </si>
  <si>
    <t>-2095871595</t>
  </si>
  <si>
    <t>998</t>
  </si>
  <si>
    <t>Přesun hmot</t>
  </si>
  <si>
    <t>18</t>
  </si>
  <si>
    <t>998011003</t>
  </si>
  <si>
    <t>Přesun hmot pro budovy zděné v do 24 m</t>
  </si>
  <si>
    <t>-781793265</t>
  </si>
  <si>
    <t>PSV</t>
  </si>
  <si>
    <t>Práce a dodávky PSV</t>
  </si>
  <si>
    <t>002</t>
  </si>
  <si>
    <t>Vzduchotechnika</t>
  </si>
  <si>
    <t>19</t>
  </si>
  <si>
    <t>M</t>
  </si>
  <si>
    <t>V001</t>
  </si>
  <si>
    <t>Nástěnný ventilátor se zpětnou klapkou s montáží na stěnu a s doběhem ( ?p= 20 Pa, V=150 m3/h, 20W, 230V)</t>
  </si>
  <si>
    <t>kus</t>
  </si>
  <si>
    <t>242561227</t>
  </si>
  <si>
    <t>20</t>
  </si>
  <si>
    <t>V002</t>
  </si>
  <si>
    <t>Montáž nástěnného ventilátoru</t>
  </si>
  <si>
    <t>-1283023949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</si>
  <si>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</si>
  <si>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</si>
  <si>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</si>
  <si>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</si>
  <si>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1201577617</t>
  </si>
  <si>
    <t>22</t>
  </si>
  <si>
    <t>711192202</t>
  </si>
  <si>
    <t>Provedení izolace proti zemní vlhkosti hydroizolační stěrkou svislé na zdivu, 2 vrstvy</t>
  </si>
  <si>
    <t>-416051688</t>
  </si>
  <si>
    <t>23</t>
  </si>
  <si>
    <t>11163000</t>
  </si>
  <si>
    <t xml:space="preserve">stěrka hydroizolační </t>
  </si>
  <si>
    <t>kg</t>
  </si>
  <si>
    <t>-1075124241</t>
  </si>
  <si>
    <t>24</t>
  </si>
  <si>
    <t>711199101</t>
  </si>
  <si>
    <t>Provedení těsnícího pásu do spoje dilatační nebo styčné spáry podlaha - stěna</t>
  </si>
  <si>
    <t>-1499997651</t>
  </si>
  <si>
    <t>25</t>
  </si>
  <si>
    <t>28355020</t>
  </si>
  <si>
    <t>páska pružná těsnící hydroizolační š do 85mm</t>
  </si>
  <si>
    <t>540935524</t>
  </si>
  <si>
    <t>26</t>
  </si>
  <si>
    <t>711199102</t>
  </si>
  <si>
    <t>Provedení těsnícího koutu pro vnější nebo vnitřní roh spáry podlaha - stěna</t>
  </si>
  <si>
    <t>322519745</t>
  </si>
  <si>
    <t>27</t>
  </si>
  <si>
    <t>998711103</t>
  </si>
  <si>
    <t>Přesun hmot tonážní pro izolace proti vodě, vlhkosti a plynům v objektech výšky do 60 m</t>
  </si>
  <si>
    <t>-344511961</t>
  </si>
  <si>
    <t>713</t>
  </si>
  <si>
    <t>Izolace tepelné</t>
  </si>
  <si>
    <t>28</t>
  </si>
  <si>
    <t>713121111</t>
  </si>
  <si>
    <t>Montáž izolace tepelné podlah volně kladenými rohožemi, pásy, dílci, deskami 1 vrstva</t>
  </si>
  <si>
    <t>320511061</t>
  </si>
  <si>
    <t>29</t>
  </si>
  <si>
    <t>631414300</t>
  </si>
  <si>
    <t>deska izolační podlahová NOBASIL PTN tl.20/15 mm</t>
  </si>
  <si>
    <t>1547162096</t>
  </si>
  <si>
    <t>30</t>
  </si>
  <si>
    <t>713121211</t>
  </si>
  <si>
    <t>Montáž izolace tepelné podlah volně kladenými okrajovými pásky</t>
  </si>
  <si>
    <t>-2039684466</t>
  </si>
  <si>
    <t>31</t>
  </si>
  <si>
    <t>631402730</t>
  </si>
  <si>
    <t>pásek okrajový ROCKWOOL STEPROCK š 80 mm tl.12 mm</t>
  </si>
  <si>
    <t>954271532</t>
  </si>
  <si>
    <t>32</t>
  </si>
  <si>
    <t>713191133</t>
  </si>
  <si>
    <t>Montáž izolace tepelné podlah, stropů vrchem nebo střech překrytí fólií s přelepeným spojem</t>
  </si>
  <si>
    <t>576026515</t>
  </si>
  <si>
    <t>33</t>
  </si>
  <si>
    <t>283233140</t>
  </si>
  <si>
    <t>fólie PE FOLDEX PS, tl. 0,2 mm, 2 x 50 m, 100 m2/role</t>
  </si>
  <si>
    <t>-1136334863</t>
  </si>
  <si>
    <t>34</t>
  </si>
  <si>
    <t>998713203</t>
  </si>
  <si>
    <t>Přesun hmot procentní pro izolace tepelné v objektech v do 24 m</t>
  </si>
  <si>
    <t>%</t>
  </si>
  <si>
    <t>410699716</t>
  </si>
  <si>
    <t>721</t>
  </si>
  <si>
    <t>Zdravotechnika - vnitřní kanalizace</t>
  </si>
  <si>
    <t>35</t>
  </si>
  <si>
    <t>721174043</t>
  </si>
  <si>
    <t>Potrubí kanalizační z PP připojovací DN 50</t>
  </si>
  <si>
    <t>-1852663843</t>
  </si>
  <si>
    <t>36</t>
  </si>
  <si>
    <t>721174045</t>
  </si>
  <si>
    <t>Potrubí kanalizační z PP připojovací DN 110</t>
  </si>
  <si>
    <t>-1581655493</t>
  </si>
  <si>
    <t>37</t>
  </si>
  <si>
    <t>721194105</t>
  </si>
  <si>
    <t>Vyvedení a upevnění odpadních výpustek DN 50</t>
  </si>
  <si>
    <t>1759559530</t>
  </si>
  <si>
    <t>38</t>
  </si>
  <si>
    <t>721194109</t>
  </si>
  <si>
    <t>Vyvedení a upevnění odpadních výpustek DN 100</t>
  </si>
  <si>
    <t>1086783989</t>
  </si>
  <si>
    <t>39</t>
  </si>
  <si>
    <t>721211401.1</t>
  </si>
  <si>
    <t>Vpusť podlahová s vodorovným odtokem DN 50/95 - vodní hladina a plastová mřížka</t>
  </si>
  <si>
    <t>810563307</t>
  </si>
  <si>
    <t>40</t>
  </si>
  <si>
    <t>721290111</t>
  </si>
  <si>
    <t>Zkouška těsnosti potrubí kanalizace vodou do DN 125</t>
  </si>
  <si>
    <t>1897291214</t>
  </si>
  <si>
    <t>41</t>
  </si>
  <si>
    <t>721KX101</t>
  </si>
  <si>
    <t>Podomítková zápachová uzávěrka DN40/50 pro pračky v kombinaci s připojením rozvodu vody (mosazná nástěnka 1/2“ vnitřní závit), připojovacím kolenem, montážní deska, montážní kryt a zátka v balení, krycí</t>
  </si>
  <si>
    <t>2056936424</t>
  </si>
  <si>
    <t>42</t>
  </si>
  <si>
    <t>998721203</t>
  </si>
  <si>
    <t>Přesun hmot procentní pro vnitřní kanalizace v objektech v do 24 m</t>
  </si>
  <si>
    <t>-339539424</t>
  </si>
  <si>
    <t>43</t>
  </si>
  <si>
    <t>998721293</t>
  </si>
  <si>
    <t>Příplatek k přesunu hmot procentní 721 za zvětšený přesun do 500 m</t>
  </si>
  <si>
    <t>1263713692</t>
  </si>
  <si>
    <t>722</t>
  </si>
  <si>
    <t>Zdravotechnika - vnitřní vodovod</t>
  </si>
  <si>
    <t>44</t>
  </si>
  <si>
    <t>722174023</t>
  </si>
  <si>
    <t>Potrubí vodovodní plastové PPR svar polyfuze PN 20 D 25 x 4,2 mm</t>
  </si>
  <si>
    <t>1325059989</t>
  </si>
  <si>
    <t>45</t>
  </si>
  <si>
    <t>722181221</t>
  </si>
  <si>
    <t>Ochrana vodovodního potrubí přilepenými tepelně izolačními trubicemi z PE tl do 10 mm DN do 22 mm</t>
  </si>
  <si>
    <t>2050491105</t>
  </si>
  <si>
    <t>46</t>
  </si>
  <si>
    <t>722181231</t>
  </si>
  <si>
    <t>Ochrana vodovodního potrubí přilepenými tepelně izolačními trubicemi z PE tl do 15 mm DN do 22 mm</t>
  </si>
  <si>
    <t>-970839388</t>
  </si>
  <si>
    <t>47</t>
  </si>
  <si>
    <t>722220151</t>
  </si>
  <si>
    <t>Nástěnka závitová plastová PPR PN 20 DN 16 x G 1/2</t>
  </si>
  <si>
    <t>167308650</t>
  </si>
  <si>
    <t>48</t>
  </si>
  <si>
    <t>722290226</t>
  </si>
  <si>
    <t>Zkouška těsnosti vodovodního potrubí do DN 50</t>
  </si>
  <si>
    <t>-1807611879</t>
  </si>
  <si>
    <t>49</t>
  </si>
  <si>
    <t>998722203</t>
  </si>
  <si>
    <t>Přesun hmot procentní pro vnitřní vodovod v objektech v do 24 m</t>
  </si>
  <si>
    <t>-76670640</t>
  </si>
  <si>
    <t>50</t>
  </si>
  <si>
    <t>998722293</t>
  </si>
  <si>
    <t>Příplatek k přesunu hmot procentní 722 za zvětšený přesun do 500 m</t>
  </si>
  <si>
    <t>1474718740</t>
  </si>
  <si>
    <t>725</t>
  </si>
  <si>
    <t>Zdravotechnika - zařizovací předměty</t>
  </si>
  <si>
    <t>51</t>
  </si>
  <si>
    <t>725110811</t>
  </si>
  <si>
    <t>Demontáž klozetů splachovací s nádrží</t>
  </si>
  <si>
    <t>soubor</t>
  </si>
  <si>
    <t>1289252717</t>
  </si>
  <si>
    <t>52</t>
  </si>
  <si>
    <t>725112022</t>
  </si>
  <si>
    <t>Klozet keramický závěsný na nosné stěny s hlubokým splachováním odpad vodorovný</t>
  </si>
  <si>
    <t>249823939</t>
  </si>
  <si>
    <t>53</t>
  </si>
  <si>
    <t>72511X101</t>
  </si>
  <si>
    <t>Samostatná bidetová sprška s držákem, sprchovou hadicí a ovládací páčkou - materiál: ABS chrom, délka sprchy 11cm, délka hadice 125cm</t>
  </si>
  <si>
    <t>-1246197972</t>
  </si>
  <si>
    <t>54</t>
  </si>
  <si>
    <t>72511X102</t>
  </si>
  <si>
    <t>Umyvadlo keramické připevněné na stěnu šrouby bílé bez krytu na sifon 640 mm x 550 mm hranaté odpovídající požadavkům ZTP</t>
  </si>
  <si>
    <t>16551536</t>
  </si>
  <si>
    <t>55</t>
  </si>
  <si>
    <t>725210821</t>
  </si>
  <si>
    <t>Demontáž umyvadel bez výtokových armatur</t>
  </si>
  <si>
    <t>387302312</t>
  </si>
  <si>
    <t>56</t>
  </si>
  <si>
    <t>725220831</t>
  </si>
  <si>
    <t>Demontáž van litinová rohová</t>
  </si>
  <si>
    <t>-996804425</t>
  </si>
  <si>
    <t>57</t>
  </si>
  <si>
    <t>725291703</t>
  </si>
  <si>
    <t>Doplňky zařízení koupelen a záchodů smaltované madlo rovné dl 500 mm</t>
  </si>
  <si>
    <t>-810894752</t>
  </si>
  <si>
    <t>58</t>
  </si>
  <si>
    <t>725291706</t>
  </si>
  <si>
    <t>Doplňky zařízení koupelen a záchodů smaltované madlo rovné dl 800 mm</t>
  </si>
  <si>
    <t>1330772442</t>
  </si>
  <si>
    <t>59</t>
  </si>
  <si>
    <t>725291722</t>
  </si>
  <si>
    <t>Doplňky zařízení koupelen a záchodů smaltované madlo krakorcové sklopné dl 834 mm</t>
  </si>
  <si>
    <t>-56019471</t>
  </si>
  <si>
    <t>60</t>
  </si>
  <si>
    <t>72529X</t>
  </si>
  <si>
    <t>Zrcadlo sklopné 400/600 bílé,D+M</t>
  </si>
  <si>
    <t>-1406750430</t>
  </si>
  <si>
    <t>61</t>
  </si>
  <si>
    <t>72529xxx</t>
  </si>
  <si>
    <t>Topný el. žebřík 450/966,D+M</t>
  </si>
  <si>
    <t>kp</t>
  </si>
  <si>
    <t>-1966173628</t>
  </si>
  <si>
    <t>62</t>
  </si>
  <si>
    <t>72529xxxx</t>
  </si>
  <si>
    <t>Sklopné sedátko s opěrnou nohou 440/460/470,D+M</t>
  </si>
  <si>
    <t>-1660729017</t>
  </si>
  <si>
    <t>63</t>
  </si>
  <si>
    <t>725820801</t>
  </si>
  <si>
    <t>Demontáž baterie nástěnné do G 3 / 4</t>
  </si>
  <si>
    <t>731996784</t>
  </si>
  <si>
    <t>64</t>
  </si>
  <si>
    <t>725822611</t>
  </si>
  <si>
    <t>Baterie umyvadlové stojánkové pákové bez výpusti</t>
  </si>
  <si>
    <t>875746430</t>
  </si>
  <si>
    <t>65</t>
  </si>
  <si>
    <t>725840850</t>
  </si>
  <si>
    <t>Demontáž baterie sprch T 954 diferenciální do G 3/4x1</t>
  </si>
  <si>
    <t>938712136</t>
  </si>
  <si>
    <t>66</t>
  </si>
  <si>
    <t>725841311</t>
  </si>
  <si>
    <t>Baterie sprchové nástěnné pákové Vč. Sprch hlvavice</t>
  </si>
  <si>
    <t>-680369792</t>
  </si>
  <si>
    <t>67</t>
  </si>
  <si>
    <t>725850800</t>
  </si>
  <si>
    <t>Demontáž ventilů odpadních T 900 až T 902</t>
  </si>
  <si>
    <t>53301935</t>
  </si>
  <si>
    <t>68</t>
  </si>
  <si>
    <t>725861102</t>
  </si>
  <si>
    <t>Zápachová uzávěrka pro umyvadla DN 40</t>
  </si>
  <si>
    <t>-747715736</t>
  </si>
  <si>
    <t>69</t>
  </si>
  <si>
    <t>725865501</t>
  </si>
  <si>
    <t>Odpadní souprava DN 40/50 se zápachovou uzávěrkou</t>
  </si>
  <si>
    <t>605252263</t>
  </si>
  <si>
    <t>70</t>
  </si>
  <si>
    <t>998725203</t>
  </si>
  <si>
    <t>Přesun hmot procentní pro zařizovací předměty v objektech v do 24 m</t>
  </si>
  <si>
    <t>1153387329</t>
  </si>
  <si>
    <t>726</t>
  </si>
  <si>
    <t>Zdravotechnika - předstěnové instalace</t>
  </si>
  <si>
    <t>71</t>
  </si>
  <si>
    <t>726131041</t>
  </si>
  <si>
    <t>Instalační předstěna - klozet závěsný v 1120 mm s ovládáním zepředu do lehkých stěn s kovovou kcí</t>
  </si>
  <si>
    <t>-1452604724</t>
  </si>
  <si>
    <t>72</t>
  </si>
  <si>
    <t>726191001</t>
  </si>
  <si>
    <t>Zvukoizolační souprava pro klozet</t>
  </si>
  <si>
    <t>-1412049112</t>
  </si>
  <si>
    <t>73</t>
  </si>
  <si>
    <t>726191002</t>
  </si>
  <si>
    <t>Souprava pro předstěnovou montáž</t>
  </si>
  <si>
    <t>-1975535515</t>
  </si>
  <si>
    <t>74</t>
  </si>
  <si>
    <t>998726213</t>
  </si>
  <si>
    <t>Přesun hmot procentní pro instalační prefabrikáty v objektech v do 24 m</t>
  </si>
  <si>
    <t>-1528262291</t>
  </si>
  <si>
    <t>75</t>
  </si>
  <si>
    <t>998726293</t>
  </si>
  <si>
    <t>Příplatek k přesunu hmot procentní 726 za zvětšený přesun do 500 m</t>
  </si>
  <si>
    <t>-1571575807</t>
  </si>
  <si>
    <t>735</t>
  </si>
  <si>
    <t>Ústřední vytápění - otopná tělesa</t>
  </si>
  <si>
    <t>76</t>
  </si>
  <si>
    <t>735164521</t>
  </si>
  <si>
    <t>Montáž otopného tělesa trubkového na stěny výšky tělesa do 1340 mm vč. uchycení</t>
  </si>
  <si>
    <t>313480482</t>
  </si>
  <si>
    <t>77</t>
  </si>
  <si>
    <t>735XOT0100</t>
  </si>
  <si>
    <t>otopné těleso trubkové koupelnové elektrické přímotopné V960mm Š450mm</t>
  </si>
  <si>
    <t>1256414613</t>
  </si>
  <si>
    <t>771</t>
  </si>
  <si>
    <t>Podlahy z dlaždic</t>
  </si>
  <si>
    <t>78</t>
  </si>
  <si>
    <t>771574117</t>
  </si>
  <si>
    <t>Montáž podlah keramických režných hladkých lepených flexibilním lepidlem do 35 ks/m2</t>
  </si>
  <si>
    <t>-433865027</t>
  </si>
  <si>
    <t>79</t>
  </si>
  <si>
    <t>597614081</t>
  </si>
  <si>
    <t>dlaždice keramické protiskluzné</t>
  </si>
  <si>
    <t>-428897629</t>
  </si>
  <si>
    <t>80</t>
  </si>
  <si>
    <t>771121011</t>
  </si>
  <si>
    <t>Nátěr penetrační na podlahu</t>
  </si>
  <si>
    <t>-1284394055</t>
  </si>
  <si>
    <t>81</t>
  </si>
  <si>
    <t>771151012</t>
  </si>
  <si>
    <t>Samonivelační stěrka podlah pevnosti 20 MPa tl 5 mm</t>
  </si>
  <si>
    <t>1228391226</t>
  </si>
  <si>
    <t>82</t>
  </si>
  <si>
    <t>998771203</t>
  </si>
  <si>
    <t>Přesun hmot procentní pro podlahy z dlaždic v objektech v do 24 m</t>
  </si>
  <si>
    <t>1221281250</t>
  </si>
  <si>
    <t>776</t>
  </si>
  <si>
    <t>Podlahy povlakové</t>
  </si>
  <si>
    <t>83</t>
  </si>
  <si>
    <t>776201811</t>
  </si>
  <si>
    <t>Demontáž lepených povlakových podlah bez podložky ručně</t>
  </si>
  <si>
    <t>-1650942550</t>
  </si>
  <si>
    <t>84</t>
  </si>
  <si>
    <t>776410811</t>
  </si>
  <si>
    <t>Odstranění soklíků a lišt pryžových nebo plastových</t>
  </si>
  <si>
    <t>1182873654</t>
  </si>
  <si>
    <t>85</t>
  </si>
  <si>
    <t>776991821</t>
  </si>
  <si>
    <t>Odstranění lepidla ručně z podlah</t>
  </si>
  <si>
    <t>442650450</t>
  </si>
  <si>
    <t>781</t>
  </si>
  <si>
    <t>Dokončovací práce - obklady</t>
  </si>
  <si>
    <t>86</t>
  </si>
  <si>
    <t>781474115</t>
  </si>
  <si>
    <t>Montáž obkladů vnitřních keramických hladkých do 25 ks/m2 lepených flexibilním lepidlem</t>
  </si>
  <si>
    <t>202467391</t>
  </si>
  <si>
    <t>87</t>
  </si>
  <si>
    <t>597610000</t>
  </si>
  <si>
    <t>obkládačky keramické</t>
  </si>
  <si>
    <t>-814833092</t>
  </si>
  <si>
    <t>88</t>
  </si>
  <si>
    <t>781479194</t>
  </si>
  <si>
    <t>Příplatek k montáži obkladů vnitřních keramických hladkých za nerovný povrch</t>
  </si>
  <si>
    <t>1146616425</t>
  </si>
  <si>
    <t>89</t>
  </si>
  <si>
    <t>781494111</t>
  </si>
  <si>
    <t>Plastové profily rohové lepené flexibilním lepidlem</t>
  </si>
  <si>
    <t>1938298159</t>
  </si>
  <si>
    <t>90</t>
  </si>
  <si>
    <t>781494511</t>
  </si>
  <si>
    <t>Plastové profily ukončovací lepené flexibilním lepidlem</t>
  </si>
  <si>
    <t>-1526176076</t>
  </si>
  <si>
    <t>91</t>
  </si>
  <si>
    <t>781121011</t>
  </si>
  <si>
    <t>Nátěr penetrační na stěnu</t>
  </si>
  <si>
    <t>2010306775</t>
  </si>
  <si>
    <t>92</t>
  </si>
  <si>
    <t>781739194</t>
  </si>
  <si>
    <t>Příplatek k montáži obkladů vnějších z obkladaček cihelných za nerovný povrch</t>
  </si>
  <si>
    <t>CS ÚRS 2017 02</t>
  </si>
  <si>
    <t>-1523828009</t>
  </si>
  <si>
    <t>93</t>
  </si>
  <si>
    <t>998781203</t>
  </si>
  <si>
    <t>Přesun hmot procentní pro obklady keramické v objektech v do 24 m</t>
  </si>
  <si>
    <t>1154638234</t>
  </si>
  <si>
    <t>784</t>
  </si>
  <si>
    <t>Dokončovací práce - malby</t>
  </si>
  <si>
    <t>94</t>
  </si>
  <si>
    <t>784181121</t>
  </si>
  <si>
    <t>Hloubková jednonásobná penetrace podkladu v místnostech výšky do 3,80 m</t>
  </si>
  <si>
    <t>CS ÚRS 2016 02</t>
  </si>
  <si>
    <t>11897851</t>
  </si>
  <si>
    <t>95</t>
  </si>
  <si>
    <t>784221121</t>
  </si>
  <si>
    <t xml:space="preserve">Dvojnásobné bílé malby  ze směsí za sucha minimálně otěruvzdorných v místnostech do 3,80 m</t>
  </si>
  <si>
    <t>-1160525356</t>
  </si>
  <si>
    <t>96</t>
  </si>
  <si>
    <t>784402801</t>
  </si>
  <si>
    <t>Odstranění maleb oškrabáním v místnostech v do 3,8 m</t>
  </si>
  <si>
    <t>-9997946</t>
  </si>
  <si>
    <t>Elektroinstalace</t>
  </si>
  <si>
    <t>D2</t>
  </si>
  <si>
    <t>montáže</t>
  </si>
  <si>
    <t>97</t>
  </si>
  <si>
    <t>7411</t>
  </si>
  <si>
    <t>Vodič CY4 žl.zel.</t>
  </si>
  <si>
    <t>-1942862813</t>
  </si>
  <si>
    <t>98</t>
  </si>
  <si>
    <t>7412</t>
  </si>
  <si>
    <t>Kabel CYKY 3Ox1,5</t>
  </si>
  <si>
    <t>18791285</t>
  </si>
  <si>
    <t>99</t>
  </si>
  <si>
    <t>7413</t>
  </si>
  <si>
    <t>Kabel CYKY 3Jx1,5</t>
  </si>
  <si>
    <t>131018884</t>
  </si>
  <si>
    <t>100</t>
  </si>
  <si>
    <t>7414</t>
  </si>
  <si>
    <t>Kabel CYKY 3Jx2,5</t>
  </si>
  <si>
    <t>464580522</t>
  </si>
  <si>
    <t>101</t>
  </si>
  <si>
    <t>7415</t>
  </si>
  <si>
    <t>LV 40x40 elektroinstalační profil</t>
  </si>
  <si>
    <t>-1069026719</t>
  </si>
  <si>
    <t>102</t>
  </si>
  <si>
    <t>7416</t>
  </si>
  <si>
    <t>Krabice přístrojová KP68</t>
  </si>
  <si>
    <t>ks</t>
  </si>
  <si>
    <t>238767468</t>
  </si>
  <si>
    <t>103</t>
  </si>
  <si>
    <t>7417</t>
  </si>
  <si>
    <t>Krabice rozvodná KR 68</t>
  </si>
  <si>
    <t>2028388674</t>
  </si>
  <si>
    <t>104</t>
  </si>
  <si>
    <t>7418</t>
  </si>
  <si>
    <t>spínač č.1, bílý, IP20</t>
  </si>
  <si>
    <t>-1839329437</t>
  </si>
  <si>
    <t>105</t>
  </si>
  <si>
    <t>7419</t>
  </si>
  <si>
    <t>spínač č.5, bílý, IP20</t>
  </si>
  <si>
    <t>1934358873</t>
  </si>
  <si>
    <t>106</t>
  </si>
  <si>
    <t>7420</t>
  </si>
  <si>
    <t>zásuvka 230V/16A bílá, IP20</t>
  </si>
  <si>
    <t>-129560602</t>
  </si>
  <si>
    <t>107</t>
  </si>
  <si>
    <t>7421</t>
  </si>
  <si>
    <t>Doplnění stávající rozvaděče 2x2/16A/30mA, 1x1/10A</t>
  </si>
  <si>
    <t>-2038994149</t>
  </si>
  <si>
    <t>Elektroinstalace – m</t>
  </si>
  <si>
    <t>Elektroinstalace – materiál</t>
  </si>
  <si>
    <t>108</t>
  </si>
  <si>
    <t>1399343940</t>
  </si>
  <si>
    <t>109</t>
  </si>
  <si>
    <t>-440091189</t>
  </si>
  <si>
    <t>110</t>
  </si>
  <si>
    <t>840815688</t>
  </si>
  <si>
    <t>111</t>
  </si>
  <si>
    <t>-1187779806</t>
  </si>
  <si>
    <t>112</t>
  </si>
  <si>
    <t>267448396</t>
  </si>
  <si>
    <t>113</t>
  </si>
  <si>
    <t>4649967</t>
  </si>
  <si>
    <t>114</t>
  </si>
  <si>
    <t>-1936580768</t>
  </si>
  <si>
    <t>115</t>
  </si>
  <si>
    <t>-597521627</t>
  </si>
  <si>
    <t>116</t>
  </si>
  <si>
    <t>-642126914</t>
  </si>
  <si>
    <t>117</t>
  </si>
  <si>
    <t>-1961564343</t>
  </si>
  <si>
    <t>118</t>
  </si>
  <si>
    <t>-312738486</t>
  </si>
  <si>
    <t>119</t>
  </si>
  <si>
    <t>Podružný materiál, PPV</t>
  </si>
  <si>
    <t>1836762307</t>
  </si>
  <si>
    <t>Svítidla</t>
  </si>
  <si>
    <t>D3</t>
  </si>
  <si>
    <t>120</t>
  </si>
  <si>
    <t>7421.1</t>
  </si>
  <si>
    <t>Svítidlo LED přiszaené do 20W, IP44, včetně příslušenství</t>
  </si>
  <si>
    <t>475914696</t>
  </si>
  <si>
    <t>121</t>
  </si>
  <si>
    <t>7422</t>
  </si>
  <si>
    <t>Svítidlo LED nástěnné nad umyvadlem do 10W, IP44, včetně příslušenství</t>
  </si>
  <si>
    <t>2082052825</t>
  </si>
  <si>
    <t>D4</t>
  </si>
  <si>
    <t>materiál</t>
  </si>
  <si>
    <t>122</t>
  </si>
  <si>
    <t>201</t>
  </si>
  <si>
    <t>1027368254</t>
  </si>
  <si>
    <t>123</t>
  </si>
  <si>
    <t>202</t>
  </si>
  <si>
    <t>1096470496</t>
  </si>
  <si>
    <t>124</t>
  </si>
  <si>
    <t>203</t>
  </si>
  <si>
    <t>-974246329</t>
  </si>
  <si>
    <t>HZS</t>
  </si>
  <si>
    <t>125</t>
  </si>
  <si>
    <t>7431</t>
  </si>
  <si>
    <t>Demontáže stáv.el.instalace</t>
  </si>
  <si>
    <t>hod</t>
  </si>
  <si>
    <t>-1940452892</t>
  </si>
  <si>
    <t>126</t>
  </si>
  <si>
    <t>7432</t>
  </si>
  <si>
    <t>Koordinace profesí VZT, ZI, ÚT</t>
  </si>
  <si>
    <t>-2126305448</t>
  </si>
  <si>
    <t>127</t>
  </si>
  <si>
    <t>7433</t>
  </si>
  <si>
    <t>Projektová dokumentace skutečného provedení</t>
  </si>
  <si>
    <t>215288085</t>
  </si>
  <si>
    <t>128</t>
  </si>
  <si>
    <t>7434</t>
  </si>
  <si>
    <t>Revize elektroinstalace dle ČSN 33 1500, ČSN 33 2000-6</t>
  </si>
  <si>
    <t>-773333439</t>
  </si>
  <si>
    <t>VRN</t>
  </si>
  <si>
    <t>Vedlejší rozpočtové náklady</t>
  </si>
  <si>
    <t>VRN6</t>
  </si>
  <si>
    <t>Územní vlivy</t>
  </si>
  <si>
    <t>129</t>
  </si>
  <si>
    <t>060001001</t>
  </si>
  <si>
    <t xml:space="preserve">Územní vlivy - protiprachové stěny a opatření </t>
  </si>
  <si>
    <t>soub</t>
  </si>
  <si>
    <t>1024</t>
  </si>
  <si>
    <t>-2120234724</t>
  </si>
  <si>
    <t>130</t>
  </si>
  <si>
    <t>060001002</t>
  </si>
  <si>
    <t xml:space="preserve">Územní vlivy - Chemické WC a ostatní náklady  / vzhledem k využívání bytu během rekonstrukce/</t>
  </si>
  <si>
    <t>681073986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</si>
</sst>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19</v>
      </c>
      <c r="AL7" s="17"/>
      <c r="AM7" s="17"/>
      <c r="AN7" s="22" t="s">
        <v>1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22</v>
      </c>
      <c r="AL8" s="17"/>
      <c r="AM8" s="17"/>
      <c r="AN8" s="28" t="s">
        <v>23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6"/>
      <c r="BS10" s="12" t="s">
        <v>6</v>
      </c>
    </row>
    <row r="11" ht="18.48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26"/>
      <c r="BS11" s="12" t="s">
        <v>6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ht="12" customHeight="1">
      <c r="B13" s="16"/>
      <c r="C13" s="17"/>
      <c r="D13" s="27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25</v>
      </c>
      <c r="AL13" s="17"/>
      <c r="AM13" s="17"/>
      <c r="AN13" s="29" t="s">
        <v>29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L14" s="17"/>
      <c r="AM14" s="17"/>
      <c r="AN14" s="29" t="s">
        <v>29</v>
      </c>
      <c r="AO14" s="17"/>
      <c r="AP14" s="17"/>
      <c r="AQ14" s="17"/>
      <c r="AR14" s="15"/>
      <c r="BE14" s="26"/>
      <c r="BS14" s="12" t="s">
        <v>6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26"/>
      <c r="BS17" s="12" t="s">
        <v>32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34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26"/>
      <c r="BS20" s="12" t="s">
        <v>32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16.5" customHeight="1">
      <c r="B23" s="16"/>
      <c r="C23" s="17"/>
      <c r="D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37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38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39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40</v>
      </c>
      <c r="E29" s="41"/>
      <c r="F29" s="27" t="s">
        <v>41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42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43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44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45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26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6"/>
    </row>
    <row r="35" s="1" customFormat="1" ht="25.92" customHeight="1">
      <c r="B35" s="33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49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Koup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Stavební úpravy koupelny - Vondroušova 1193, byt č. 51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20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 xml:space="preserve">Vondroušova 1193, Praha  17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22</v>
      </c>
      <c r="AJ47" s="34"/>
      <c r="AK47" s="34"/>
      <c r="AL47" s="34"/>
      <c r="AM47" s="62" t="str">
        <f>IF(AN8= "","",AN8)</f>
        <v>30. 4. 2019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3.65" customHeight="1"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Městská část Praha 17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63" t="str">
        <f>IF(E17="","",E17)</f>
        <v>ing. arch. Lenka David</v>
      </c>
      <c r="AN49" s="34"/>
      <c r="AO49" s="34"/>
      <c r="AP49" s="34"/>
      <c r="AQ49" s="34"/>
      <c r="AR49" s="38"/>
      <c r="AS49" s="64" t="s">
        <v>50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3.65" customHeight="1"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33</v>
      </c>
      <c r="AJ50" s="34"/>
      <c r="AK50" s="34"/>
      <c r="AL50" s="34"/>
      <c r="AM50" s="63" t="str">
        <f>IF(E20="","",E20)</f>
        <v xml:space="preserve"> 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51</v>
      </c>
      <c r="D52" s="77"/>
      <c r="E52" s="77"/>
      <c r="F52" s="77"/>
      <c r="G52" s="77"/>
      <c r="H52" s="78"/>
      <c r="I52" s="79" t="s">
        <v>52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53</v>
      </c>
      <c r="AH52" s="77"/>
      <c r="AI52" s="77"/>
      <c r="AJ52" s="77"/>
      <c r="AK52" s="77"/>
      <c r="AL52" s="77"/>
      <c r="AM52" s="77"/>
      <c r="AN52" s="79" t="s">
        <v>54</v>
      </c>
      <c r="AO52" s="77"/>
      <c r="AP52" s="81"/>
      <c r="AQ52" s="82" t="s">
        <v>55</v>
      </c>
      <c r="AR52" s="38"/>
      <c r="AS52" s="83" t="s">
        <v>56</v>
      </c>
      <c r="AT52" s="84" t="s">
        <v>57</v>
      </c>
      <c r="AU52" s="84" t="s">
        <v>58</v>
      </c>
      <c r="AV52" s="84" t="s">
        <v>59</v>
      </c>
      <c r="AW52" s="84" t="s">
        <v>60</v>
      </c>
      <c r="AX52" s="84" t="s">
        <v>61</v>
      </c>
      <c r="AY52" s="84" t="s">
        <v>62</v>
      </c>
      <c r="AZ52" s="84" t="s">
        <v>63</v>
      </c>
      <c r="BA52" s="84" t="s">
        <v>64</v>
      </c>
      <c r="BB52" s="84" t="s">
        <v>65</v>
      </c>
      <c r="BC52" s="84" t="s">
        <v>66</v>
      </c>
      <c r="BD52" s="85" t="s">
        <v>67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68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ROUND(AG55,2)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</v>
      </c>
      <c r="AR54" s="95"/>
      <c r="AS54" s="96">
        <f>ROUND(AS55,2)</f>
        <v>0</v>
      </c>
      <c r="AT54" s="97">
        <f>ROUND(SUM(AV54:AW54),2)</f>
        <v>0</v>
      </c>
      <c r="AU54" s="98">
        <f>ROUND(AU55,5)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ROUND(AZ55,2)</f>
        <v>0</v>
      </c>
      <c r="BA54" s="97">
        <f>ROUND(BA55,2)</f>
        <v>0</v>
      </c>
      <c r="BB54" s="97">
        <f>ROUND(BB55,2)</f>
        <v>0</v>
      </c>
      <c r="BC54" s="97">
        <f>ROUND(BC55,2)</f>
        <v>0</v>
      </c>
      <c r="BD54" s="99">
        <f>ROUND(BD55,2)</f>
        <v>0</v>
      </c>
      <c r="BS54" s="100" t="s">
        <v>69</v>
      </c>
      <c r="BT54" s="100" t="s">
        <v>70</v>
      </c>
      <c r="BV54" s="100" t="s">
        <v>71</v>
      </c>
      <c r="BW54" s="100" t="s">
        <v>5</v>
      </c>
      <c r="BX54" s="100" t="s">
        <v>72</v>
      </c>
      <c r="CL54" s="100" t="s">
        <v>1</v>
      </c>
    </row>
    <row r="55" s="5" customFormat="1" ht="27" customHeight="1">
      <c r="A55" s="101" t="s">
        <v>73</v>
      </c>
      <c r="B55" s="102"/>
      <c r="C55" s="103"/>
      <c r="D55" s="104" t="s">
        <v>14</v>
      </c>
      <c r="E55" s="104"/>
      <c r="F55" s="104"/>
      <c r="G55" s="104"/>
      <c r="H55" s="104"/>
      <c r="I55" s="105"/>
      <c r="J55" s="104" t="s">
        <v>17</v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6">
        <f>'Koup - Stavební úpravy ko...'!J28</f>
        <v>0</v>
      </c>
      <c r="AH55" s="105"/>
      <c r="AI55" s="105"/>
      <c r="AJ55" s="105"/>
      <c r="AK55" s="105"/>
      <c r="AL55" s="105"/>
      <c r="AM55" s="105"/>
      <c r="AN55" s="106">
        <f>SUM(AG55,AT55)</f>
        <v>0</v>
      </c>
      <c r="AO55" s="105"/>
      <c r="AP55" s="105"/>
      <c r="AQ55" s="107" t="s">
        <v>74</v>
      </c>
      <c r="AR55" s="108"/>
      <c r="AS55" s="109">
        <v>0</v>
      </c>
      <c r="AT55" s="110">
        <f>ROUND(SUM(AV55:AW55),2)</f>
        <v>0</v>
      </c>
      <c r="AU55" s="111">
        <f>'Koup - Stavební úpravy ko...'!P101</f>
        <v>0</v>
      </c>
      <c r="AV55" s="110">
        <f>'Koup - Stavební úpravy ko...'!J31</f>
        <v>0</v>
      </c>
      <c r="AW55" s="110">
        <f>'Koup - Stavební úpravy ko...'!J32</f>
        <v>0</v>
      </c>
      <c r="AX55" s="110">
        <f>'Koup - Stavební úpravy ko...'!J33</f>
        <v>0</v>
      </c>
      <c r="AY55" s="110">
        <f>'Koup - Stavební úpravy ko...'!J34</f>
        <v>0</v>
      </c>
      <c r="AZ55" s="110">
        <f>'Koup - Stavební úpravy ko...'!F31</f>
        <v>0</v>
      </c>
      <c r="BA55" s="110">
        <f>'Koup - Stavební úpravy ko...'!F32</f>
        <v>0</v>
      </c>
      <c r="BB55" s="110">
        <f>'Koup - Stavební úpravy ko...'!F33</f>
        <v>0</v>
      </c>
      <c r="BC55" s="110">
        <f>'Koup - Stavební úpravy ko...'!F34</f>
        <v>0</v>
      </c>
      <c r="BD55" s="112">
        <f>'Koup - Stavební úpravy ko...'!F35</f>
        <v>0</v>
      </c>
      <c r="BT55" s="113" t="s">
        <v>75</v>
      </c>
      <c r="BU55" s="113" t="s">
        <v>76</v>
      </c>
      <c r="BV55" s="113" t="s">
        <v>71</v>
      </c>
      <c r="BW55" s="113" t="s">
        <v>5</v>
      </c>
      <c r="BX55" s="113" t="s">
        <v>72</v>
      </c>
      <c r="CL55" s="113" t="s">
        <v>1</v>
      </c>
    </row>
    <row r="56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8"/>
    </row>
    <row r="57" s="1" customFormat="1" ht="6.96" customHeight="1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38"/>
    </row>
  </sheetData>
  <sheetProtection sheet="1" formatColumns="0" formatRows="0" objects="1" scenarios="1" spinCount="100000" saltValue="sm5msFTge/mVoSTzXCbRw7LjLY7L8z/nVz6iwm0UVOBEenXgyN5xyZ3aV14NkgZ9P3CEGl1oNRYZbH/Lj0qGMg==" hashValue="c0KByVbD5GRJmiCTcNbYY+YlNa5MhOn5bdAsSqV9vqeiJaxiKDywVUgd55hVUDtbrOvrj2CG6BaPaLM/GIkpC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Koup - Stavební úpravy k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4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5</v>
      </c>
    </row>
    <row r="3" ht="6.96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5"/>
      <c r="AT3" s="12" t="s">
        <v>75</v>
      </c>
    </row>
    <row r="4" ht="24.96" customHeight="1">
      <c r="B4" s="15"/>
      <c r="D4" s="118" t="s">
        <v>77</v>
      </c>
      <c r="L4" s="15"/>
      <c r="M4" s="19" t="s">
        <v>10</v>
      </c>
      <c r="AT4" s="12" t="s">
        <v>4</v>
      </c>
    </row>
    <row r="5" ht="6.96" customHeight="1">
      <c r="B5" s="15"/>
      <c r="L5" s="15"/>
    </row>
    <row r="6" s="1" customFormat="1" ht="12" customHeight="1">
      <c r="B6" s="38"/>
      <c r="D6" s="119" t="s">
        <v>16</v>
      </c>
      <c r="I6" s="120"/>
      <c r="L6" s="38"/>
    </row>
    <row r="7" s="1" customFormat="1" ht="36.96" customHeight="1">
      <c r="B7" s="38"/>
      <c r="E7" s="121" t="s">
        <v>17</v>
      </c>
      <c r="F7" s="1"/>
      <c r="G7" s="1"/>
      <c r="H7" s="1"/>
      <c r="I7" s="120"/>
      <c r="L7" s="38"/>
    </row>
    <row r="8" s="1" customFormat="1">
      <c r="B8" s="38"/>
      <c r="I8" s="120"/>
      <c r="L8" s="38"/>
    </row>
    <row r="9" s="1" customFormat="1" ht="12" customHeight="1">
      <c r="B9" s="38"/>
      <c r="D9" s="119" t="s">
        <v>18</v>
      </c>
      <c r="F9" s="12" t="s">
        <v>1</v>
      </c>
      <c r="I9" s="122" t="s">
        <v>19</v>
      </c>
      <c r="J9" s="12" t="s">
        <v>1</v>
      </c>
      <c r="L9" s="38"/>
    </row>
    <row r="10" s="1" customFormat="1" ht="12" customHeight="1">
      <c r="B10" s="38"/>
      <c r="D10" s="119" t="s">
        <v>20</v>
      </c>
      <c r="F10" s="12" t="s">
        <v>21</v>
      </c>
      <c r="I10" s="122" t="s">
        <v>22</v>
      </c>
      <c r="J10" s="123" t="str">
        <f>'Rekapitulace stavby'!AN8</f>
        <v>30. 4. 2019</v>
      </c>
      <c r="L10" s="38"/>
    </row>
    <row r="11" s="1" customFormat="1" ht="10.8" customHeight="1">
      <c r="B11" s="38"/>
      <c r="I11" s="120"/>
      <c r="L11" s="38"/>
    </row>
    <row r="12" s="1" customFormat="1" ht="12" customHeight="1">
      <c r="B12" s="38"/>
      <c r="D12" s="119" t="s">
        <v>24</v>
      </c>
      <c r="I12" s="122" t="s">
        <v>25</v>
      </c>
      <c r="J12" s="12" t="s">
        <v>1</v>
      </c>
      <c r="L12" s="38"/>
    </row>
    <row r="13" s="1" customFormat="1" ht="18" customHeight="1">
      <c r="B13" s="38"/>
      <c r="E13" s="12" t="s">
        <v>26</v>
      </c>
      <c r="I13" s="122" t="s">
        <v>27</v>
      </c>
      <c r="J13" s="12" t="s">
        <v>1</v>
      </c>
      <c r="L13" s="38"/>
    </row>
    <row r="14" s="1" customFormat="1" ht="6.96" customHeight="1">
      <c r="B14" s="38"/>
      <c r="I14" s="120"/>
      <c r="L14" s="38"/>
    </row>
    <row r="15" s="1" customFormat="1" ht="12" customHeight="1">
      <c r="B15" s="38"/>
      <c r="D15" s="119" t="s">
        <v>28</v>
      </c>
      <c r="I15" s="122" t="s">
        <v>25</v>
      </c>
      <c r="J15" s="28" t="str">
        <f>'Rekapitulace stavby'!AN13</f>
        <v>Vyplň údaj</v>
      </c>
      <c r="L15" s="38"/>
    </row>
    <row r="16" s="1" customFormat="1" ht="18" customHeight="1">
      <c r="B16" s="38"/>
      <c r="E16" s="28" t="str">
        <f>'Rekapitulace stavby'!E14</f>
        <v>Vyplň údaj</v>
      </c>
      <c r="F16" s="12"/>
      <c r="G16" s="12"/>
      <c r="H16" s="12"/>
      <c r="I16" s="122" t="s">
        <v>27</v>
      </c>
      <c r="J16" s="28" t="str">
        <f>'Rekapitulace stavby'!AN14</f>
        <v>Vyplň údaj</v>
      </c>
      <c r="L16" s="38"/>
    </row>
    <row r="17" s="1" customFormat="1" ht="6.96" customHeight="1">
      <c r="B17" s="38"/>
      <c r="I17" s="120"/>
      <c r="L17" s="38"/>
    </row>
    <row r="18" s="1" customFormat="1" ht="12" customHeight="1">
      <c r="B18" s="38"/>
      <c r="D18" s="119" t="s">
        <v>30</v>
      </c>
      <c r="I18" s="122" t="s">
        <v>25</v>
      </c>
      <c r="J18" s="12" t="s">
        <v>1</v>
      </c>
      <c r="L18" s="38"/>
    </row>
    <row r="19" s="1" customFormat="1" ht="18" customHeight="1">
      <c r="B19" s="38"/>
      <c r="E19" s="12" t="s">
        <v>31</v>
      </c>
      <c r="I19" s="122" t="s">
        <v>27</v>
      </c>
      <c r="J19" s="12" t="s">
        <v>1</v>
      </c>
      <c r="L19" s="38"/>
    </row>
    <row r="20" s="1" customFormat="1" ht="6.96" customHeight="1">
      <c r="B20" s="38"/>
      <c r="I20" s="120"/>
      <c r="L20" s="38"/>
    </row>
    <row r="21" s="1" customFormat="1" ht="12" customHeight="1">
      <c r="B21" s="38"/>
      <c r="D21" s="119" t="s">
        <v>33</v>
      </c>
      <c r="I21" s="122" t="s">
        <v>25</v>
      </c>
      <c r="J21" s="12" t="str">
        <f>IF('Rekapitulace stavby'!AN19="","",'Rekapitulace stavby'!AN19)</f>
        <v/>
      </c>
      <c r="L21" s="38"/>
    </row>
    <row r="22" s="1" customFormat="1" ht="18" customHeight="1">
      <c r="B22" s="38"/>
      <c r="E22" s="12" t="str">
        <f>IF('Rekapitulace stavby'!E20="","",'Rekapitulace stavby'!E20)</f>
        <v xml:space="preserve"> </v>
      </c>
      <c r="I22" s="122" t="s">
        <v>27</v>
      </c>
      <c r="J22" s="12" t="str">
        <f>IF('Rekapitulace stavby'!AN20="","",'Rekapitulace stavby'!AN20)</f>
        <v/>
      </c>
      <c r="L22" s="38"/>
    </row>
    <row r="23" s="1" customFormat="1" ht="6.96" customHeight="1">
      <c r="B23" s="38"/>
      <c r="I23" s="120"/>
      <c r="L23" s="38"/>
    </row>
    <row r="24" s="1" customFormat="1" ht="12" customHeight="1">
      <c r="B24" s="38"/>
      <c r="D24" s="119" t="s">
        <v>35</v>
      </c>
      <c r="I24" s="120"/>
      <c r="L24" s="38"/>
    </row>
    <row r="25" s="6" customFormat="1" ht="16.5" customHeight="1">
      <c r="B25" s="124"/>
      <c r="E25" s="125" t="s">
        <v>1</v>
      </c>
      <c r="F25" s="125"/>
      <c r="G25" s="125"/>
      <c r="H25" s="125"/>
      <c r="I25" s="126"/>
      <c r="L25" s="124"/>
    </row>
    <row r="26" s="1" customFormat="1" ht="6.96" customHeight="1">
      <c r="B26" s="38"/>
      <c r="I26" s="120"/>
      <c r="L26" s="38"/>
    </row>
    <row r="27" s="1" customFormat="1" ht="6.96" customHeight="1">
      <c r="B27" s="38"/>
      <c r="D27" s="66"/>
      <c r="E27" s="66"/>
      <c r="F27" s="66"/>
      <c r="G27" s="66"/>
      <c r="H27" s="66"/>
      <c r="I27" s="127"/>
      <c r="J27" s="66"/>
      <c r="K27" s="66"/>
      <c r="L27" s="38"/>
    </row>
    <row r="28" s="1" customFormat="1" ht="25.44" customHeight="1">
      <c r="B28" s="38"/>
      <c r="D28" s="128" t="s">
        <v>36</v>
      </c>
      <c r="I28" s="120"/>
      <c r="J28" s="129">
        <f>ROUND(J101, 2)</f>
        <v>0</v>
      </c>
      <c r="L28" s="38"/>
    </row>
    <row r="29" s="1" customFormat="1" ht="6.96" customHeight="1">
      <c r="B29" s="38"/>
      <c r="D29" s="66"/>
      <c r="E29" s="66"/>
      <c r="F29" s="66"/>
      <c r="G29" s="66"/>
      <c r="H29" s="66"/>
      <c r="I29" s="127"/>
      <c r="J29" s="66"/>
      <c r="K29" s="66"/>
      <c r="L29" s="38"/>
    </row>
    <row r="30" s="1" customFormat="1" ht="14.4" customHeight="1">
      <c r="B30" s="38"/>
      <c r="F30" s="130" t="s">
        <v>38</v>
      </c>
      <c r="I30" s="131" t="s">
        <v>37</v>
      </c>
      <c r="J30" s="130" t="s">
        <v>39</v>
      </c>
      <c r="L30" s="38"/>
    </row>
    <row r="31" s="1" customFormat="1" ht="14.4" customHeight="1">
      <c r="B31" s="38"/>
      <c r="D31" s="119" t="s">
        <v>40</v>
      </c>
      <c r="E31" s="119" t="s">
        <v>41</v>
      </c>
      <c r="F31" s="132">
        <f>ROUND((SUM(BE101:BE259)),  2)</f>
        <v>0</v>
      </c>
      <c r="I31" s="133">
        <v>0.20999999999999999</v>
      </c>
      <c r="J31" s="132">
        <f>ROUND(((SUM(BE101:BE259))*I31),  2)</f>
        <v>0</v>
      </c>
      <c r="L31" s="38"/>
    </row>
    <row r="32" s="1" customFormat="1" ht="14.4" customHeight="1">
      <c r="B32" s="38"/>
      <c r="E32" s="119" t="s">
        <v>42</v>
      </c>
      <c r="F32" s="132">
        <f>ROUND((SUM(BF101:BF259)),  2)</f>
        <v>0</v>
      </c>
      <c r="I32" s="133">
        <v>0.14999999999999999</v>
      </c>
      <c r="J32" s="132">
        <f>ROUND(((SUM(BF101:BF259))*I32),  2)</f>
        <v>0</v>
      </c>
      <c r="L32" s="38"/>
    </row>
    <row r="33" hidden="1" s="1" customFormat="1" ht="14.4" customHeight="1">
      <c r="B33" s="38"/>
      <c r="E33" s="119" t="s">
        <v>43</v>
      </c>
      <c r="F33" s="132">
        <f>ROUND((SUM(BG101:BG259)),  2)</f>
        <v>0</v>
      </c>
      <c r="I33" s="133">
        <v>0.20999999999999999</v>
      </c>
      <c r="J33" s="132">
        <f>0</f>
        <v>0</v>
      </c>
      <c r="L33" s="38"/>
    </row>
    <row r="34" hidden="1" s="1" customFormat="1" ht="14.4" customHeight="1">
      <c r="B34" s="38"/>
      <c r="E34" s="119" t="s">
        <v>44</v>
      </c>
      <c r="F34" s="132">
        <f>ROUND((SUM(BH101:BH259)),  2)</f>
        <v>0</v>
      </c>
      <c r="I34" s="133">
        <v>0.14999999999999999</v>
      </c>
      <c r="J34" s="132">
        <f>0</f>
        <v>0</v>
      </c>
      <c r="L34" s="38"/>
    </row>
    <row r="35" hidden="1" s="1" customFormat="1" ht="14.4" customHeight="1">
      <c r="B35" s="38"/>
      <c r="E35" s="119" t="s">
        <v>45</v>
      </c>
      <c r="F35" s="132">
        <f>ROUND((SUM(BI101:BI259)),  2)</f>
        <v>0</v>
      </c>
      <c r="I35" s="133">
        <v>0</v>
      </c>
      <c r="J35" s="132">
        <f>0</f>
        <v>0</v>
      </c>
      <c r="L35" s="38"/>
    </row>
    <row r="36" s="1" customFormat="1" ht="6.96" customHeight="1">
      <c r="B36" s="38"/>
      <c r="I36" s="120"/>
      <c r="L36" s="38"/>
    </row>
    <row r="37" s="1" customFormat="1" ht="25.44" customHeight="1">
      <c r="B37" s="38"/>
      <c r="C37" s="134"/>
      <c r="D37" s="135" t="s">
        <v>46</v>
      </c>
      <c r="E37" s="136"/>
      <c r="F37" s="136"/>
      <c r="G37" s="137" t="s">
        <v>47</v>
      </c>
      <c r="H37" s="138" t="s">
        <v>48</v>
      </c>
      <c r="I37" s="139"/>
      <c r="J37" s="140">
        <f>SUM(J28:J35)</f>
        <v>0</v>
      </c>
      <c r="K37" s="141"/>
      <c r="L37" s="38"/>
    </row>
    <row r="38" s="1" customFormat="1" ht="14.4" customHeight="1">
      <c r="B38" s="142"/>
      <c r="C38" s="143"/>
      <c r="D38" s="143"/>
      <c r="E38" s="143"/>
      <c r="F38" s="143"/>
      <c r="G38" s="143"/>
      <c r="H38" s="143"/>
      <c r="I38" s="144"/>
      <c r="J38" s="143"/>
      <c r="K38" s="143"/>
      <c r="L38" s="38"/>
    </row>
    <row r="42" s="1" customFormat="1" ht="6.96" customHeight="1">
      <c r="B42" s="145"/>
      <c r="C42" s="146"/>
      <c r="D42" s="146"/>
      <c r="E42" s="146"/>
      <c r="F42" s="146"/>
      <c r="G42" s="146"/>
      <c r="H42" s="146"/>
      <c r="I42" s="147"/>
      <c r="J42" s="146"/>
      <c r="K42" s="146"/>
      <c r="L42" s="38"/>
    </row>
    <row r="43" s="1" customFormat="1" ht="24.96" customHeight="1">
      <c r="B43" s="33"/>
      <c r="C43" s="18" t="s">
        <v>78</v>
      </c>
      <c r="D43" s="34"/>
      <c r="E43" s="34"/>
      <c r="F43" s="34"/>
      <c r="G43" s="34"/>
      <c r="H43" s="34"/>
      <c r="I43" s="120"/>
      <c r="J43" s="34"/>
      <c r="K43" s="34"/>
      <c r="L43" s="38"/>
    </row>
    <row r="44" s="1" customFormat="1" ht="6.96" customHeight="1">
      <c r="B44" s="33"/>
      <c r="C44" s="34"/>
      <c r="D44" s="34"/>
      <c r="E44" s="34"/>
      <c r="F44" s="34"/>
      <c r="G44" s="34"/>
      <c r="H44" s="34"/>
      <c r="I44" s="120"/>
      <c r="J44" s="34"/>
      <c r="K44" s="34"/>
      <c r="L44" s="38"/>
    </row>
    <row r="45" s="1" customFormat="1" ht="12" customHeight="1">
      <c r="B45" s="33"/>
      <c r="C45" s="27" t="s">
        <v>16</v>
      </c>
      <c r="D45" s="34"/>
      <c r="E45" s="34"/>
      <c r="F45" s="34"/>
      <c r="G45" s="34"/>
      <c r="H45" s="34"/>
      <c r="I45" s="120"/>
      <c r="J45" s="34"/>
      <c r="K45" s="34"/>
      <c r="L45" s="38"/>
    </row>
    <row r="46" s="1" customFormat="1" ht="16.5" customHeight="1">
      <c r="B46" s="33"/>
      <c r="C46" s="34"/>
      <c r="D46" s="34"/>
      <c r="E46" s="59" t="str">
        <f>E7</f>
        <v>Stavební úpravy koupelny - Vondroušova 1193, byt č. 51</v>
      </c>
      <c r="F46" s="34"/>
      <c r="G46" s="34"/>
      <c r="H46" s="34"/>
      <c r="I46" s="120"/>
      <c r="J46" s="34"/>
      <c r="K46" s="34"/>
      <c r="L46" s="38"/>
    </row>
    <row r="47" s="1" customFormat="1" ht="6.96" customHeight="1">
      <c r="B47" s="33"/>
      <c r="C47" s="34"/>
      <c r="D47" s="34"/>
      <c r="E47" s="34"/>
      <c r="F47" s="34"/>
      <c r="G47" s="34"/>
      <c r="H47" s="34"/>
      <c r="I47" s="120"/>
      <c r="J47" s="34"/>
      <c r="K47" s="34"/>
      <c r="L47" s="38"/>
    </row>
    <row r="48" s="1" customFormat="1" ht="12" customHeight="1">
      <c r="B48" s="33"/>
      <c r="C48" s="27" t="s">
        <v>20</v>
      </c>
      <c r="D48" s="34"/>
      <c r="E48" s="34"/>
      <c r="F48" s="22" t="str">
        <f>F10</f>
        <v xml:space="preserve">Vondroušova 1193, Praha  17</v>
      </c>
      <c r="G48" s="34"/>
      <c r="H48" s="34"/>
      <c r="I48" s="122" t="s">
        <v>22</v>
      </c>
      <c r="J48" s="62" t="str">
        <f>IF(J10="","",J10)</f>
        <v>30. 4. 2019</v>
      </c>
      <c r="K48" s="34"/>
      <c r="L48" s="38"/>
    </row>
    <row r="49" s="1" customFormat="1" ht="6.96" customHeight="1">
      <c r="B49" s="33"/>
      <c r="C49" s="34"/>
      <c r="D49" s="34"/>
      <c r="E49" s="34"/>
      <c r="F49" s="34"/>
      <c r="G49" s="34"/>
      <c r="H49" s="34"/>
      <c r="I49" s="120"/>
      <c r="J49" s="34"/>
      <c r="K49" s="34"/>
      <c r="L49" s="38"/>
    </row>
    <row r="50" s="1" customFormat="1" ht="13.65" customHeight="1">
      <c r="B50" s="33"/>
      <c r="C50" s="27" t="s">
        <v>24</v>
      </c>
      <c r="D50" s="34"/>
      <c r="E50" s="34"/>
      <c r="F50" s="22" t="str">
        <f>E13</f>
        <v>Městská část Praha 17</v>
      </c>
      <c r="G50" s="34"/>
      <c r="H50" s="34"/>
      <c r="I50" s="122" t="s">
        <v>30</v>
      </c>
      <c r="J50" s="31" t="str">
        <f>E19</f>
        <v>ing. arch. Lenka David</v>
      </c>
      <c r="K50" s="34"/>
      <c r="L50" s="38"/>
    </row>
    <row r="51" s="1" customFormat="1" ht="13.65" customHeight="1">
      <c r="B51" s="33"/>
      <c r="C51" s="27" t="s">
        <v>28</v>
      </c>
      <c r="D51" s="34"/>
      <c r="E51" s="34"/>
      <c r="F51" s="22" t="str">
        <f>IF(E16="","",E16)</f>
        <v>Vyplň údaj</v>
      </c>
      <c r="G51" s="34"/>
      <c r="H51" s="34"/>
      <c r="I51" s="122" t="s">
        <v>33</v>
      </c>
      <c r="J51" s="31" t="str">
        <f>E22</f>
        <v xml:space="preserve"> </v>
      </c>
      <c r="K51" s="34"/>
      <c r="L51" s="38"/>
    </row>
    <row r="52" s="1" customFormat="1" ht="10.32" customHeight="1">
      <c r="B52" s="33"/>
      <c r="C52" s="34"/>
      <c r="D52" s="34"/>
      <c r="E52" s="34"/>
      <c r="F52" s="34"/>
      <c r="G52" s="34"/>
      <c r="H52" s="34"/>
      <c r="I52" s="120"/>
      <c r="J52" s="34"/>
      <c r="K52" s="34"/>
      <c r="L52" s="38"/>
    </row>
    <row r="53" s="1" customFormat="1" ht="29.28" customHeight="1">
      <c r="B53" s="33"/>
      <c r="C53" s="148" t="s">
        <v>79</v>
      </c>
      <c r="D53" s="149"/>
      <c r="E53" s="149"/>
      <c r="F53" s="149"/>
      <c r="G53" s="149"/>
      <c r="H53" s="149"/>
      <c r="I53" s="150"/>
      <c r="J53" s="151" t="s">
        <v>80</v>
      </c>
      <c r="K53" s="149"/>
      <c r="L53" s="38"/>
    </row>
    <row r="54" s="1" customFormat="1" ht="10.32" customHeight="1">
      <c r="B54" s="33"/>
      <c r="C54" s="34"/>
      <c r="D54" s="34"/>
      <c r="E54" s="34"/>
      <c r="F54" s="34"/>
      <c r="G54" s="34"/>
      <c r="H54" s="34"/>
      <c r="I54" s="120"/>
      <c r="J54" s="34"/>
      <c r="K54" s="34"/>
      <c r="L54" s="38"/>
    </row>
    <row r="55" s="1" customFormat="1" ht="22.8" customHeight="1">
      <c r="B55" s="33"/>
      <c r="C55" s="152" t="s">
        <v>81</v>
      </c>
      <c r="D55" s="34"/>
      <c r="E55" s="34"/>
      <c r="F55" s="34"/>
      <c r="G55" s="34"/>
      <c r="H55" s="34"/>
      <c r="I55" s="120"/>
      <c r="J55" s="93">
        <f>J101</f>
        <v>0</v>
      </c>
      <c r="K55" s="34"/>
      <c r="L55" s="38"/>
      <c r="AU55" s="12" t="s">
        <v>82</v>
      </c>
    </row>
    <row r="56" s="7" customFormat="1" ht="24.96" customHeight="1">
      <c r="B56" s="153"/>
      <c r="C56" s="154"/>
      <c r="D56" s="155" t="s">
        <v>83</v>
      </c>
      <c r="E56" s="156"/>
      <c r="F56" s="156"/>
      <c r="G56" s="156"/>
      <c r="H56" s="156"/>
      <c r="I56" s="157"/>
      <c r="J56" s="158">
        <f>J102</f>
        <v>0</v>
      </c>
      <c r="K56" s="154"/>
      <c r="L56" s="159"/>
    </row>
    <row r="57" s="8" customFormat="1" ht="19.92" customHeight="1">
      <c r="B57" s="160"/>
      <c r="C57" s="161"/>
      <c r="D57" s="162" t="s">
        <v>84</v>
      </c>
      <c r="E57" s="163"/>
      <c r="F57" s="163"/>
      <c r="G57" s="163"/>
      <c r="H57" s="163"/>
      <c r="I57" s="164"/>
      <c r="J57" s="165">
        <f>J103</f>
        <v>0</v>
      </c>
      <c r="K57" s="161"/>
      <c r="L57" s="166"/>
    </row>
    <row r="58" s="8" customFormat="1" ht="19.92" customHeight="1">
      <c r="B58" s="160"/>
      <c r="C58" s="161"/>
      <c r="D58" s="162" t="s">
        <v>85</v>
      </c>
      <c r="E58" s="163"/>
      <c r="F58" s="163"/>
      <c r="G58" s="163"/>
      <c r="H58" s="163"/>
      <c r="I58" s="164"/>
      <c r="J58" s="165">
        <f>J105</f>
        <v>0</v>
      </c>
      <c r="K58" s="161"/>
      <c r="L58" s="166"/>
    </row>
    <row r="59" s="8" customFormat="1" ht="19.92" customHeight="1">
      <c r="B59" s="160"/>
      <c r="C59" s="161"/>
      <c r="D59" s="162" t="s">
        <v>86</v>
      </c>
      <c r="E59" s="163"/>
      <c r="F59" s="163"/>
      <c r="G59" s="163"/>
      <c r="H59" s="163"/>
      <c r="I59" s="164"/>
      <c r="J59" s="165">
        <f>J112</f>
        <v>0</v>
      </c>
      <c r="K59" s="161"/>
      <c r="L59" s="166"/>
    </row>
    <row r="60" s="8" customFormat="1" ht="19.92" customHeight="1">
      <c r="B60" s="160"/>
      <c r="C60" s="161"/>
      <c r="D60" s="162" t="s">
        <v>87</v>
      </c>
      <c r="E60" s="163"/>
      <c r="F60" s="163"/>
      <c r="G60" s="163"/>
      <c r="H60" s="163"/>
      <c r="I60" s="164"/>
      <c r="J60" s="165">
        <f>J118</f>
        <v>0</v>
      </c>
      <c r="K60" s="161"/>
      <c r="L60" s="166"/>
    </row>
    <row r="61" s="8" customFormat="1" ht="19.92" customHeight="1">
      <c r="B61" s="160"/>
      <c r="C61" s="161"/>
      <c r="D61" s="162" t="s">
        <v>88</v>
      </c>
      <c r="E61" s="163"/>
      <c r="F61" s="163"/>
      <c r="G61" s="163"/>
      <c r="H61" s="163"/>
      <c r="I61" s="164"/>
      <c r="J61" s="165">
        <f>J124</f>
        <v>0</v>
      </c>
      <c r="K61" s="161"/>
      <c r="L61" s="166"/>
    </row>
    <row r="62" s="7" customFormat="1" ht="24.96" customHeight="1">
      <c r="B62" s="153"/>
      <c r="C62" s="154"/>
      <c r="D62" s="155" t="s">
        <v>89</v>
      </c>
      <c r="E62" s="156"/>
      <c r="F62" s="156"/>
      <c r="G62" s="156"/>
      <c r="H62" s="156"/>
      <c r="I62" s="157"/>
      <c r="J62" s="158">
        <f>J126</f>
        <v>0</v>
      </c>
      <c r="K62" s="154"/>
      <c r="L62" s="159"/>
    </row>
    <row r="63" s="8" customFormat="1" ht="19.92" customHeight="1">
      <c r="B63" s="160"/>
      <c r="C63" s="161"/>
      <c r="D63" s="162" t="s">
        <v>90</v>
      </c>
      <c r="E63" s="163"/>
      <c r="F63" s="163"/>
      <c r="G63" s="163"/>
      <c r="H63" s="163"/>
      <c r="I63" s="164"/>
      <c r="J63" s="165">
        <f>J127</f>
        <v>0</v>
      </c>
      <c r="K63" s="161"/>
      <c r="L63" s="166"/>
    </row>
    <row r="64" s="8" customFormat="1" ht="19.92" customHeight="1">
      <c r="B64" s="160"/>
      <c r="C64" s="161"/>
      <c r="D64" s="162" t="s">
        <v>91</v>
      </c>
      <c r="E64" s="163"/>
      <c r="F64" s="163"/>
      <c r="G64" s="163"/>
      <c r="H64" s="163"/>
      <c r="I64" s="164"/>
      <c r="J64" s="165">
        <f>J130</f>
        <v>0</v>
      </c>
      <c r="K64" s="161"/>
      <c r="L64" s="166"/>
    </row>
    <row r="65" s="8" customFormat="1" ht="19.92" customHeight="1">
      <c r="B65" s="160"/>
      <c r="C65" s="161"/>
      <c r="D65" s="162" t="s">
        <v>92</v>
      </c>
      <c r="E65" s="163"/>
      <c r="F65" s="163"/>
      <c r="G65" s="163"/>
      <c r="H65" s="163"/>
      <c r="I65" s="164"/>
      <c r="J65" s="165">
        <f>J138</f>
        <v>0</v>
      </c>
      <c r="K65" s="161"/>
      <c r="L65" s="166"/>
    </row>
    <row r="66" s="8" customFormat="1" ht="19.92" customHeight="1">
      <c r="B66" s="160"/>
      <c r="C66" s="161"/>
      <c r="D66" s="162" t="s">
        <v>93</v>
      </c>
      <c r="E66" s="163"/>
      <c r="F66" s="163"/>
      <c r="G66" s="163"/>
      <c r="H66" s="163"/>
      <c r="I66" s="164"/>
      <c r="J66" s="165">
        <f>J146</f>
        <v>0</v>
      </c>
      <c r="K66" s="161"/>
      <c r="L66" s="166"/>
    </row>
    <row r="67" s="8" customFormat="1" ht="19.92" customHeight="1">
      <c r="B67" s="160"/>
      <c r="C67" s="161"/>
      <c r="D67" s="162" t="s">
        <v>94</v>
      </c>
      <c r="E67" s="163"/>
      <c r="F67" s="163"/>
      <c r="G67" s="163"/>
      <c r="H67" s="163"/>
      <c r="I67" s="164"/>
      <c r="J67" s="165">
        <f>J156</f>
        <v>0</v>
      </c>
      <c r="K67" s="161"/>
      <c r="L67" s="166"/>
    </row>
    <row r="68" s="8" customFormat="1" ht="19.92" customHeight="1">
      <c r="B68" s="160"/>
      <c r="C68" s="161"/>
      <c r="D68" s="162" t="s">
        <v>95</v>
      </c>
      <c r="E68" s="163"/>
      <c r="F68" s="163"/>
      <c r="G68" s="163"/>
      <c r="H68" s="163"/>
      <c r="I68" s="164"/>
      <c r="J68" s="165">
        <f>J164</f>
        <v>0</v>
      </c>
      <c r="K68" s="161"/>
      <c r="L68" s="166"/>
    </row>
    <row r="69" s="8" customFormat="1" ht="19.92" customHeight="1">
      <c r="B69" s="160"/>
      <c r="C69" s="161"/>
      <c r="D69" s="162" t="s">
        <v>96</v>
      </c>
      <c r="E69" s="163"/>
      <c r="F69" s="163"/>
      <c r="G69" s="163"/>
      <c r="H69" s="163"/>
      <c r="I69" s="164"/>
      <c r="J69" s="165">
        <f>J185</f>
        <v>0</v>
      </c>
      <c r="K69" s="161"/>
      <c r="L69" s="166"/>
    </row>
    <row r="70" s="8" customFormat="1" ht="19.92" customHeight="1">
      <c r="B70" s="160"/>
      <c r="C70" s="161"/>
      <c r="D70" s="162" t="s">
        <v>97</v>
      </c>
      <c r="E70" s="163"/>
      <c r="F70" s="163"/>
      <c r="G70" s="163"/>
      <c r="H70" s="163"/>
      <c r="I70" s="164"/>
      <c r="J70" s="165">
        <f>J191</f>
        <v>0</v>
      </c>
      <c r="K70" s="161"/>
      <c r="L70" s="166"/>
    </row>
    <row r="71" s="8" customFormat="1" ht="19.92" customHeight="1">
      <c r="B71" s="160"/>
      <c r="C71" s="161"/>
      <c r="D71" s="162" t="s">
        <v>98</v>
      </c>
      <c r="E71" s="163"/>
      <c r="F71" s="163"/>
      <c r="G71" s="163"/>
      <c r="H71" s="163"/>
      <c r="I71" s="164"/>
      <c r="J71" s="165">
        <f>J194</f>
        <v>0</v>
      </c>
      <c r="K71" s="161"/>
      <c r="L71" s="166"/>
    </row>
    <row r="72" s="8" customFormat="1" ht="19.92" customHeight="1">
      <c r="B72" s="160"/>
      <c r="C72" s="161"/>
      <c r="D72" s="162" t="s">
        <v>99</v>
      </c>
      <c r="E72" s="163"/>
      <c r="F72" s="163"/>
      <c r="G72" s="163"/>
      <c r="H72" s="163"/>
      <c r="I72" s="164"/>
      <c r="J72" s="165">
        <f>J200</f>
        <v>0</v>
      </c>
      <c r="K72" s="161"/>
      <c r="L72" s="166"/>
    </row>
    <row r="73" s="8" customFormat="1" ht="19.92" customHeight="1">
      <c r="B73" s="160"/>
      <c r="C73" s="161"/>
      <c r="D73" s="162" t="s">
        <v>100</v>
      </c>
      <c r="E73" s="163"/>
      <c r="F73" s="163"/>
      <c r="G73" s="163"/>
      <c r="H73" s="163"/>
      <c r="I73" s="164"/>
      <c r="J73" s="165">
        <f>J204</f>
        <v>0</v>
      </c>
      <c r="K73" s="161"/>
      <c r="L73" s="166"/>
    </row>
    <row r="74" s="8" customFormat="1" ht="19.92" customHeight="1">
      <c r="B74" s="160"/>
      <c r="C74" s="161"/>
      <c r="D74" s="162" t="s">
        <v>101</v>
      </c>
      <c r="E74" s="163"/>
      <c r="F74" s="163"/>
      <c r="G74" s="163"/>
      <c r="H74" s="163"/>
      <c r="I74" s="164"/>
      <c r="J74" s="165">
        <f>J213</f>
        <v>0</v>
      </c>
      <c r="K74" s="161"/>
      <c r="L74" s="166"/>
    </row>
    <row r="75" s="7" customFormat="1" ht="24.96" customHeight="1">
      <c r="B75" s="153"/>
      <c r="C75" s="154"/>
      <c r="D75" s="155" t="s">
        <v>102</v>
      </c>
      <c r="E75" s="156"/>
      <c r="F75" s="156"/>
      <c r="G75" s="156"/>
      <c r="H75" s="156"/>
      <c r="I75" s="157"/>
      <c r="J75" s="158">
        <f>J217</f>
        <v>0</v>
      </c>
      <c r="K75" s="154"/>
      <c r="L75" s="159"/>
    </row>
    <row r="76" s="8" customFormat="1" ht="19.92" customHeight="1">
      <c r="B76" s="160"/>
      <c r="C76" s="161"/>
      <c r="D76" s="162" t="s">
        <v>103</v>
      </c>
      <c r="E76" s="163"/>
      <c r="F76" s="163"/>
      <c r="G76" s="163"/>
      <c r="H76" s="163"/>
      <c r="I76" s="164"/>
      <c r="J76" s="165">
        <f>J218</f>
        <v>0</v>
      </c>
      <c r="K76" s="161"/>
      <c r="L76" s="166"/>
    </row>
    <row r="77" s="8" customFormat="1" ht="19.92" customHeight="1">
      <c r="B77" s="160"/>
      <c r="C77" s="161"/>
      <c r="D77" s="162" t="s">
        <v>104</v>
      </c>
      <c r="E77" s="163"/>
      <c r="F77" s="163"/>
      <c r="G77" s="163"/>
      <c r="H77" s="163"/>
      <c r="I77" s="164"/>
      <c r="J77" s="165">
        <f>J230</f>
        <v>0</v>
      </c>
      <c r="K77" s="161"/>
      <c r="L77" s="166"/>
    </row>
    <row r="78" s="7" customFormat="1" ht="24.96" customHeight="1">
      <c r="B78" s="153"/>
      <c r="C78" s="154"/>
      <c r="D78" s="155" t="s">
        <v>105</v>
      </c>
      <c r="E78" s="156"/>
      <c r="F78" s="156"/>
      <c r="G78" s="156"/>
      <c r="H78" s="156"/>
      <c r="I78" s="157"/>
      <c r="J78" s="158">
        <f>J243</f>
        <v>0</v>
      </c>
      <c r="K78" s="154"/>
      <c r="L78" s="159"/>
    </row>
    <row r="79" s="8" customFormat="1" ht="19.92" customHeight="1">
      <c r="B79" s="160"/>
      <c r="C79" s="161"/>
      <c r="D79" s="162" t="s">
        <v>106</v>
      </c>
      <c r="E79" s="163"/>
      <c r="F79" s="163"/>
      <c r="G79" s="163"/>
      <c r="H79" s="163"/>
      <c r="I79" s="164"/>
      <c r="J79" s="165">
        <f>J244</f>
        <v>0</v>
      </c>
      <c r="K79" s="161"/>
      <c r="L79" s="166"/>
    </row>
    <row r="80" s="8" customFormat="1" ht="19.92" customHeight="1">
      <c r="B80" s="160"/>
      <c r="C80" s="161"/>
      <c r="D80" s="162" t="s">
        <v>107</v>
      </c>
      <c r="E80" s="163"/>
      <c r="F80" s="163"/>
      <c r="G80" s="163"/>
      <c r="H80" s="163"/>
      <c r="I80" s="164"/>
      <c r="J80" s="165">
        <f>J247</f>
        <v>0</v>
      </c>
      <c r="K80" s="161"/>
      <c r="L80" s="166"/>
    </row>
    <row r="81" s="8" customFormat="1" ht="19.92" customHeight="1">
      <c r="B81" s="160"/>
      <c r="C81" s="161"/>
      <c r="D81" s="162" t="s">
        <v>108</v>
      </c>
      <c r="E81" s="163"/>
      <c r="F81" s="163"/>
      <c r="G81" s="163"/>
      <c r="H81" s="163"/>
      <c r="I81" s="164"/>
      <c r="J81" s="165">
        <f>J251</f>
        <v>0</v>
      </c>
      <c r="K81" s="161"/>
      <c r="L81" s="166"/>
    </row>
    <row r="82" s="7" customFormat="1" ht="24.96" customHeight="1">
      <c r="B82" s="153"/>
      <c r="C82" s="154"/>
      <c r="D82" s="155" t="s">
        <v>109</v>
      </c>
      <c r="E82" s="156"/>
      <c r="F82" s="156"/>
      <c r="G82" s="156"/>
      <c r="H82" s="156"/>
      <c r="I82" s="157"/>
      <c r="J82" s="158">
        <f>J256</f>
        <v>0</v>
      </c>
      <c r="K82" s="154"/>
      <c r="L82" s="159"/>
    </row>
    <row r="83" s="8" customFormat="1" ht="19.92" customHeight="1">
      <c r="B83" s="160"/>
      <c r="C83" s="161"/>
      <c r="D83" s="162" t="s">
        <v>110</v>
      </c>
      <c r="E83" s="163"/>
      <c r="F83" s="163"/>
      <c r="G83" s="163"/>
      <c r="H83" s="163"/>
      <c r="I83" s="164"/>
      <c r="J83" s="165">
        <f>J257</f>
        <v>0</v>
      </c>
      <c r="K83" s="161"/>
      <c r="L83" s="166"/>
    </row>
    <row r="84" s="1" customFormat="1" ht="21.84" customHeight="1">
      <c r="B84" s="33"/>
      <c r="C84" s="34"/>
      <c r="D84" s="34"/>
      <c r="E84" s="34"/>
      <c r="F84" s="34"/>
      <c r="G84" s="34"/>
      <c r="H84" s="34"/>
      <c r="I84" s="120"/>
      <c r="J84" s="34"/>
      <c r="K84" s="34"/>
      <c r="L84" s="38"/>
    </row>
    <row r="85" s="1" customFormat="1" ht="6.96" customHeight="1">
      <c r="B85" s="52"/>
      <c r="C85" s="53"/>
      <c r="D85" s="53"/>
      <c r="E85" s="53"/>
      <c r="F85" s="53"/>
      <c r="G85" s="53"/>
      <c r="H85" s="53"/>
      <c r="I85" s="144"/>
      <c r="J85" s="53"/>
      <c r="K85" s="53"/>
      <c r="L85" s="38"/>
    </row>
    <row r="89" s="1" customFormat="1" ht="6.96" customHeight="1">
      <c r="B89" s="54"/>
      <c r="C89" s="55"/>
      <c r="D89" s="55"/>
      <c r="E89" s="55"/>
      <c r="F89" s="55"/>
      <c r="G89" s="55"/>
      <c r="H89" s="55"/>
      <c r="I89" s="147"/>
      <c r="J89" s="55"/>
      <c r="K89" s="55"/>
      <c r="L89" s="38"/>
    </row>
    <row r="90" s="1" customFormat="1" ht="24.96" customHeight="1">
      <c r="B90" s="33"/>
      <c r="C90" s="18" t="s">
        <v>111</v>
      </c>
      <c r="D90" s="34"/>
      <c r="E90" s="34"/>
      <c r="F90" s="34"/>
      <c r="G90" s="34"/>
      <c r="H90" s="34"/>
      <c r="I90" s="120"/>
      <c r="J90" s="34"/>
      <c r="K90" s="34"/>
      <c r="L90" s="38"/>
    </row>
    <row r="91" s="1" customFormat="1" ht="6.96" customHeight="1">
      <c r="B91" s="33"/>
      <c r="C91" s="34"/>
      <c r="D91" s="34"/>
      <c r="E91" s="34"/>
      <c r="F91" s="34"/>
      <c r="G91" s="34"/>
      <c r="H91" s="34"/>
      <c r="I91" s="120"/>
      <c r="J91" s="34"/>
      <c r="K91" s="34"/>
      <c r="L91" s="38"/>
    </row>
    <row r="92" s="1" customFormat="1" ht="12" customHeight="1">
      <c r="B92" s="33"/>
      <c r="C92" s="27" t="s">
        <v>16</v>
      </c>
      <c r="D92" s="34"/>
      <c r="E92" s="34"/>
      <c r="F92" s="34"/>
      <c r="G92" s="34"/>
      <c r="H92" s="34"/>
      <c r="I92" s="120"/>
      <c r="J92" s="34"/>
      <c r="K92" s="34"/>
      <c r="L92" s="38"/>
    </row>
    <row r="93" s="1" customFormat="1" ht="16.5" customHeight="1">
      <c r="B93" s="33"/>
      <c r="C93" s="34"/>
      <c r="D93" s="34"/>
      <c r="E93" s="59" t="str">
        <f>E7</f>
        <v>Stavební úpravy koupelny - Vondroušova 1193, byt č. 51</v>
      </c>
      <c r="F93" s="34"/>
      <c r="G93" s="34"/>
      <c r="H93" s="34"/>
      <c r="I93" s="120"/>
      <c r="J93" s="34"/>
      <c r="K93" s="34"/>
      <c r="L93" s="38"/>
    </row>
    <row r="94" s="1" customFormat="1" ht="6.96" customHeight="1">
      <c r="B94" s="33"/>
      <c r="C94" s="34"/>
      <c r="D94" s="34"/>
      <c r="E94" s="34"/>
      <c r="F94" s="34"/>
      <c r="G94" s="34"/>
      <c r="H94" s="34"/>
      <c r="I94" s="120"/>
      <c r="J94" s="34"/>
      <c r="K94" s="34"/>
      <c r="L94" s="38"/>
    </row>
    <row r="95" s="1" customFormat="1" ht="12" customHeight="1">
      <c r="B95" s="33"/>
      <c r="C95" s="27" t="s">
        <v>20</v>
      </c>
      <c r="D95" s="34"/>
      <c r="E95" s="34"/>
      <c r="F95" s="22" t="str">
        <f>F10</f>
        <v xml:space="preserve">Vondroušova 1193, Praha  17</v>
      </c>
      <c r="G95" s="34"/>
      <c r="H95" s="34"/>
      <c r="I95" s="122" t="s">
        <v>22</v>
      </c>
      <c r="J95" s="62" t="str">
        <f>IF(J10="","",J10)</f>
        <v>30. 4. 2019</v>
      </c>
      <c r="K95" s="34"/>
      <c r="L95" s="38"/>
    </row>
    <row r="96" s="1" customFormat="1" ht="6.96" customHeight="1">
      <c r="B96" s="33"/>
      <c r="C96" s="34"/>
      <c r="D96" s="34"/>
      <c r="E96" s="34"/>
      <c r="F96" s="34"/>
      <c r="G96" s="34"/>
      <c r="H96" s="34"/>
      <c r="I96" s="120"/>
      <c r="J96" s="34"/>
      <c r="K96" s="34"/>
      <c r="L96" s="38"/>
    </row>
    <row r="97" s="1" customFormat="1" ht="13.65" customHeight="1">
      <c r="B97" s="33"/>
      <c r="C97" s="27" t="s">
        <v>24</v>
      </c>
      <c r="D97" s="34"/>
      <c r="E97" s="34"/>
      <c r="F97" s="22" t="str">
        <f>E13</f>
        <v>Městská část Praha 17</v>
      </c>
      <c r="G97" s="34"/>
      <c r="H97" s="34"/>
      <c r="I97" s="122" t="s">
        <v>30</v>
      </c>
      <c r="J97" s="31" t="str">
        <f>E19</f>
        <v>ing. arch. Lenka David</v>
      </c>
      <c r="K97" s="34"/>
      <c r="L97" s="38"/>
    </row>
    <row r="98" s="1" customFormat="1" ht="13.65" customHeight="1">
      <c r="B98" s="33"/>
      <c r="C98" s="27" t="s">
        <v>28</v>
      </c>
      <c r="D98" s="34"/>
      <c r="E98" s="34"/>
      <c r="F98" s="22" t="str">
        <f>IF(E16="","",E16)</f>
        <v>Vyplň údaj</v>
      </c>
      <c r="G98" s="34"/>
      <c r="H98" s="34"/>
      <c r="I98" s="122" t="s">
        <v>33</v>
      </c>
      <c r="J98" s="31" t="str">
        <f>E22</f>
        <v xml:space="preserve"> </v>
      </c>
      <c r="K98" s="34"/>
      <c r="L98" s="38"/>
    </row>
    <row r="99" s="1" customFormat="1" ht="10.32" customHeight="1">
      <c r="B99" s="33"/>
      <c r="C99" s="34"/>
      <c r="D99" s="34"/>
      <c r="E99" s="34"/>
      <c r="F99" s="34"/>
      <c r="G99" s="34"/>
      <c r="H99" s="34"/>
      <c r="I99" s="120"/>
      <c r="J99" s="34"/>
      <c r="K99" s="34"/>
      <c r="L99" s="38"/>
    </row>
    <row r="100" s="9" customFormat="1" ht="29.28" customHeight="1">
      <c r="B100" s="167"/>
      <c r="C100" s="168" t="s">
        <v>112</v>
      </c>
      <c r="D100" s="169" t="s">
        <v>55</v>
      </c>
      <c r="E100" s="169" t="s">
        <v>51</v>
      </c>
      <c r="F100" s="169" t="s">
        <v>52</v>
      </c>
      <c r="G100" s="169" t="s">
        <v>113</v>
      </c>
      <c r="H100" s="169" t="s">
        <v>114</v>
      </c>
      <c r="I100" s="170" t="s">
        <v>115</v>
      </c>
      <c r="J100" s="171" t="s">
        <v>80</v>
      </c>
      <c r="K100" s="172" t="s">
        <v>116</v>
      </c>
      <c r="L100" s="173"/>
      <c r="M100" s="83" t="s">
        <v>1</v>
      </c>
      <c r="N100" s="84" t="s">
        <v>40</v>
      </c>
      <c r="O100" s="84" t="s">
        <v>117</v>
      </c>
      <c r="P100" s="84" t="s">
        <v>118</v>
      </c>
      <c r="Q100" s="84" t="s">
        <v>119</v>
      </c>
      <c r="R100" s="84" t="s">
        <v>120</v>
      </c>
      <c r="S100" s="84" t="s">
        <v>121</v>
      </c>
      <c r="T100" s="85" t="s">
        <v>122</v>
      </c>
    </row>
    <row r="101" s="1" customFormat="1" ht="22.8" customHeight="1">
      <c r="B101" s="33"/>
      <c r="C101" s="90" t="s">
        <v>123</v>
      </c>
      <c r="D101" s="34"/>
      <c r="E101" s="34"/>
      <c r="F101" s="34"/>
      <c r="G101" s="34"/>
      <c r="H101" s="34"/>
      <c r="I101" s="120"/>
      <c r="J101" s="174">
        <f>BK101</f>
        <v>0</v>
      </c>
      <c r="K101" s="34"/>
      <c r="L101" s="38"/>
      <c r="M101" s="86"/>
      <c r="N101" s="87"/>
      <c r="O101" s="87"/>
      <c r="P101" s="175">
        <f>P102+P126+P217+P243+P256</f>
        <v>0</v>
      </c>
      <c r="Q101" s="87"/>
      <c r="R101" s="175">
        <f>R102+R126+R217+R243+R256</f>
        <v>2.31817575</v>
      </c>
      <c r="S101" s="87"/>
      <c r="T101" s="176">
        <f>T102+T126+T217+T243+T256</f>
        <v>2.8864560000000004</v>
      </c>
      <c r="AT101" s="12" t="s">
        <v>69</v>
      </c>
      <c r="AU101" s="12" t="s">
        <v>82</v>
      </c>
      <c r="BK101" s="177">
        <f>BK102+BK126+BK217+BK243+BK256</f>
        <v>0</v>
      </c>
    </row>
    <row r="102" s="10" customFormat="1" ht="25.92" customHeight="1">
      <c r="B102" s="178"/>
      <c r="C102" s="179"/>
      <c r="D102" s="180" t="s">
        <v>69</v>
      </c>
      <c r="E102" s="181" t="s">
        <v>124</v>
      </c>
      <c r="F102" s="181" t="s">
        <v>125</v>
      </c>
      <c r="G102" s="179"/>
      <c r="H102" s="179"/>
      <c r="I102" s="182"/>
      <c r="J102" s="183">
        <f>BK102</f>
        <v>0</v>
      </c>
      <c r="K102" s="179"/>
      <c r="L102" s="184"/>
      <c r="M102" s="185"/>
      <c r="N102" s="186"/>
      <c r="O102" s="186"/>
      <c r="P102" s="187">
        <f>P103+P105+P112+P118+P124</f>
        <v>0</v>
      </c>
      <c r="Q102" s="186"/>
      <c r="R102" s="187">
        <f>R103+R105+R112+R118+R124</f>
        <v>2.0196800000000001</v>
      </c>
      <c r="S102" s="186"/>
      <c r="T102" s="188">
        <f>T103+T105+T112+T118+T124</f>
        <v>2.8864560000000004</v>
      </c>
      <c r="AR102" s="189" t="s">
        <v>75</v>
      </c>
      <c r="AT102" s="190" t="s">
        <v>69</v>
      </c>
      <c r="AU102" s="190" t="s">
        <v>70</v>
      </c>
      <c r="AY102" s="189" t="s">
        <v>126</v>
      </c>
      <c r="BK102" s="191">
        <f>BK103+BK105+BK112+BK118+BK124</f>
        <v>0</v>
      </c>
    </row>
    <row r="103" s="10" customFormat="1" ht="22.8" customHeight="1">
      <c r="B103" s="178"/>
      <c r="C103" s="179"/>
      <c r="D103" s="180" t="s">
        <v>69</v>
      </c>
      <c r="E103" s="192" t="s">
        <v>127</v>
      </c>
      <c r="F103" s="192" t="s">
        <v>128</v>
      </c>
      <c r="G103" s="179"/>
      <c r="H103" s="179"/>
      <c r="I103" s="182"/>
      <c r="J103" s="193">
        <f>BK103</f>
        <v>0</v>
      </c>
      <c r="K103" s="179"/>
      <c r="L103" s="184"/>
      <c r="M103" s="185"/>
      <c r="N103" s="186"/>
      <c r="O103" s="186"/>
      <c r="P103" s="187">
        <f>P104</f>
        <v>0</v>
      </c>
      <c r="Q103" s="186"/>
      <c r="R103" s="187">
        <f>R104</f>
        <v>0.57802500000000001</v>
      </c>
      <c r="S103" s="186"/>
      <c r="T103" s="188">
        <f>T104</f>
        <v>0</v>
      </c>
      <c r="AR103" s="189" t="s">
        <v>75</v>
      </c>
      <c r="AT103" s="190" t="s">
        <v>69</v>
      </c>
      <c r="AU103" s="190" t="s">
        <v>75</v>
      </c>
      <c r="AY103" s="189" t="s">
        <v>126</v>
      </c>
      <c r="BK103" s="191">
        <f>BK104</f>
        <v>0</v>
      </c>
    </row>
    <row r="104" s="1" customFormat="1" ht="16.5" customHeight="1">
      <c r="B104" s="33"/>
      <c r="C104" s="194" t="s">
        <v>75</v>
      </c>
      <c r="D104" s="194" t="s">
        <v>129</v>
      </c>
      <c r="E104" s="195" t="s">
        <v>130</v>
      </c>
      <c r="F104" s="196" t="s">
        <v>131</v>
      </c>
      <c r="G104" s="197" t="s">
        <v>132</v>
      </c>
      <c r="H104" s="198">
        <v>3.75</v>
      </c>
      <c r="I104" s="199"/>
      <c r="J104" s="200">
        <f>ROUND(I104*H104,2)</f>
        <v>0</v>
      </c>
      <c r="K104" s="196" t="s">
        <v>133</v>
      </c>
      <c r="L104" s="38"/>
      <c r="M104" s="201" t="s">
        <v>1</v>
      </c>
      <c r="N104" s="202" t="s">
        <v>42</v>
      </c>
      <c r="O104" s="74"/>
      <c r="P104" s="203">
        <f>O104*H104</f>
        <v>0</v>
      </c>
      <c r="Q104" s="203">
        <v>0.15414</v>
      </c>
      <c r="R104" s="203">
        <f>Q104*H104</f>
        <v>0.57802500000000001</v>
      </c>
      <c r="S104" s="203">
        <v>0</v>
      </c>
      <c r="T104" s="204">
        <f>S104*H104</f>
        <v>0</v>
      </c>
      <c r="AR104" s="12" t="s">
        <v>134</v>
      </c>
      <c r="AT104" s="12" t="s">
        <v>129</v>
      </c>
      <c r="AU104" s="12" t="s">
        <v>135</v>
      </c>
      <c r="AY104" s="12" t="s">
        <v>126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2" t="s">
        <v>135</v>
      </c>
      <c r="BK104" s="205">
        <f>ROUND(I104*H104,2)</f>
        <v>0</v>
      </c>
      <c r="BL104" s="12" t="s">
        <v>134</v>
      </c>
      <c r="BM104" s="12" t="s">
        <v>136</v>
      </c>
    </row>
    <row r="105" s="10" customFormat="1" ht="22.8" customHeight="1">
      <c r="B105" s="178"/>
      <c r="C105" s="179"/>
      <c r="D105" s="180" t="s">
        <v>69</v>
      </c>
      <c r="E105" s="192" t="s">
        <v>137</v>
      </c>
      <c r="F105" s="192" t="s">
        <v>138</v>
      </c>
      <c r="G105" s="179"/>
      <c r="H105" s="179"/>
      <c r="I105" s="182"/>
      <c r="J105" s="193">
        <f>BK105</f>
        <v>0</v>
      </c>
      <c r="K105" s="179"/>
      <c r="L105" s="184"/>
      <c r="M105" s="185"/>
      <c r="N105" s="186"/>
      <c r="O105" s="186"/>
      <c r="P105" s="187">
        <f>SUM(P106:P111)</f>
        <v>0</v>
      </c>
      <c r="Q105" s="186"/>
      <c r="R105" s="187">
        <f>SUM(R106:R111)</f>
        <v>1.4416549999999999</v>
      </c>
      <c r="S105" s="186"/>
      <c r="T105" s="188">
        <f>SUM(T106:T111)</f>
        <v>0</v>
      </c>
      <c r="AR105" s="189" t="s">
        <v>75</v>
      </c>
      <c r="AT105" s="190" t="s">
        <v>69</v>
      </c>
      <c r="AU105" s="190" t="s">
        <v>75</v>
      </c>
      <c r="AY105" s="189" t="s">
        <v>126</v>
      </c>
      <c r="BK105" s="191">
        <f>SUM(BK106:BK111)</f>
        <v>0</v>
      </c>
    </row>
    <row r="106" s="1" customFormat="1" ht="16.5" customHeight="1">
      <c r="B106" s="33"/>
      <c r="C106" s="194" t="s">
        <v>135</v>
      </c>
      <c r="D106" s="194" t="s">
        <v>129</v>
      </c>
      <c r="E106" s="195" t="s">
        <v>139</v>
      </c>
      <c r="F106" s="196" t="s">
        <v>140</v>
      </c>
      <c r="G106" s="197" t="s">
        <v>132</v>
      </c>
      <c r="H106" s="198">
        <v>9.0649999999999995</v>
      </c>
      <c r="I106" s="199"/>
      <c r="J106" s="200">
        <f>ROUND(I106*H106,2)</f>
        <v>0</v>
      </c>
      <c r="K106" s="196" t="s">
        <v>133</v>
      </c>
      <c r="L106" s="38"/>
      <c r="M106" s="201" t="s">
        <v>1</v>
      </c>
      <c r="N106" s="202" t="s">
        <v>42</v>
      </c>
      <c r="O106" s="74"/>
      <c r="P106" s="203">
        <f>O106*H106</f>
        <v>0</v>
      </c>
      <c r="Q106" s="203">
        <v>0.0030000000000000001</v>
      </c>
      <c r="R106" s="203">
        <f>Q106*H106</f>
        <v>0.027195</v>
      </c>
      <c r="S106" s="203">
        <v>0</v>
      </c>
      <c r="T106" s="204">
        <f>S106*H106</f>
        <v>0</v>
      </c>
      <c r="AR106" s="12" t="s">
        <v>134</v>
      </c>
      <c r="AT106" s="12" t="s">
        <v>129</v>
      </c>
      <c r="AU106" s="12" t="s">
        <v>135</v>
      </c>
      <c r="AY106" s="12" t="s">
        <v>126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2" t="s">
        <v>135</v>
      </c>
      <c r="BK106" s="205">
        <f>ROUND(I106*H106,2)</f>
        <v>0</v>
      </c>
      <c r="BL106" s="12" t="s">
        <v>134</v>
      </c>
      <c r="BM106" s="12" t="s">
        <v>141</v>
      </c>
    </row>
    <row r="107" s="1" customFormat="1" ht="16.5" customHeight="1">
      <c r="B107" s="33"/>
      <c r="C107" s="194" t="s">
        <v>127</v>
      </c>
      <c r="D107" s="194" t="s">
        <v>129</v>
      </c>
      <c r="E107" s="195" t="s">
        <v>142</v>
      </c>
      <c r="F107" s="196" t="s">
        <v>143</v>
      </c>
      <c r="G107" s="197" t="s">
        <v>132</v>
      </c>
      <c r="H107" s="198">
        <v>6.1500000000000004</v>
      </c>
      <c r="I107" s="199"/>
      <c r="J107" s="200">
        <f>ROUND(I107*H107,2)</f>
        <v>0</v>
      </c>
      <c r="K107" s="196" t="s">
        <v>133</v>
      </c>
      <c r="L107" s="38"/>
      <c r="M107" s="201" t="s">
        <v>1</v>
      </c>
      <c r="N107" s="202" t="s">
        <v>42</v>
      </c>
      <c r="O107" s="74"/>
      <c r="P107" s="203">
        <f>O107*H107</f>
        <v>0</v>
      </c>
      <c r="Q107" s="203">
        <v>0.0030000000000000001</v>
      </c>
      <c r="R107" s="203">
        <f>Q107*H107</f>
        <v>0.018450000000000001</v>
      </c>
      <c r="S107" s="203">
        <v>0</v>
      </c>
      <c r="T107" s="204">
        <f>S107*H107</f>
        <v>0</v>
      </c>
      <c r="AR107" s="12" t="s">
        <v>134</v>
      </c>
      <c r="AT107" s="12" t="s">
        <v>129</v>
      </c>
      <c r="AU107" s="12" t="s">
        <v>135</v>
      </c>
      <c r="AY107" s="12" t="s">
        <v>126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2" t="s">
        <v>135</v>
      </c>
      <c r="BK107" s="205">
        <f>ROUND(I107*H107,2)</f>
        <v>0</v>
      </c>
      <c r="BL107" s="12" t="s">
        <v>134</v>
      </c>
      <c r="BM107" s="12" t="s">
        <v>144</v>
      </c>
    </row>
    <row r="108" s="1" customFormat="1" ht="16.5" customHeight="1">
      <c r="B108" s="33"/>
      <c r="C108" s="194" t="s">
        <v>134</v>
      </c>
      <c r="D108" s="194" t="s">
        <v>129</v>
      </c>
      <c r="E108" s="195" t="s">
        <v>145</v>
      </c>
      <c r="F108" s="196" t="s">
        <v>146</v>
      </c>
      <c r="G108" s="197" t="s">
        <v>147</v>
      </c>
      <c r="H108" s="198">
        <v>0.63500000000000001</v>
      </c>
      <c r="I108" s="199"/>
      <c r="J108" s="200">
        <f>ROUND(I108*H108,2)</f>
        <v>0</v>
      </c>
      <c r="K108" s="196" t="s">
        <v>133</v>
      </c>
      <c r="L108" s="38"/>
      <c r="M108" s="201" t="s">
        <v>1</v>
      </c>
      <c r="N108" s="202" t="s">
        <v>42</v>
      </c>
      <c r="O108" s="74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2" t="s">
        <v>134</v>
      </c>
      <c r="AT108" s="12" t="s">
        <v>129</v>
      </c>
      <c r="AU108" s="12" t="s">
        <v>135</v>
      </c>
      <c r="AY108" s="12" t="s">
        <v>126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2" t="s">
        <v>135</v>
      </c>
      <c r="BK108" s="205">
        <f>ROUND(I108*H108,2)</f>
        <v>0</v>
      </c>
      <c r="BL108" s="12" t="s">
        <v>134</v>
      </c>
      <c r="BM108" s="12" t="s">
        <v>148</v>
      </c>
    </row>
    <row r="109" s="1" customFormat="1" ht="16.5" customHeight="1">
      <c r="B109" s="33"/>
      <c r="C109" s="194" t="s">
        <v>149</v>
      </c>
      <c r="D109" s="194" t="s">
        <v>129</v>
      </c>
      <c r="E109" s="195" t="s">
        <v>150</v>
      </c>
      <c r="F109" s="196" t="s">
        <v>151</v>
      </c>
      <c r="G109" s="197" t="s">
        <v>132</v>
      </c>
      <c r="H109" s="198">
        <v>9.0649999999999995</v>
      </c>
      <c r="I109" s="199"/>
      <c r="J109" s="200">
        <f>ROUND(I109*H109,2)</f>
        <v>0</v>
      </c>
      <c r="K109" s="196" t="s">
        <v>133</v>
      </c>
      <c r="L109" s="38"/>
      <c r="M109" s="201" t="s">
        <v>1</v>
      </c>
      <c r="N109" s="202" t="s">
        <v>42</v>
      </c>
      <c r="O109" s="74"/>
      <c r="P109" s="203">
        <f>O109*H109</f>
        <v>0</v>
      </c>
      <c r="Q109" s="203">
        <v>0.11</v>
      </c>
      <c r="R109" s="203">
        <f>Q109*H109</f>
        <v>0.99714999999999998</v>
      </c>
      <c r="S109" s="203">
        <v>0</v>
      </c>
      <c r="T109" s="204">
        <f>S109*H109</f>
        <v>0</v>
      </c>
      <c r="AR109" s="12" t="s">
        <v>134</v>
      </c>
      <c r="AT109" s="12" t="s">
        <v>129</v>
      </c>
      <c r="AU109" s="12" t="s">
        <v>135</v>
      </c>
      <c r="AY109" s="12" t="s">
        <v>126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2" t="s">
        <v>135</v>
      </c>
      <c r="BK109" s="205">
        <f>ROUND(I109*H109,2)</f>
        <v>0</v>
      </c>
      <c r="BL109" s="12" t="s">
        <v>134</v>
      </c>
      <c r="BM109" s="12" t="s">
        <v>152</v>
      </c>
    </row>
    <row r="110" s="1" customFormat="1" ht="16.5" customHeight="1">
      <c r="B110" s="33"/>
      <c r="C110" s="194" t="s">
        <v>137</v>
      </c>
      <c r="D110" s="194" t="s">
        <v>129</v>
      </c>
      <c r="E110" s="195" t="s">
        <v>153</v>
      </c>
      <c r="F110" s="196" t="s">
        <v>154</v>
      </c>
      <c r="G110" s="197" t="s">
        <v>132</v>
      </c>
      <c r="H110" s="198">
        <v>36.259999999999998</v>
      </c>
      <c r="I110" s="199"/>
      <c r="J110" s="200">
        <f>ROUND(I110*H110,2)</f>
        <v>0</v>
      </c>
      <c r="K110" s="196" t="s">
        <v>133</v>
      </c>
      <c r="L110" s="38"/>
      <c r="M110" s="201" t="s">
        <v>1</v>
      </c>
      <c r="N110" s="202" t="s">
        <v>42</v>
      </c>
      <c r="O110" s="74"/>
      <c r="P110" s="203">
        <f>O110*H110</f>
        <v>0</v>
      </c>
      <c r="Q110" s="203">
        <v>0.010999999999999999</v>
      </c>
      <c r="R110" s="203">
        <f>Q110*H110</f>
        <v>0.39885999999999994</v>
      </c>
      <c r="S110" s="203">
        <v>0</v>
      </c>
      <c r="T110" s="204">
        <f>S110*H110</f>
        <v>0</v>
      </c>
      <c r="AR110" s="12" t="s">
        <v>134</v>
      </c>
      <c r="AT110" s="12" t="s">
        <v>129</v>
      </c>
      <c r="AU110" s="12" t="s">
        <v>135</v>
      </c>
      <c r="AY110" s="12" t="s">
        <v>126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2" t="s">
        <v>135</v>
      </c>
      <c r="BK110" s="205">
        <f>ROUND(I110*H110,2)</f>
        <v>0</v>
      </c>
      <c r="BL110" s="12" t="s">
        <v>134</v>
      </c>
      <c r="BM110" s="12" t="s">
        <v>155</v>
      </c>
    </row>
    <row r="111" s="1" customFormat="1" ht="16.5" customHeight="1">
      <c r="B111" s="33"/>
      <c r="C111" s="194" t="s">
        <v>156</v>
      </c>
      <c r="D111" s="194" t="s">
        <v>129</v>
      </c>
      <c r="E111" s="195" t="s">
        <v>157</v>
      </c>
      <c r="F111" s="196" t="s">
        <v>158</v>
      </c>
      <c r="G111" s="197" t="s">
        <v>159</v>
      </c>
      <c r="H111" s="198">
        <v>1</v>
      </c>
      <c r="I111" s="199"/>
      <c r="J111" s="200">
        <f>ROUND(I111*H111,2)</f>
        <v>0</v>
      </c>
      <c r="K111" s="196" t="s">
        <v>1</v>
      </c>
      <c r="L111" s="38"/>
      <c r="M111" s="201" t="s">
        <v>1</v>
      </c>
      <c r="N111" s="202" t="s">
        <v>42</v>
      </c>
      <c r="O111" s="74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2" t="s">
        <v>134</v>
      </c>
      <c r="AT111" s="12" t="s">
        <v>129</v>
      </c>
      <c r="AU111" s="12" t="s">
        <v>135</v>
      </c>
      <c r="AY111" s="12" t="s">
        <v>126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2" t="s">
        <v>135</v>
      </c>
      <c r="BK111" s="205">
        <f>ROUND(I111*H111,2)</f>
        <v>0</v>
      </c>
      <c r="BL111" s="12" t="s">
        <v>134</v>
      </c>
      <c r="BM111" s="12" t="s">
        <v>160</v>
      </c>
    </row>
    <row r="112" s="10" customFormat="1" ht="22.8" customHeight="1">
      <c r="B112" s="178"/>
      <c r="C112" s="179"/>
      <c r="D112" s="180" t="s">
        <v>69</v>
      </c>
      <c r="E112" s="192" t="s">
        <v>161</v>
      </c>
      <c r="F112" s="192" t="s">
        <v>162</v>
      </c>
      <c r="G112" s="179"/>
      <c r="H112" s="179"/>
      <c r="I112" s="182"/>
      <c r="J112" s="193">
        <f>BK112</f>
        <v>0</v>
      </c>
      <c r="K112" s="179"/>
      <c r="L112" s="184"/>
      <c r="M112" s="185"/>
      <c r="N112" s="186"/>
      <c r="O112" s="186"/>
      <c r="P112" s="187">
        <f>SUM(P113:P117)</f>
        <v>0</v>
      </c>
      <c r="Q112" s="186"/>
      <c r="R112" s="187">
        <f>SUM(R113:R117)</f>
        <v>0</v>
      </c>
      <c r="S112" s="186"/>
      <c r="T112" s="188">
        <f>SUM(T113:T117)</f>
        <v>2.8864560000000004</v>
      </c>
      <c r="AR112" s="189" t="s">
        <v>75</v>
      </c>
      <c r="AT112" s="190" t="s">
        <v>69</v>
      </c>
      <c r="AU112" s="190" t="s">
        <v>75</v>
      </c>
      <c r="AY112" s="189" t="s">
        <v>126</v>
      </c>
      <c r="BK112" s="191">
        <f>SUM(BK113:BK117)</f>
        <v>0</v>
      </c>
    </row>
    <row r="113" s="1" customFormat="1" ht="16.5" customHeight="1">
      <c r="B113" s="33"/>
      <c r="C113" s="194" t="s">
        <v>163</v>
      </c>
      <c r="D113" s="194" t="s">
        <v>129</v>
      </c>
      <c r="E113" s="195" t="s">
        <v>164</v>
      </c>
      <c r="F113" s="196" t="s">
        <v>165</v>
      </c>
      <c r="G113" s="197" t="s">
        <v>132</v>
      </c>
      <c r="H113" s="198">
        <v>13.710000000000001</v>
      </c>
      <c r="I113" s="199"/>
      <c r="J113" s="200">
        <f>ROUND(I113*H113,2)</f>
        <v>0</v>
      </c>
      <c r="K113" s="196" t="s">
        <v>1</v>
      </c>
      <c r="L113" s="38"/>
      <c r="M113" s="201" t="s">
        <v>1</v>
      </c>
      <c r="N113" s="202" t="s">
        <v>42</v>
      </c>
      <c r="O113" s="74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2" t="s">
        <v>134</v>
      </c>
      <c r="AT113" s="12" t="s">
        <v>129</v>
      </c>
      <c r="AU113" s="12" t="s">
        <v>135</v>
      </c>
      <c r="AY113" s="12" t="s">
        <v>126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2" t="s">
        <v>135</v>
      </c>
      <c r="BK113" s="205">
        <f>ROUND(I113*H113,2)</f>
        <v>0</v>
      </c>
      <c r="BL113" s="12" t="s">
        <v>134</v>
      </c>
      <c r="BM113" s="12" t="s">
        <v>166</v>
      </c>
    </row>
    <row r="114" s="1" customFormat="1" ht="16.5" customHeight="1">
      <c r="B114" s="33"/>
      <c r="C114" s="194" t="s">
        <v>161</v>
      </c>
      <c r="D114" s="194" t="s">
        <v>129</v>
      </c>
      <c r="E114" s="195" t="s">
        <v>167</v>
      </c>
      <c r="F114" s="196" t="s">
        <v>168</v>
      </c>
      <c r="G114" s="197" t="s">
        <v>169</v>
      </c>
      <c r="H114" s="198">
        <v>0.032000000000000001</v>
      </c>
      <c r="I114" s="199"/>
      <c r="J114" s="200">
        <f>ROUND(I114*H114,2)</f>
        <v>0</v>
      </c>
      <c r="K114" s="196" t="s">
        <v>133</v>
      </c>
      <c r="L114" s="38"/>
      <c r="M114" s="201" t="s">
        <v>1</v>
      </c>
      <c r="N114" s="202" t="s">
        <v>42</v>
      </c>
      <c r="O114" s="74"/>
      <c r="P114" s="203">
        <f>O114*H114</f>
        <v>0</v>
      </c>
      <c r="Q114" s="203">
        <v>0</v>
      </c>
      <c r="R114" s="203">
        <f>Q114*H114</f>
        <v>0</v>
      </c>
      <c r="S114" s="203">
        <v>1.258</v>
      </c>
      <c r="T114" s="204">
        <f>S114*H114</f>
        <v>0.040256</v>
      </c>
      <c r="AR114" s="12" t="s">
        <v>134</v>
      </c>
      <c r="AT114" s="12" t="s">
        <v>129</v>
      </c>
      <c r="AU114" s="12" t="s">
        <v>135</v>
      </c>
      <c r="AY114" s="12" t="s">
        <v>126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2" t="s">
        <v>135</v>
      </c>
      <c r="BK114" s="205">
        <f>ROUND(I114*H114,2)</f>
        <v>0</v>
      </c>
      <c r="BL114" s="12" t="s">
        <v>134</v>
      </c>
      <c r="BM114" s="12" t="s">
        <v>170</v>
      </c>
    </row>
    <row r="115" s="1" customFormat="1" ht="16.5" customHeight="1">
      <c r="B115" s="33"/>
      <c r="C115" s="194" t="s">
        <v>171</v>
      </c>
      <c r="D115" s="194" t="s">
        <v>129</v>
      </c>
      <c r="E115" s="195" t="s">
        <v>172</v>
      </c>
      <c r="F115" s="196" t="s">
        <v>173</v>
      </c>
      <c r="G115" s="197" t="s">
        <v>147</v>
      </c>
      <c r="H115" s="198">
        <v>0.58899999999999997</v>
      </c>
      <c r="I115" s="199"/>
      <c r="J115" s="200">
        <f>ROUND(I115*H115,2)</f>
        <v>0</v>
      </c>
      <c r="K115" s="196" t="s">
        <v>1</v>
      </c>
      <c r="L115" s="38"/>
      <c r="M115" s="201" t="s">
        <v>1</v>
      </c>
      <c r="N115" s="202" t="s">
        <v>42</v>
      </c>
      <c r="O115" s="74"/>
      <c r="P115" s="203">
        <f>O115*H115</f>
        <v>0</v>
      </c>
      <c r="Q115" s="203">
        <v>0</v>
      </c>
      <c r="R115" s="203">
        <f>Q115*H115</f>
        <v>0</v>
      </c>
      <c r="S115" s="203">
        <v>2.2000000000000002</v>
      </c>
      <c r="T115" s="204">
        <f>S115*H115</f>
        <v>1.2958000000000001</v>
      </c>
      <c r="AR115" s="12" t="s">
        <v>134</v>
      </c>
      <c r="AT115" s="12" t="s">
        <v>129</v>
      </c>
      <c r="AU115" s="12" t="s">
        <v>135</v>
      </c>
      <c r="AY115" s="12" t="s">
        <v>126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2" t="s">
        <v>135</v>
      </c>
      <c r="BK115" s="205">
        <f>ROUND(I115*H115,2)</f>
        <v>0</v>
      </c>
      <c r="BL115" s="12" t="s">
        <v>134</v>
      </c>
      <c r="BM115" s="12" t="s">
        <v>174</v>
      </c>
    </row>
    <row r="116" s="1" customFormat="1" ht="16.5" customHeight="1">
      <c r="B116" s="33"/>
      <c r="C116" s="194" t="s">
        <v>175</v>
      </c>
      <c r="D116" s="194" t="s">
        <v>129</v>
      </c>
      <c r="E116" s="195" t="s">
        <v>176</v>
      </c>
      <c r="F116" s="196" t="s">
        <v>177</v>
      </c>
      <c r="G116" s="197" t="s">
        <v>178</v>
      </c>
      <c r="H116" s="198">
        <v>12.300000000000001</v>
      </c>
      <c r="I116" s="199"/>
      <c r="J116" s="200">
        <f>ROUND(I116*H116,2)</f>
        <v>0</v>
      </c>
      <c r="K116" s="196" t="s">
        <v>133</v>
      </c>
      <c r="L116" s="38"/>
      <c r="M116" s="201" t="s">
        <v>1</v>
      </c>
      <c r="N116" s="202" t="s">
        <v>42</v>
      </c>
      <c r="O116" s="74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2" t="s">
        <v>134</v>
      </c>
      <c r="AT116" s="12" t="s">
        <v>129</v>
      </c>
      <c r="AU116" s="12" t="s">
        <v>135</v>
      </c>
      <c r="AY116" s="12" t="s">
        <v>126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2" t="s">
        <v>135</v>
      </c>
      <c r="BK116" s="205">
        <f>ROUND(I116*H116,2)</f>
        <v>0</v>
      </c>
      <c r="BL116" s="12" t="s">
        <v>134</v>
      </c>
      <c r="BM116" s="12" t="s">
        <v>179</v>
      </c>
    </row>
    <row r="117" s="1" customFormat="1" ht="16.5" customHeight="1">
      <c r="B117" s="33"/>
      <c r="C117" s="194" t="s">
        <v>180</v>
      </c>
      <c r="D117" s="194" t="s">
        <v>129</v>
      </c>
      <c r="E117" s="195" t="s">
        <v>181</v>
      </c>
      <c r="F117" s="196" t="s">
        <v>182</v>
      </c>
      <c r="G117" s="197" t="s">
        <v>132</v>
      </c>
      <c r="H117" s="198">
        <v>22.800000000000001</v>
      </c>
      <c r="I117" s="199"/>
      <c r="J117" s="200">
        <f>ROUND(I117*H117,2)</f>
        <v>0</v>
      </c>
      <c r="K117" s="196" t="s">
        <v>1</v>
      </c>
      <c r="L117" s="38"/>
      <c r="M117" s="201" t="s">
        <v>1</v>
      </c>
      <c r="N117" s="202" t="s">
        <v>42</v>
      </c>
      <c r="O117" s="74"/>
      <c r="P117" s="203">
        <f>O117*H117</f>
        <v>0</v>
      </c>
      <c r="Q117" s="203">
        <v>0</v>
      </c>
      <c r="R117" s="203">
        <f>Q117*H117</f>
        <v>0</v>
      </c>
      <c r="S117" s="203">
        <v>0.068000000000000005</v>
      </c>
      <c r="T117" s="204">
        <f>S117*H117</f>
        <v>1.5504000000000002</v>
      </c>
      <c r="AR117" s="12" t="s">
        <v>134</v>
      </c>
      <c r="AT117" s="12" t="s">
        <v>129</v>
      </c>
      <c r="AU117" s="12" t="s">
        <v>135</v>
      </c>
      <c r="AY117" s="12" t="s">
        <v>126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2" t="s">
        <v>135</v>
      </c>
      <c r="BK117" s="205">
        <f>ROUND(I117*H117,2)</f>
        <v>0</v>
      </c>
      <c r="BL117" s="12" t="s">
        <v>134</v>
      </c>
      <c r="BM117" s="12" t="s">
        <v>183</v>
      </c>
    </row>
    <row r="118" s="10" customFormat="1" ht="22.8" customHeight="1">
      <c r="B118" s="178"/>
      <c r="C118" s="179"/>
      <c r="D118" s="180" t="s">
        <v>69</v>
      </c>
      <c r="E118" s="192" t="s">
        <v>184</v>
      </c>
      <c r="F118" s="192" t="s">
        <v>185</v>
      </c>
      <c r="G118" s="179"/>
      <c r="H118" s="179"/>
      <c r="I118" s="182"/>
      <c r="J118" s="193">
        <f>BK118</f>
        <v>0</v>
      </c>
      <c r="K118" s="179"/>
      <c r="L118" s="184"/>
      <c r="M118" s="185"/>
      <c r="N118" s="186"/>
      <c r="O118" s="186"/>
      <c r="P118" s="187">
        <f>SUM(P119:P123)</f>
        <v>0</v>
      </c>
      <c r="Q118" s="186"/>
      <c r="R118" s="187">
        <f>SUM(R119:R123)</f>
        <v>0</v>
      </c>
      <c r="S118" s="186"/>
      <c r="T118" s="188">
        <f>SUM(T119:T123)</f>
        <v>0</v>
      </c>
      <c r="AR118" s="189" t="s">
        <v>75</v>
      </c>
      <c r="AT118" s="190" t="s">
        <v>69</v>
      </c>
      <c r="AU118" s="190" t="s">
        <v>75</v>
      </c>
      <c r="AY118" s="189" t="s">
        <v>126</v>
      </c>
      <c r="BK118" s="191">
        <f>SUM(BK119:BK123)</f>
        <v>0</v>
      </c>
    </row>
    <row r="119" s="1" customFormat="1" ht="16.5" customHeight="1">
      <c r="B119" s="33"/>
      <c r="C119" s="194" t="s">
        <v>186</v>
      </c>
      <c r="D119" s="194" t="s">
        <v>129</v>
      </c>
      <c r="E119" s="195" t="s">
        <v>187</v>
      </c>
      <c r="F119" s="196" t="s">
        <v>188</v>
      </c>
      <c r="G119" s="197" t="s">
        <v>169</v>
      </c>
      <c r="H119" s="198">
        <v>4.7300000000000004</v>
      </c>
      <c r="I119" s="199"/>
      <c r="J119" s="200">
        <f>ROUND(I119*H119,2)</f>
        <v>0</v>
      </c>
      <c r="K119" s="196" t="s">
        <v>1</v>
      </c>
      <c r="L119" s="38"/>
      <c r="M119" s="201" t="s">
        <v>1</v>
      </c>
      <c r="N119" s="202" t="s">
        <v>42</v>
      </c>
      <c r="O119" s="74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2" t="s">
        <v>134</v>
      </c>
      <c r="AT119" s="12" t="s">
        <v>129</v>
      </c>
      <c r="AU119" s="12" t="s">
        <v>135</v>
      </c>
      <c r="AY119" s="12" t="s">
        <v>126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2" t="s">
        <v>135</v>
      </c>
      <c r="BK119" s="205">
        <f>ROUND(I119*H119,2)</f>
        <v>0</v>
      </c>
      <c r="BL119" s="12" t="s">
        <v>134</v>
      </c>
      <c r="BM119" s="12" t="s">
        <v>189</v>
      </c>
    </row>
    <row r="120" s="1" customFormat="1" ht="16.5" customHeight="1">
      <c r="B120" s="33"/>
      <c r="C120" s="194" t="s">
        <v>190</v>
      </c>
      <c r="D120" s="194" t="s">
        <v>129</v>
      </c>
      <c r="E120" s="195" t="s">
        <v>191</v>
      </c>
      <c r="F120" s="196" t="s">
        <v>192</v>
      </c>
      <c r="G120" s="197" t="s">
        <v>169</v>
      </c>
      <c r="H120" s="198">
        <v>4.7300000000000004</v>
      </c>
      <c r="I120" s="199"/>
      <c r="J120" s="200">
        <f>ROUND(I120*H120,2)</f>
        <v>0</v>
      </c>
      <c r="K120" s="196" t="s">
        <v>1</v>
      </c>
      <c r="L120" s="38"/>
      <c r="M120" s="201" t="s">
        <v>1</v>
      </c>
      <c r="N120" s="202" t="s">
        <v>42</v>
      </c>
      <c r="O120" s="74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2" t="s">
        <v>134</v>
      </c>
      <c r="AT120" s="12" t="s">
        <v>129</v>
      </c>
      <c r="AU120" s="12" t="s">
        <v>135</v>
      </c>
      <c r="AY120" s="12" t="s">
        <v>126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2" t="s">
        <v>135</v>
      </c>
      <c r="BK120" s="205">
        <f>ROUND(I120*H120,2)</f>
        <v>0</v>
      </c>
      <c r="BL120" s="12" t="s">
        <v>134</v>
      </c>
      <c r="BM120" s="12" t="s">
        <v>193</v>
      </c>
    </row>
    <row r="121" s="1" customFormat="1" ht="16.5" customHeight="1">
      <c r="B121" s="33"/>
      <c r="C121" s="194" t="s">
        <v>8</v>
      </c>
      <c r="D121" s="194" t="s">
        <v>129</v>
      </c>
      <c r="E121" s="195" t="s">
        <v>194</v>
      </c>
      <c r="F121" s="196" t="s">
        <v>195</v>
      </c>
      <c r="G121" s="197" t="s">
        <v>169</v>
      </c>
      <c r="H121" s="198">
        <v>89.870000000000005</v>
      </c>
      <c r="I121" s="199"/>
      <c r="J121" s="200">
        <f>ROUND(I121*H121,2)</f>
        <v>0</v>
      </c>
      <c r="K121" s="196" t="s">
        <v>1</v>
      </c>
      <c r="L121" s="38"/>
      <c r="M121" s="201" t="s">
        <v>1</v>
      </c>
      <c r="N121" s="202" t="s">
        <v>42</v>
      </c>
      <c r="O121" s="74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2" t="s">
        <v>134</v>
      </c>
      <c r="AT121" s="12" t="s">
        <v>129</v>
      </c>
      <c r="AU121" s="12" t="s">
        <v>135</v>
      </c>
      <c r="AY121" s="12" t="s">
        <v>126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2" t="s">
        <v>135</v>
      </c>
      <c r="BK121" s="205">
        <f>ROUND(I121*H121,2)</f>
        <v>0</v>
      </c>
      <c r="BL121" s="12" t="s">
        <v>134</v>
      </c>
      <c r="BM121" s="12" t="s">
        <v>196</v>
      </c>
    </row>
    <row r="122" s="1" customFormat="1" ht="16.5" customHeight="1">
      <c r="B122" s="33"/>
      <c r="C122" s="194" t="s">
        <v>197</v>
      </c>
      <c r="D122" s="194" t="s">
        <v>129</v>
      </c>
      <c r="E122" s="195" t="s">
        <v>198</v>
      </c>
      <c r="F122" s="196" t="s">
        <v>199</v>
      </c>
      <c r="G122" s="197" t="s">
        <v>169</v>
      </c>
      <c r="H122" s="198">
        <v>4.7300000000000004</v>
      </c>
      <c r="I122" s="199"/>
      <c r="J122" s="200">
        <f>ROUND(I122*H122,2)</f>
        <v>0</v>
      </c>
      <c r="K122" s="196" t="s">
        <v>1</v>
      </c>
      <c r="L122" s="38"/>
      <c r="M122" s="201" t="s">
        <v>1</v>
      </c>
      <c r="N122" s="202" t="s">
        <v>42</v>
      </c>
      <c r="O122" s="74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2" t="s">
        <v>134</v>
      </c>
      <c r="AT122" s="12" t="s">
        <v>129</v>
      </c>
      <c r="AU122" s="12" t="s">
        <v>135</v>
      </c>
      <c r="AY122" s="12" t="s">
        <v>126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2" t="s">
        <v>135</v>
      </c>
      <c r="BK122" s="205">
        <f>ROUND(I122*H122,2)</f>
        <v>0</v>
      </c>
      <c r="BL122" s="12" t="s">
        <v>134</v>
      </c>
      <c r="BM122" s="12" t="s">
        <v>200</v>
      </c>
    </row>
    <row r="123" s="1" customFormat="1" ht="16.5" customHeight="1">
      <c r="B123" s="33"/>
      <c r="C123" s="194" t="s">
        <v>201</v>
      </c>
      <c r="D123" s="194" t="s">
        <v>129</v>
      </c>
      <c r="E123" s="195" t="s">
        <v>202</v>
      </c>
      <c r="F123" s="196" t="s">
        <v>203</v>
      </c>
      <c r="G123" s="197" t="s">
        <v>169</v>
      </c>
      <c r="H123" s="198">
        <v>4.7300000000000004</v>
      </c>
      <c r="I123" s="199"/>
      <c r="J123" s="200">
        <f>ROUND(I123*H123,2)</f>
        <v>0</v>
      </c>
      <c r="K123" s="196" t="s">
        <v>1</v>
      </c>
      <c r="L123" s="38"/>
      <c r="M123" s="201" t="s">
        <v>1</v>
      </c>
      <c r="N123" s="202" t="s">
        <v>42</v>
      </c>
      <c r="O123" s="74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2" t="s">
        <v>134</v>
      </c>
      <c r="AT123" s="12" t="s">
        <v>129</v>
      </c>
      <c r="AU123" s="12" t="s">
        <v>135</v>
      </c>
      <c r="AY123" s="12" t="s">
        <v>126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2" t="s">
        <v>135</v>
      </c>
      <c r="BK123" s="205">
        <f>ROUND(I123*H123,2)</f>
        <v>0</v>
      </c>
      <c r="BL123" s="12" t="s">
        <v>134</v>
      </c>
      <c r="BM123" s="12" t="s">
        <v>204</v>
      </c>
    </row>
    <row r="124" s="10" customFormat="1" ht="22.8" customHeight="1">
      <c r="B124" s="178"/>
      <c r="C124" s="179"/>
      <c r="D124" s="180" t="s">
        <v>69</v>
      </c>
      <c r="E124" s="192" t="s">
        <v>205</v>
      </c>
      <c r="F124" s="192" t="s">
        <v>206</v>
      </c>
      <c r="G124" s="179"/>
      <c r="H124" s="179"/>
      <c r="I124" s="182"/>
      <c r="J124" s="193">
        <f>BK124</f>
        <v>0</v>
      </c>
      <c r="K124" s="179"/>
      <c r="L124" s="184"/>
      <c r="M124" s="185"/>
      <c r="N124" s="186"/>
      <c r="O124" s="186"/>
      <c r="P124" s="187">
        <f>P125</f>
        <v>0</v>
      </c>
      <c r="Q124" s="186"/>
      <c r="R124" s="187">
        <f>R125</f>
        <v>0</v>
      </c>
      <c r="S124" s="186"/>
      <c r="T124" s="188">
        <f>T125</f>
        <v>0</v>
      </c>
      <c r="AR124" s="189" t="s">
        <v>75</v>
      </c>
      <c r="AT124" s="190" t="s">
        <v>69</v>
      </c>
      <c r="AU124" s="190" t="s">
        <v>75</v>
      </c>
      <c r="AY124" s="189" t="s">
        <v>126</v>
      </c>
      <c r="BK124" s="191">
        <f>BK125</f>
        <v>0</v>
      </c>
    </row>
    <row r="125" s="1" customFormat="1" ht="16.5" customHeight="1">
      <c r="B125" s="33"/>
      <c r="C125" s="194" t="s">
        <v>207</v>
      </c>
      <c r="D125" s="194" t="s">
        <v>129</v>
      </c>
      <c r="E125" s="195" t="s">
        <v>208</v>
      </c>
      <c r="F125" s="196" t="s">
        <v>209</v>
      </c>
      <c r="G125" s="197" t="s">
        <v>169</v>
      </c>
      <c r="H125" s="198">
        <v>2.052</v>
      </c>
      <c r="I125" s="199"/>
      <c r="J125" s="200">
        <f>ROUND(I125*H125,2)</f>
        <v>0</v>
      </c>
      <c r="K125" s="196" t="s">
        <v>1</v>
      </c>
      <c r="L125" s="38"/>
      <c r="M125" s="201" t="s">
        <v>1</v>
      </c>
      <c r="N125" s="202" t="s">
        <v>42</v>
      </c>
      <c r="O125" s="74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2" t="s">
        <v>134</v>
      </c>
      <c r="AT125" s="12" t="s">
        <v>129</v>
      </c>
      <c r="AU125" s="12" t="s">
        <v>135</v>
      </c>
      <c r="AY125" s="12" t="s">
        <v>126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2" t="s">
        <v>135</v>
      </c>
      <c r="BK125" s="205">
        <f>ROUND(I125*H125,2)</f>
        <v>0</v>
      </c>
      <c r="BL125" s="12" t="s">
        <v>134</v>
      </c>
      <c r="BM125" s="12" t="s">
        <v>210</v>
      </c>
    </row>
    <row r="126" s="10" customFormat="1" ht="25.92" customHeight="1">
      <c r="B126" s="178"/>
      <c r="C126" s="179"/>
      <c r="D126" s="180" t="s">
        <v>69</v>
      </c>
      <c r="E126" s="181" t="s">
        <v>211</v>
      </c>
      <c r="F126" s="181" t="s">
        <v>212</v>
      </c>
      <c r="G126" s="179"/>
      <c r="H126" s="179"/>
      <c r="I126" s="182"/>
      <c r="J126" s="183">
        <f>BK126</f>
        <v>0</v>
      </c>
      <c r="K126" s="179"/>
      <c r="L126" s="184"/>
      <c r="M126" s="185"/>
      <c r="N126" s="186"/>
      <c r="O126" s="186"/>
      <c r="P126" s="187">
        <f>P127+P130+P138+P146+P156+P164+P185+P191+P194+P200+P204+P213</f>
        <v>0</v>
      </c>
      <c r="Q126" s="186"/>
      <c r="R126" s="187">
        <f>R127+R130+R138+R146+R156+R164+R185+R191+R194+R200+R204+R213</f>
        <v>0.29849575</v>
      </c>
      <c r="S126" s="186"/>
      <c r="T126" s="188">
        <f>T127+T130+T138+T146+T156+T164+T185+T191+T194+T200+T204+T213</f>
        <v>0</v>
      </c>
      <c r="AR126" s="189" t="s">
        <v>75</v>
      </c>
      <c r="AT126" s="190" t="s">
        <v>69</v>
      </c>
      <c r="AU126" s="190" t="s">
        <v>70</v>
      </c>
      <c r="AY126" s="189" t="s">
        <v>126</v>
      </c>
      <c r="BK126" s="191">
        <f>BK127+BK130+BK138+BK146+BK156+BK164+BK185+BK191+BK194+BK200+BK204+BK213</f>
        <v>0</v>
      </c>
    </row>
    <row r="127" s="10" customFormat="1" ht="22.8" customHeight="1">
      <c r="B127" s="178"/>
      <c r="C127" s="179"/>
      <c r="D127" s="180" t="s">
        <v>69</v>
      </c>
      <c r="E127" s="192" t="s">
        <v>213</v>
      </c>
      <c r="F127" s="192" t="s">
        <v>214</v>
      </c>
      <c r="G127" s="179"/>
      <c r="H127" s="179"/>
      <c r="I127" s="182"/>
      <c r="J127" s="193">
        <f>BK127</f>
        <v>0</v>
      </c>
      <c r="K127" s="179"/>
      <c r="L127" s="184"/>
      <c r="M127" s="185"/>
      <c r="N127" s="186"/>
      <c r="O127" s="186"/>
      <c r="P127" s="187">
        <f>SUM(P128:P129)</f>
        <v>0</v>
      </c>
      <c r="Q127" s="186"/>
      <c r="R127" s="187">
        <f>SUM(R128:R129)</f>
        <v>0</v>
      </c>
      <c r="S127" s="186"/>
      <c r="T127" s="188">
        <f>SUM(T128:T129)</f>
        <v>0</v>
      </c>
      <c r="AR127" s="189" t="s">
        <v>75</v>
      </c>
      <c r="AT127" s="190" t="s">
        <v>69</v>
      </c>
      <c r="AU127" s="190" t="s">
        <v>75</v>
      </c>
      <c r="AY127" s="189" t="s">
        <v>126</v>
      </c>
      <c r="BK127" s="191">
        <f>SUM(BK128:BK129)</f>
        <v>0</v>
      </c>
    </row>
    <row r="128" s="1" customFormat="1" ht="16.5" customHeight="1">
      <c r="B128" s="33"/>
      <c r="C128" s="206" t="s">
        <v>215</v>
      </c>
      <c r="D128" s="206" t="s">
        <v>216</v>
      </c>
      <c r="E128" s="207" t="s">
        <v>217</v>
      </c>
      <c r="F128" s="208" t="s">
        <v>218</v>
      </c>
      <c r="G128" s="209" t="s">
        <v>219</v>
      </c>
      <c r="H128" s="210">
        <v>1</v>
      </c>
      <c r="I128" s="211"/>
      <c r="J128" s="212">
        <f>ROUND(I128*H128,2)</f>
        <v>0</v>
      </c>
      <c r="K128" s="208" t="s">
        <v>1</v>
      </c>
      <c r="L128" s="213"/>
      <c r="M128" s="214" t="s">
        <v>1</v>
      </c>
      <c r="N128" s="215" t="s">
        <v>42</v>
      </c>
      <c r="O128" s="74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2" t="s">
        <v>163</v>
      </c>
      <c r="AT128" s="12" t="s">
        <v>216</v>
      </c>
      <c r="AU128" s="12" t="s">
        <v>135</v>
      </c>
      <c r="AY128" s="12" t="s">
        <v>126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2" t="s">
        <v>135</v>
      </c>
      <c r="BK128" s="205">
        <f>ROUND(I128*H128,2)</f>
        <v>0</v>
      </c>
      <c r="BL128" s="12" t="s">
        <v>134</v>
      </c>
      <c r="BM128" s="12" t="s">
        <v>220</v>
      </c>
    </row>
    <row r="129" s="1" customFormat="1" ht="16.5" customHeight="1">
      <c r="B129" s="33"/>
      <c r="C129" s="206" t="s">
        <v>221</v>
      </c>
      <c r="D129" s="206" t="s">
        <v>216</v>
      </c>
      <c r="E129" s="207" t="s">
        <v>222</v>
      </c>
      <c r="F129" s="208" t="s">
        <v>223</v>
      </c>
      <c r="G129" s="209" t="s">
        <v>219</v>
      </c>
      <c r="H129" s="210">
        <v>1</v>
      </c>
      <c r="I129" s="211"/>
      <c r="J129" s="212">
        <f>ROUND(I129*H129,2)</f>
        <v>0</v>
      </c>
      <c r="K129" s="208" t="s">
        <v>1</v>
      </c>
      <c r="L129" s="213"/>
      <c r="M129" s="214" t="s">
        <v>1</v>
      </c>
      <c r="N129" s="215" t="s">
        <v>42</v>
      </c>
      <c r="O129" s="74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2" t="s">
        <v>163</v>
      </c>
      <c r="AT129" s="12" t="s">
        <v>216</v>
      </c>
      <c r="AU129" s="12" t="s">
        <v>135</v>
      </c>
      <c r="AY129" s="12" t="s">
        <v>126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2" t="s">
        <v>135</v>
      </c>
      <c r="BK129" s="205">
        <f>ROUND(I129*H129,2)</f>
        <v>0</v>
      </c>
      <c r="BL129" s="12" t="s">
        <v>134</v>
      </c>
      <c r="BM129" s="12" t="s">
        <v>224</v>
      </c>
    </row>
    <row r="130" s="10" customFormat="1" ht="22.8" customHeight="1">
      <c r="B130" s="178"/>
      <c r="C130" s="179"/>
      <c r="D130" s="180" t="s">
        <v>69</v>
      </c>
      <c r="E130" s="192" t="s">
        <v>225</v>
      </c>
      <c r="F130" s="192" t="s">
        <v>226</v>
      </c>
      <c r="G130" s="179"/>
      <c r="H130" s="179"/>
      <c r="I130" s="182"/>
      <c r="J130" s="193">
        <f>BK130</f>
        <v>0</v>
      </c>
      <c r="K130" s="179"/>
      <c r="L130" s="184"/>
      <c r="M130" s="185"/>
      <c r="N130" s="186"/>
      <c r="O130" s="186"/>
      <c r="P130" s="187">
        <f>SUM(P131:P137)</f>
        <v>0</v>
      </c>
      <c r="Q130" s="186"/>
      <c r="R130" s="187">
        <f>SUM(R131:R137)</f>
        <v>0.032194</v>
      </c>
      <c r="S130" s="186"/>
      <c r="T130" s="188">
        <f>SUM(T131:T137)</f>
        <v>0</v>
      </c>
      <c r="AR130" s="189" t="s">
        <v>75</v>
      </c>
      <c r="AT130" s="190" t="s">
        <v>69</v>
      </c>
      <c r="AU130" s="190" t="s">
        <v>75</v>
      </c>
      <c r="AY130" s="189" t="s">
        <v>126</v>
      </c>
      <c r="BK130" s="191">
        <f>SUM(BK131:BK137)</f>
        <v>0</v>
      </c>
    </row>
    <row r="131" s="1" customFormat="1" ht="16.5" customHeight="1">
      <c r="B131" s="33"/>
      <c r="C131" s="194" t="s">
        <v>7</v>
      </c>
      <c r="D131" s="194" t="s">
        <v>129</v>
      </c>
      <c r="E131" s="195" t="s">
        <v>227</v>
      </c>
      <c r="F131" s="196" t="s">
        <v>228</v>
      </c>
      <c r="G131" s="197" t="s">
        <v>132</v>
      </c>
      <c r="H131" s="198">
        <v>9.0649999999999995</v>
      </c>
      <c r="I131" s="199"/>
      <c r="J131" s="200">
        <f>ROUND(I131*H131,2)</f>
        <v>0</v>
      </c>
      <c r="K131" s="196" t="s">
        <v>133</v>
      </c>
      <c r="L131" s="38"/>
      <c r="M131" s="201" t="s">
        <v>1</v>
      </c>
      <c r="N131" s="202" t="s">
        <v>42</v>
      </c>
      <c r="O131" s="74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2" t="s">
        <v>134</v>
      </c>
      <c r="AT131" s="12" t="s">
        <v>129</v>
      </c>
      <c r="AU131" s="12" t="s">
        <v>135</v>
      </c>
      <c r="AY131" s="12" t="s">
        <v>126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2" t="s">
        <v>135</v>
      </c>
      <c r="BK131" s="205">
        <f>ROUND(I131*H131,2)</f>
        <v>0</v>
      </c>
      <c r="BL131" s="12" t="s">
        <v>134</v>
      </c>
      <c r="BM131" s="12" t="s">
        <v>229</v>
      </c>
    </row>
    <row r="132" s="1" customFormat="1" ht="16.5" customHeight="1">
      <c r="B132" s="33"/>
      <c r="C132" s="194" t="s">
        <v>230</v>
      </c>
      <c r="D132" s="194" t="s">
        <v>129</v>
      </c>
      <c r="E132" s="195" t="s">
        <v>231</v>
      </c>
      <c r="F132" s="196" t="s">
        <v>232</v>
      </c>
      <c r="G132" s="197" t="s">
        <v>132</v>
      </c>
      <c r="H132" s="198">
        <v>10.65</v>
      </c>
      <c r="I132" s="199"/>
      <c r="J132" s="200">
        <f>ROUND(I132*H132,2)</f>
        <v>0</v>
      </c>
      <c r="K132" s="196" t="s">
        <v>133</v>
      </c>
      <c r="L132" s="38"/>
      <c r="M132" s="201" t="s">
        <v>1</v>
      </c>
      <c r="N132" s="202" t="s">
        <v>42</v>
      </c>
      <c r="O132" s="74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2" t="s">
        <v>134</v>
      </c>
      <c r="AT132" s="12" t="s">
        <v>129</v>
      </c>
      <c r="AU132" s="12" t="s">
        <v>135</v>
      </c>
      <c r="AY132" s="12" t="s">
        <v>126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2" t="s">
        <v>135</v>
      </c>
      <c r="BK132" s="205">
        <f>ROUND(I132*H132,2)</f>
        <v>0</v>
      </c>
      <c r="BL132" s="12" t="s">
        <v>134</v>
      </c>
      <c r="BM132" s="12" t="s">
        <v>233</v>
      </c>
    </row>
    <row r="133" s="1" customFormat="1" ht="16.5" customHeight="1">
      <c r="B133" s="33"/>
      <c r="C133" s="206" t="s">
        <v>234</v>
      </c>
      <c r="D133" s="206" t="s">
        <v>216</v>
      </c>
      <c r="E133" s="207" t="s">
        <v>235</v>
      </c>
      <c r="F133" s="208" t="s">
        <v>236</v>
      </c>
      <c r="G133" s="209" t="s">
        <v>237</v>
      </c>
      <c r="H133" s="210">
        <v>31.170999999999999</v>
      </c>
      <c r="I133" s="211"/>
      <c r="J133" s="212">
        <f>ROUND(I133*H133,2)</f>
        <v>0</v>
      </c>
      <c r="K133" s="208" t="s">
        <v>1</v>
      </c>
      <c r="L133" s="213"/>
      <c r="M133" s="214" t="s">
        <v>1</v>
      </c>
      <c r="N133" s="215" t="s">
        <v>42</v>
      </c>
      <c r="O133" s="74"/>
      <c r="P133" s="203">
        <f>O133*H133</f>
        <v>0</v>
      </c>
      <c r="Q133" s="203">
        <v>0.001</v>
      </c>
      <c r="R133" s="203">
        <f>Q133*H133</f>
        <v>0.031171000000000001</v>
      </c>
      <c r="S133" s="203">
        <v>0</v>
      </c>
      <c r="T133" s="204">
        <f>S133*H133</f>
        <v>0</v>
      </c>
      <c r="AR133" s="12" t="s">
        <v>163</v>
      </c>
      <c r="AT133" s="12" t="s">
        <v>216</v>
      </c>
      <c r="AU133" s="12" t="s">
        <v>135</v>
      </c>
      <c r="AY133" s="12" t="s">
        <v>126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2" t="s">
        <v>135</v>
      </c>
      <c r="BK133" s="205">
        <f>ROUND(I133*H133,2)</f>
        <v>0</v>
      </c>
      <c r="BL133" s="12" t="s">
        <v>134</v>
      </c>
      <c r="BM133" s="12" t="s">
        <v>238</v>
      </c>
    </row>
    <row r="134" s="1" customFormat="1" ht="16.5" customHeight="1">
      <c r="B134" s="33"/>
      <c r="C134" s="194" t="s">
        <v>239</v>
      </c>
      <c r="D134" s="194" t="s">
        <v>129</v>
      </c>
      <c r="E134" s="195" t="s">
        <v>240</v>
      </c>
      <c r="F134" s="196" t="s">
        <v>241</v>
      </c>
      <c r="G134" s="197" t="s">
        <v>178</v>
      </c>
      <c r="H134" s="198">
        <v>15.5</v>
      </c>
      <c r="I134" s="199"/>
      <c r="J134" s="200">
        <f>ROUND(I134*H134,2)</f>
        <v>0</v>
      </c>
      <c r="K134" s="196" t="s">
        <v>133</v>
      </c>
      <c r="L134" s="38"/>
      <c r="M134" s="201" t="s">
        <v>1</v>
      </c>
      <c r="N134" s="202" t="s">
        <v>42</v>
      </c>
      <c r="O134" s="74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2" t="s">
        <v>134</v>
      </c>
      <c r="AT134" s="12" t="s">
        <v>129</v>
      </c>
      <c r="AU134" s="12" t="s">
        <v>135</v>
      </c>
      <c r="AY134" s="12" t="s">
        <v>126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2" t="s">
        <v>135</v>
      </c>
      <c r="BK134" s="205">
        <f>ROUND(I134*H134,2)</f>
        <v>0</v>
      </c>
      <c r="BL134" s="12" t="s">
        <v>134</v>
      </c>
      <c r="BM134" s="12" t="s">
        <v>242</v>
      </c>
    </row>
    <row r="135" s="1" customFormat="1" ht="16.5" customHeight="1">
      <c r="B135" s="33"/>
      <c r="C135" s="206" t="s">
        <v>243</v>
      </c>
      <c r="D135" s="206" t="s">
        <v>216</v>
      </c>
      <c r="E135" s="207" t="s">
        <v>244</v>
      </c>
      <c r="F135" s="208" t="s">
        <v>245</v>
      </c>
      <c r="G135" s="209" t="s">
        <v>178</v>
      </c>
      <c r="H135" s="210">
        <v>17.050000000000001</v>
      </c>
      <c r="I135" s="211"/>
      <c r="J135" s="212">
        <f>ROUND(I135*H135,2)</f>
        <v>0</v>
      </c>
      <c r="K135" s="208" t="s">
        <v>133</v>
      </c>
      <c r="L135" s="213"/>
      <c r="M135" s="214" t="s">
        <v>1</v>
      </c>
      <c r="N135" s="215" t="s">
        <v>42</v>
      </c>
      <c r="O135" s="74"/>
      <c r="P135" s="203">
        <f>O135*H135</f>
        <v>0</v>
      </c>
      <c r="Q135" s="203">
        <v>6.0000000000000002E-05</v>
      </c>
      <c r="R135" s="203">
        <f>Q135*H135</f>
        <v>0.001023</v>
      </c>
      <c r="S135" s="203">
        <v>0</v>
      </c>
      <c r="T135" s="204">
        <f>S135*H135</f>
        <v>0</v>
      </c>
      <c r="AR135" s="12" t="s">
        <v>163</v>
      </c>
      <c r="AT135" s="12" t="s">
        <v>216</v>
      </c>
      <c r="AU135" s="12" t="s">
        <v>135</v>
      </c>
      <c r="AY135" s="12" t="s">
        <v>126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2" t="s">
        <v>135</v>
      </c>
      <c r="BK135" s="205">
        <f>ROUND(I135*H135,2)</f>
        <v>0</v>
      </c>
      <c r="BL135" s="12" t="s">
        <v>134</v>
      </c>
      <c r="BM135" s="12" t="s">
        <v>246</v>
      </c>
    </row>
    <row r="136" s="1" customFormat="1" ht="16.5" customHeight="1">
      <c r="B136" s="33"/>
      <c r="C136" s="194" t="s">
        <v>247</v>
      </c>
      <c r="D136" s="194" t="s">
        <v>129</v>
      </c>
      <c r="E136" s="195" t="s">
        <v>248</v>
      </c>
      <c r="F136" s="196" t="s">
        <v>249</v>
      </c>
      <c r="G136" s="197" t="s">
        <v>219</v>
      </c>
      <c r="H136" s="198">
        <v>4</v>
      </c>
      <c r="I136" s="199"/>
      <c r="J136" s="200">
        <f>ROUND(I136*H136,2)</f>
        <v>0</v>
      </c>
      <c r="K136" s="196" t="s">
        <v>133</v>
      </c>
      <c r="L136" s="38"/>
      <c r="M136" s="201" t="s">
        <v>1</v>
      </c>
      <c r="N136" s="202" t="s">
        <v>42</v>
      </c>
      <c r="O136" s="74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2" t="s">
        <v>134</v>
      </c>
      <c r="AT136" s="12" t="s">
        <v>129</v>
      </c>
      <c r="AU136" s="12" t="s">
        <v>135</v>
      </c>
      <c r="AY136" s="12" t="s">
        <v>126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2" t="s">
        <v>135</v>
      </c>
      <c r="BK136" s="205">
        <f>ROUND(I136*H136,2)</f>
        <v>0</v>
      </c>
      <c r="BL136" s="12" t="s">
        <v>134</v>
      </c>
      <c r="BM136" s="12" t="s">
        <v>250</v>
      </c>
    </row>
    <row r="137" s="1" customFormat="1" ht="16.5" customHeight="1">
      <c r="B137" s="33"/>
      <c r="C137" s="194" t="s">
        <v>251</v>
      </c>
      <c r="D137" s="194" t="s">
        <v>129</v>
      </c>
      <c r="E137" s="195" t="s">
        <v>252</v>
      </c>
      <c r="F137" s="196" t="s">
        <v>253</v>
      </c>
      <c r="G137" s="197" t="s">
        <v>169</v>
      </c>
      <c r="H137" s="198">
        <v>0.033000000000000002</v>
      </c>
      <c r="I137" s="199"/>
      <c r="J137" s="200">
        <f>ROUND(I137*H137,2)</f>
        <v>0</v>
      </c>
      <c r="K137" s="196" t="s">
        <v>133</v>
      </c>
      <c r="L137" s="38"/>
      <c r="M137" s="201" t="s">
        <v>1</v>
      </c>
      <c r="N137" s="202" t="s">
        <v>42</v>
      </c>
      <c r="O137" s="74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2" t="s">
        <v>197</v>
      </c>
      <c r="AT137" s="12" t="s">
        <v>129</v>
      </c>
      <c r="AU137" s="12" t="s">
        <v>135</v>
      </c>
      <c r="AY137" s="12" t="s">
        <v>126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2" t="s">
        <v>135</v>
      </c>
      <c r="BK137" s="205">
        <f>ROUND(I137*H137,2)</f>
        <v>0</v>
      </c>
      <c r="BL137" s="12" t="s">
        <v>197</v>
      </c>
      <c r="BM137" s="12" t="s">
        <v>254</v>
      </c>
    </row>
    <row r="138" s="10" customFormat="1" ht="22.8" customHeight="1">
      <c r="B138" s="178"/>
      <c r="C138" s="179"/>
      <c r="D138" s="180" t="s">
        <v>69</v>
      </c>
      <c r="E138" s="192" t="s">
        <v>255</v>
      </c>
      <c r="F138" s="192" t="s">
        <v>256</v>
      </c>
      <c r="G138" s="179"/>
      <c r="H138" s="179"/>
      <c r="I138" s="182"/>
      <c r="J138" s="193">
        <f>BK138</f>
        <v>0</v>
      </c>
      <c r="K138" s="179"/>
      <c r="L138" s="184"/>
      <c r="M138" s="185"/>
      <c r="N138" s="186"/>
      <c r="O138" s="186"/>
      <c r="P138" s="187">
        <f>SUM(P139:P145)</f>
        <v>0</v>
      </c>
      <c r="Q138" s="186"/>
      <c r="R138" s="187">
        <f>SUM(R139:R145)</f>
        <v>0</v>
      </c>
      <c r="S138" s="186"/>
      <c r="T138" s="188">
        <f>SUM(T139:T145)</f>
        <v>0</v>
      </c>
      <c r="AR138" s="189" t="s">
        <v>75</v>
      </c>
      <c r="AT138" s="190" t="s">
        <v>69</v>
      </c>
      <c r="AU138" s="190" t="s">
        <v>75</v>
      </c>
      <c r="AY138" s="189" t="s">
        <v>126</v>
      </c>
      <c r="BK138" s="191">
        <f>SUM(BK139:BK145)</f>
        <v>0</v>
      </c>
    </row>
    <row r="139" s="1" customFormat="1" ht="16.5" customHeight="1">
      <c r="B139" s="33"/>
      <c r="C139" s="194" t="s">
        <v>257</v>
      </c>
      <c r="D139" s="194" t="s">
        <v>129</v>
      </c>
      <c r="E139" s="195" t="s">
        <v>258</v>
      </c>
      <c r="F139" s="196" t="s">
        <v>259</v>
      </c>
      <c r="G139" s="197" t="s">
        <v>132</v>
      </c>
      <c r="H139" s="198">
        <v>9.0649999999999995</v>
      </c>
      <c r="I139" s="199"/>
      <c r="J139" s="200">
        <f>ROUND(I139*H139,2)</f>
        <v>0</v>
      </c>
      <c r="K139" s="196" t="s">
        <v>1</v>
      </c>
      <c r="L139" s="38"/>
      <c r="M139" s="201" t="s">
        <v>1</v>
      </c>
      <c r="N139" s="202" t="s">
        <v>42</v>
      </c>
      <c r="O139" s="74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2" t="s">
        <v>134</v>
      </c>
      <c r="AT139" s="12" t="s">
        <v>129</v>
      </c>
      <c r="AU139" s="12" t="s">
        <v>135</v>
      </c>
      <c r="AY139" s="12" t="s">
        <v>126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2" t="s">
        <v>135</v>
      </c>
      <c r="BK139" s="205">
        <f>ROUND(I139*H139,2)</f>
        <v>0</v>
      </c>
      <c r="BL139" s="12" t="s">
        <v>134</v>
      </c>
      <c r="BM139" s="12" t="s">
        <v>260</v>
      </c>
    </row>
    <row r="140" s="1" customFormat="1" ht="16.5" customHeight="1">
      <c r="B140" s="33"/>
      <c r="C140" s="206" t="s">
        <v>261</v>
      </c>
      <c r="D140" s="206" t="s">
        <v>216</v>
      </c>
      <c r="E140" s="207" t="s">
        <v>262</v>
      </c>
      <c r="F140" s="208" t="s">
        <v>263</v>
      </c>
      <c r="G140" s="209" t="s">
        <v>132</v>
      </c>
      <c r="H140" s="210">
        <v>10.371</v>
      </c>
      <c r="I140" s="211"/>
      <c r="J140" s="212">
        <f>ROUND(I140*H140,2)</f>
        <v>0</v>
      </c>
      <c r="K140" s="208" t="s">
        <v>1</v>
      </c>
      <c r="L140" s="213"/>
      <c r="M140" s="214" t="s">
        <v>1</v>
      </c>
      <c r="N140" s="215" t="s">
        <v>42</v>
      </c>
      <c r="O140" s="74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2" t="s">
        <v>163</v>
      </c>
      <c r="AT140" s="12" t="s">
        <v>216</v>
      </c>
      <c r="AU140" s="12" t="s">
        <v>135</v>
      </c>
      <c r="AY140" s="12" t="s">
        <v>126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2" t="s">
        <v>135</v>
      </c>
      <c r="BK140" s="205">
        <f>ROUND(I140*H140,2)</f>
        <v>0</v>
      </c>
      <c r="BL140" s="12" t="s">
        <v>134</v>
      </c>
      <c r="BM140" s="12" t="s">
        <v>264</v>
      </c>
    </row>
    <row r="141" s="1" customFormat="1" ht="16.5" customHeight="1">
      <c r="B141" s="33"/>
      <c r="C141" s="194" t="s">
        <v>265</v>
      </c>
      <c r="D141" s="194" t="s">
        <v>129</v>
      </c>
      <c r="E141" s="195" t="s">
        <v>266</v>
      </c>
      <c r="F141" s="196" t="s">
        <v>267</v>
      </c>
      <c r="G141" s="197" t="s">
        <v>178</v>
      </c>
      <c r="H141" s="198">
        <v>12.300000000000001</v>
      </c>
      <c r="I141" s="199"/>
      <c r="J141" s="200">
        <f>ROUND(I141*H141,2)</f>
        <v>0</v>
      </c>
      <c r="K141" s="196" t="s">
        <v>1</v>
      </c>
      <c r="L141" s="38"/>
      <c r="M141" s="201" t="s">
        <v>1</v>
      </c>
      <c r="N141" s="202" t="s">
        <v>42</v>
      </c>
      <c r="O141" s="74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2" t="s">
        <v>134</v>
      </c>
      <c r="AT141" s="12" t="s">
        <v>129</v>
      </c>
      <c r="AU141" s="12" t="s">
        <v>135</v>
      </c>
      <c r="AY141" s="12" t="s">
        <v>126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2" t="s">
        <v>135</v>
      </c>
      <c r="BK141" s="205">
        <f>ROUND(I141*H141,2)</f>
        <v>0</v>
      </c>
      <c r="BL141" s="12" t="s">
        <v>134</v>
      </c>
      <c r="BM141" s="12" t="s">
        <v>268</v>
      </c>
    </row>
    <row r="142" s="1" customFormat="1" ht="16.5" customHeight="1">
      <c r="B142" s="33"/>
      <c r="C142" s="206" t="s">
        <v>269</v>
      </c>
      <c r="D142" s="206" t="s">
        <v>216</v>
      </c>
      <c r="E142" s="207" t="s">
        <v>270</v>
      </c>
      <c r="F142" s="208" t="s">
        <v>271</v>
      </c>
      <c r="G142" s="209" t="s">
        <v>178</v>
      </c>
      <c r="H142" s="210">
        <v>13.529999999999999</v>
      </c>
      <c r="I142" s="211"/>
      <c r="J142" s="212">
        <f>ROUND(I142*H142,2)</f>
        <v>0</v>
      </c>
      <c r="K142" s="208" t="s">
        <v>1</v>
      </c>
      <c r="L142" s="213"/>
      <c r="M142" s="214" t="s">
        <v>1</v>
      </c>
      <c r="N142" s="215" t="s">
        <v>42</v>
      </c>
      <c r="O142" s="74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2" t="s">
        <v>163</v>
      </c>
      <c r="AT142" s="12" t="s">
        <v>216</v>
      </c>
      <c r="AU142" s="12" t="s">
        <v>135</v>
      </c>
      <c r="AY142" s="12" t="s">
        <v>126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2" t="s">
        <v>135</v>
      </c>
      <c r="BK142" s="205">
        <f>ROUND(I142*H142,2)</f>
        <v>0</v>
      </c>
      <c r="BL142" s="12" t="s">
        <v>134</v>
      </c>
      <c r="BM142" s="12" t="s">
        <v>272</v>
      </c>
    </row>
    <row r="143" s="1" customFormat="1" ht="16.5" customHeight="1">
      <c r="B143" s="33"/>
      <c r="C143" s="194" t="s">
        <v>273</v>
      </c>
      <c r="D143" s="194" t="s">
        <v>129</v>
      </c>
      <c r="E143" s="195" t="s">
        <v>274</v>
      </c>
      <c r="F143" s="196" t="s">
        <v>275</v>
      </c>
      <c r="G143" s="197" t="s">
        <v>132</v>
      </c>
      <c r="H143" s="198">
        <v>9.0649999999999995</v>
      </c>
      <c r="I143" s="199"/>
      <c r="J143" s="200">
        <f>ROUND(I143*H143,2)</f>
        <v>0</v>
      </c>
      <c r="K143" s="196" t="s">
        <v>1</v>
      </c>
      <c r="L143" s="38"/>
      <c r="M143" s="201" t="s">
        <v>1</v>
      </c>
      <c r="N143" s="202" t="s">
        <v>42</v>
      </c>
      <c r="O143" s="74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2" t="s">
        <v>134</v>
      </c>
      <c r="AT143" s="12" t="s">
        <v>129</v>
      </c>
      <c r="AU143" s="12" t="s">
        <v>135</v>
      </c>
      <c r="AY143" s="12" t="s">
        <v>126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2" t="s">
        <v>135</v>
      </c>
      <c r="BK143" s="205">
        <f>ROUND(I143*H143,2)</f>
        <v>0</v>
      </c>
      <c r="BL143" s="12" t="s">
        <v>134</v>
      </c>
      <c r="BM143" s="12" t="s">
        <v>276</v>
      </c>
    </row>
    <row r="144" s="1" customFormat="1" ht="16.5" customHeight="1">
      <c r="B144" s="33"/>
      <c r="C144" s="206" t="s">
        <v>277</v>
      </c>
      <c r="D144" s="206" t="s">
        <v>216</v>
      </c>
      <c r="E144" s="207" t="s">
        <v>278</v>
      </c>
      <c r="F144" s="208" t="s">
        <v>279</v>
      </c>
      <c r="G144" s="209" t="s">
        <v>132</v>
      </c>
      <c r="H144" s="210">
        <v>10.371</v>
      </c>
      <c r="I144" s="211"/>
      <c r="J144" s="212">
        <f>ROUND(I144*H144,2)</f>
        <v>0</v>
      </c>
      <c r="K144" s="208" t="s">
        <v>1</v>
      </c>
      <c r="L144" s="213"/>
      <c r="M144" s="214" t="s">
        <v>1</v>
      </c>
      <c r="N144" s="215" t="s">
        <v>42</v>
      </c>
      <c r="O144" s="74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2" t="s">
        <v>163</v>
      </c>
      <c r="AT144" s="12" t="s">
        <v>216</v>
      </c>
      <c r="AU144" s="12" t="s">
        <v>135</v>
      </c>
      <c r="AY144" s="12" t="s">
        <v>126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2" t="s">
        <v>135</v>
      </c>
      <c r="BK144" s="205">
        <f>ROUND(I144*H144,2)</f>
        <v>0</v>
      </c>
      <c r="BL144" s="12" t="s">
        <v>134</v>
      </c>
      <c r="BM144" s="12" t="s">
        <v>280</v>
      </c>
    </row>
    <row r="145" s="1" customFormat="1" ht="16.5" customHeight="1">
      <c r="B145" s="33"/>
      <c r="C145" s="194" t="s">
        <v>281</v>
      </c>
      <c r="D145" s="194" t="s">
        <v>129</v>
      </c>
      <c r="E145" s="195" t="s">
        <v>282</v>
      </c>
      <c r="F145" s="196" t="s">
        <v>283</v>
      </c>
      <c r="G145" s="197" t="s">
        <v>284</v>
      </c>
      <c r="H145" s="216"/>
      <c r="I145" s="199"/>
      <c r="J145" s="200">
        <f>ROUND(I145*H145,2)</f>
        <v>0</v>
      </c>
      <c r="K145" s="196" t="s">
        <v>1</v>
      </c>
      <c r="L145" s="38"/>
      <c r="M145" s="201" t="s">
        <v>1</v>
      </c>
      <c r="N145" s="202" t="s">
        <v>42</v>
      </c>
      <c r="O145" s="74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2" t="s">
        <v>134</v>
      </c>
      <c r="AT145" s="12" t="s">
        <v>129</v>
      </c>
      <c r="AU145" s="12" t="s">
        <v>135</v>
      </c>
      <c r="AY145" s="12" t="s">
        <v>126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2" t="s">
        <v>135</v>
      </c>
      <c r="BK145" s="205">
        <f>ROUND(I145*H145,2)</f>
        <v>0</v>
      </c>
      <c r="BL145" s="12" t="s">
        <v>134</v>
      </c>
      <c r="BM145" s="12" t="s">
        <v>285</v>
      </c>
    </row>
    <row r="146" s="10" customFormat="1" ht="22.8" customHeight="1">
      <c r="B146" s="178"/>
      <c r="C146" s="179"/>
      <c r="D146" s="180" t="s">
        <v>69</v>
      </c>
      <c r="E146" s="192" t="s">
        <v>286</v>
      </c>
      <c r="F146" s="192" t="s">
        <v>287</v>
      </c>
      <c r="G146" s="179"/>
      <c r="H146" s="179"/>
      <c r="I146" s="182"/>
      <c r="J146" s="193">
        <f>BK146</f>
        <v>0</v>
      </c>
      <c r="K146" s="179"/>
      <c r="L146" s="184"/>
      <c r="M146" s="185"/>
      <c r="N146" s="186"/>
      <c r="O146" s="186"/>
      <c r="P146" s="187">
        <f>SUM(P147:P155)</f>
        <v>0</v>
      </c>
      <c r="Q146" s="186"/>
      <c r="R146" s="187">
        <f>SUM(R147:R155)</f>
        <v>0</v>
      </c>
      <c r="S146" s="186"/>
      <c r="T146" s="188">
        <f>SUM(T147:T155)</f>
        <v>0</v>
      </c>
      <c r="AR146" s="189" t="s">
        <v>75</v>
      </c>
      <c r="AT146" s="190" t="s">
        <v>69</v>
      </c>
      <c r="AU146" s="190" t="s">
        <v>75</v>
      </c>
      <c r="AY146" s="189" t="s">
        <v>126</v>
      </c>
      <c r="BK146" s="191">
        <f>SUM(BK147:BK155)</f>
        <v>0</v>
      </c>
    </row>
    <row r="147" s="1" customFormat="1" ht="16.5" customHeight="1">
      <c r="B147" s="33"/>
      <c r="C147" s="194" t="s">
        <v>288</v>
      </c>
      <c r="D147" s="194" t="s">
        <v>129</v>
      </c>
      <c r="E147" s="195" t="s">
        <v>289</v>
      </c>
      <c r="F147" s="196" t="s">
        <v>290</v>
      </c>
      <c r="G147" s="197" t="s">
        <v>178</v>
      </c>
      <c r="H147" s="198">
        <v>10</v>
      </c>
      <c r="I147" s="199"/>
      <c r="J147" s="200">
        <f>ROUND(I147*H147,2)</f>
        <v>0</v>
      </c>
      <c r="K147" s="196" t="s">
        <v>1</v>
      </c>
      <c r="L147" s="38"/>
      <c r="M147" s="201" t="s">
        <v>1</v>
      </c>
      <c r="N147" s="202" t="s">
        <v>42</v>
      </c>
      <c r="O147" s="74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2" t="s">
        <v>134</v>
      </c>
      <c r="AT147" s="12" t="s">
        <v>129</v>
      </c>
      <c r="AU147" s="12" t="s">
        <v>135</v>
      </c>
      <c r="AY147" s="12" t="s">
        <v>126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2" t="s">
        <v>135</v>
      </c>
      <c r="BK147" s="205">
        <f>ROUND(I147*H147,2)</f>
        <v>0</v>
      </c>
      <c r="BL147" s="12" t="s">
        <v>134</v>
      </c>
      <c r="BM147" s="12" t="s">
        <v>291</v>
      </c>
    </row>
    <row r="148" s="1" customFormat="1" ht="16.5" customHeight="1">
      <c r="B148" s="33"/>
      <c r="C148" s="194" t="s">
        <v>292</v>
      </c>
      <c r="D148" s="194" t="s">
        <v>129</v>
      </c>
      <c r="E148" s="195" t="s">
        <v>293</v>
      </c>
      <c r="F148" s="196" t="s">
        <v>294</v>
      </c>
      <c r="G148" s="197" t="s">
        <v>178</v>
      </c>
      <c r="H148" s="198">
        <v>2</v>
      </c>
      <c r="I148" s="199"/>
      <c r="J148" s="200">
        <f>ROUND(I148*H148,2)</f>
        <v>0</v>
      </c>
      <c r="K148" s="196" t="s">
        <v>1</v>
      </c>
      <c r="L148" s="38"/>
      <c r="M148" s="201" t="s">
        <v>1</v>
      </c>
      <c r="N148" s="202" t="s">
        <v>42</v>
      </c>
      <c r="O148" s="74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2" t="s">
        <v>134</v>
      </c>
      <c r="AT148" s="12" t="s">
        <v>129</v>
      </c>
      <c r="AU148" s="12" t="s">
        <v>135</v>
      </c>
      <c r="AY148" s="12" t="s">
        <v>126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2" t="s">
        <v>135</v>
      </c>
      <c r="BK148" s="205">
        <f>ROUND(I148*H148,2)</f>
        <v>0</v>
      </c>
      <c r="BL148" s="12" t="s">
        <v>134</v>
      </c>
      <c r="BM148" s="12" t="s">
        <v>295</v>
      </c>
    </row>
    <row r="149" s="1" customFormat="1" ht="16.5" customHeight="1">
      <c r="B149" s="33"/>
      <c r="C149" s="194" t="s">
        <v>296</v>
      </c>
      <c r="D149" s="194" t="s">
        <v>129</v>
      </c>
      <c r="E149" s="195" t="s">
        <v>297</v>
      </c>
      <c r="F149" s="196" t="s">
        <v>298</v>
      </c>
      <c r="G149" s="197" t="s">
        <v>219</v>
      </c>
      <c r="H149" s="198">
        <v>5</v>
      </c>
      <c r="I149" s="199"/>
      <c r="J149" s="200">
        <f>ROUND(I149*H149,2)</f>
        <v>0</v>
      </c>
      <c r="K149" s="196" t="s">
        <v>1</v>
      </c>
      <c r="L149" s="38"/>
      <c r="M149" s="201" t="s">
        <v>1</v>
      </c>
      <c r="N149" s="202" t="s">
        <v>42</v>
      </c>
      <c r="O149" s="74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2" t="s">
        <v>134</v>
      </c>
      <c r="AT149" s="12" t="s">
        <v>129</v>
      </c>
      <c r="AU149" s="12" t="s">
        <v>135</v>
      </c>
      <c r="AY149" s="12" t="s">
        <v>126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2" t="s">
        <v>135</v>
      </c>
      <c r="BK149" s="205">
        <f>ROUND(I149*H149,2)</f>
        <v>0</v>
      </c>
      <c r="BL149" s="12" t="s">
        <v>134</v>
      </c>
      <c r="BM149" s="12" t="s">
        <v>299</v>
      </c>
    </row>
    <row r="150" s="1" customFormat="1" ht="16.5" customHeight="1">
      <c r="B150" s="33"/>
      <c r="C150" s="194" t="s">
        <v>300</v>
      </c>
      <c r="D150" s="194" t="s">
        <v>129</v>
      </c>
      <c r="E150" s="195" t="s">
        <v>301</v>
      </c>
      <c r="F150" s="196" t="s">
        <v>302</v>
      </c>
      <c r="G150" s="197" t="s">
        <v>219</v>
      </c>
      <c r="H150" s="198">
        <v>1</v>
      </c>
      <c r="I150" s="199"/>
      <c r="J150" s="200">
        <f>ROUND(I150*H150,2)</f>
        <v>0</v>
      </c>
      <c r="K150" s="196" t="s">
        <v>1</v>
      </c>
      <c r="L150" s="38"/>
      <c r="M150" s="201" t="s">
        <v>1</v>
      </c>
      <c r="N150" s="202" t="s">
        <v>42</v>
      </c>
      <c r="O150" s="74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2" t="s">
        <v>134</v>
      </c>
      <c r="AT150" s="12" t="s">
        <v>129</v>
      </c>
      <c r="AU150" s="12" t="s">
        <v>135</v>
      </c>
      <c r="AY150" s="12" t="s">
        <v>126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2" t="s">
        <v>135</v>
      </c>
      <c r="BK150" s="205">
        <f>ROUND(I150*H150,2)</f>
        <v>0</v>
      </c>
      <c r="BL150" s="12" t="s">
        <v>134</v>
      </c>
      <c r="BM150" s="12" t="s">
        <v>303</v>
      </c>
    </row>
    <row r="151" s="1" customFormat="1" ht="16.5" customHeight="1">
      <c r="B151" s="33"/>
      <c r="C151" s="194" t="s">
        <v>304</v>
      </c>
      <c r="D151" s="194" t="s">
        <v>129</v>
      </c>
      <c r="E151" s="195" t="s">
        <v>305</v>
      </c>
      <c r="F151" s="196" t="s">
        <v>306</v>
      </c>
      <c r="G151" s="197" t="s">
        <v>219</v>
      </c>
      <c r="H151" s="198">
        <v>1</v>
      </c>
      <c r="I151" s="199"/>
      <c r="J151" s="200">
        <f>ROUND(I151*H151,2)</f>
        <v>0</v>
      </c>
      <c r="K151" s="196" t="s">
        <v>1</v>
      </c>
      <c r="L151" s="38"/>
      <c r="M151" s="201" t="s">
        <v>1</v>
      </c>
      <c r="N151" s="202" t="s">
        <v>42</v>
      </c>
      <c r="O151" s="74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2" t="s">
        <v>134</v>
      </c>
      <c r="AT151" s="12" t="s">
        <v>129</v>
      </c>
      <c r="AU151" s="12" t="s">
        <v>135</v>
      </c>
      <c r="AY151" s="12" t="s">
        <v>126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2" t="s">
        <v>135</v>
      </c>
      <c r="BK151" s="205">
        <f>ROUND(I151*H151,2)</f>
        <v>0</v>
      </c>
      <c r="BL151" s="12" t="s">
        <v>134</v>
      </c>
      <c r="BM151" s="12" t="s">
        <v>307</v>
      </c>
    </row>
    <row r="152" s="1" customFormat="1" ht="16.5" customHeight="1">
      <c r="B152" s="33"/>
      <c r="C152" s="194" t="s">
        <v>308</v>
      </c>
      <c r="D152" s="194" t="s">
        <v>129</v>
      </c>
      <c r="E152" s="195" t="s">
        <v>309</v>
      </c>
      <c r="F152" s="196" t="s">
        <v>310</v>
      </c>
      <c r="G152" s="197" t="s">
        <v>178</v>
      </c>
      <c r="H152" s="198">
        <v>12</v>
      </c>
      <c r="I152" s="199"/>
      <c r="J152" s="200">
        <f>ROUND(I152*H152,2)</f>
        <v>0</v>
      </c>
      <c r="K152" s="196" t="s">
        <v>1</v>
      </c>
      <c r="L152" s="38"/>
      <c r="M152" s="201" t="s">
        <v>1</v>
      </c>
      <c r="N152" s="202" t="s">
        <v>42</v>
      </c>
      <c r="O152" s="74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2" t="s">
        <v>134</v>
      </c>
      <c r="AT152" s="12" t="s">
        <v>129</v>
      </c>
      <c r="AU152" s="12" t="s">
        <v>135</v>
      </c>
      <c r="AY152" s="12" t="s">
        <v>126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2" t="s">
        <v>135</v>
      </c>
      <c r="BK152" s="205">
        <f>ROUND(I152*H152,2)</f>
        <v>0</v>
      </c>
      <c r="BL152" s="12" t="s">
        <v>134</v>
      </c>
      <c r="BM152" s="12" t="s">
        <v>311</v>
      </c>
    </row>
    <row r="153" s="1" customFormat="1" ht="22.5" customHeight="1">
      <c r="B153" s="33"/>
      <c r="C153" s="206" t="s">
        <v>312</v>
      </c>
      <c r="D153" s="206" t="s">
        <v>216</v>
      </c>
      <c r="E153" s="207" t="s">
        <v>313</v>
      </c>
      <c r="F153" s="208" t="s">
        <v>314</v>
      </c>
      <c r="G153" s="209" t="s">
        <v>219</v>
      </c>
      <c r="H153" s="210">
        <v>2</v>
      </c>
      <c r="I153" s="211"/>
      <c r="J153" s="212">
        <f>ROUND(I153*H153,2)</f>
        <v>0</v>
      </c>
      <c r="K153" s="208" t="s">
        <v>1</v>
      </c>
      <c r="L153" s="213"/>
      <c r="M153" s="214" t="s">
        <v>1</v>
      </c>
      <c r="N153" s="215" t="s">
        <v>42</v>
      </c>
      <c r="O153" s="74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2" t="s">
        <v>163</v>
      </c>
      <c r="AT153" s="12" t="s">
        <v>216</v>
      </c>
      <c r="AU153" s="12" t="s">
        <v>135</v>
      </c>
      <c r="AY153" s="12" t="s">
        <v>126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2" t="s">
        <v>135</v>
      </c>
      <c r="BK153" s="205">
        <f>ROUND(I153*H153,2)</f>
        <v>0</v>
      </c>
      <c r="BL153" s="12" t="s">
        <v>134</v>
      </c>
      <c r="BM153" s="12" t="s">
        <v>315</v>
      </c>
    </row>
    <row r="154" s="1" customFormat="1" ht="16.5" customHeight="1">
      <c r="B154" s="33"/>
      <c r="C154" s="194" t="s">
        <v>316</v>
      </c>
      <c r="D154" s="194" t="s">
        <v>129</v>
      </c>
      <c r="E154" s="195" t="s">
        <v>317</v>
      </c>
      <c r="F154" s="196" t="s">
        <v>318</v>
      </c>
      <c r="G154" s="197" t="s">
        <v>284</v>
      </c>
      <c r="H154" s="216"/>
      <c r="I154" s="199"/>
      <c r="J154" s="200">
        <f>ROUND(I154*H154,2)</f>
        <v>0</v>
      </c>
      <c r="K154" s="196" t="s">
        <v>1</v>
      </c>
      <c r="L154" s="38"/>
      <c r="M154" s="201" t="s">
        <v>1</v>
      </c>
      <c r="N154" s="202" t="s">
        <v>42</v>
      </c>
      <c r="O154" s="74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2" t="s">
        <v>134</v>
      </c>
      <c r="AT154" s="12" t="s">
        <v>129</v>
      </c>
      <c r="AU154" s="12" t="s">
        <v>135</v>
      </c>
      <c r="AY154" s="12" t="s">
        <v>126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2" t="s">
        <v>135</v>
      </c>
      <c r="BK154" s="205">
        <f>ROUND(I154*H154,2)</f>
        <v>0</v>
      </c>
      <c r="BL154" s="12" t="s">
        <v>134</v>
      </c>
      <c r="BM154" s="12" t="s">
        <v>319</v>
      </c>
    </row>
    <row r="155" s="1" customFormat="1" ht="16.5" customHeight="1">
      <c r="B155" s="33"/>
      <c r="C155" s="194" t="s">
        <v>320</v>
      </c>
      <c r="D155" s="194" t="s">
        <v>129</v>
      </c>
      <c r="E155" s="195" t="s">
        <v>321</v>
      </c>
      <c r="F155" s="196" t="s">
        <v>322</v>
      </c>
      <c r="G155" s="197" t="s">
        <v>284</v>
      </c>
      <c r="H155" s="216"/>
      <c r="I155" s="199"/>
      <c r="J155" s="200">
        <f>ROUND(I155*H155,2)</f>
        <v>0</v>
      </c>
      <c r="K155" s="196" t="s">
        <v>1</v>
      </c>
      <c r="L155" s="38"/>
      <c r="M155" s="201" t="s">
        <v>1</v>
      </c>
      <c r="N155" s="202" t="s">
        <v>42</v>
      </c>
      <c r="O155" s="74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2" t="s">
        <v>134</v>
      </c>
      <c r="AT155" s="12" t="s">
        <v>129</v>
      </c>
      <c r="AU155" s="12" t="s">
        <v>135</v>
      </c>
      <c r="AY155" s="12" t="s">
        <v>126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2" t="s">
        <v>135</v>
      </c>
      <c r="BK155" s="205">
        <f>ROUND(I155*H155,2)</f>
        <v>0</v>
      </c>
      <c r="BL155" s="12" t="s">
        <v>134</v>
      </c>
      <c r="BM155" s="12" t="s">
        <v>323</v>
      </c>
    </row>
    <row r="156" s="10" customFormat="1" ht="22.8" customHeight="1">
      <c r="B156" s="178"/>
      <c r="C156" s="179"/>
      <c r="D156" s="180" t="s">
        <v>69</v>
      </c>
      <c r="E156" s="192" t="s">
        <v>324</v>
      </c>
      <c r="F156" s="192" t="s">
        <v>325</v>
      </c>
      <c r="G156" s="179"/>
      <c r="H156" s="179"/>
      <c r="I156" s="182"/>
      <c r="J156" s="193">
        <f>BK156</f>
        <v>0</v>
      </c>
      <c r="K156" s="179"/>
      <c r="L156" s="184"/>
      <c r="M156" s="185"/>
      <c r="N156" s="186"/>
      <c r="O156" s="186"/>
      <c r="P156" s="187">
        <f>SUM(P157:P163)</f>
        <v>0</v>
      </c>
      <c r="Q156" s="186"/>
      <c r="R156" s="187">
        <f>SUM(R157:R163)</f>
        <v>0</v>
      </c>
      <c r="S156" s="186"/>
      <c r="T156" s="188">
        <f>SUM(T157:T163)</f>
        <v>0</v>
      </c>
      <c r="AR156" s="189" t="s">
        <v>75</v>
      </c>
      <c r="AT156" s="190" t="s">
        <v>69</v>
      </c>
      <c r="AU156" s="190" t="s">
        <v>75</v>
      </c>
      <c r="AY156" s="189" t="s">
        <v>126</v>
      </c>
      <c r="BK156" s="191">
        <f>SUM(BK157:BK163)</f>
        <v>0</v>
      </c>
    </row>
    <row r="157" s="1" customFormat="1" ht="16.5" customHeight="1">
      <c r="B157" s="33"/>
      <c r="C157" s="194" t="s">
        <v>326</v>
      </c>
      <c r="D157" s="194" t="s">
        <v>129</v>
      </c>
      <c r="E157" s="195" t="s">
        <v>327</v>
      </c>
      <c r="F157" s="196" t="s">
        <v>328</v>
      </c>
      <c r="G157" s="197" t="s">
        <v>178</v>
      </c>
      <c r="H157" s="198">
        <v>18</v>
      </c>
      <c r="I157" s="199"/>
      <c r="J157" s="200">
        <f>ROUND(I157*H157,2)</f>
        <v>0</v>
      </c>
      <c r="K157" s="196" t="s">
        <v>1</v>
      </c>
      <c r="L157" s="38"/>
      <c r="M157" s="201" t="s">
        <v>1</v>
      </c>
      <c r="N157" s="202" t="s">
        <v>42</v>
      </c>
      <c r="O157" s="74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2" t="s">
        <v>134</v>
      </c>
      <c r="AT157" s="12" t="s">
        <v>129</v>
      </c>
      <c r="AU157" s="12" t="s">
        <v>135</v>
      </c>
      <c r="AY157" s="12" t="s">
        <v>126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2" t="s">
        <v>135</v>
      </c>
      <c r="BK157" s="205">
        <f>ROUND(I157*H157,2)</f>
        <v>0</v>
      </c>
      <c r="BL157" s="12" t="s">
        <v>134</v>
      </c>
      <c r="BM157" s="12" t="s">
        <v>329</v>
      </c>
    </row>
    <row r="158" s="1" customFormat="1" ht="16.5" customHeight="1">
      <c r="B158" s="33"/>
      <c r="C158" s="194" t="s">
        <v>330</v>
      </c>
      <c r="D158" s="194" t="s">
        <v>129</v>
      </c>
      <c r="E158" s="195" t="s">
        <v>331</v>
      </c>
      <c r="F158" s="196" t="s">
        <v>332</v>
      </c>
      <c r="G158" s="197" t="s">
        <v>178</v>
      </c>
      <c r="H158" s="198">
        <v>10</v>
      </c>
      <c r="I158" s="199"/>
      <c r="J158" s="200">
        <f>ROUND(I158*H158,2)</f>
        <v>0</v>
      </c>
      <c r="K158" s="196" t="s">
        <v>1</v>
      </c>
      <c r="L158" s="38"/>
      <c r="M158" s="201" t="s">
        <v>1</v>
      </c>
      <c r="N158" s="202" t="s">
        <v>42</v>
      </c>
      <c r="O158" s="74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2" t="s">
        <v>134</v>
      </c>
      <c r="AT158" s="12" t="s">
        <v>129</v>
      </c>
      <c r="AU158" s="12" t="s">
        <v>135</v>
      </c>
      <c r="AY158" s="12" t="s">
        <v>126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2" t="s">
        <v>135</v>
      </c>
      <c r="BK158" s="205">
        <f>ROUND(I158*H158,2)</f>
        <v>0</v>
      </c>
      <c r="BL158" s="12" t="s">
        <v>134</v>
      </c>
      <c r="BM158" s="12" t="s">
        <v>333</v>
      </c>
    </row>
    <row r="159" s="1" customFormat="1" ht="16.5" customHeight="1">
      <c r="B159" s="33"/>
      <c r="C159" s="194" t="s">
        <v>334</v>
      </c>
      <c r="D159" s="194" t="s">
        <v>129</v>
      </c>
      <c r="E159" s="195" t="s">
        <v>335</v>
      </c>
      <c r="F159" s="196" t="s">
        <v>336</v>
      </c>
      <c r="G159" s="197" t="s">
        <v>178</v>
      </c>
      <c r="H159" s="198">
        <v>8</v>
      </c>
      <c r="I159" s="199"/>
      <c r="J159" s="200">
        <f>ROUND(I159*H159,2)</f>
        <v>0</v>
      </c>
      <c r="K159" s="196" t="s">
        <v>1</v>
      </c>
      <c r="L159" s="38"/>
      <c r="M159" s="201" t="s">
        <v>1</v>
      </c>
      <c r="N159" s="202" t="s">
        <v>42</v>
      </c>
      <c r="O159" s="74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2" t="s">
        <v>134</v>
      </c>
      <c r="AT159" s="12" t="s">
        <v>129</v>
      </c>
      <c r="AU159" s="12" t="s">
        <v>135</v>
      </c>
      <c r="AY159" s="12" t="s">
        <v>126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2" t="s">
        <v>135</v>
      </c>
      <c r="BK159" s="205">
        <f>ROUND(I159*H159,2)</f>
        <v>0</v>
      </c>
      <c r="BL159" s="12" t="s">
        <v>134</v>
      </c>
      <c r="BM159" s="12" t="s">
        <v>337</v>
      </c>
    </row>
    <row r="160" s="1" customFormat="1" ht="16.5" customHeight="1">
      <c r="B160" s="33"/>
      <c r="C160" s="194" t="s">
        <v>338</v>
      </c>
      <c r="D160" s="194" t="s">
        <v>129</v>
      </c>
      <c r="E160" s="195" t="s">
        <v>339</v>
      </c>
      <c r="F160" s="196" t="s">
        <v>340</v>
      </c>
      <c r="G160" s="197" t="s">
        <v>219</v>
      </c>
      <c r="H160" s="198">
        <v>10</v>
      </c>
      <c r="I160" s="199"/>
      <c r="J160" s="200">
        <f>ROUND(I160*H160,2)</f>
        <v>0</v>
      </c>
      <c r="K160" s="196" t="s">
        <v>1</v>
      </c>
      <c r="L160" s="38"/>
      <c r="M160" s="201" t="s">
        <v>1</v>
      </c>
      <c r="N160" s="202" t="s">
        <v>42</v>
      </c>
      <c r="O160" s="74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AR160" s="12" t="s">
        <v>134</v>
      </c>
      <c r="AT160" s="12" t="s">
        <v>129</v>
      </c>
      <c r="AU160" s="12" t="s">
        <v>135</v>
      </c>
      <c r="AY160" s="12" t="s">
        <v>126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2" t="s">
        <v>135</v>
      </c>
      <c r="BK160" s="205">
        <f>ROUND(I160*H160,2)</f>
        <v>0</v>
      </c>
      <c r="BL160" s="12" t="s">
        <v>134</v>
      </c>
      <c r="BM160" s="12" t="s">
        <v>341</v>
      </c>
    </row>
    <row r="161" s="1" customFormat="1" ht="16.5" customHeight="1">
      <c r="B161" s="33"/>
      <c r="C161" s="194" t="s">
        <v>342</v>
      </c>
      <c r="D161" s="194" t="s">
        <v>129</v>
      </c>
      <c r="E161" s="195" t="s">
        <v>343</v>
      </c>
      <c r="F161" s="196" t="s">
        <v>344</v>
      </c>
      <c r="G161" s="197" t="s">
        <v>178</v>
      </c>
      <c r="H161" s="198">
        <v>18</v>
      </c>
      <c r="I161" s="199"/>
      <c r="J161" s="200">
        <f>ROUND(I161*H161,2)</f>
        <v>0</v>
      </c>
      <c r="K161" s="196" t="s">
        <v>1</v>
      </c>
      <c r="L161" s="38"/>
      <c r="M161" s="201" t="s">
        <v>1</v>
      </c>
      <c r="N161" s="202" t="s">
        <v>42</v>
      </c>
      <c r="O161" s="74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2" t="s">
        <v>134</v>
      </c>
      <c r="AT161" s="12" t="s">
        <v>129</v>
      </c>
      <c r="AU161" s="12" t="s">
        <v>135</v>
      </c>
      <c r="AY161" s="12" t="s">
        <v>126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2" t="s">
        <v>135</v>
      </c>
      <c r="BK161" s="205">
        <f>ROUND(I161*H161,2)</f>
        <v>0</v>
      </c>
      <c r="BL161" s="12" t="s">
        <v>134</v>
      </c>
      <c r="BM161" s="12" t="s">
        <v>345</v>
      </c>
    </row>
    <row r="162" s="1" customFormat="1" ht="16.5" customHeight="1">
      <c r="B162" s="33"/>
      <c r="C162" s="194" t="s">
        <v>346</v>
      </c>
      <c r="D162" s="194" t="s">
        <v>129</v>
      </c>
      <c r="E162" s="195" t="s">
        <v>347</v>
      </c>
      <c r="F162" s="196" t="s">
        <v>348</v>
      </c>
      <c r="G162" s="197" t="s">
        <v>284</v>
      </c>
      <c r="H162" s="216"/>
      <c r="I162" s="199"/>
      <c r="J162" s="200">
        <f>ROUND(I162*H162,2)</f>
        <v>0</v>
      </c>
      <c r="K162" s="196" t="s">
        <v>1</v>
      </c>
      <c r="L162" s="38"/>
      <c r="M162" s="201" t="s">
        <v>1</v>
      </c>
      <c r="N162" s="202" t="s">
        <v>42</v>
      </c>
      <c r="O162" s="74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2" t="s">
        <v>134</v>
      </c>
      <c r="AT162" s="12" t="s">
        <v>129</v>
      </c>
      <c r="AU162" s="12" t="s">
        <v>135</v>
      </c>
      <c r="AY162" s="12" t="s">
        <v>126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2" t="s">
        <v>135</v>
      </c>
      <c r="BK162" s="205">
        <f>ROUND(I162*H162,2)</f>
        <v>0</v>
      </c>
      <c r="BL162" s="12" t="s">
        <v>134</v>
      </c>
      <c r="BM162" s="12" t="s">
        <v>349</v>
      </c>
    </row>
    <row r="163" s="1" customFormat="1" ht="16.5" customHeight="1">
      <c r="B163" s="33"/>
      <c r="C163" s="194" t="s">
        <v>350</v>
      </c>
      <c r="D163" s="194" t="s">
        <v>129</v>
      </c>
      <c r="E163" s="195" t="s">
        <v>351</v>
      </c>
      <c r="F163" s="196" t="s">
        <v>352</v>
      </c>
      <c r="G163" s="197" t="s">
        <v>284</v>
      </c>
      <c r="H163" s="216"/>
      <c r="I163" s="199"/>
      <c r="J163" s="200">
        <f>ROUND(I163*H163,2)</f>
        <v>0</v>
      </c>
      <c r="K163" s="196" t="s">
        <v>1</v>
      </c>
      <c r="L163" s="38"/>
      <c r="M163" s="201" t="s">
        <v>1</v>
      </c>
      <c r="N163" s="202" t="s">
        <v>42</v>
      </c>
      <c r="O163" s="74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2" t="s">
        <v>134</v>
      </c>
      <c r="AT163" s="12" t="s">
        <v>129</v>
      </c>
      <c r="AU163" s="12" t="s">
        <v>135</v>
      </c>
      <c r="AY163" s="12" t="s">
        <v>126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2" t="s">
        <v>135</v>
      </c>
      <c r="BK163" s="205">
        <f>ROUND(I163*H163,2)</f>
        <v>0</v>
      </c>
      <c r="BL163" s="12" t="s">
        <v>134</v>
      </c>
      <c r="BM163" s="12" t="s">
        <v>353</v>
      </c>
    </row>
    <row r="164" s="10" customFormat="1" ht="22.8" customHeight="1">
      <c r="B164" s="178"/>
      <c r="C164" s="179"/>
      <c r="D164" s="180" t="s">
        <v>69</v>
      </c>
      <c r="E164" s="192" t="s">
        <v>354</v>
      </c>
      <c r="F164" s="192" t="s">
        <v>355</v>
      </c>
      <c r="G164" s="179"/>
      <c r="H164" s="179"/>
      <c r="I164" s="182"/>
      <c r="J164" s="193">
        <f>BK164</f>
        <v>0</v>
      </c>
      <c r="K164" s="179"/>
      <c r="L164" s="184"/>
      <c r="M164" s="185"/>
      <c r="N164" s="186"/>
      <c r="O164" s="186"/>
      <c r="P164" s="187">
        <f>SUM(P165:P184)</f>
        <v>0</v>
      </c>
      <c r="Q164" s="186"/>
      <c r="R164" s="187">
        <f>SUM(R165:R184)</f>
        <v>0</v>
      </c>
      <c r="S164" s="186"/>
      <c r="T164" s="188">
        <f>SUM(T165:T184)</f>
        <v>0</v>
      </c>
      <c r="AR164" s="189" t="s">
        <v>75</v>
      </c>
      <c r="AT164" s="190" t="s">
        <v>69</v>
      </c>
      <c r="AU164" s="190" t="s">
        <v>75</v>
      </c>
      <c r="AY164" s="189" t="s">
        <v>126</v>
      </c>
      <c r="BK164" s="191">
        <f>SUM(BK165:BK184)</f>
        <v>0</v>
      </c>
    </row>
    <row r="165" s="1" customFormat="1" ht="16.5" customHeight="1">
      <c r="B165" s="33"/>
      <c r="C165" s="194" t="s">
        <v>356</v>
      </c>
      <c r="D165" s="194" t="s">
        <v>129</v>
      </c>
      <c r="E165" s="195" t="s">
        <v>357</v>
      </c>
      <c r="F165" s="196" t="s">
        <v>358</v>
      </c>
      <c r="G165" s="197" t="s">
        <v>359</v>
      </c>
      <c r="H165" s="198">
        <v>1</v>
      </c>
      <c r="I165" s="199"/>
      <c r="J165" s="200">
        <f>ROUND(I165*H165,2)</f>
        <v>0</v>
      </c>
      <c r="K165" s="196" t="s">
        <v>1</v>
      </c>
      <c r="L165" s="38"/>
      <c r="M165" s="201" t="s">
        <v>1</v>
      </c>
      <c r="N165" s="202" t="s">
        <v>42</v>
      </c>
      <c r="O165" s="74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2" t="s">
        <v>134</v>
      </c>
      <c r="AT165" s="12" t="s">
        <v>129</v>
      </c>
      <c r="AU165" s="12" t="s">
        <v>135</v>
      </c>
      <c r="AY165" s="12" t="s">
        <v>126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2" t="s">
        <v>135</v>
      </c>
      <c r="BK165" s="205">
        <f>ROUND(I165*H165,2)</f>
        <v>0</v>
      </c>
      <c r="BL165" s="12" t="s">
        <v>134</v>
      </c>
      <c r="BM165" s="12" t="s">
        <v>360</v>
      </c>
    </row>
    <row r="166" s="1" customFormat="1" ht="16.5" customHeight="1">
      <c r="B166" s="33"/>
      <c r="C166" s="194" t="s">
        <v>361</v>
      </c>
      <c r="D166" s="194" t="s">
        <v>129</v>
      </c>
      <c r="E166" s="195" t="s">
        <v>362</v>
      </c>
      <c r="F166" s="196" t="s">
        <v>363</v>
      </c>
      <c r="G166" s="197" t="s">
        <v>219</v>
      </c>
      <c r="H166" s="198">
        <v>1</v>
      </c>
      <c r="I166" s="199"/>
      <c r="J166" s="200">
        <f>ROUND(I166*H166,2)</f>
        <v>0</v>
      </c>
      <c r="K166" s="196" t="s">
        <v>1</v>
      </c>
      <c r="L166" s="38"/>
      <c r="M166" s="201" t="s">
        <v>1</v>
      </c>
      <c r="N166" s="202" t="s">
        <v>42</v>
      </c>
      <c r="O166" s="74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2" t="s">
        <v>134</v>
      </c>
      <c r="AT166" s="12" t="s">
        <v>129</v>
      </c>
      <c r="AU166" s="12" t="s">
        <v>135</v>
      </c>
      <c r="AY166" s="12" t="s">
        <v>126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2" t="s">
        <v>135</v>
      </c>
      <c r="BK166" s="205">
        <f>ROUND(I166*H166,2)</f>
        <v>0</v>
      </c>
      <c r="BL166" s="12" t="s">
        <v>134</v>
      </c>
      <c r="BM166" s="12" t="s">
        <v>364</v>
      </c>
    </row>
    <row r="167" s="1" customFormat="1" ht="22.5" customHeight="1">
      <c r="B167" s="33"/>
      <c r="C167" s="194" t="s">
        <v>365</v>
      </c>
      <c r="D167" s="194" t="s">
        <v>129</v>
      </c>
      <c r="E167" s="195" t="s">
        <v>366</v>
      </c>
      <c r="F167" s="196" t="s">
        <v>367</v>
      </c>
      <c r="G167" s="197" t="s">
        <v>219</v>
      </c>
      <c r="H167" s="198">
        <v>1</v>
      </c>
      <c r="I167" s="199"/>
      <c r="J167" s="200">
        <f>ROUND(I167*H167,2)</f>
        <v>0</v>
      </c>
      <c r="K167" s="196" t="s">
        <v>1</v>
      </c>
      <c r="L167" s="38"/>
      <c r="M167" s="201" t="s">
        <v>1</v>
      </c>
      <c r="N167" s="202" t="s">
        <v>42</v>
      </c>
      <c r="O167" s="74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2" t="s">
        <v>134</v>
      </c>
      <c r="AT167" s="12" t="s">
        <v>129</v>
      </c>
      <c r="AU167" s="12" t="s">
        <v>135</v>
      </c>
      <c r="AY167" s="12" t="s">
        <v>126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2" t="s">
        <v>135</v>
      </c>
      <c r="BK167" s="205">
        <f>ROUND(I167*H167,2)</f>
        <v>0</v>
      </c>
      <c r="BL167" s="12" t="s">
        <v>134</v>
      </c>
      <c r="BM167" s="12" t="s">
        <v>368</v>
      </c>
    </row>
    <row r="168" s="1" customFormat="1" ht="22.5" customHeight="1">
      <c r="B168" s="33"/>
      <c r="C168" s="194" t="s">
        <v>369</v>
      </c>
      <c r="D168" s="194" t="s">
        <v>129</v>
      </c>
      <c r="E168" s="195" t="s">
        <v>370</v>
      </c>
      <c r="F168" s="196" t="s">
        <v>371</v>
      </c>
      <c r="G168" s="197" t="s">
        <v>219</v>
      </c>
      <c r="H168" s="198">
        <v>1</v>
      </c>
      <c r="I168" s="199"/>
      <c r="J168" s="200">
        <f>ROUND(I168*H168,2)</f>
        <v>0</v>
      </c>
      <c r="K168" s="196" t="s">
        <v>1</v>
      </c>
      <c r="L168" s="38"/>
      <c r="M168" s="201" t="s">
        <v>1</v>
      </c>
      <c r="N168" s="202" t="s">
        <v>42</v>
      </c>
      <c r="O168" s="74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2" t="s">
        <v>134</v>
      </c>
      <c r="AT168" s="12" t="s">
        <v>129</v>
      </c>
      <c r="AU168" s="12" t="s">
        <v>135</v>
      </c>
      <c r="AY168" s="12" t="s">
        <v>126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2" t="s">
        <v>135</v>
      </c>
      <c r="BK168" s="205">
        <f>ROUND(I168*H168,2)</f>
        <v>0</v>
      </c>
      <c r="BL168" s="12" t="s">
        <v>134</v>
      </c>
      <c r="BM168" s="12" t="s">
        <v>372</v>
      </c>
    </row>
    <row r="169" s="1" customFormat="1" ht="16.5" customHeight="1">
      <c r="B169" s="33"/>
      <c r="C169" s="194" t="s">
        <v>373</v>
      </c>
      <c r="D169" s="194" t="s">
        <v>129</v>
      </c>
      <c r="E169" s="195" t="s">
        <v>374</v>
      </c>
      <c r="F169" s="196" t="s">
        <v>375</v>
      </c>
      <c r="G169" s="197" t="s">
        <v>359</v>
      </c>
      <c r="H169" s="198">
        <v>1</v>
      </c>
      <c r="I169" s="199"/>
      <c r="J169" s="200">
        <f>ROUND(I169*H169,2)</f>
        <v>0</v>
      </c>
      <c r="K169" s="196" t="s">
        <v>1</v>
      </c>
      <c r="L169" s="38"/>
      <c r="M169" s="201" t="s">
        <v>1</v>
      </c>
      <c r="N169" s="202" t="s">
        <v>42</v>
      </c>
      <c r="O169" s="74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2" t="s">
        <v>134</v>
      </c>
      <c r="AT169" s="12" t="s">
        <v>129</v>
      </c>
      <c r="AU169" s="12" t="s">
        <v>135</v>
      </c>
      <c r="AY169" s="12" t="s">
        <v>126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2" t="s">
        <v>135</v>
      </c>
      <c r="BK169" s="205">
        <f>ROUND(I169*H169,2)</f>
        <v>0</v>
      </c>
      <c r="BL169" s="12" t="s">
        <v>134</v>
      </c>
      <c r="BM169" s="12" t="s">
        <v>376</v>
      </c>
    </row>
    <row r="170" s="1" customFormat="1" ht="16.5" customHeight="1">
      <c r="B170" s="33"/>
      <c r="C170" s="194" t="s">
        <v>377</v>
      </c>
      <c r="D170" s="194" t="s">
        <v>129</v>
      </c>
      <c r="E170" s="195" t="s">
        <v>378</v>
      </c>
      <c r="F170" s="196" t="s">
        <v>379</v>
      </c>
      <c r="G170" s="197" t="s">
        <v>359</v>
      </c>
      <c r="H170" s="198">
        <v>1</v>
      </c>
      <c r="I170" s="199"/>
      <c r="J170" s="200">
        <f>ROUND(I170*H170,2)</f>
        <v>0</v>
      </c>
      <c r="K170" s="196" t="s">
        <v>1</v>
      </c>
      <c r="L170" s="38"/>
      <c r="M170" s="201" t="s">
        <v>1</v>
      </c>
      <c r="N170" s="202" t="s">
        <v>42</v>
      </c>
      <c r="O170" s="74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2" t="s">
        <v>134</v>
      </c>
      <c r="AT170" s="12" t="s">
        <v>129</v>
      </c>
      <c r="AU170" s="12" t="s">
        <v>135</v>
      </c>
      <c r="AY170" s="12" t="s">
        <v>126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2" t="s">
        <v>135</v>
      </c>
      <c r="BK170" s="205">
        <f>ROUND(I170*H170,2)</f>
        <v>0</v>
      </c>
      <c r="BL170" s="12" t="s">
        <v>134</v>
      </c>
      <c r="BM170" s="12" t="s">
        <v>380</v>
      </c>
    </row>
    <row r="171" s="1" customFormat="1" ht="16.5" customHeight="1">
      <c r="B171" s="33"/>
      <c r="C171" s="194" t="s">
        <v>381</v>
      </c>
      <c r="D171" s="194" t="s">
        <v>129</v>
      </c>
      <c r="E171" s="195" t="s">
        <v>382</v>
      </c>
      <c r="F171" s="196" t="s">
        <v>383</v>
      </c>
      <c r="G171" s="197" t="s">
        <v>359</v>
      </c>
      <c r="H171" s="198">
        <v>1</v>
      </c>
      <c r="I171" s="199"/>
      <c r="J171" s="200">
        <f>ROUND(I171*H171,2)</f>
        <v>0</v>
      </c>
      <c r="K171" s="196" t="s">
        <v>1</v>
      </c>
      <c r="L171" s="38"/>
      <c r="M171" s="201" t="s">
        <v>1</v>
      </c>
      <c r="N171" s="202" t="s">
        <v>42</v>
      </c>
      <c r="O171" s="74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2" t="s">
        <v>134</v>
      </c>
      <c r="AT171" s="12" t="s">
        <v>129</v>
      </c>
      <c r="AU171" s="12" t="s">
        <v>135</v>
      </c>
      <c r="AY171" s="12" t="s">
        <v>126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2" t="s">
        <v>135</v>
      </c>
      <c r="BK171" s="205">
        <f>ROUND(I171*H171,2)</f>
        <v>0</v>
      </c>
      <c r="BL171" s="12" t="s">
        <v>134</v>
      </c>
      <c r="BM171" s="12" t="s">
        <v>384</v>
      </c>
    </row>
    <row r="172" s="1" customFormat="1" ht="16.5" customHeight="1">
      <c r="B172" s="33"/>
      <c r="C172" s="194" t="s">
        <v>385</v>
      </c>
      <c r="D172" s="194" t="s">
        <v>129</v>
      </c>
      <c r="E172" s="195" t="s">
        <v>386</v>
      </c>
      <c r="F172" s="196" t="s">
        <v>387</v>
      </c>
      <c r="G172" s="197" t="s">
        <v>359</v>
      </c>
      <c r="H172" s="198">
        <v>1</v>
      </c>
      <c r="I172" s="199"/>
      <c r="J172" s="200">
        <f>ROUND(I172*H172,2)</f>
        <v>0</v>
      </c>
      <c r="K172" s="196" t="s">
        <v>1</v>
      </c>
      <c r="L172" s="38"/>
      <c r="M172" s="201" t="s">
        <v>1</v>
      </c>
      <c r="N172" s="202" t="s">
        <v>42</v>
      </c>
      <c r="O172" s="74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2" t="s">
        <v>134</v>
      </c>
      <c r="AT172" s="12" t="s">
        <v>129</v>
      </c>
      <c r="AU172" s="12" t="s">
        <v>135</v>
      </c>
      <c r="AY172" s="12" t="s">
        <v>126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2" t="s">
        <v>135</v>
      </c>
      <c r="BK172" s="205">
        <f>ROUND(I172*H172,2)</f>
        <v>0</v>
      </c>
      <c r="BL172" s="12" t="s">
        <v>134</v>
      </c>
      <c r="BM172" s="12" t="s">
        <v>388</v>
      </c>
    </row>
    <row r="173" s="1" customFormat="1" ht="16.5" customHeight="1">
      <c r="B173" s="33"/>
      <c r="C173" s="194" t="s">
        <v>389</v>
      </c>
      <c r="D173" s="194" t="s">
        <v>129</v>
      </c>
      <c r="E173" s="195" t="s">
        <v>390</v>
      </c>
      <c r="F173" s="196" t="s">
        <v>391</v>
      </c>
      <c r="G173" s="197" t="s">
        <v>359</v>
      </c>
      <c r="H173" s="198">
        <v>1</v>
      </c>
      <c r="I173" s="199"/>
      <c r="J173" s="200">
        <f>ROUND(I173*H173,2)</f>
        <v>0</v>
      </c>
      <c r="K173" s="196" t="s">
        <v>1</v>
      </c>
      <c r="L173" s="38"/>
      <c r="M173" s="201" t="s">
        <v>1</v>
      </c>
      <c r="N173" s="202" t="s">
        <v>42</v>
      </c>
      <c r="O173" s="74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2" t="s">
        <v>134</v>
      </c>
      <c r="AT173" s="12" t="s">
        <v>129</v>
      </c>
      <c r="AU173" s="12" t="s">
        <v>135</v>
      </c>
      <c r="AY173" s="12" t="s">
        <v>126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2" t="s">
        <v>135</v>
      </c>
      <c r="BK173" s="205">
        <f>ROUND(I173*H173,2)</f>
        <v>0</v>
      </c>
      <c r="BL173" s="12" t="s">
        <v>134</v>
      </c>
      <c r="BM173" s="12" t="s">
        <v>392</v>
      </c>
    </row>
    <row r="174" s="1" customFormat="1" ht="16.5" customHeight="1">
      <c r="B174" s="33"/>
      <c r="C174" s="194" t="s">
        <v>393</v>
      </c>
      <c r="D174" s="194" t="s">
        <v>129</v>
      </c>
      <c r="E174" s="195" t="s">
        <v>394</v>
      </c>
      <c r="F174" s="196" t="s">
        <v>395</v>
      </c>
      <c r="G174" s="197" t="s">
        <v>159</v>
      </c>
      <c r="H174" s="198">
        <v>1</v>
      </c>
      <c r="I174" s="199"/>
      <c r="J174" s="200">
        <f>ROUND(I174*H174,2)</f>
        <v>0</v>
      </c>
      <c r="K174" s="196" t="s">
        <v>1</v>
      </c>
      <c r="L174" s="38"/>
      <c r="M174" s="201" t="s">
        <v>1</v>
      </c>
      <c r="N174" s="202" t="s">
        <v>42</v>
      </c>
      <c r="O174" s="74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2" t="s">
        <v>134</v>
      </c>
      <c r="AT174" s="12" t="s">
        <v>129</v>
      </c>
      <c r="AU174" s="12" t="s">
        <v>135</v>
      </c>
      <c r="AY174" s="12" t="s">
        <v>126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2" t="s">
        <v>135</v>
      </c>
      <c r="BK174" s="205">
        <f>ROUND(I174*H174,2)</f>
        <v>0</v>
      </c>
      <c r="BL174" s="12" t="s">
        <v>134</v>
      </c>
      <c r="BM174" s="12" t="s">
        <v>396</v>
      </c>
    </row>
    <row r="175" s="1" customFormat="1" ht="16.5" customHeight="1">
      <c r="B175" s="33"/>
      <c r="C175" s="194" t="s">
        <v>397</v>
      </c>
      <c r="D175" s="194" t="s">
        <v>129</v>
      </c>
      <c r="E175" s="195" t="s">
        <v>398</v>
      </c>
      <c r="F175" s="196" t="s">
        <v>399</v>
      </c>
      <c r="G175" s="197" t="s">
        <v>400</v>
      </c>
      <c r="H175" s="198">
        <v>1</v>
      </c>
      <c r="I175" s="199"/>
      <c r="J175" s="200">
        <f>ROUND(I175*H175,2)</f>
        <v>0</v>
      </c>
      <c r="K175" s="196" t="s">
        <v>1</v>
      </c>
      <c r="L175" s="38"/>
      <c r="M175" s="201" t="s">
        <v>1</v>
      </c>
      <c r="N175" s="202" t="s">
        <v>42</v>
      </c>
      <c r="O175" s="74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2" t="s">
        <v>134</v>
      </c>
      <c r="AT175" s="12" t="s">
        <v>129</v>
      </c>
      <c r="AU175" s="12" t="s">
        <v>135</v>
      </c>
      <c r="AY175" s="12" t="s">
        <v>126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2" t="s">
        <v>135</v>
      </c>
      <c r="BK175" s="205">
        <f>ROUND(I175*H175,2)</f>
        <v>0</v>
      </c>
      <c r="BL175" s="12" t="s">
        <v>134</v>
      </c>
      <c r="BM175" s="12" t="s">
        <v>401</v>
      </c>
    </row>
    <row r="176" s="1" customFormat="1" ht="16.5" customHeight="1">
      <c r="B176" s="33"/>
      <c r="C176" s="194" t="s">
        <v>402</v>
      </c>
      <c r="D176" s="194" t="s">
        <v>129</v>
      </c>
      <c r="E176" s="195" t="s">
        <v>403</v>
      </c>
      <c r="F176" s="196" t="s">
        <v>404</v>
      </c>
      <c r="G176" s="197" t="s">
        <v>159</v>
      </c>
      <c r="H176" s="198">
        <v>1</v>
      </c>
      <c r="I176" s="199"/>
      <c r="J176" s="200">
        <f>ROUND(I176*H176,2)</f>
        <v>0</v>
      </c>
      <c r="K176" s="196" t="s">
        <v>1</v>
      </c>
      <c r="L176" s="38"/>
      <c r="M176" s="201" t="s">
        <v>1</v>
      </c>
      <c r="N176" s="202" t="s">
        <v>42</v>
      </c>
      <c r="O176" s="74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2" t="s">
        <v>134</v>
      </c>
      <c r="AT176" s="12" t="s">
        <v>129</v>
      </c>
      <c r="AU176" s="12" t="s">
        <v>135</v>
      </c>
      <c r="AY176" s="12" t="s">
        <v>126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2" t="s">
        <v>135</v>
      </c>
      <c r="BK176" s="205">
        <f>ROUND(I176*H176,2)</f>
        <v>0</v>
      </c>
      <c r="BL176" s="12" t="s">
        <v>134</v>
      </c>
      <c r="BM176" s="12" t="s">
        <v>405</v>
      </c>
    </row>
    <row r="177" s="1" customFormat="1" ht="16.5" customHeight="1">
      <c r="B177" s="33"/>
      <c r="C177" s="194" t="s">
        <v>406</v>
      </c>
      <c r="D177" s="194" t="s">
        <v>129</v>
      </c>
      <c r="E177" s="195" t="s">
        <v>407</v>
      </c>
      <c r="F177" s="196" t="s">
        <v>408</v>
      </c>
      <c r="G177" s="197" t="s">
        <v>359</v>
      </c>
      <c r="H177" s="198">
        <v>1</v>
      </c>
      <c r="I177" s="199"/>
      <c r="J177" s="200">
        <f>ROUND(I177*H177,2)</f>
        <v>0</v>
      </c>
      <c r="K177" s="196" t="s">
        <v>1</v>
      </c>
      <c r="L177" s="38"/>
      <c r="M177" s="201" t="s">
        <v>1</v>
      </c>
      <c r="N177" s="202" t="s">
        <v>42</v>
      </c>
      <c r="O177" s="74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2" t="s">
        <v>134</v>
      </c>
      <c r="AT177" s="12" t="s">
        <v>129</v>
      </c>
      <c r="AU177" s="12" t="s">
        <v>135</v>
      </c>
      <c r="AY177" s="12" t="s">
        <v>126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2" t="s">
        <v>135</v>
      </c>
      <c r="BK177" s="205">
        <f>ROUND(I177*H177,2)</f>
        <v>0</v>
      </c>
      <c r="BL177" s="12" t="s">
        <v>134</v>
      </c>
      <c r="BM177" s="12" t="s">
        <v>409</v>
      </c>
    </row>
    <row r="178" s="1" customFormat="1" ht="16.5" customHeight="1">
      <c r="B178" s="33"/>
      <c r="C178" s="194" t="s">
        <v>410</v>
      </c>
      <c r="D178" s="194" t="s">
        <v>129</v>
      </c>
      <c r="E178" s="195" t="s">
        <v>411</v>
      </c>
      <c r="F178" s="196" t="s">
        <v>412</v>
      </c>
      <c r="G178" s="197" t="s">
        <v>219</v>
      </c>
      <c r="H178" s="198">
        <v>1</v>
      </c>
      <c r="I178" s="199"/>
      <c r="J178" s="200">
        <f>ROUND(I178*H178,2)</f>
        <v>0</v>
      </c>
      <c r="K178" s="196" t="s">
        <v>1</v>
      </c>
      <c r="L178" s="38"/>
      <c r="M178" s="201" t="s">
        <v>1</v>
      </c>
      <c r="N178" s="202" t="s">
        <v>42</v>
      </c>
      <c r="O178" s="74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2" t="s">
        <v>134</v>
      </c>
      <c r="AT178" s="12" t="s">
        <v>129</v>
      </c>
      <c r="AU178" s="12" t="s">
        <v>135</v>
      </c>
      <c r="AY178" s="12" t="s">
        <v>126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2" t="s">
        <v>135</v>
      </c>
      <c r="BK178" s="205">
        <f>ROUND(I178*H178,2)</f>
        <v>0</v>
      </c>
      <c r="BL178" s="12" t="s">
        <v>134</v>
      </c>
      <c r="BM178" s="12" t="s">
        <v>413</v>
      </c>
    </row>
    <row r="179" s="1" customFormat="1" ht="16.5" customHeight="1">
      <c r="B179" s="33"/>
      <c r="C179" s="194" t="s">
        <v>414</v>
      </c>
      <c r="D179" s="194" t="s">
        <v>129</v>
      </c>
      <c r="E179" s="195" t="s">
        <v>415</v>
      </c>
      <c r="F179" s="196" t="s">
        <v>416</v>
      </c>
      <c r="G179" s="197" t="s">
        <v>219</v>
      </c>
      <c r="H179" s="198">
        <v>1</v>
      </c>
      <c r="I179" s="199"/>
      <c r="J179" s="200">
        <f>ROUND(I179*H179,2)</f>
        <v>0</v>
      </c>
      <c r="K179" s="196" t="s">
        <v>1</v>
      </c>
      <c r="L179" s="38"/>
      <c r="M179" s="201" t="s">
        <v>1</v>
      </c>
      <c r="N179" s="202" t="s">
        <v>42</v>
      </c>
      <c r="O179" s="74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2" t="s">
        <v>134</v>
      </c>
      <c r="AT179" s="12" t="s">
        <v>129</v>
      </c>
      <c r="AU179" s="12" t="s">
        <v>135</v>
      </c>
      <c r="AY179" s="12" t="s">
        <v>126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2" t="s">
        <v>135</v>
      </c>
      <c r="BK179" s="205">
        <f>ROUND(I179*H179,2)</f>
        <v>0</v>
      </c>
      <c r="BL179" s="12" t="s">
        <v>134</v>
      </c>
      <c r="BM179" s="12" t="s">
        <v>417</v>
      </c>
    </row>
    <row r="180" s="1" customFormat="1" ht="16.5" customHeight="1">
      <c r="B180" s="33"/>
      <c r="C180" s="194" t="s">
        <v>418</v>
      </c>
      <c r="D180" s="194" t="s">
        <v>129</v>
      </c>
      <c r="E180" s="195" t="s">
        <v>419</v>
      </c>
      <c r="F180" s="196" t="s">
        <v>420</v>
      </c>
      <c r="G180" s="197" t="s">
        <v>359</v>
      </c>
      <c r="H180" s="198">
        <v>1</v>
      </c>
      <c r="I180" s="199"/>
      <c r="J180" s="200">
        <f>ROUND(I180*H180,2)</f>
        <v>0</v>
      </c>
      <c r="K180" s="196" t="s">
        <v>1</v>
      </c>
      <c r="L180" s="38"/>
      <c r="M180" s="201" t="s">
        <v>1</v>
      </c>
      <c r="N180" s="202" t="s">
        <v>42</v>
      </c>
      <c r="O180" s="74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2" t="s">
        <v>134</v>
      </c>
      <c r="AT180" s="12" t="s">
        <v>129</v>
      </c>
      <c r="AU180" s="12" t="s">
        <v>135</v>
      </c>
      <c r="AY180" s="12" t="s">
        <v>126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2" t="s">
        <v>135</v>
      </c>
      <c r="BK180" s="205">
        <f>ROUND(I180*H180,2)</f>
        <v>0</v>
      </c>
      <c r="BL180" s="12" t="s">
        <v>134</v>
      </c>
      <c r="BM180" s="12" t="s">
        <v>421</v>
      </c>
    </row>
    <row r="181" s="1" customFormat="1" ht="16.5" customHeight="1">
      <c r="B181" s="33"/>
      <c r="C181" s="194" t="s">
        <v>422</v>
      </c>
      <c r="D181" s="194" t="s">
        <v>129</v>
      </c>
      <c r="E181" s="195" t="s">
        <v>423</v>
      </c>
      <c r="F181" s="196" t="s">
        <v>424</v>
      </c>
      <c r="G181" s="197" t="s">
        <v>219</v>
      </c>
      <c r="H181" s="198">
        <v>2</v>
      </c>
      <c r="I181" s="199"/>
      <c r="J181" s="200">
        <f>ROUND(I181*H181,2)</f>
        <v>0</v>
      </c>
      <c r="K181" s="196" t="s">
        <v>1</v>
      </c>
      <c r="L181" s="38"/>
      <c r="M181" s="201" t="s">
        <v>1</v>
      </c>
      <c r="N181" s="202" t="s">
        <v>42</v>
      </c>
      <c r="O181" s="74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2" t="s">
        <v>134</v>
      </c>
      <c r="AT181" s="12" t="s">
        <v>129</v>
      </c>
      <c r="AU181" s="12" t="s">
        <v>135</v>
      </c>
      <c r="AY181" s="12" t="s">
        <v>126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2" t="s">
        <v>135</v>
      </c>
      <c r="BK181" s="205">
        <f>ROUND(I181*H181,2)</f>
        <v>0</v>
      </c>
      <c r="BL181" s="12" t="s">
        <v>134</v>
      </c>
      <c r="BM181" s="12" t="s">
        <v>425</v>
      </c>
    </row>
    <row r="182" s="1" customFormat="1" ht="16.5" customHeight="1">
      <c r="B182" s="33"/>
      <c r="C182" s="194" t="s">
        <v>426</v>
      </c>
      <c r="D182" s="194" t="s">
        <v>129</v>
      </c>
      <c r="E182" s="195" t="s">
        <v>427</v>
      </c>
      <c r="F182" s="196" t="s">
        <v>428</v>
      </c>
      <c r="G182" s="197" t="s">
        <v>219</v>
      </c>
      <c r="H182" s="198">
        <v>1</v>
      </c>
      <c r="I182" s="199"/>
      <c r="J182" s="200">
        <f>ROUND(I182*H182,2)</f>
        <v>0</v>
      </c>
      <c r="K182" s="196" t="s">
        <v>1</v>
      </c>
      <c r="L182" s="38"/>
      <c r="M182" s="201" t="s">
        <v>1</v>
      </c>
      <c r="N182" s="202" t="s">
        <v>42</v>
      </c>
      <c r="O182" s="74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2" t="s">
        <v>134</v>
      </c>
      <c r="AT182" s="12" t="s">
        <v>129</v>
      </c>
      <c r="AU182" s="12" t="s">
        <v>135</v>
      </c>
      <c r="AY182" s="12" t="s">
        <v>126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2" t="s">
        <v>135</v>
      </c>
      <c r="BK182" s="205">
        <f>ROUND(I182*H182,2)</f>
        <v>0</v>
      </c>
      <c r="BL182" s="12" t="s">
        <v>134</v>
      </c>
      <c r="BM182" s="12" t="s">
        <v>429</v>
      </c>
    </row>
    <row r="183" s="1" customFormat="1" ht="16.5" customHeight="1">
      <c r="B183" s="33"/>
      <c r="C183" s="194" t="s">
        <v>430</v>
      </c>
      <c r="D183" s="194" t="s">
        <v>129</v>
      </c>
      <c r="E183" s="195" t="s">
        <v>431</v>
      </c>
      <c r="F183" s="196" t="s">
        <v>432</v>
      </c>
      <c r="G183" s="197" t="s">
        <v>219</v>
      </c>
      <c r="H183" s="198">
        <v>1</v>
      </c>
      <c r="I183" s="199"/>
      <c r="J183" s="200">
        <f>ROUND(I183*H183,2)</f>
        <v>0</v>
      </c>
      <c r="K183" s="196" t="s">
        <v>1</v>
      </c>
      <c r="L183" s="38"/>
      <c r="M183" s="201" t="s">
        <v>1</v>
      </c>
      <c r="N183" s="202" t="s">
        <v>42</v>
      </c>
      <c r="O183" s="74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2" t="s">
        <v>134</v>
      </c>
      <c r="AT183" s="12" t="s">
        <v>129</v>
      </c>
      <c r="AU183" s="12" t="s">
        <v>135</v>
      </c>
      <c r="AY183" s="12" t="s">
        <v>126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2" t="s">
        <v>135</v>
      </c>
      <c r="BK183" s="205">
        <f>ROUND(I183*H183,2)</f>
        <v>0</v>
      </c>
      <c r="BL183" s="12" t="s">
        <v>134</v>
      </c>
      <c r="BM183" s="12" t="s">
        <v>433</v>
      </c>
    </row>
    <row r="184" s="1" customFormat="1" ht="16.5" customHeight="1">
      <c r="B184" s="33"/>
      <c r="C184" s="194" t="s">
        <v>434</v>
      </c>
      <c r="D184" s="194" t="s">
        <v>129</v>
      </c>
      <c r="E184" s="195" t="s">
        <v>435</v>
      </c>
      <c r="F184" s="196" t="s">
        <v>436</v>
      </c>
      <c r="G184" s="197" t="s">
        <v>284</v>
      </c>
      <c r="H184" s="216"/>
      <c r="I184" s="199"/>
      <c r="J184" s="200">
        <f>ROUND(I184*H184,2)</f>
        <v>0</v>
      </c>
      <c r="K184" s="196" t="s">
        <v>1</v>
      </c>
      <c r="L184" s="38"/>
      <c r="M184" s="201" t="s">
        <v>1</v>
      </c>
      <c r="N184" s="202" t="s">
        <v>42</v>
      </c>
      <c r="O184" s="74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2" t="s">
        <v>134</v>
      </c>
      <c r="AT184" s="12" t="s">
        <v>129</v>
      </c>
      <c r="AU184" s="12" t="s">
        <v>135</v>
      </c>
      <c r="AY184" s="12" t="s">
        <v>126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2" t="s">
        <v>135</v>
      </c>
      <c r="BK184" s="205">
        <f>ROUND(I184*H184,2)</f>
        <v>0</v>
      </c>
      <c r="BL184" s="12" t="s">
        <v>134</v>
      </c>
      <c r="BM184" s="12" t="s">
        <v>437</v>
      </c>
    </row>
    <row r="185" s="10" customFormat="1" ht="22.8" customHeight="1">
      <c r="B185" s="178"/>
      <c r="C185" s="179"/>
      <c r="D185" s="180" t="s">
        <v>69</v>
      </c>
      <c r="E185" s="192" t="s">
        <v>438</v>
      </c>
      <c r="F185" s="192" t="s">
        <v>439</v>
      </c>
      <c r="G185" s="179"/>
      <c r="H185" s="179"/>
      <c r="I185" s="182"/>
      <c r="J185" s="193">
        <f>BK185</f>
        <v>0</v>
      </c>
      <c r="K185" s="179"/>
      <c r="L185" s="184"/>
      <c r="M185" s="185"/>
      <c r="N185" s="186"/>
      <c r="O185" s="186"/>
      <c r="P185" s="187">
        <f>SUM(P186:P190)</f>
        <v>0</v>
      </c>
      <c r="Q185" s="186"/>
      <c r="R185" s="187">
        <f>SUM(R186:R190)</f>
        <v>0</v>
      </c>
      <c r="S185" s="186"/>
      <c r="T185" s="188">
        <f>SUM(T186:T190)</f>
        <v>0</v>
      </c>
      <c r="AR185" s="189" t="s">
        <v>135</v>
      </c>
      <c r="AT185" s="190" t="s">
        <v>69</v>
      </c>
      <c r="AU185" s="190" t="s">
        <v>75</v>
      </c>
      <c r="AY185" s="189" t="s">
        <v>126</v>
      </c>
      <c r="BK185" s="191">
        <f>SUM(BK186:BK190)</f>
        <v>0</v>
      </c>
    </row>
    <row r="186" s="1" customFormat="1" ht="16.5" customHeight="1">
      <c r="B186" s="33"/>
      <c r="C186" s="194" t="s">
        <v>440</v>
      </c>
      <c r="D186" s="194" t="s">
        <v>129</v>
      </c>
      <c r="E186" s="195" t="s">
        <v>441</v>
      </c>
      <c r="F186" s="196" t="s">
        <v>442</v>
      </c>
      <c r="G186" s="197" t="s">
        <v>219</v>
      </c>
      <c r="H186" s="198">
        <v>1</v>
      </c>
      <c r="I186" s="199"/>
      <c r="J186" s="200">
        <f>ROUND(I186*H186,2)</f>
        <v>0</v>
      </c>
      <c r="K186" s="196" t="s">
        <v>1</v>
      </c>
      <c r="L186" s="38"/>
      <c r="M186" s="201" t="s">
        <v>1</v>
      </c>
      <c r="N186" s="202" t="s">
        <v>42</v>
      </c>
      <c r="O186" s="74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2" t="s">
        <v>197</v>
      </c>
      <c r="AT186" s="12" t="s">
        <v>129</v>
      </c>
      <c r="AU186" s="12" t="s">
        <v>135</v>
      </c>
      <c r="AY186" s="12" t="s">
        <v>126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2" t="s">
        <v>135</v>
      </c>
      <c r="BK186" s="205">
        <f>ROUND(I186*H186,2)</f>
        <v>0</v>
      </c>
      <c r="BL186" s="12" t="s">
        <v>197</v>
      </c>
      <c r="BM186" s="12" t="s">
        <v>443</v>
      </c>
    </row>
    <row r="187" s="1" customFormat="1" ht="16.5" customHeight="1">
      <c r="B187" s="33"/>
      <c r="C187" s="194" t="s">
        <v>444</v>
      </c>
      <c r="D187" s="194" t="s">
        <v>129</v>
      </c>
      <c r="E187" s="195" t="s">
        <v>445</v>
      </c>
      <c r="F187" s="196" t="s">
        <v>446</v>
      </c>
      <c r="G187" s="197" t="s">
        <v>219</v>
      </c>
      <c r="H187" s="198">
        <v>1</v>
      </c>
      <c r="I187" s="199"/>
      <c r="J187" s="200">
        <f>ROUND(I187*H187,2)</f>
        <v>0</v>
      </c>
      <c r="K187" s="196" t="s">
        <v>1</v>
      </c>
      <c r="L187" s="38"/>
      <c r="M187" s="201" t="s">
        <v>1</v>
      </c>
      <c r="N187" s="202" t="s">
        <v>42</v>
      </c>
      <c r="O187" s="74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2" t="s">
        <v>197</v>
      </c>
      <c r="AT187" s="12" t="s">
        <v>129</v>
      </c>
      <c r="AU187" s="12" t="s">
        <v>135</v>
      </c>
      <c r="AY187" s="12" t="s">
        <v>126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2" t="s">
        <v>135</v>
      </c>
      <c r="BK187" s="205">
        <f>ROUND(I187*H187,2)</f>
        <v>0</v>
      </c>
      <c r="BL187" s="12" t="s">
        <v>197</v>
      </c>
      <c r="BM187" s="12" t="s">
        <v>447</v>
      </c>
    </row>
    <row r="188" s="1" customFormat="1" ht="16.5" customHeight="1">
      <c r="B188" s="33"/>
      <c r="C188" s="194" t="s">
        <v>448</v>
      </c>
      <c r="D188" s="194" t="s">
        <v>129</v>
      </c>
      <c r="E188" s="195" t="s">
        <v>449</v>
      </c>
      <c r="F188" s="196" t="s">
        <v>450</v>
      </c>
      <c r="G188" s="197" t="s">
        <v>219</v>
      </c>
      <c r="H188" s="198">
        <v>1</v>
      </c>
      <c r="I188" s="199"/>
      <c r="J188" s="200">
        <f>ROUND(I188*H188,2)</f>
        <v>0</v>
      </c>
      <c r="K188" s="196" t="s">
        <v>1</v>
      </c>
      <c r="L188" s="38"/>
      <c r="M188" s="201" t="s">
        <v>1</v>
      </c>
      <c r="N188" s="202" t="s">
        <v>42</v>
      </c>
      <c r="O188" s="74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2" t="s">
        <v>197</v>
      </c>
      <c r="AT188" s="12" t="s">
        <v>129</v>
      </c>
      <c r="AU188" s="12" t="s">
        <v>135</v>
      </c>
      <c r="AY188" s="12" t="s">
        <v>126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2" t="s">
        <v>135</v>
      </c>
      <c r="BK188" s="205">
        <f>ROUND(I188*H188,2)</f>
        <v>0</v>
      </c>
      <c r="BL188" s="12" t="s">
        <v>197</v>
      </c>
      <c r="BM188" s="12" t="s">
        <v>451</v>
      </c>
    </row>
    <row r="189" s="1" customFormat="1" ht="16.5" customHeight="1">
      <c r="B189" s="33"/>
      <c r="C189" s="194" t="s">
        <v>452</v>
      </c>
      <c r="D189" s="194" t="s">
        <v>129</v>
      </c>
      <c r="E189" s="195" t="s">
        <v>453</v>
      </c>
      <c r="F189" s="196" t="s">
        <v>454</v>
      </c>
      <c r="G189" s="197" t="s">
        <v>284</v>
      </c>
      <c r="H189" s="216"/>
      <c r="I189" s="199"/>
      <c r="J189" s="200">
        <f>ROUND(I189*H189,2)</f>
        <v>0</v>
      </c>
      <c r="K189" s="196" t="s">
        <v>1</v>
      </c>
      <c r="L189" s="38"/>
      <c r="M189" s="201" t="s">
        <v>1</v>
      </c>
      <c r="N189" s="202" t="s">
        <v>42</v>
      </c>
      <c r="O189" s="74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2" t="s">
        <v>197</v>
      </c>
      <c r="AT189" s="12" t="s">
        <v>129</v>
      </c>
      <c r="AU189" s="12" t="s">
        <v>135</v>
      </c>
      <c r="AY189" s="12" t="s">
        <v>126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2" t="s">
        <v>135</v>
      </c>
      <c r="BK189" s="205">
        <f>ROUND(I189*H189,2)</f>
        <v>0</v>
      </c>
      <c r="BL189" s="12" t="s">
        <v>197</v>
      </c>
      <c r="BM189" s="12" t="s">
        <v>455</v>
      </c>
    </row>
    <row r="190" s="1" customFormat="1" ht="16.5" customHeight="1">
      <c r="B190" s="33"/>
      <c r="C190" s="194" t="s">
        <v>456</v>
      </c>
      <c r="D190" s="194" t="s">
        <v>129</v>
      </c>
      <c r="E190" s="195" t="s">
        <v>457</v>
      </c>
      <c r="F190" s="196" t="s">
        <v>458</v>
      </c>
      <c r="G190" s="197" t="s">
        <v>284</v>
      </c>
      <c r="H190" s="216"/>
      <c r="I190" s="199"/>
      <c r="J190" s="200">
        <f>ROUND(I190*H190,2)</f>
        <v>0</v>
      </c>
      <c r="K190" s="196" t="s">
        <v>1</v>
      </c>
      <c r="L190" s="38"/>
      <c r="M190" s="201" t="s">
        <v>1</v>
      </c>
      <c r="N190" s="202" t="s">
        <v>42</v>
      </c>
      <c r="O190" s="74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2" t="s">
        <v>197</v>
      </c>
      <c r="AT190" s="12" t="s">
        <v>129</v>
      </c>
      <c r="AU190" s="12" t="s">
        <v>135</v>
      </c>
      <c r="AY190" s="12" t="s">
        <v>126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2" t="s">
        <v>135</v>
      </c>
      <c r="BK190" s="205">
        <f>ROUND(I190*H190,2)</f>
        <v>0</v>
      </c>
      <c r="BL190" s="12" t="s">
        <v>197</v>
      </c>
      <c r="BM190" s="12" t="s">
        <v>459</v>
      </c>
    </row>
    <row r="191" s="10" customFormat="1" ht="22.8" customHeight="1">
      <c r="B191" s="178"/>
      <c r="C191" s="179"/>
      <c r="D191" s="180" t="s">
        <v>69</v>
      </c>
      <c r="E191" s="192" t="s">
        <v>460</v>
      </c>
      <c r="F191" s="192" t="s">
        <v>461</v>
      </c>
      <c r="G191" s="179"/>
      <c r="H191" s="179"/>
      <c r="I191" s="182"/>
      <c r="J191" s="193">
        <f>BK191</f>
        <v>0</v>
      </c>
      <c r="K191" s="179"/>
      <c r="L191" s="184"/>
      <c r="M191" s="185"/>
      <c r="N191" s="186"/>
      <c r="O191" s="186"/>
      <c r="P191" s="187">
        <f>SUM(P192:P193)</f>
        <v>0</v>
      </c>
      <c r="Q191" s="186"/>
      <c r="R191" s="187">
        <f>SUM(R192:R193)</f>
        <v>0</v>
      </c>
      <c r="S191" s="186"/>
      <c r="T191" s="188">
        <f>SUM(T192:T193)</f>
        <v>0</v>
      </c>
      <c r="AR191" s="189" t="s">
        <v>135</v>
      </c>
      <c r="AT191" s="190" t="s">
        <v>69</v>
      </c>
      <c r="AU191" s="190" t="s">
        <v>75</v>
      </c>
      <c r="AY191" s="189" t="s">
        <v>126</v>
      </c>
      <c r="BK191" s="191">
        <f>SUM(BK192:BK193)</f>
        <v>0</v>
      </c>
    </row>
    <row r="192" s="1" customFormat="1" ht="16.5" customHeight="1">
      <c r="B192" s="33"/>
      <c r="C192" s="194" t="s">
        <v>462</v>
      </c>
      <c r="D192" s="194" t="s">
        <v>129</v>
      </c>
      <c r="E192" s="195" t="s">
        <v>463</v>
      </c>
      <c r="F192" s="196" t="s">
        <v>464</v>
      </c>
      <c r="G192" s="197" t="s">
        <v>219</v>
      </c>
      <c r="H192" s="198">
        <v>1</v>
      </c>
      <c r="I192" s="199"/>
      <c r="J192" s="200">
        <f>ROUND(I192*H192,2)</f>
        <v>0</v>
      </c>
      <c r="K192" s="196" t="s">
        <v>1</v>
      </c>
      <c r="L192" s="38"/>
      <c r="M192" s="201" t="s">
        <v>1</v>
      </c>
      <c r="N192" s="202" t="s">
        <v>42</v>
      </c>
      <c r="O192" s="74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2" t="s">
        <v>197</v>
      </c>
      <c r="AT192" s="12" t="s">
        <v>129</v>
      </c>
      <c r="AU192" s="12" t="s">
        <v>135</v>
      </c>
      <c r="AY192" s="12" t="s">
        <v>126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2" t="s">
        <v>135</v>
      </c>
      <c r="BK192" s="205">
        <f>ROUND(I192*H192,2)</f>
        <v>0</v>
      </c>
      <c r="BL192" s="12" t="s">
        <v>197</v>
      </c>
      <c r="BM192" s="12" t="s">
        <v>465</v>
      </c>
    </row>
    <row r="193" s="1" customFormat="1" ht="16.5" customHeight="1">
      <c r="B193" s="33"/>
      <c r="C193" s="206" t="s">
        <v>466</v>
      </c>
      <c r="D193" s="206" t="s">
        <v>216</v>
      </c>
      <c r="E193" s="207" t="s">
        <v>467</v>
      </c>
      <c r="F193" s="208" t="s">
        <v>468</v>
      </c>
      <c r="G193" s="209" t="s">
        <v>219</v>
      </c>
      <c r="H193" s="210">
        <v>1</v>
      </c>
      <c r="I193" s="211"/>
      <c r="J193" s="212">
        <f>ROUND(I193*H193,2)</f>
        <v>0</v>
      </c>
      <c r="K193" s="208" t="s">
        <v>1</v>
      </c>
      <c r="L193" s="213"/>
      <c r="M193" s="214" t="s">
        <v>1</v>
      </c>
      <c r="N193" s="215" t="s">
        <v>42</v>
      </c>
      <c r="O193" s="74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AR193" s="12" t="s">
        <v>273</v>
      </c>
      <c r="AT193" s="12" t="s">
        <v>216</v>
      </c>
      <c r="AU193" s="12" t="s">
        <v>135</v>
      </c>
      <c r="AY193" s="12" t="s">
        <v>126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2" t="s">
        <v>135</v>
      </c>
      <c r="BK193" s="205">
        <f>ROUND(I193*H193,2)</f>
        <v>0</v>
      </c>
      <c r="BL193" s="12" t="s">
        <v>197</v>
      </c>
      <c r="BM193" s="12" t="s">
        <v>469</v>
      </c>
    </row>
    <row r="194" s="10" customFormat="1" ht="22.8" customHeight="1">
      <c r="B194" s="178"/>
      <c r="C194" s="179"/>
      <c r="D194" s="180" t="s">
        <v>69</v>
      </c>
      <c r="E194" s="192" t="s">
        <v>470</v>
      </c>
      <c r="F194" s="192" t="s">
        <v>471</v>
      </c>
      <c r="G194" s="179"/>
      <c r="H194" s="179"/>
      <c r="I194" s="182"/>
      <c r="J194" s="193">
        <f>BK194</f>
        <v>0</v>
      </c>
      <c r="K194" s="179"/>
      <c r="L194" s="184"/>
      <c r="M194" s="185"/>
      <c r="N194" s="186"/>
      <c r="O194" s="186"/>
      <c r="P194" s="187">
        <f>SUM(P195:P199)</f>
        <v>0</v>
      </c>
      <c r="Q194" s="186"/>
      <c r="R194" s="187">
        <f>SUM(R195:R199)</f>
        <v>0.071432200000000001</v>
      </c>
      <c r="S194" s="186"/>
      <c r="T194" s="188">
        <f>SUM(T195:T199)</f>
        <v>0</v>
      </c>
      <c r="AR194" s="189" t="s">
        <v>135</v>
      </c>
      <c r="AT194" s="190" t="s">
        <v>69</v>
      </c>
      <c r="AU194" s="190" t="s">
        <v>75</v>
      </c>
      <c r="AY194" s="189" t="s">
        <v>126</v>
      </c>
      <c r="BK194" s="191">
        <f>SUM(BK195:BK199)</f>
        <v>0</v>
      </c>
    </row>
    <row r="195" s="1" customFormat="1" ht="16.5" customHeight="1">
      <c r="B195" s="33"/>
      <c r="C195" s="194" t="s">
        <v>472</v>
      </c>
      <c r="D195" s="194" t="s">
        <v>129</v>
      </c>
      <c r="E195" s="195" t="s">
        <v>473</v>
      </c>
      <c r="F195" s="196" t="s">
        <v>474</v>
      </c>
      <c r="G195" s="197" t="s">
        <v>132</v>
      </c>
      <c r="H195" s="198">
        <v>9.0649999999999995</v>
      </c>
      <c r="I195" s="199"/>
      <c r="J195" s="200">
        <f>ROUND(I195*H195,2)</f>
        <v>0</v>
      </c>
      <c r="K195" s="196" t="s">
        <v>1</v>
      </c>
      <c r="L195" s="38"/>
      <c r="M195" s="201" t="s">
        <v>1</v>
      </c>
      <c r="N195" s="202" t="s">
        <v>42</v>
      </c>
      <c r="O195" s="74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2" t="s">
        <v>197</v>
      </c>
      <c r="AT195" s="12" t="s">
        <v>129</v>
      </c>
      <c r="AU195" s="12" t="s">
        <v>135</v>
      </c>
      <c r="AY195" s="12" t="s">
        <v>126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2" t="s">
        <v>135</v>
      </c>
      <c r="BK195" s="205">
        <f>ROUND(I195*H195,2)</f>
        <v>0</v>
      </c>
      <c r="BL195" s="12" t="s">
        <v>197</v>
      </c>
      <c r="BM195" s="12" t="s">
        <v>475</v>
      </c>
    </row>
    <row r="196" s="1" customFormat="1" ht="16.5" customHeight="1">
      <c r="B196" s="33"/>
      <c r="C196" s="206" t="s">
        <v>476</v>
      </c>
      <c r="D196" s="206" t="s">
        <v>216</v>
      </c>
      <c r="E196" s="207" t="s">
        <v>477</v>
      </c>
      <c r="F196" s="208" t="s">
        <v>478</v>
      </c>
      <c r="G196" s="209" t="s">
        <v>132</v>
      </c>
      <c r="H196" s="210">
        <v>9.0649999999999995</v>
      </c>
      <c r="I196" s="211"/>
      <c r="J196" s="212">
        <f>ROUND(I196*H196,2)</f>
        <v>0</v>
      </c>
      <c r="K196" s="208" t="s">
        <v>1</v>
      </c>
      <c r="L196" s="213"/>
      <c r="M196" s="214" t="s">
        <v>1</v>
      </c>
      <c r="N196" s="215" t="s">
        <v>42</v>
      </c>
      <c r="O196" s="74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2" t="s">
        <v>273</v>
      </c>
      <c r="AT196" s="12" t="s">
        <v>216</v>
      </c>
      <c r="AU196" s="12" t="s">
        <v>135</v>
      </c>
      <c r="AY196" s="12" t="s">
        <v>126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2" t="s">
        <v>135</v>
      </c>
      <c r="BK196" s="205">
        <f>ROUND(I196*H196,2)</f>
        <v>0</v>
      </c>
      <c r="BL196" s="12" t="s">
        <v>197</v>
      </c>
      <c r="BM196" s="12" t="s">
        <v>479</v>
      </c>
    </row>
    <row r="197" s="1" customFormat="1" ht="16.5" customHeight="1">
      <c r="B197" s="33"/>
      <c r="C197" s="194" t="s">
        <v>480</v>
      </c>
      <c r="D197" s="194" t="s">
        <v>129</v>
      </c>
      <c r="E197" s="195" t="s">
        <v>481</v>
      </c>
      <c r="F197" s="196" t="s">
        <v>482</v>
      </c>
      <c r="G197" s="197" t="s">
        <v>132</v>
      </c>
      <c r="H197" s="198">
        <v>9.0649999999999995</v>
      </c>
      <c r="I197" s="199"/>
      <c r="J197" s="200">
        <f>ROUND(I197*H197,2)</f>
        <v>0</v>
      </c>
      <c r="K197" s="196" t="s">
        <v>133</v>
      </c>
      <c r="L197" s="38"/>
      <c r="M197" s="201" t="s">
        <v>1</v>
      </c>
      <c r="N197" s="202" t="s">
        <v>42</v>
      </c>
      <c r="O197" s="74"/>
      <c r="P197" s="203">
        <f>O197*H197</f>
        <v>0</v>
      </c>
      <c r="Q197" s="203">
        <v>0.00029999999999999997</v>
      </c>
      <c r="R197" s="203">
        <f>Q197*H197</f>
        <v>0.0027194999999999997</v>
      </c>
      <c r="S197" s="203">
        <v>0</v>
      </c>
      <c r="T197" s="204">
        <f>S197*H197</f>
        <v>0</v>
      </c>
      <c r="AR197" s="12" t="s">
        <v>197</v>
      </c>
      <c r="AT197" s="12" t="s">
        <v>129</v>
      </c>
      <c r="AU197" s="12" t="s">
        <v>135</v>
      </c>
      <c r="AY197" s="12" t="s">
        <v>126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2" t="s">
        <v>135</v>
      </c>
      <c r="BK197" s="205">
        <f>ROUND(I197*H197,2)</f>
        <v>0</v>
      </c>
      <c r="BL197" s="12" t="s">
        <v>197</v>
      </c>
      <c r="BM197" s="12" t="s">
        <v>483</v>
      </c>
    </row>
    <row r="198" s="1" customFormat="1" ht="16.5" customHeight="1">
      <c r="B198" s="33"/>
      <c r="C198" s="194" t="s">
        <v>484</v>
      </c>
      <c r="D198" s="194" t="s">
        <v>129</v>
      </c>
      <c r="E198" s="195" t="s">
        <v>485</v>
      </c>
      <c r="F198" s="196" t="s">
        <v>486</v>
      </c>
      <c r="G198" s="197" t="s">
        <v>132</v>
      </c>
      <c r="H198" s="198">
        <v>9.0649999999999995</v>
      </c>
      <c r="I198" s="199"/>
      <c r="J198" s="200">
        <f>ROUND(I198*H198,2)</f>
        <v>0</v>
      </c>
      <c r="K198" s="196" t="s">
        <v>133</v>
      </c>
      <c r="L198" s="38"/>
      <c r="M198" s="201" t="s">
        <v>1</v>
      </c>
      <c r="N198" s="202" t="s">
        <v>42</v>
      </c>
      <c r="O198" s="74"/>
      <c r="P198" s="203">
        <f>O198*H198</f>
        <v>0</v>
      </c>
      <c r="Q198" s="203">
        <v>0.0075799999999999999</v>
      </c>
      <c r="R198" s="203">
        <f>Q198*H198</f>
        <v>0.068712700000000002</v>
      </c>
      <c r="S198" s="203">
        <v>0</v>
      </c>
      <c r="T198" s="204">
        <f>S198*H198</f>
        <v>0</v>
      </c>
      <c r="AR198" s="12" t="s">
        <v>197</v>
      </c>
      <c r="AT198" s="12" t="s">
        <v>129</v>
      </c>
      <c r="AU198" s="12" t="s">
        <v>135</v>
      </c>
      <c r="AY198" s="12" t="s">
        <v>126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2" t="s">
        <v>135</v>
      </c>
      <c r="BK198" s="205">
        <f>ROUND(I198*H198,2)</f>
        <v>0</v>
      </c>
      <c r="BL198" s="12" t="s">
        <v>197</v>
      </c>
      <c r="BM198" s="12" t="s">
        <v>487</v>
      </c>
    </row>
    <row r="199" s="1" customFormat="1" ht="16.5" customHeight="1">
      <c r="B199" s="33"/>
      <c r="C199" s="194" t="s">
        <v>488</v>
      </c>
      <c r="D199" s="194" t="s">
        <v>129</v>
      </c>
      <c r="E199" s="195" t="s">
        <v>489</v>
      </c>
      <c r="F199" s="196" t="s">
        <v>490</v>
      </c>
      <c r="G199" s="197" t="s">
        <v>284</v>
      </c>
      <c r="H199" s="216"/>
      <c r="I199" s="199"/>
      <c r="J199" s="200">
        <f>ROUND(I199*H199,2)</f>
        <v>0</v>
      </c>
      <c r="K199" s="196" t="s">
        <v>1</v>
      </c>
      <c r="L199" s="38"/>
      <c r="M199" s="201" t="s">
        <v>1</v>
      </c>
      <c r="N199" s="202" t="s">
        <v>42</v>
      </c>
      <c r="O199" s="74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2" t="s">
        <v>197</v>
      </c>
      <c r="AT199" s="12" t="s">
        <v>129</v>
      </c>
      <c r="AU199" s="12" t="s">
        <v>135</v>
      </c>
      <c r="AY199" s="12" t="s">
        <v>126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2" t="s">
        <v>135</v>
      </c>
      <c r="BK199" s="205">
        <f>ROUND(I199*H199,2)</f>
        <v>0</v>
      </c>
      <c r="BL199" s="12" t="s">
        <v>197</v>
      </c>
      <c r="BM199" s="12" t="s">
        <v>491</v>
      </c>
    </row>
    <row r="200" s="10" customFormat="1" ht="22.8" customHeight="1">
      <c r="B200" s="178"/>
      <c r="C200" s="179"/>
      <c r="D200" s="180" t="s">
        <v>69</v>
      </c>
      <c r="E200" s="192" t="s">
        <v>492</v>
      </c>
      <c r="F200" s="192" t="s">
        <v>493</v>
      </c>
      <c r="G200" s="179"/>
      <c r="H200" s="179"/>
      <c r="I200" s="182"/>
      <c r="J200" s="193">
        <f>BK200</f>
        <v>0</v>
      </c>
      <c r="K200" s="179"/>
      <c r="L200" s="184"/>
      <c r="M200" s="185"/>
      <c r="N200" s="186"/>
      <c r="O200" s="186"/>
      <c r="P200" s="187">
        <f>SUM(P201:P203)</f>
        <v>0</v>
      </c>
      <c r="Q200" s="186"/>
      <c r="R200" s="187">
        <f>SUM(R201:R203)</f>
        <v>0</v>
      </c>
      <c r="S200" s="186"/>
      <c r="T200" s="188">
        <f>SUM(T201:T203)</f>
        <v>0</v>
      </c>
      <c r="AR200" s="189" t="s">
        <v>135</v>
      </c>
      <c r="AT200" s="190" t="s">
        <v>69</v>
      </c>
      <c r="AU200" s="190" t="s">
        <v>75</v>
      </c>
      <c r="AY200" s="189" t="s">
        <v>126</v>
      </c>
      <c r="BK200" s="191">
        <f>SUM(BK201:BK203)</f>
        <v>0</v>
      </c>
    </row>
    <row r="201" s="1" customFormat="1" ht="16.5" customHeight="1">
      <c r="B201" s="33"/>
      <c r="C201" s="194" t="s">
        <v>494</v>
      </c>
      <c r="D201" s="194" t="s">
        <v>129</v>
      </c>
      <c r="E201" s="195" t="s">
        <v>495</v>
      </c>
      <c r="F201" s="196" t="s">
        <v>496</v>
      </c>
      <c r="G201" s="197" t="s">
        <v>132</v>
      </c>
      <c r="H201" s="198">
        <v>9.0649999999999995</v>
      </c>
      <c r="I201" s="199"/>
      <c r="J201" s="200">
        <f>ROUND(I201*H201,2)</f>
        <v>0</v>
      </c>
      <c r="K201" s="196" t="s">
        <v>1</v>
      </c>
      <c r="L201" s="38"/>
      <c r="M201" s="201" t="s">
        <v>1</v>
      </c>
      <c r="N201" s="202" t="s">
        <v>42</v>
      </c>
      <c r="O201" s="74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2" t="s">
        <v>197</v>
      </c>
      <c r="AT201" s="12" t="s">
        <v>129</v>
      </c>
      <c r="AU201" s="12" t="s">
        <v>135</v>
      </c>
      <c r="AY201" s="12" t="s">
        <v>126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2" t="s">
        <v>135</v>
      </c>
      <c r="BK201" s="205">
        <f>ROUND(I201*H201,2)</f>
        <v>0</v>
      </c>
      <c r="BL201" s="12" t="s">
        <v>197</v>
      </c>
      <c r="BM201" s="12" t="s">
        <v>497</v>
      </c>
    </row>
    <row r="202" s="1" customFormat="1" ht="16.5" customHeight="1">
      <c r="B202" s="33"/>
      <c r="C202" s="194" t="s">
        <v>498</v>
      </c>
      <c r="D202" s="194" t="s">
        <v>129</v>
      </c>
      <c r="E202" s="195" t="s">
        <v>499</v>
      </c>
      <c r="F202" s="196" t="s">
        <v>500</v>
      </c>
      <c r="G202" s="197" t="s">
        <v>178</v>
      </c>
      <c r="H202" s="198">
        <v>12.300000000000001</v>
      </c>
      <c r="I202" s="199"/>
      <c r="J202" s="200">
        <f>ROUND(I202*H202,2)</f>
        <v>0</v>
      </c>
      <c r="K202" s="196" t="s">
        <v>1</v>
      </c>
      <c r="L202" s="38"/>
      <c r="M202" s="201" t="s">
        <v>1</v>
      </c>
      <c r="N202" s="202" t="s">
        <v>42</v>
      </c>
      <c r="O202" s="74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12" t="s">
        <v>197</v>
      </c>
      <c r="AT202" s="12" t="s">
        <v>129</v>
      </c>
      <c r="AU202" s="12" t="s">
        <v>135</v>
      </c>
      <c r="AY202" s="12" t="s">
        <v>126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2" t="s">
        <v>135</v>
      </c>
      <c r="BK202" s="205">
        <f>ROUND(I202*H202,2)</f>
        <v>0</v>
      </c>
      <c r="BL202" s="12" t="s">
        <v>197</v>
      </c>
      <c r="BM202" s="12" t="s">
        <v>501</v>
      </c>
    </row>
    <row r="203" s="1" customFormat="1" ht="16.5" customHeight="1">
      <c r="B203" s="33"/>
      <c r="C203" s="194" t="s">
        <v>502</v>
      </c>
      <c r="D203" s="194" t="s">
        <v>129</v>
      </c>
      <c r="E203" s="195" t="s">
        <v>503</v>
      </c>
      <c r="F203" s="196" t="s">
        <v>504</v>
      </c>
      <c r="G203" s="197" t="s">
        <v>132</v>
      </c>
      <c r="H203" s="198">
        <v>9.0649999999999995</v>
      </c>
      <c r="I203" s="199"/>
      <c r="J203" s="200">
        <f>ROUND(I203*H203,2)</f>
        <v>0</v>
      </c>
      <c r="K203" s="196" t="s">
        <v>1</v>
      </c>
      <c r="L203" s="38"/>
      <c r="M203" s="201" t="s">
        <v>1</v>
      </c>
      <c r="N203" s="202" t="s">
        <v>42</v>
      </c>
      <c r="O203" s="74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2" t="s">
        <v>197</v>
      </c>
      <c r="AT203" s="12" t="s">
        <v>129</v>
      </c>
      <c r="AU203" s="12" t="s">
        <v>135</v>
      </c>
      <c r="AY203" s="12" t="s">
        <v>126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2" t="s">
        <v>135</v>
      </c>
      <c r="BK203" s="205">
        <f>ROUND(I203*H203,2)</f>
        <v>0</v>
      </c>
      <c r="BL203" s="12" t="s">
        <v>197</v>
      </c>
      <c r="BM203" s="12" t="s">
        <v>505</v>
      </c>
    </row>
    <row r="204" s="10" customFormat="1" ht="22.8" customHeight="1">
      <c r="B204" s="178"/>
      <c r="C204" s="179"/>
      <c r="D204" s="180" t="s">
        <v>69</v>
      </c>
      <c r="E204" s="192" t="s">
        <v>506</v>
      </c>
      <c r="F204" s="192" t="s">
        <v>507</v>
      </c>
      <c r="G204" s="179"/>
      <c r="H204" s="179"/>
      <c r="I204" s="182"/>
      <c r="J204" s="193">
        <f>BK204</f>
        <v>0</v>
      </c>
      <c r="K204" s="179"/>
      <c r="L204" s="184"/>
      <c r="M204" s="185"/>
      <c r="N204" s="186"/>
      <c r="O204" s="186"/>
      <c r="P204" s="187">
        <f>SUM(P205:P212)</f>
        <v>0</v>
      </c>
      <c r="Q204" s="186"/>
      <c r="R204" s="187">
        <f>SUM(R205:R212)</f>
        <v>0.18924000000000002</v>
      </c>
      <c r="S204" s="186"/>
      <c r="T204" s="188">
        <f>SUM(T205:T212)</f>
        <v>0</v>
      </c>
      <c r="AR204" s="189" t="s">
        <v>135</v>
      </c>
      <c r="AT204" s="190" t="s">
        <v>69</v>
      </c>
      <c r="AU204" s="190" t="s">
        <v>75</v>
      </c>
      <c r="AY204" s="189" t="s">
        <v>126</v>
      </c>
      <c r="BK204" s="191">
        <f>SUM(BK205:BK212)</f>
        <v>0</v>
      </c>
    </row>
    <row r="205" s="1" customFormat="1" ht="16.5" customHeight="1">
      <c r="B205" s="33"/>
      <c r="C205" s="194" t="s">
        <v>508</v>
      </c>
      <c r="D205" s="194" t="s">
        <v>129</v>
      </c>
      <c r="E205" s="195" t="s">
        <v>509</v>
      </c>
      <c r="F205" s="196" t="s">
        <v>510</v>
      </c>
      <c r="G205" s="197" t="s">
        <v>132</v>
      </c>
      <c r="H205" s="198">
        <v>22.800000000000001</v>
      </c>
      <c r="I205" s="199"/>
      <c r="J205" s="200">
        <f>ROUND(I205*H205,2)</f>
        <v>0</v>
      </c>
      <c r="K205" s="196" t="s">
        <v>1</v>
      </c>
      <c r="L205" s="38"/>
      <c r="M205" s="201" t="s">
        <v>1</v>
      </c>
      <c r="N205" s="202" t="s">
        <v>42</v>
      </c>
      <c r="O205" s="74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2" t="s">
        <v>197</v>
      </c>
      <c r="AT205" s="12" t="s">
        <v>129</v>
      </c>
      <c r="AU205" s="12" t="s">
        <v>135</v>
      </c>
      <c r="AY205" s="12" t="s">
        <v>126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2" t="s">
        <v>135</v>
      </c>
      <c r="BK205" s="205">
        <f>ROUND(I205*H205,2)</f>
        <v>0</v>
      </c>
      <c r="BL205" s="12" t="s">
        <v>197</v>
      </c>
      <c r="BM205" s="12" t="s">
        <v>511</v>
      </c>
    </row>
    <row r="206" s="1" customFormat="1" ht="16.5" customHeight="1">
      <c r="B206" s="33"/>
      <c r="C206" s="206" t="s">
        <v>512</v>
      </c>
      <c r="D206" s="206" t="s">
        <v>216</v>
      </c>
      <c r="E206" s="207" t="s">
        <v>513</v>
      </c>
      <c r="F206" s="208" t="s">
        <v>514</v>
      </c>
      <c r="G206" s="209" t="s">
        <v>132</v>
      </c>
      <c r="H206" s="210">
        <v>25.079999999999998</v>
      </c>
      <c r="I206" s="211"/>
      <c r="J206" s="212">
        <f>ROUND(I206*H206,2)</f>
        <v>0</v>
      </c>
      <c r="K206" s="208" t="s">
        <v>1</v>
      </c>
      <c r="L206" s="213"/>
      <c r="M206" s="214" t="s">
        <v>1</v>
      </c>
      <c r="N206" s="215" t="s">
        <v>42</v>
      </c>
      <c r="O206" s="74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2" t="s">
        <v>273</v>
      </c>
      <c r="AT206" s="12" t="s">
        <v>216</v>
      </c>
      <c r="AU206" s="12" t="s">
        <v>135</v>
      </c>
      <c r="AY206" s="12" t="s">
        <v>126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2" t="s">
        <v>135</v>
      </c>
      <c r="BK206" s="205">
        <f>ROUND(I206*H206,2)</f>
        <v>0</v>
      </c>
      <c r="BL206" s="12" t="s">
        <v>197</v>
      </c>
      <c r="BM206" s="12" t="s">
        <v>515</v>
      </c>
    </row>
    <row r="207" s="1" customFormat="1" ht="16.5" customHeight="1">
      <c r="B207" s="33"/>
      <c r="C207" s="194" t="s">
        <v>516</v>
      </c>
      <c r="D207" s="194" t="s">
        <v>129</v>
      </c>
      <c r="E207" s="195" t="s">
        <v>517</v>
      </c>
      <c r="F207" s="196" t="s">
        <v>518</v>
      </c>
      <c r="G207" s="197" t="s">
        <v>132</v>
      </c>
      <c r="H207" s="198">
        <v>22.800000000000001</v>
      </c>
      <c r="I207" s="199"/>
      <c r="J207" s="200">
        <f>ROUND(I207*H207,2)</f>
        <v>0</v>
      </c>
      <c r="K207" s="196" t="s">
        <v>1</v>
      </c>
      <c r="L207" s="38"/>
      <c r="M207" s="201" t="s">
        <v>1</v>
      </c>
      <c r="N207" s="202" t="s">
        <v>42</v>
      </c>
      <c r="O207" s="74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2" t="s">
        <v>197</v>
      </c>
      <c r="AT207" s="12" t="s">
        <v>129</v>
      </c>
      <c r="AU207" s="12" t="s">
        <v>135</v>
      </c>
      <c r="AY207" s="12" t="s">
        <v>126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2" t="s">
        <v>135</v>
      </c>
      <c r="BK207" s="205">
        <f>ROUND(I207*H207,2)</f>
        <v>0</v>
      </c>
      <c r="BL207" s="12" t="s">
        <v>197</v>
      </c>
      <c r="BM207" s="12" t="s">
        <v>519</v>
      </c>
    </row>
    <row r="208" s="1" customFormat="1" ht="16.5" customHeight="1">
      <c r="B208" s="33"/>
      <c r="C208" s="194" t="s">
        <v>520</v>
      </c>
      <c r="D208" s="194" t="s">
        <v>129</v>
      </c>
      <c r="E208" s="195" t="s">
        <v>521</v>
      </c>
      <c r="F208" s="196" t="s">
        <v>522</v>
      </c>
      <c r="G208" s="197" t="s">
        <v>178</v>
      </c>
      <c r="H208" s="198">
        <v>10</v>
      </c>
      <c r="I208" s="199"/>
      <c r="J208" s="200">
        <f>ROUND(I208*H208,2)</f>
        <v>0</v>
      </c>
      <c r="K208" s="196" t="s">
        <v>1</v>
      </c>
      <c r="L208" s="38"/>
      <c r="M208" s="201" t="s">
        <v>1</v>
      </c>
      <c r="N208" s="202" t="s">
        <v>42</v>
      </c>
      <c r="O208" s="74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2" t="s">
        <v>197</v>
      </c>
      <c r="AT208" s="12" t="s">
        <v>129</v>
      </c>
      <c r="AU208" s="12" t="s">
        <v>135</v>
      </c>
      <c r="AY208" s="12" t="s">
        <v>126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2" t="s">
        <v>135</v>
      </c>
      <c r="BK208" s="205">
        <f>ROUND(I208*H208,2)</f>
        <v>0</v>
      </c>
      <c r="BL208" s="12" t="s">
        <v>197</v>
      </c>
      <c r="BM208" s="12" t="s">
        <v>523</v>
      </c>
    </row>
    <row r="209" s="1" customFormat="1" ht="16.5" customHeight="1">
      <c r="B209" s="33"/>
      <c r="C209" s="194" t="s">
        <v>524</v>
      </c>
      <c r="D209" s="194" t="s">
        <v>129</v>
      </c>
      <c r="E209" s="195" t="s">
        <v>525</v>
      </c>
      <c r="F209" s="196" t="s">
        <v>526</v>
      </c>
      <c r="G209" s="197" t="s">
        <v>178</v>
      </c>
      <c r="H209" s="198">
        <v>12.300000000000001</v>
      </c>
      <c r="I209" s="199"/>
      <c r="J209" s="200">
        <f>ROUND(I209*H209,2)</f>
        <v>0</v>
      </c>
      <c r="K209" s="196" t="s">
        <v>1</v>
      </c>
      <c r="L209" s="38"/>
      <c r="M209" s="201" t="s">
        <v>1</v>
      </c>
      <c r="N209" s="202" t="s">
        <v>42</v>
      </c>
      <c r="O209" s="74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2" t="s">
        <v>197</v>
      </c>
      <c r="AT209" s="12" t="s">
        <v>129</v>
      </c>
      <c r="AU209" s="12" t="s">
        <v>135</v>
      </c>
      <c r="AY209" s="12" t="s">
        <v>126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2" t="s">
        <v>135</v>
      </c>
      <c r="BK209" s="205">
        <f>ROUND(I209*H209,2)</f>
        <v>0</v>
      </c>
      <c r="BL209" s="12" t="s">
        <v>197</v>
      </c>
      <c r="BM209" s="12" t="s">
        <v>527</v>
      </c>
    </row>
    <row r="210" s="1" customFormat="1" ht="16.5" customHeight="1">
      <c r="B210" s="33"/>
      <c r="C210" s="194" t="s">
        <v>528</v>
      </c>
      <c r="D210" s="194" t="s">
        <v>129</v>
      </c>
      <c r="E210" s="195" t="s">
        <v>529</v>
      </c>
      <c r="F210" s="196" t="s">
        <v>530</v>
      </c>
      <c r="G210" s="197" t="s">
        <v>132</v>
      </c>
      <c r="H210" s="198">
        <v>22.800000000000001</v>
      </c>
      <c r="I210" s="199"/>
      <c r="J210" s="200">
        <f>ROUND(I210*H210,2)</f>
        <v>0</v>
      </c>
      <c r="K210" s="196" t="s">
        <v>133</v>
      </c>
      <c r="L210" s="38"/>
      <c r="M210" s="201" t="s">
        <v>1</v>
      </c>
      <c r="N210" s="202" t="s">
        <v>42</v>
      </c>
      <c r="O210" s="74"/>
      <c r="P210" s="203">
        <f>O210*H210</f>
        <v>0</v>
      </c>
      <c r="Q210" s="203">
        <v>0.00029999999999999997</v>
      </c>
      <c r="R210" s="203">
        <f>Q210*H210</f>
        <v>0.0068399999999999997</v>
      </c>
      <c r="S210" s="203">
        <v>0</v>
      </c>
      <c r="T210" s="204">
        <f>S210*H210</f>
        <v>0</v>
      </c>
      <c r="AR210" s="12" t="s">
        <v>197</v>
      </c>
      <c r="AT210" s="12" t="s">
        <v>129</v>
      </c>
      <c r="AU210" s="12" t="s">
        <v>135</v>
      </c>
      <c r="AY210" s="12" t="s">
        <v>126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2" t="s">
        <v>135</v>
      </c>
      <c r="BK210" s="205">
        <f>ROUND(I210*H210,2)</f>
        <v>0</v>
      </c>
      <c r="BL210" s="12" t="s">
        <v>197</v>
      </c>
      <c r="BM210" s="12" t="s">
        <v>531</v>
      </c>
    </row>
    <row r="211" s="1" customFormat="1" ht="16.5" customHeight="1">
      <c r="B211" s="33"/>
      <c r="C211" s="194" t="s">
        <v>532</v>
      </c>
      <c r="D211" s="194" t="s">
        <v>129</v>
      </c>
      <c r="E211" s="195" t="s">
        <v>533</v>
      </c>
      <c r="F211" s="196" t="s">
        <v>534</v>
      </c>
      <c r="G211" s="197" t="s">
        <v>132</v>
      </c>
      <c r="H211" s="198">
        <v>22.800000000000001</v>
      </c>
      <c r="I211" s="199"/>
      <c r="J211" s="200">
        <f>ROUND(I211*H211,2)</f>
        <v>0</v>
      </c>
      <c r="K211" s="196" t="s">
        <v>535</v>
      </c>
      <c r="L211" s="38"/>
      <c r="M211" s="201" t="s">
        <v>1</v>
      </c>
      <c r="N211" s="202" t="s">
        <v>42</v>
      </c>
      <c r="O211" s="74"/>
      <c r="P211" s="203">
        <f>O211*H211</f>
        <v>0</v>
      </c>
      <c r="Q211" s="203">
        <v>0.0080000000000000002</v>
      </c>
      <c r="R211" s="203">
        <f>Q211*H211</f>
        <v>0.18240000000000001</v>
      </c>
      <c r="S211" s="203">
        <v>0</v>
      </c>
      <c r="T211" s="204">
        <f>S211*H211</f>
        <v>0</v>
      </c>
      <c r="AR211" s="12" t="s">
        <v>197</v>
      </c>
      <c r="AT211" s="12" t="s">
        <v>129</v>
      </c>
      <c r="AU211" s="12" t="s">
        <v>135</v>
      </c>
      <c r="AY211" s="12" t="s">
        <v>126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2" t="s">
        <v>135</v>
      </c>
      <c r="BK211" s="205">
        <f>ROUND(I211*H211,2)</f>
        <v>0</v>
      </c>
      <c r="BL211" s="12" t="s">
        <v>197</v>
      </c>
      <c r="BM211" s="12" t="s">
        <v>536</v>
      </c>
    </row>
    <row r="212" s="1" customFormat="1" ht="16.5" customHeight="1">
      <c r="B212" s="33"/>
      <c r="C212" s="194" t="s">
        <v>537</v>
      </c>
      <c r="D212" s="194" t="s">
        <v>129</v>
      </c>
      <c r="E212" s="195" t="s">
        <v>538</v>
      </c>
      <c r="F212" s="196" t="s">
        <v>539</v>
      </c>
      <c r="G212" s="197" t="s">
        <v>284</v>
      </c>
      <c r="H212" s="216"/>
      <c r="I212" s="199"/>
      <c r="J212" s="200">
        <f>ROUND(I212*H212,2)</f>
        <v>0</v>
      </c>
      <c r="K212" s="196" t="s">
        <v>1</v>
      </c>
      <c r="L212" s="38"/>
      <c r="M212" s="201" t="s">
        <v>1</v>
      </c>
      <c r="N212" s="202" t="s">
        <v>42</v>
      </c>
      <c r="O212" s="74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2" t="s">
        <v>197</v>
      </c>
      <c r="AT212" s="12" t="s">
        <v>129</v>
      </c>
      <c r="AU212" s="12" t="s">
        <v>135</v>
      </c>
      <c r="AY212" s="12" t="s">
        <v>126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2" t="s">
        <v>135</v>
      </c>
      <c r="BK212" s="205">
        <f>ROUND(I212*H212,2)</f>
        <v>0</v>
      </c>
      <c r="BL212" s="12" t="s">
        <v>197</v>
      </c>
      <c r="BM212" s="12" t="s">
        <v>540</v>
      </c>
    </row>
    <row r="213" s="10" customFormat="1" ht="22.8" customHeight="1">
      <c r="B213" s="178"/>
      <c r="C213" s="179"/>
      <c r="D213" s="180" t="s">
        <v>69</v>
      </c>
      <c r="E213" s="192" t="s">
        <v>541</v>
      </c>
      <c r="F213" s="192" t="s">
        <v>542</v>
      </c>
      <c r="G213" s="179"/>
      <c r="H213" s="179"/>
      <c r="I213" s="182"/>
      <c r="J213" s="193">
        <f>BK213</f>
        <v>0</v>
      </c>
      <c r="K213" s="179"/>
      <c r="L213" s="184"/>
      <c r="M213" s="185"/>
      <c r="N213" s="186"/>
      <c r="O213" s="186"/>
      <c r="P213" s="187">
        <f>SUM(P214:P216)</f>
        <v>0</v>
      </c>
      <c r="Q213" s="186"/>
      <c r="R213" s="187">
        <f>SUM(R214:R216)</f>
        <v>0.0056295500000000005</v>
      </c>
      <c r="S213" s="186"/>
      <c r="T213" s="188">
        <f>SUM(T214:T216)</f>
        <v>0</v>
      </c>
      <c r="AR213" s="189" t="s">
        <v>135</v>
      </c>
      <c r="AT213" s="190" t="s">
        <v>69</v>
      </c>
      <c r="AU213" s="190" t="s">
        <v>75</v>
      </c>
      <c r="AY213" s="189" t="s">
        <v>126</v>
      </c>
      <c r="BK213" s="191">
        <f>SUM(BK214:BK216)</f>
        <v>0</v>
      </c>
    </row>
    <row r="214" s="1" customFormat="1" ht="16.5" customHeight="1">
      <c r="B214" s="33"/>
      <c r="C214" s="194" t="s">
        <v>543</v>
      </c>
      <c r="D214" s="194" t="s">
        <v>129</v>
      </c>
      <c r="E214" s="195" t="s">
        <v>544</v>
      </c>
      <c r="F214" s="196" t="s">
        <v>545</v>
      </c>
      <c r="G214" s="197" t="s">
        <v>132</v>
      </c>
      <c r="H214" s="198">
        <v>15.215</v>
      </c>
      <c r="I214" s="199"/>
      <c r="J214" s="200">
        <f>ROUND(I214*H214,2)</f>
        <v>0</v>
      </c>
      <c r="K214" s="196" t="s">
        <v>546</v>
      </c>
      <c r="L214" s="38"/>
      <c r="M214" s="201" t="s">
        <v>1</v>
      </c>
      <c r="N214" s="202" t="s">
        <v>42</v>
      </c>
      <c r="O214" s="74"/>
      <c r="P214" s="203">
        <f>O214*H214</f>
        <v>0</v>
      </c>
      <c r="Q214" s="203">
        <v>0.00020000000000000001</v>
      </c>
      <c r="R214" s="203">
        <f>Q214*H214</f>
        <v>0.0030430000000000001</v>
      </c>
      <c r="S214" s="203">
        <v>0</v>
      </c>
      <c r="T214" s="204">
        <f>S214*H214</f>
        <v>0</v>
      </c>
      <c r="AR214" s="12" t="s">
        <v>197</v>
      </c>
      <c r="AT214" s="12" t="s">
        <v>129</v>
      </c>
      <c r="AU214" s="12" t="s">
        <v>135</v>
      </c>
      <c r="AY214" s="12" t="s">
        <v>126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2" t="s">
        <v>135</v>
      </c>
      <c r="BK214" s="205">
        <f>ROUND(I214*H214,2)</f>
        <v>0</v>
      </c>
      <c r="BL214" s="12" t="s">
        <v>197</v>
      </c>
      <c r="BM214" s="12" t="s">
        <v>547</v>
      </c>
    </row>
    <row r="215" s="1" customFormat="1" ht="16.5" customHeight="1">
      <c r="B215" s="33"/>
      <c r="C215" s="194" t="s">
        <v>548</v>
      </c>
      <c r="D215" s="194" t="s">
        <v>129</v>
      </c>
      <c r="E215" s="195" t="s">
        <v>549</v>
      </c>
      <c r="F215" s="196" t="s">
        <v>550</v>
      </c>
      <c r="G215" s="197" t="s">
        <v>132</v>
      </c>
      <c r="H215" s="198">
        <v>15.215</v>
      </c>
      <c r="I215" s="199"/>
      <c r="J215" s="200">
        <f>ROUND(I215*H215,2)</f>
        <v>0</v>
      </c>
      <c r="K215" s="196" t="s">
        <v>535</v>
      </c>
      <c r="L215" s="38"/>
      <c r="M215" s="201" t="s">
        <v>1</v>
      </c>
      <c r="N215" s="202" t="s">
        <v>42</v>
      </c>
      <c r="O215" s="74"/>
      <c r="P215" s="203">
        <f>O215*H215</f>
        <v>0</v>
      </c>
      <c r="Q215" s="203">
        <v>0.00017000000000000001</v>
      </c>
      <c r="R215" s="203">
        <f>Q215*H215</f>
        <v>0.00258655</v>
      </c>
      <c r="S215" s="203">
        <v>0</v>
      </c>
      <c r="T215" s="204">
        <f>S215*H215</f>
        <v>0</v>
      </c>
      <c r="AR215" s="12" t="s">
        <v>197</v>
      </c>
      <c r="AT215" s="12" t="s">
        <v>129</v>
      </c>
      <c r="AU215" s="12" t="s">
        <v>135</v>
      </c>
      <c r="AY215" s="12" t="s">
        <v>126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2" t="s">
        <v>135</v>
      </c>
      <c r="BK215" s="205">
        <f>ROUND(I215*H215,2)</f>
        <v>0</v>
      </c>
      <c r="BL215" s="12" t="s">
        <v>197</v>
      </c>
      <c r="BM215" s="12" t="s">
        <v>551</v>
      </c>
    </row>
    <row r="216" s="1" customFormat="1" ht="16.5" customHeight="1">
      <c r="B216" s="33"/>
      <c r="C216" s="194" t="s">
        <v>552</v>
      </c>
      <c r="D216" s="194" t="s">
        <v>129</v>
      </c>
      <c r="E216" s="195" t="s">
        <v>553</v>
      </c>
      <c r="F216" s="196" t="s">
        <v>554</v>
      </c>
      <c r="G216" s="197" t="s">
        <v>132</v>
      </c>
      <c r="H216" s="198">
        <v>15.215</v>
      </c>
      <c r="I216" s="199"/>
      <c r="J216" s="200">
        <f>ROUND(I216*H216,2)</f>
        <v>0</v>
      </c>
      <c r="K216" s="196" t="s">
        <v>1</v>
      </c>
      <c r="L216" s="38"/>
      <c r="M216" s="201" t="s">
        <v>1</v>
      </c>
      <c r="N216" s="202" t="s">
        <v>42</v>
      </c>
      <c r="O216" s="74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2" t="s">
        <v>197</v>
      </c>
      <c r="AT216" s="12" t="s">
        <v>129</v>
      </c>
      <c r="AU216" s="12" t="s">
        <v>135</v>
      </c>
      <c r="AY216" s="12" t="s">
        <v>126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2" t="s">
        <v>135</v>
      </c>
      <c r="BK216" s="205">
        <f>ROUND(I216*H216,2)</f>
        <v>0</v>
      </c>
      <c r="BL216" s="12" t="s">
        <v>197</v>
      </c>
      <c r="BM216" s="12" t="s">
        <v>555</v>
      </c>
    </row>
    <row r="217" s="10" customFormat="1" ht="25.92" customHeight="1">
      <c r="B217" s="178"/>
      <c r="C217" s="179"/>
      <c r="D217" s="180" t="s">
        <v>69</v>
      </c>
      <c r="E217" s="181" t="s">
        <v>556</v>
      </c>
      <c r="F217" s="181" t="s">
        <v>556</v>
      </c>
      <c r="G217" s="179"/>
      <c r="H217" s="179"/>
      <c r="I217" s="182"/>
      <c r="J217" s="183">
        <f>BK217</f>
        <v>0</v>
      </c>
      <c r="K217" s="179"/>
      <c r="L217" s="184"/>
      <c r="M217" s="185"/>
      <c r="N217" s="186"/>
      <c r="O217" s="186"/>
      <c r="P217" s="187">
        <f>P218+P230</f>
        <v>0</v>
      </c>
      <c r="Q217" s="186"/>
      <c r="R217" s="187">
        <f>R218+R230</f>
        <v>0</v>
      </c>
      <c r="S217" s="186"/>
      <c r="T217" s="188">
        <f>T218+T230</f>
        <v>0</v>
      </c>
      <c r="AR217" s="189" t="s">
        <v>75</v>
      </c>
      <c r="AT217" s="190" t="s">
        <v>69</v>
      </c>
      <c r="AU217" s="190" t="s">
        <v>70</v>
      </c>
      <c r="AY217" s="189" t="s">
        <v>126</v>
      </c>
      <c r="BK217" s="191">
        <f>BK218+BK230</f>
        <v>0</v>
      </c>
    </row>
    <row r="218" s="10" customFormat="1" ht="22.8" customHeight="1">
      <c r="B218" s="178"/>
      <c r="C218" s="179"/>
      <c r="D218" s="180" t="s">
        <v>69</v>
      </c>
      <c r="E218" s="192" t="s">
        <v>557</v>
      </c>
      <c r="F218" s="192" t="s">
        <v>558</v>
      </c>
      <c r="G218" s="179"/>
      <c r="H218" s="179"/>
      <c r="I218" s="182"/>
      <c r="J218" s="193">
        <f>BK218</f>
        <v>0</v>
      </c>
      <c r="K218" s="179"/>
      <c r="L218" s="184"/>
      <c r="M218" s="185"/>
      <c r="N218" s="186"/>
      <c r="O218" s="186"/>
      <c r="P218" s="187">
        <f>SUM(P219:P229)</f>
        <v>0</v>
      </c>
      <c r="Q218" s="186"/>
      <c r="R218" s="187">
        <f>SUM(R219:R229)</f>
        <v>0</v>
      </c>
      <c r="S218" s="186"/>
      <c r="T218" s="188">
        <f>SUM(T219:T229)</f>
        <v>0</v>
      </c>
      <c r="AR218" s="189" t="s">
        <v>75</v>
      </c>
      <c r="AT218" s="190" t="s">
        <v>69</v>
      </c>
      <c r="AU218" s="190" t="s">
        <v>75</v>
      </c>
      <c r="AY218" s="189" t="s">
        <v>126</v>
      </c>
      <c r="BK218" s="191">
        <f>SUM(BK219:BK229)</f>
        <v>0</v>
      </c>
    </row>
    <row r="219" s="1" customFormat="1" ht="16.5" customHeight="1">
      <c r="B219" s="33"/>
      <c r="C219" s="194" t="s">
        <v>559</v>
      </c>
      <c r="D219" s="194" t="s">
        <v>129</v>
      </c>
      <c r="E219" s="195" t="s">
        <v>560</v>
      </c>
      <c r="F219" s="196" t="s">
        <v>561</v>
      </c>
      <c r="G219" s="197" t="s">
        <v>178</v>
      </c>
      <c r="H219" s="198">
        <v>10</v>
      </c>
      <c r="I219" s="199"/>
      <c r="J219" s="200">
        <f>ROUND(I219*H219,2)</f>
        <v>0</v>
      </c>
      <c r="K219" s="196" t="s">
        <v>1</v>
      </c>
      <c r="L219" s="38"/>
      <c r="M219" s="201" t="s">
        <v>1</v>
      </c>
      <c r="N219" s="202" t="s">
        <v>42</v>
      </c>
      <c r="O219" s="74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2" t="s">
        <v>134</v>
      </c>
      <c r="AT219" s="12" t="s">
        <v>129</v>
      </c>
      <c r="AU219" s="12" t="s">
        <v>135</v>
      </c>
      <c r="AY219" s="12" t="s">
        <v>126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2" t="s">
        <v>135</v>
      </c>
      <c r="BK219" s="205">
        <f>ROUND(I219*H219,2)</f>
        <v>0</v>
      </c>
      <c r="BL219" s="12" t="s">
        <v>134</v>
      </c>
      <c r="BM219" s="12" t="s">
        <v>562</v>
      </c>
    </row>
    <row r="220" s="1" customFormat="1" ht="16.5" customHeight="1">
      <c r="B220" s="33"/>
      <c r="C220" s="194" t="s">
        <v>563</v>
      </c>
      <c r="D220" s="194" t="s">
        <v>129</v>
      </c>
      <c r="E220" s="195" t="s">
        <v>564</v>
      </c>
      <c r="F220" s="196" t="s">
        <v>565</v>
      </c>
      <c r="G220" s="197" t="s">
        <v>178</v>
      </c>
      <c r="H220" s="198">
        <v>10</v>
      </c>
      <c r="I220" s="199"/>
      <c r="J220" s="200">
        <f>ROUND(I220*H220,2)</f>
        <v>0</v>
      </c>
      <c r="K220" s="196" t="s">
        <v>1</v>
      </c>
      <c r="L220" s="38"/>
      <c r="M220" s="201" t="s">
        <v>1</v>
      </c>
      <c r="N220" s="202" t="s">
        <v>42</v>
      </c>
      <c r="O220" s="74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2" t="s">
        <v>134</v>
      </c>
      <c r="AT220" s="12" t="s">
        <v>129</v>
      </c>
      <c r="AU220" s="12" t="s">
        <v>135</v>
      </c>
      <c r="AY220" s="12" t="s">
        <v>126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2" t="s">
        <v>135</v>
      </c>
      <c r="BK220" s="205">
        <f>ROUND(I220*H220,2)</f>
        <v>0</v>
      </c>
      <c r="BL220" s="12" t="s">
        <v>134</v>
      </c>
      <c r="BM220" s="12" t="s">
        <v>566</v>
      </c>
    </row>
    <row r="221" s="1" customFormat="1" ht="16.5" customHeight="1">
      <c r="B221" s="33"/>
      <c r="C221" s="194" t="s">
        <v>567</v>
      </c>
      <c r="D221" s="194" t="s">
        <v>129</v>
      </c>
      <c r="E221" s="195" t="s">
        <v>568</v>
      </c>
      <c r="F221" s="196" t="s">
        <v>569</v>
      </c>
      <c r="G221" s="197" t="s">
        <v>178</v>
      </c>
      <c r="H221" s="198">
        <v>20</v>
      </c>
      <c r="I221" s="199"/>
      <c r="J221" s="200">
        <f>ROUND(I221*H221,2)</f>
        <v>0</v>
      </c>
      <c r="K221" s="196" t="s">
        <v>1</v>
      </c>
      <c r="L221" s="38"/>
      <c r="M221" s="201" t="s">
        <v>1</v>
      </c>
      <c r="N221" s="202" t="s">
        <v>42</v>
      </c>
      <c r="O221" s="74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2" t="s">
        <v>134</v>
      </c>
      <c r="AT221" s="12" t="s">
        <v>129</v>
      </c>
      <c r="AU221" s="12" t="s">
        <v>135</v>
      </c>
      <c r="AY221" s="12" t="s">
        <v>126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2" t="s">
        <v>135</v>
      </c>
      <c r="BK221" s="205">
        <f>ROUND(I221*H221,2)</f>
        <v>0</v>
      </c>
      <c r="BL221" s="12" t="s">
        <v>134</v>
      </c>
      <c r="BM221" s="12" t="s">
        <v>570</v>
      </c>
    </row>
    <row r="222" s="1" customFormat="1" ht="16.5" customHeight="1">
      <c r="B222" s="33"/>
      <c r="C222" s="194" t="s">
        <v>571</v>
      </c>
      <c r="D222" s="194" t="s">
        <v>129</v>
      </c>
      <c r="E222" s="195" t="s">
        <v>572</v>
      </c>
      <c r="F222" s="196" t="s">
        <v>573</v>
      </c>
      <c r="G222" s="197" t="s">
        <v>178</v>
      </c>
      <c r="H222" s="198">
        <v>40</v>
      </c>
      <c r="I222" s="199"/>
      <c r="J222" s="200">
        <f>ROUND(I222*H222,2)</f>
        <v>0</v>
      </c>
      <c r="K222" s="196" t="s">
        <v>1</v>
      </c>
      <c r="L222" s="38"/>
      <c r="M222" s="201" t="s">
        <v>1</v>
      </c>
      <c r="N222" s="202" t="s">
        <v>42</v>
      </c>
      <c r="O222" s="74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2" t="s">
        <v>134</v>
      </c>
      <c r="AT222" s="12" t="s">
        <v>129</v>
      </c>
      <c r="AU222" s="12" t="s">
        <v>135</v>
      </c>
      <c r="AY222" s="12" t="s">
        <v>126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2" t="s">
        <v>135</v>
      </c>
      <c r="BK222" s="205">
        <f>ROUND(I222*H222,2)</f>
        <v>0</v>
      </c>
      <c r="BL222" s="12" t="s">
        <v>134</v>
      </c>
      <c r="BM222" s="12" t="s">
        <v>574</v>
      </c>
    </row>
    <row r="223" s="1" customFormat="1" ht="16.5" customHeight="1">
      <c r="B223" s="33"/>
      <c r="C223" s="194" t="s">
        <v>575</v>
      </c>
      <c r="D223" s="194" t="s">
        <v>129</v>
      </c>
      <c r="E223" s="195" t="s">
        <v>576</v>
      </c>
      <c r="F223" s="196" t="s">
        <v>577</v>
      </c>
      <c r="G223" s="197" t="s">
        <v>178</v>
      </c>
      <c r="H223" s="198">
        <v>10</v>
      </c>
      <c r="I223" s="199"/>
      <c r="J223" s="200">
        <f>ROUND(I223*H223,2)</f>
        <v>0</v>
      </c>
      <c r="K223" s="196" t="s">
        <v>1</v>
      </c>
      <c r="L223" s="38"/>
      <c r="M223" s="201" t="s">
        <v>1</v>
      </c>
      <c r="N223" s="202" t="s">
        <v>42</v>
      </c>
      <c r="O223" s="74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2" t="s">
        <v>134</v>
      </c>
      <c r="AT223" s="12" t="s">
        <v>129</v>
      </c>
      <c r="AU223" s="12" t="s">
        <v>135</v>
      </c>
      <c r="AY223" s="12" t="s">
        <v>126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2" t="s">
        <v>135</v>
      </c>
      <c r="BK223" s="205">
        <f>ROUND(I223*H223,2)</f>
        <v>0</v>
      </c>
      <c r="BL223" s="12" t="s">
        <v>134</v>
      </c>
      <c r="BM223" s="12" t="s">
        <v>578</v>
      </c>
    </row>
    <row r="224" s="1" customFormat="1" ht="16.5" customHeight="1">
      <c r="B224" s="33"/>
      <c r="C224" s="194" t="s">
        <v>579</v>
      </c>
      <c r="D224" s="194" t="s">
        <v>129</v>
      </c>
      <c r="E224" s="195" t="s">
        <v>580</v>
      </c>
      <c r="F224" s="196" t="s">
        <v>581</v>
      </c>
      <c r="G224" s="197" t="s">
        <v>582</v>
      </c>
      <c r="H224" s="198">
        <v>4</v>
      </c>
      <c r="I224" s="199"/>
      <c r="J224" s="200">
        <f>ROUND(I224*H224,2)</f>
        <v>0</v>
      </c>
      <c r="K224" s="196" t="s">
        <v>1</v>
      </c>
      <c r="L224" s="38"/>
      <c r="M224" s="201" t="s">
        <v>1</v>
      </c>
      <c r="N224" s="202" t="s">
        <v>42</v>
      </c>
      <c r="O224" s="74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2" t="s">
        <v>134</v>
      </c>
      <c r="AT224" s="12" t="s">
        <v>129</v>
      </c>
      <c r="AU224" s="12" t="s">
        <v>135</v>
      </c>
      <c r="AY224" s="12" t="s">
        <v>126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2" t="s">
        <v>135</v>
      </c>
      <c r="BK224" s="205">
        <f>ROUND(I224*H224,2)</f>
        <v>0</v>
      </c>
      <c r="BL224" s="12" t="s">
        <v>134</v>
      </c>
      <c r="BM224" s="12" t="s">
        <v>583</v>
      </c>
    </row>
    <row r="225" s="1" customFormat="1" ht="16.5" customHeight="1">
      <c r="B225" s="33"/>
      <c r="C225" s="194" t="s">
        <v>584</v>
      </c>
      <c r="D225" s="194" t="s">
        <v>129</v>
      </c>
      <c r="E225" s="195" t="s">
        <v>585</v>
      </c>
      <c r="F225" s="196" t="s">
        <v>586</v>
      </c>
      <c r="G225" s="197" t="s">
        <v>582</v>
      </c>
      <c r="H225" s="198">
        <v>1</v>
      </c>
      <c r="I225" s="199"/>
      <c r="J225" s="200">
        <f>ROUND(I225*H225,2)</f>
        <v>0</v>
      </c>
      <c r="K225" s="196" t="s">
        <v>1</v>
      </c>
      <c r="L225" s="38"/>
      <c r="M225" s="201" t="s">
        <v>1</v>
      </c>
      <c r="N225" s="202" t="s">
        <v>42</v>
      </c>
      <c r="O225" s="74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2" t="s">
        <v>134</v>
      </c>
      <c r="AT225" s="12" t="s">
        <v>129</v>
      </c>
      <c r="AU225" s="12" t="s">
        <v>135</v>
      </c>
      <c r="AY225" s="12" t="s">
        <v>126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2" t="s">
        <v>135</v>
      </c>
      <c r="BK225" s="205">
        <f>ROUND(I225*H225,2)</f>
        <v>0</v>
      </c>
      <c r="BL225" s="12" t="s">
        <v>134</v>
      </c>
      <c r="BM225" s="12" t="s">
        <v>587</v>
      </c>
    </row>
    <row r="226" s="1" customFormat="1" ht="16.5" customHeight="1">
      <c r="B226" s="33"/>
      <c r="C226" s="194" t="s">
        <v>588</v>
      </c>
      <c r="D226" s="194" t="s">
        <v>129</v>
      </c>
      <c r="E226" s="195" t="s">
        <v>589</v>
      </c>
      <c r="F226" s="196" t="s">
        <v>590</v>
      </c>
      <c r="G226" s="197" t="s">
        <v>582</v>
      </c>
      <c r="H226" s="198">
        <v>1</v>
      </c>
      <c r="I226" s="199"/>
      <c r="J226" s="200">
        <f>ROUND(I226*H226,2)</f>
        <v>0</v>
      </c>
      <c r="K226" s="196" t="s">
        <v>1</v>
      </c>
      <c r="L226" s="38"/>
      <c r="M226" s="201" t="s">
        <v>1</v>
      </c>
      <c r="N226" s="202" t="s">
        <v>42</v>
      </c>
      <c r="O226" s="74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2" t="s">
        <v>134</v>
      </c>
      <c r="AT226" s="12" t="s">
        <v>129</v>
      </c>
      <c r="AU226" s="12" t="s">
        <v>135</v>
      </c>
      <c r="AY226" s="12" t="s">
        <v>126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2" t="s">
        <v>135</v>
      </c>
      <c r="BK226" s="205">
        <f>ROUND(I226*H226,2)</f>
        <v>0</v>
      </c>
      <c r="BL226" s="12" t="s">
        <v>134</v>
      </c>
      <c r="BM226" s="12" t="s">
        <v>591</v>
      </c>
    </row>
    <row r="227" s="1" customFormat="1" ht="16.5" customHeight="1">
      <c r="B227" s="33"/>
      <c r="C227" s="194" t="s">
        <v>592</v>
      </c>
      <c r="D227" s="194" t="s">
        <v>129</v>
      </c>
      <c r="E227" s="195" t="s">
        <v>593</v>
      </c>
      <c r="F227" s="196" t="s">
        <v>594</v>
      </c>
      <c r="G227" s="197" t="s">
        <v>582</v>
      </c>
      <c r="H227" s="198">
        <v>1</v>
      </c>
      <c r="I227" s="199"/>
      <c r="J227" s="200">
        <f>ROUND(I227*H227,2)</f>
        <v>0</v>
      </c>
      <c r="K227" s="196" t="s">
        <v>1</v>
      </c>
      <c r="L227" s="38"/>
      <c r="M227" s="201" t="s">
        <v>1</v>
      </c>
      <c r="N227" s="202" t="s">
        <v>42</v>
      </c>
      <c r="O227" s="74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2" t="s">
        <v>134</v>
      </c>
      <c r="AT227" s="12" t="s">
        <v>129</v>
      </c>
      <c r="AU227" s="12" t="s">
        <v>135</v>
      </c>
      <c r="AY227" s="12" t="s">
        <v>126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2" t="s">
        <v>135</v>
      </c>
      <c r="BK227" s="205">
        <f>ROUND(I227*H227,2)</f>
        <v>0</v>
      </c>
      <c r="BL227" s="12" t="s">
        <v>134</v>
      </c>
      <c r="BM227" s="12" t="s">
        <v>595</v>
      </c>
    </row>
    <row r="228" s="1" customFormat="1" ht="16.5" customHeight="1">
      <c r="B228" s="33"/>
      <c r="C228" s="194" t="s">
        <v>596</v>
      </c>
      <c r="D228" s="194" t="s">
        <v>129</v>
      </c>
      <c r="E228" s="195" t="s">
        <v>597</v>
      </c>
      <c r="F228" s="196" t="s">
        <v>598</v>
      </c>
      <c r="G228" s="197" t="s">
        <v>582</v>
      </c>
      <c r="H228" s="198">
        <v>3</v>
      </c>
      <c r="I228" s="199"/>
      <c r="J228" s="200">
        <f>ROUND(I228*H228,2)</f>
        <v>0</v>
      </c>
      <c r="K228" s="196" t="s">
        <v>1</v>
      </c>
      <c r="L228" s="38"/>
      <c r="M228" s="201" t="s">
        <v>1</v>
      </c>
      <c r="N228" s="202" t="s">
        <v>42</v>
      </c>
      <c r="O228" s="74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2" t="s">
        <v>134</v>
      </c>
      <c r="AT228" s="12" t="s">
        <v>129</v>
      </c>
      <c r="AU228" s="12" t="s">
        <v>135</v>
      </c>
      <c r="AY228" s="12" t="s">
        <v>126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2" t="s">
        <v>135</v>
      </c>
      <c r="BK228" s="205">
        <f>ROUND(I228*H228,2)</f>
        <v>0</v>
      </c>
      <c r="BL228" s="12" t="s">
        <v>134</v>
      </c>
      <c r="BM228" s="12" t="s">
        <v>599</v>
      </c>
    </row>
    <row r="229" s="1" customFormat="1" ht="16.5" customHeight="1">
      <c r="B229" s="33"/>
      <c r="C229" s="194" t="s">
        <v>600</v>
      </c>
      <c r="D229" s="194" t="s">
        <v>129</v>
      </c>
      <c r="E229" s="195" t="s">
        <v>601</v>
      </c>
      <c r="F229" s="196" t="s">
        <v>602</v>
      </c>
      <c r="G229" s="197" t="s">
        <v>582</v>
      </c>
      <c r="H229" s="198">
        <v>1</v>
      </c>
      <c r="I229" s="199"/>
      <c r="J229" s="200">
        <f>ROUND(I229*H229,2)</f>
        <v>0</v>
      </c>
      <c r="K229" s="196" t="s">
        <v>1</v>
      </c>
      <c r="L229" s="38"/>
      <c r="M229" s="201" t="s">
        <v>1</v>
      </c>
      <c r="N229" s="202" t="s">
        <v>42</v>
      </c>
      <c r="O229" s="74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2" t="s">
        <v>134</v>
      </c>
      <c r="AT229" s="12" t="s">
        <v>129</v>
      </c>
      <c r="AU229" s="12" t="s">
        <v>135</v>
      </c>
      <c r="AY229" s="12" t="s">
        <v>126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2" t="s">
        <v>135</v>
      </c>
      <c r="BK229" s="205">
        <f>ROUND(I229*H229,2)</f>
        <v>0</v>
      </c>
      <c r="BL229" s="12" t="s">
        <v>134</v>
      </c>
      <c r="BM229" s="12" t="s">
        <v>603</v>
      </c>
    </row>
    <row r="230" s="10" customFormat="1" ht="22.8" customHeight="1">
      <c r="B230" s="178"/>
      <c r="C230" s="179"/>
      <c r="D230" s="180" t="s">
        <v>69</v>
      </c>
      <c r="E230" s="192" t="s">
        <v>604</v>
      </c>
      <c r="F230" s="192" t="s">
        <v>605</v>
      </c>
      <c r="G230" s="179"/>
      <c r="H230" s="179"/>
      <c r="I230" s="182"/>
      <c r="J230" s="193">
        <f>BK230</f>
        <v>0</v>
      </c>
      <c r="K230" s="179"/>
      <c r="L230" s="184"/>
      <c r="M230" s="185"/>
      <c r="N230" s="186"/>
      <c r="O230" s="186"/>
      <c r="P230" s="187">
        <f>SUM(P231:P242)</f>
        <v>0</v>
      </c>
      <c r="Q230" s="186"/>
      <c r="R230" s="187">
        <f>SUM(R231:R242)</f>
        <v>0</v>
      </c>
      <c r="S230" s="186"/>
      <c r="T230" s="188">
        <f>SUM(T231:T242)</f>
        <v>0</v>
      </c>
      <c r="AR230" s="189" t="s">
        <v>75</v>
      </c>
      <c r="AT230" s="190" t="s">
        <v>69</v>
      </c>
      <c r="AU230" s="190" t="s">
        <v>75</v>
      </c>
      <c r="AY230" s="189" t="s">
        <v>126</v>
      </c>
      <c r="BK230" s="191">
        <f>SUM(BK231:BK242)</f>
        <v>0</v>
      </c>
    </row>
    <row r="231" s="1" customFormat="1" ht="16.5" customHeight="1">
      <c r="B231" s="33"/>
      <c r="C231" s="194" t="s">
        <v>606</v>
      </c>
      <c r="D231" s="194" t="s">
        <v>129</v>
      </c>
      <c r="E231" s="195" t="s">
        <v>575</v>
      </c>
      <c r="F231" s="196" t="s">
        <v>561</v>
      </c>
      <c r="G231" s="197" t="s">
        <v>178</v>
      </c>
      <c r="H231" s="198">
        <v>10</v>
      </c>
      <c r="I231" s="199"/>
      <c r="J231" s="200">
        <f>ROUND(I231*H231,2)</f>
        <v>0</v>
      </c>
      <c r="K231" s="196" t="s">
        <v>1</v>
      </c>
      <c r="L231" s="38"/>
      <c r="M231" s="201" t="s">
        <v>1</v>
      </c>
      <c r="N231" s="202" t="s">
        <v>42</v>
      </c>
      <c r="O231" s="74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2" t="s">
        <v>134</v>
      </c>
      <c r="AT231" s="12" t="s">
        <v>129</v>
      </c>
      <c r="AU231" s="12" t="s">
        <v>135</v>
      </c>
      <c r="AY231" s="12" t="s">
        <v>126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2" t="s">
        <v>135</v>
      </c>
      <c r="BK231" s="205">
        <f>ROUND(I231*H231,2)</f>
        <v>0</v>
      </c>
      <c r="BL231" s="12" t="s">
        <v>134</v>
      </c>
      <c r="BM231" s="12" t="s">
        <v>607</v>
      </c>
    </row>
    <row r="232" s="1" customFormat="1" ht="16.5" customHeight="1">
      <c r="B232" s="33"/>
      <c r="C232" s="194" t="s">
        <v>608</v>
      </c>
      <c r="D232" s="194" t="s">
        <v>129</v>
      </c>
      <c r="E232" s="195" t="s">
        <v>579</v>
      </c>
      <c r="F232" s="196" t="s">
        <v>565</v>
      </c>
      <c r="G232" s="197" t="s">
        <v>178</v>
      </c>
      <c r="H232" s="198">
        <v>10</v>
      </c>
      <c r="I232" s="199"/>
      <c r="J232" s="200">
        <f>ROUND(I232*H232,2)</f>
        <v>0</v>
      </c>
      <c r="K232" s="196" t="s">
        <v>1</v>
      </c>
      <c r="L232" s="38"/>
      <c r="M232" s="201" t="s">
        <v>1</v>
      </c>
      <c r="N232" s="202" t="s">
        <v>42</v>
      </c>
      <c r="O232" s="74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2" t="s">
        <v>134</v>
      </c>
      <c r="AT232" s="12" t="s">
        <v>129</v>
      </c>
      <c r="AU232" s="12" t="s">
        <v>135</v>
      </c>
      <c r="AY232" s="12" t="s">
        <v>126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2" t="s">
        <v>135</v>
      </c>
      <c r="BK232" s="205">
        <f>ROUND(I232*H232,2)</f>
        <v>0</v>
      </c>
      <c r="BL232" s="12" t="s">
        <v>134</v>
      </c>
      <c r="BM232" s="12" t="s">
        <v>609</v>
      </c>
    </row>
    <row r="233" s="1" customFormat="1" ht="16.5" customHeight="1">
      <c r="B233" s="33"/>
      <c r="C233" s="194" t="s">
        <v>610</v>
      </c>
      <c r="D233" s="194" t="s">
        <v>129</v>
      </c>
      <c r="E233" s="195" t="s">
        <v>584</v>
      </c>
      <c r="F233" s="196" t="s">
        <v>569</v>
      </c>
      <c r="G233" s="197" t="s">
        <v>178</v>
      </c>
      <c r="H233" s="198">
        <v>20</v>
      </c>
      <c r="I233" s="199"/>
      <c r="J233" s="200">
        <f>ROUND(I233*H233,2)</f>
        <v>0</v>
      </c>
      <c r="K233" s="196" t="s">
        <v>1</v>
      </c>
      <c r="L233" s="38"/>
      <c r="M233" s="201" t="s">
        <v>1</v>
      </c>
      <c r="N233" s="202" t="s">
        <v>42</v>
      </c>
      <c r="O233" s="74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2" t="s">
        <v>134</v>
      </c>
      <c r="AT233" s="12" t="s">
        <v>129</v>
      </c>
      <c r="AU233" s="12" t="s">
        <v>135</v>
      </c>
      <c r="AY233" s="12" t="s">
        <v>126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2" t="s">
        <v>135</v>
      </c>
      <c r="BK233" s="205">
        <f>ROUND(I233*H233,2)</f>
        <v>0</v>
      </c>
      <c r="BL233" s="12" t="s">
        <v>134</v>
      </c>
      <c r="BM233" s="12" t="s">
        <v>611</v>
      </c>
    </row>
    <row r="234" s="1" customFormat="1" ht="16.5" customHeight="1">
      <c r="B234" s="33"/>
      <c r="C234" s="194" t="s">
        <v>612</v>
      </c>
      <c r="D234" s="194" t="s">
        <v>129</v>
      </c>
      <c r="E234" s="195" t="s">
        <v>588</v>
      </c>
      <c r="F234" s="196" t="s">
        <v>573</v>
      </c>
      <c r="G234" s="197" t="s">
        <v>178</v>
      </c>
      <c r="H234" s="198">
        <v>42</v>
      </c>
      <c r="I234" s="199"/>
      <c r="J234" s="200">
        <f>ROUND(I234*H234,2)</f>
        <v>0</v>
      </c>
      <c r="K234" s="196" t="s">
        <v>1</v>
      </c>
      <c r="L234" s="38"/>
      <c r="M234" s="201" t="s">
        <v>1</v>
      </c>
      <c r="N234" s="202" t="s">
        <v>42</v>
      </c>
      <c r="O234" s="74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2" t="s">
        <v>134</v>
      </c>
      <c r="AT234" s="12" t="s">
        <v>129</v>
      </c>
      <c r="AU234" s="12" t="s">
        <v>135</v>
      </c>
      <c r="AY234" s="12" t="s">
        <v>126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2" t="s">
        <v>135</v>
      </c>
      <c r="BK234" s="205">
        <f>ROUND(I234*H234,2)</f>
        <v>0</v>
      </c>
      <c r="BL234" s="12" t="s">
        <v>134</v>
      </c>
      <c r="BM234" s="12" t="s">
        <v>613</v>
      </c>
    </row>
    <row r="235" s="1" customFormat="1" ht="16.5" customHeight="1">
      <c r="B235" s="33"/>
      <c r="C235" s="194" t="s">
        <v>614</v>
      </c>
      <c r="D235" s="194" t="s">
        <v>129</v>
      </c>
      <c r="E235" s="195" t="s">
        <v>592</v>
      </c>
      <c r="F235" s="196" t="s">
        <v>577</v>
      </c>
      <c r="G235" s="197" t="s">
        <v>178</v>
      </c>
      <c r="H235" s="198">
        <v>10</v>
      </c>
      <c r="I235" s="199"/>
      <c r="J235" s="200">
        <f>ROUND(I235*H235,2)</f>
        <v>0</v>
      </c>
      <c r="K235" s="196" t="s">
        <v>1</v>
      </c>
      <c r="L235" s="38"/>
      <c r="M235" s="201" t="s">
        <v>1</v>
      </c>
      <c r="N235" s="202" t="s">
        <v>42</v>
      </c>
      <c r="O235" s="74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2" t="s">
        <v>134</v>
      </c>
      <c r="AT235" s="12" t="s">
        <v>129</v>
      </c>
      <c r="AU235" s="12" t="s">
        <v>135</v>
      </c>
      <c r="AY235" s="12" t="s">
        <v>126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2" t="s">
        <v>135</v>
      </c>
      <c r="BK235" s="205">
        <f>ROUND(I235*H235,2)</f>
        <v>0</v>
      </c>
      <c r="BL235" s="12" t="s">
        <v>134</v>
      </c>
      <c r="BM235" s="12" t="s">
        <v>615</v>
      </c>
    </row>
    <row r="236" s="1" customFormat="1" ht="16.5" customHeight="1">
      <c r="B236" s="33"/>
      <c r="C236" s="194" t="s">
        <v>616</v>
      </c>
      <c r="D236" s="194" t="s">
        <v>129</v>
      </c>
      <c r="E236" s="195" t="s">
        <v>596</v>
      </c>
      <c r="F236" s="196" t="s">
        <v>581</v>
      </c>
      <c r="G236" s="197" t="s">
        <v>582</v>
      </c>
      <c r="H236" s="198">
        <v>4</v>
      </c>
      <c r="I236" s="199"/>
      <c r="J236" s="200">
        <f>ROUND(I236*H236,2)</f>
        <v>0</v>
      </c>
      <c r="K236" s="196" t="s">
        <v>1</v>
      </c>
      <c r="L236" s="38"/>
      <c r="M236" s="201" t="s">
        <v>1</v>
      </c>
      <c r="N236" s="202" t="s">
        <v>42</v>
      </c>
      <c r="O236" s="74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2" t="s">
        <v>134</v>
      </c>
      <c r="AT236" s="12" t="s">
        <v>129</v>
      </c>
      <c r="AU236" s="12" t="s">
        <v>135</v>
      </c>
      <c r="AY236" s="12" t="s">
        <v>126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2" t="s">
        <v>135</v>
      </c>
      <c r="BK236" s="205">
        <f>ROUND(I236*H236,2)</f>
        <v>0</v>
      </c>
      <c r="BL236" s="12" t="s">
        <v>134</v>
      </c>
      <c r="BM236" s="12" t="s">
        <v>617</v>
      </c>
    </row>
    <row r="237" s="1" customFormat="1" ht="16.5" customHeight="1">
      <c r="B237" s="33"/>
      <c r="C237" s="194" t="s">
        <v>618</v>
      </c>
      <c r="D237" s="194" t="s">
        <v>129</v>
      </c>
      <c r="E237" s="195" t="s">
        <v>600</v>
      </c>
      <c r="F237" s="196" t="s">
        <v>586</v>
      </c>
      <c r="G237" s="197" t="s">
        <v>582</v>
      </c>
      <c r="H237" s="198">
        <v>1</v>
      </c>
      <c r="I237" s="199"/>
      <c r="J237" s="200">
        <f>ROUND(I237*H237,2)</f>
        <v>0</v>
      </c>
      <c r="K237" s="196" t="s">
        <v>1</v>
      </c>
      <c r="L237" s="38"/>
      <c r="M237" s="201" t="s">
        <v>1</v>
      </c>
      <c r="N237" s="202" t="s">
        <v>42</v>
      </c>
      <c r="O237" s="74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2" t="s">
        <v>134</v>
      </c>
      <c r="AT237" s="12" t="s">
        <v>129</v>
      </c>
      <c r="AU237" s="12" t="s">
        <v>135</v>
      </c>
      <c r="AY237" s="12" t="s">
        <v>126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2" t="s">
        <v>135</v>
      </c>
      <c r="BK237" s="205">
        <f>ROUND(I237*H237,2)</f>
        <v>0</v>
      </c>
      <c r="BL237" s="12" t="s">
        <v>134</v>
      </c>
      <c r="BM237" s="12" t="s">
        <v>619</v>
      </c>
    </row>
    <row r="238" s="1" customFormat="1" ht="16.5" customHeight="1">
      <c r="B238" s="33"/>
      <c r="C238" s="194" t="s">
        <v>620</v>
      </c>
      <c r="D238" s="194" t="s">
        <v>129</v>
      </c>
      <c r="E238" s="195" t="s">
        <v>606</v>
      </c>
      <c r="F238" s="196" t="s">
        <v>590</v>
      </c>
      <c r="G238" s="197" t="s">
        <v>582</v>
      </c>
      <c r="H238" s="198">
        <v>1</v>
      </c>
      <c r="I238" s="199"/>
      <c r="J238" s="200">
        <f>ROUND(I238*H238,2)</f>
        <v>0</v>
      </c>
      <c r="K238" s="196" t="s">
        <v>1</v>
      </c>
      <c r="L238" s="38"/>
      <c r="M238" s="201" t="s">
        <v>1</v>
      </c>
      <c r="N238" s="202" t="s">
        <v>42</v>
      </c>
      <c r="O238" s="74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2" t="s">
        <v>134</v>
      </c>
      <c r="AT238" s="12" t="s">
        <v>129</v>
      </c>
      <c r="AU238" s="12" t="s">
        <v>135</v>
      </c>
      <c r="AY238" s="12" t="s">
        <v>126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2" t="s">
        <v>135</v>
      </c>
      <c r="BK238" s="205">
        <f>ROUND(I238*H238,2)</f>
        <v>0</v>
      </c>
      <c r="BL238" s="12" t="s">
        <v>134</v>
      </c>
      <c r="BM238" s="12" t="s">
        <v>621</v>
      </c>
    </row>
    <row r="239" s="1" customFormat="1" ht="16.5" customHeight="1">
      <c r="B239" s="33"/>
      <c r="C239" s="194" t="s">
        <v>622</v>
      </c>
      <c r="D239" s="194" t="s">
        <v>129</v>
      </c>
      <c r="E239" s="195" t="s">
        <v>608</v>
      </c>
      <c r="F239" s="196" t="s">
        <v>594</v>
      </c>
      <c r="G239" s="197" t="s">
        <v>582</v>
      </c>
      <c r="H239" s="198">
        <v>1</v>
      </c>
      <c r="I239" s="199"/>
      <c r="J239" s="200">
        <f>ROUND(I239*H239,2)</f>
        <v>0</v>
      </c>
      <c r="K239" s="196" t="s">
        <v>1</v>
      </c>
      <c r="L239" s="38"/>
      <c r="M239" s="201" t="s">
        <v>1</v>
      </c>
      <c r="N239" s="202" t="s">
        <v>42</v>
      </c>
      <c r="O239" s="74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2" t="s">
        <v>134</v>
      </c>
      <c r="AT239" s="12" t="s">
        <v>129</v>
      </c>
      <c r="AU239" s="12" t="s">
        <v>135</v>
      </c>
      <c r="AY239" s="12" t="s">
        <v>126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2" t="s">
        <v>135</v>
      </c>
      <c r="BK239" s="205">
        <f>ROUND(I239*H239,2)</f>
        <v>0</v>
      </c>
      <c r="BL239" s="12" t="s">
        <v>134</v>
      </c>
      <c r="BM239" s="12" t="s">
        <v>623</v>
      </c>
    </row>
    <row r="240" s="1" customFormat="1" ht="16.5" customHeight="1">
      <c r="B240" s="33"/>
      <c r="C240" s="194" t="s">
        <v>624</v>
      </c>
      <c r="D240" s="194" t="s">
        <v>129</v>
      </c>
      <c r="E240" s="195" t="s">
        <v>610</v>
      </c>
      <c r="F240" s="196" t="s">
        <v>598</v>
      </c>
      <c r="G240" s="197" t="s">
        <v>582</v>
      </c>
      <c r="H240" s="198">
        <v>3</v>
      </c>
      <c r="I240" s="199"/>
      <c r="J240" s="200">
        <f>ROUND(I240*H240,2)</f>
        <v>0</v>
      </c>
      <c r="K240" s="196" t="s">
        <v>1</v>
      </c>
      <c r="L240" s="38"/>
      <c r="M240" s="201" t="s">
        <v>1</v>
      </c>
      <c r="N240" s="202" t="s">
        <v>42</v>
      </c>
      <c r="O240" s="74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2" t="s">
        <v>134</v>
      </c>
      <c r="AT240" s="12" t="s">
        <v>129</v>
      </c>
      <c r="AU240" s="12" t="s">
        <v>135</v>
      </c>
      <c r="AY240" s="12" t="s">
        <v>126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2" t="s">
        <v>135</v>
      </c>
      <c r="BK240" s="205">
        <f>ROUND(I240*H240,2)</f>
        <v>0</v>
      </c>
      <c r="BL240" s="12" t="s">
        <v>134</v>
      </c>
      <c r="BM240" s="12" t="s">
        <v>625</v>
      </c>
    </row>
    <row r="241" s="1" customFormat="1" ht="16.5" customHeight="1">
      <c r="B241" s="33"/>
      <c r="C241" s="194" t="s">
        <v>626</v>
      </c>
      <c r="D241" s="194" t="s">
        <v>129</v>
      </c>
      <c r="E241" s="195" t="s">
        <v>612</v>
      </c>
      <c r="F241" s="196" t="s">
        <v>602</v>
      </c>
      <c r="G241" s="197" t="s">
        <v>582</v>
      </c>
      <c r="H241" s="198">
        <v>1</v>
      </c>
      <c r="I241" s="199"/>
      <c r="J241" s="200">
        <f>ROUND(I241*H241,2)</f>
        <v>0</v>
      </c>
      <c r="K241" s="196" t="s">
        <v>1</v>
      </c>
      <c r="L241" s="38"/>
      <c r="M241" s="201" t="s">
        <v>1</v>
      </c>
      <c r="N241" s="202" t="s">
        <v>42</v>
      </c>
      <c r="O241" s="74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2" t="s">
        <v>134</v>
      </c>
      <c r="AT241" s="12" t="s">
        <v>129</v>
      </c>
      <c r="AU241" s="12" t="s">
        <v>135</v>
      </c>
      <c r="AY241" s="12" t="s">
        <v>126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2" t="s">
        <v>135</v>
      </c>
      <c r="BK241" s="205">
        <f>ROUND(I241*H241,2)</f>
        <v>0</v>
      </c>
      <c r="BL241" s="12" t="s">
        <v>134</v>
      </c>
      <c r="BM241" s="12" t="s">
        <v>627</v>
      </c>
    </row>
    <row r="242" s="1" customFormat="1" ht="16.5" customHeight="1">
      <c r="B242" s="33"/>
      <c r="C242" s="194" t="s">
        <v>628</v>
      </c>
      <c r="D242" s="194" t="s">
        <v>129</v>
      </c>
      <c r="E242" s="195" t="s">
        <v>614</v>
      </c>
      <c r="F242" s="196" t="s">
        <v>629</v>
      </c>
      <c r="G242" s="197" t="s">
        <v>284</v>
      </c>
      <c r="H242" s="216"/>
      <c r="I242" s="199"/>
      <c r="J242" s="200">
        <f>ROUND(I242*H242,2)</f>
        <v>0</v>
      </c>
      <c r="K242" s="196" t="s">
        <v>1</v>
      </c>
      <c r="L242" s="38"/>
      <c r="M242" s="201" t="s">
        <v>1</v>
      </c>
      <c r="N242" s="202" t="s">
        <v>42</v>
      </c>
      <c r="O242" s="74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2" t="s">
        <v>134</v>
      </c>
      <c r="AT242" s="12" t="s">
        <v>129</v>
      </c>
      <c r="AU242" s="12" t="s">
        <v>135</v>
      </c>
      <c r="AY242" s="12" t="s">
        <v>126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2" t="s">
        <v>135</v>
      </c>
      <c r="BK242" s="205">
        <f>ROUND(I242*H242,2)</f>
        <v>0</v>
      </c>
      <c r="BL242" s="12" t="s">
        <v>134</v>
      </c>
      <c r="BM242" s="12" t="s">
        <v>630</v>
      </c>
    </row>
    <row r="243" s="10" customFormat="1" ht="25.92" customHeight="1">
      <c r="B243" s="178"/>
      <c r="C243" s="179"/>
      <c r="D243" s="180" t="s">
        <v>69</v>
      </c>
      <c r="E243" s="181" t="s">
        <v>631</v>
      </c>
      <c r="F243" s="181" t="s">
        <v>631</v>
      </c>
      <c r="G243" s="179"/>
      <c r="H243" s="179"/>
      <c r="I243" s="182"/>
      <c r="J243" s="183">
        <f>BK243</f>
        <v>0</v>
      </c>
      <c r="K243" s="179"/>
      <c r="L243" s="184"/>
      <c r="M243" s="185"/>
      <c r="N243" s="186"/>
      <c r="O243" s="186"/>
      <c r="P243" s="187">
        <f>P244+P247+P251</f>
        <v>0</v>
      </c>
      <c r="Q243" s="186"/>
      <c r="R243" s="187">
        <f>R244+R247+R251</f>
        <v>0</v>
      </c>
      <c r="S243" s="186"/>
      <c r="T243" s="188">
        <f>T244+T247+T251</f>
        <v>0</v>
      </c>
      <c r="AR243" s="189" t="s">
        <v>75</v>
      </c>
      <c r="AT243" s="190" t="s">
        <v>69</v>
      </c>
      <c r="AU243" s="190" t="s">
        <v>70</v>
      </c>
      <c r="AY243" s="189" t="s">
        <v>126</v>
      </c>
      <c r="BK243" s="191">
        <f>BK244+BK247+BK251</f>
        <v>0</v>
      </c>
    </row>
    <row r="244" s="10" customFormat="1" ht="22.8" customHeight="1">
      <c r="B244" s="178"/>
      <c r="C244" s="179"/>
      <c r="D244" s="180" t="s">
        <v>69</v>
      </c>
      <c r="E244" s="192" t="s">
        <v>632</v>
      </c>
      <c r="F244" s="192" t="s">
        <v>558</v>
      </c>
      <c r="G244" s="179"/>
      <c r="H244" s="179"/>
      <c r="I244" s="182"/>
      <c r="J244" s="193">
        <f>BK244</f>
        <v>0</v>
      </c>
      <c r="K244" s="179"/>
      <c r="L244" s="184"/>
      <c r="M244" s="185"/>
      <c r="N244" s="186"/>
      <c r="O244" s="186"/>
      <c r="P244" s="187">
        <f>SUM(P245:P246)</f>
        <v>0</v>
      </c>
      <c r="Q244" s="186"/>
      <c r="R244" s="187">
        <f>SUM(R245:R246)</f>
        <v>0</v>
      </c>
      <c r="S244" s="186"/>
      <c r="T244" s="188">
        <f>SUM(T245:T246)</f>
        <v>0</v>
      </c>
      <c r="AR244" s="189" t="s">
        <v>75</v>
      </c>
      <c r="AT244" s="190" t="s">
        <v>69</v>
      </c>
      <c r="AU244" s="190" t="s">
        <v>75</v>
      </c>
      <c r="AY244" s="189" t="s">
        <v>126</v>
      </c>
      <c r="BK244" s="191">
        <f>SUM(BK245:BK246)</f>
        <v>0</v>
      </c>
    </row>
    <row r="245" s="1" customFormat="1" ht="16.5" customHeight="1">
      <c r="B245" s="33"/>
      <c r="C245" s="194" t="s">
        <v>633</v>
      </c>
      <c r="D245" s="194" t="s">
        <v>129</v>
      </c>
      <c r="E245" s="195" t="s">
        <v>634</v>
      </c>
      <c r="F245" s="196" t="s">
        <v>635</v>
      </c>
      <c r="G245" s="197" t="s">
        <v>582</v>
      </c>
      <c r="H245" s="198">
        <v>1</v>
      </c>
      <c r="I245" s="199"/>
      <c r="J245" s="200">
        <f>ROUND(I245*H245,2)</f>
        <v>0</v>
      </c>
      <c r="K245" s="196" t="s">
        <v>1</v>
      </c>
      <c r="L245" s="38"/>
      <c r="M245" s="201" t="s">
        <v>1</v>
      </c>
      <c r="N245" s="202" t="s">
        <v>42</v>
      </c>
      <c r="O245" s="74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2" t="s">
        <v>134</v>
      </c>
      <c r="AT245" s="12" t="s">
        <v>129</v>
      </c>
      <c r="AU245" s="12" t="s">
        <v>135</v>
      </c>
      <c r="AY245" s="12" t="s">
        <v>126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2" t="s">
        <v>135</v>
      </c>
      <c r="BK245" s="205">
        <f>ROUND(I245*H245,2)</f>
        <v>0</v>
      </c>
      <c r="BL245" s="12" t="s">
        <v>134</v>
      </c>
      <c r="BM245" s="12" t="s">
        <v>636</v>
      </c>
    </row>
    <row r="246" s="1" customFormat="1" ht="16.5" customHeight="1">
      <c r="B246" s="33"/>
      <c r="C246" s="194" t="s">
        <v>637</v>
      </c>
      <c r="D246" s="194" t="s">
        <v>129</v>
      </c>
      <c r="E246" s="195" t="s">
        <v>638</v>
      </c>
      <c r="F246" s="196" t="s">
        <v>639</v>
      </c>
      <c r="G246" s="197" t="s">
        <v>582</v>
      </c>
      <c r="H246" s="198">
        <v>1</v>
      </c>
      <c r="I246" s="199"/>
      <c r="J246" s="200">
        <f>ROUND(I246*H246,2)</f>
        <v>0</v>
      </c>
      <c r="K246" s="196" t="s">
        <v>1</v>
      </c>
      <c r="L246" s="38"/>
      <c r="M246" s="201" t="s">
        <v>1</v>
      </c>
      <c r="N246" s="202" t="s">
        <v>42</v>
      </c>
      <c r="O246" s="74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2" t="s">
        <v>134</v>
      </c>
      <c r="AT246" s="12" t="s">
        <v>129</v>
      </c>
      <c r="AU246" s="12" t="s">
        <v>135</v>
      </c>
      <c r="AY246" s="12" t="s">
        <v>126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2" t="s">
        <v>135</v>
      </c>
      <c r="BK246" s="205">
        <f>ROUND(I246*H246,2)</f>
        <v>0</v>
      </c>
      <c r="BL246" s="12" t="s">
        <v>134</v>
      </c>
      <c r="BM246" s="12" t="s">
        <v>640</v>
      </c>
    </row>
    <row r="247" s="10" customFormat="1" ht="22.8" customHeight="1">
      <c r="B247" s="178"/>
      <c r="C247" s="179"/>
      <c r="D247" s="180" t="s">
        <v>69</v>
      </c>
      <c r="E247" s="192" t="s">
        <v>641</v>
      </c>
      <c r="F247" s="192" t="s">
        <v>642</v>
      </c>
      <c r="G247" s="179"/>
      <c r="H247" s="179"/>
      <c r="I247" s="182"/>
      <c r="J247" s="193">
        <f>BK247</f>
        <v>0</v>
      </c>
      <c r="K247" s="179"/>
      <c r="L247" s="184"/>
      <c r="M247" s="185"/>
      <c r="N247" s="186"/>
      <c r="O247" s="186"/>
      <c r="P247" s="187">
        <f>SUM(P248:P250)</f>
        <v>0</v>
      </c>
      <c r="Q247" s="186"/>
      <c r="R247" s="187">
        <f>SUM(R248:R250)</f>
        <v>0</v>
      </c>
      <c r="S247" s="186"/>
      <c r="T247" s="188">
        <f>SUM(T248:T250)</f>
        <v>0</v>
      </c>
      <c r="AR247" s="189" t="s">
        <v>75</v>
      </c>
      <c r="AT247" s="190" t="s">
        <v>69</v>
      </c>
      <c r="AU247" s="190" t="s">
        <v>75</v>
      </c>
      <c r="AY247" s="189" t="s">
        <v>126</v>
      </c>
      <c r="BK247" s="191">
        <f>SUM(BK248:BK250)</f>
        <v>0</v>
      </c>
    </row>
    <row r="248" s="1" customFormat="1" ht="16.5" customHeight="1">
      <c r="B248" s="33"/>
      <c r="C248" s="194" t="s">
        <v>643</v>
      </c>
      <c r="D248" s="194" t="s">
        <v>129</v>
      </c>
      <c r="E248" s="195" t="s">
        <v>644</v>
      </c>
      <c r="F248" s="196" t="s">
        <v>635</v>
      </c>
      <c r="G248" s="197" t="s">
        <v>582</v>
      </c>
      <c r="H248" s="198">
        <v>1</v>
      </c>
      <c r="I248" s="199"/>
      <c r="J248" s="200">
        <f>ROUND(I248*H248,2)</f>
        <v>0</v>
      </c>
      <c r="K248" s="196" t="s">
        <v>1</v>
      </c>
      <c r="L248" s="38"/>
      <c r="M248" s="201" t="s">
        <v>1</v>
      </c>
      <c r="N248" s="202" t="s">
        <v>42</v>
      </c>
      <c r="O248" s="74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AR248" s="12" t="s">
        <v>134</v>
      </c>
      <c r="AT248" s="12" t="s">
        <v>129</v>
      </c>
      <c r="AU248" s="12" t="s">
        <v>135</v>
      </c>
      <c r="AY248" s="12" t="s">
        <v>126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2" t="s">
        <v>135</v>
      </c>
      <c r="BK248" s="205">
        <f>ROUND(I248*H248,2)</f>
        <v>0</v>
      </c>
      <c r="BL248" s="12" t="s">
        <v>134</v>
      </c>
      <c r="BM248" s="12" t="s">
        <v>645</v>
      </c>
    </row>
    <row r="249" s="1" customFormat="1" ht="16.5" customHeight="1">
      <c r="B249" s="33"/>
      <c r="C249" s="194" t="s">
        <v>646</v>
      </c>
      <c r="D249" s="194" t="s">
        <v>129</v>
      </c>
      <c r="E249" s="195" t="s">
        <v>647</v>
      </c>
      <c r="F249" s="196" t="s">
        <v>639</v>
      </c>
      <c r="G249" s="197" t="s">
        <v>582</v>
      </c>
      <c r="H249" s="198">
        <v>1</v>
      </c>
      <c r="I249" s="199"/>
      <c r="J249" s="200">
        <f>ROUND(I249*H249,2)</f>
        <v>0</v>
      </c>
      <c r="K249" s="196" t="s">
        <v>1</v>
      </c>
      <c r="L249" s="38"/>
      <c r="M249" s="201" t="s">
        <v>1</v>
      </c>
      <c r="N249" s="202" t="s">
        <v>42</v>
      </c>
      <c r="O249" s="74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2" t="s">
        <v>134</v>
      </c>
      <c r="AT249" s="12" t="s">
        <v>129</v>
      </c>
      <c r="AU249" s="12" t="s">
        <v>135</v>
      </c>
      <c r="AY249" s="12" t="s">
        <v>126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2" t="s">
        <v>135</v>
      </c>
      <c r="BK249" s="205">
        <f>ROUND(I249*H249,2)</f>
        <v>0</v>
      </c>
      <c r="BL249" s="12" t="s">
        <v>134</v>
      </c>
      <c r="BM249" s="12" t="s">
        <v>648</v>
      </c>
    </row>
    <row r="250" s="1" customFormat="1" ht="16.5" customHeight="1">
      <c r="B250" s="33"/>
      <c r="C250" s="194" t="s">
        <v>649</v>
      </c>
      <c r="D250" s="194" t="s">
        <v>129</v>
      </c>
      <c r="E250" s="195" t="s">
        <v>650</v>
      </c>
      <c r="F250" s="196" t="s">
        <v>629</v>
      </c>
      <c r="G250" s="197" t="s">
        <v>284</v>
      </c>
      <c r="H250" s="216"/>
      <c r="I250" s="199"/>
      <c r="J250" s="200">
        <f>ROUND(I250*H250,2)</f>
        <v>0</v>
      </c>
      <c r="K250" s="196" t="s">
        <v>1</v>
      </c>
      <c r="L250" s="38"/>
      <c r="M250" s="201" t="s">
        <v>1</v>
      </c>
      <c r="N250" s="202" t="s">
        <v>42</v>
      </c>
      <c r="O250" s="74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2" t="s">
        <v>134</v>
      </c>
      <c r="AT250" s="12" t="s">
        <v>129</v>
      </c>
      <c r="AU250" s="12" t="s">
        <v>135</v>
      </c>
      <c r="AY250" s="12" t="s">
        <v>126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2" t="s">
        <v>135</v>
      </c>
      <c r="BK250" s="205">
        <f>ROUND(I250*H250,2)</f>
        <v>0</v>
      </c>
      <c r="BL250" s="12" t="s">
        <v>134</v>
      </c>
      <c r="BM250" s="12" t="s">
        <v>651</v>
      </c>
    </row>
    <row r="251" s="10" customFormat="1" ht="22.8" customHeight="1">
      <c r="B251" s="178"/>
      <c r="C251" s="179"/>
      <c r="D251" s="180" t="s">
        <v>69</v>
      </c>
      <c r="E251" s="192" t="s">
        <v>652</v>
      </c>
      <c r="F251" s="192" t="s">
        <v>652</v>
      </c>
      <c r="G251" s="179"/>
      <c r="H251" s="179"/>
      <c r="I251" s="182"/>
      <c r="J251" s="193">
        <f>BK251</f>
        <v>0</v>
      </c>
      <c r="K251" s="179"/>
      <c r="L251" s="184"/>
      <c r="M251" s="185"/>
      <c r="N251" s="186"/>
      <c r="O251" s="186"/>
      <c r="P251" s="187">
        <f>SUM(P252:P255)</f>
        <v>0</v>
      </c>
      <c r="Q251" s="186"/>
      <c r="R251" s="187">
        <f>SUM(R252:R255)</f>
        <v>0</v>
      </c>
      <c r="S251" s="186"/>
      <c r="T251" s="188">
        <f>SUM(T252:T255)</f>
        <v>0</v>
      </c>
      <c r="AR251" s="189" t="s">
        <v>75</v>
      </c>
      <c r="AT251" s="190" t="s">
        <v>69</v>
      </c>
      <c r="AU251" s="190" t="s">
        <v>75</v>
      </c>
      <c r="AY251" s="189" t="s">
        <v>126</v>
      </c>
      <c r="BK251" s="191">
        <f>SUM(BK252:BK255)</f>
        <v>0</v>
      </c>
    </row>
    <row r="252" s="1" customFormat="1" ht="16.5" customHeight="1">
      <c r="B252" s="33"/>
      <c r="C252" s="194" t="s">
        <v>653</v>
      </c>
      <c r="D252" s="194" t="s">
        <v>129</v>
      </c>
      <c r="E252" s="195" t="s">
        <v>654</v>
      </c>
      <c r="F252" s="196" t="s">
        <v>655</v>
      </c>
      <c r="G252" s="197" t="s">
        <v>656</v>
      </c>
      <c r="H252" s="198">
        <v>4</v>
      </c>
      <c r="I252" s="199"/>
      <c r="J252" s="200">
        <f>ROUND(I252*H252,2)</f>
        <v>0</v>
      </c>
      <c r="K252" s="196" t="s">
        <v>1</v>
      </c>
      <c r="L252" s="38"/>
      <c r="M252" s="201" t="s">
        <v>1</v>
      </c>
      <c r="N252" s="202" t="s">
        <v>42</v>
      </c>
      <c r="O252" s="74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2" t="s">
        <v>134</v>
      </c>
      <c r="AT252" s="12" t="s">
        <v>129</v>
      </c>
      <c r="AU252" s="12" t="s">
        <v>135</v>
      </c>
      <c r="AY252" s="12" t="s">
        <v>126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2" t="s">
        <v>135</v>
      </c>
      <c r="BK252" s="205">
        <f>ROUND(I252*H252,2)</f>
        <v>0</v>
      </c>
      <c r="BL252" s="12" t="s">
        <v>134</v>
      </c>
      <c r="BM252" s="12" t="s">
        <v>657</v>
      </c>
    </row>
    <row r="253" s="1" customFormat="1" ht="16.5" customHeight="1">
      <c r="B253" s="33"/>
      <c r="C253" s="194" t="s">
        <v>658</v>
      </c>
      <c r="D253" s="194" t="s">
        <v>129</v>
      </c>
      <c r="E253" s="195" t="s">
        <v>659</v>
      </c>
      <c r="F253" s="196" t="s">
        <v>660</v>
      </c>
      <c r="G253" s="197" t="s">
        <v>656</v>
      </c>
      <c r="H253" s="198">
        <v>1</v>
      </c>
      <c r="I253" s="199"/>
      <c r="J253" s="200">
        <f>ROUND(I253*H253,2)</f>
        <v>0</v>
      </c>
      <c r="K253" s="196" t="s">
        <v>1</v>
      </c>
      <c r="L253" s="38"/>
      <c r="M253" s="201" t="s">
        <v>1</v>
      </c>
      <c r="N253" s="202" t="s">
        <v>42</v>
      </c>
      <c r="O253" s="74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2" t="s">
        <v>134</v>
      </c>
      <c r="AT253" s="12" t="s">
        <v>129</v>
      </c>
      <c r="AU253" s="12" t="s">
        <v>135</v>
      </c>
      <c r="AY253" s="12" t="s">
        <v>126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2" t="s">
        <v>135</v>
      </c>
      <c r="BK253" s="205">
        <f>ROUND(I253*H253,2)</f>
        <v>0</v>
      </c>
      <c r="BL253" s="12" t="s">
        <v>134</v>
      </c>
      <c r="BM253" s="12" t="s">
        <v>661</v>
      </c>
    </row>
    <row r="254" s="1" customFormat="1" ht="16.5" customHeight="1">
      <c r="B254" s="33"/>
      <c r="C254" s="194" t="s">
        <v>662</v>
      </c>
      <c r="D254" s="194" t="s">
        <v>129</v>
      </c>
      <c r="E254" s="195" t="s">
        <v>663</v>
      </c>
      <c r="F254" s="196" t="s">
        <v>664</v>
      </c>
      <c r="G254" s="197" t="s">
        <v>656</v>
      </c>
      <c r="H254" s="198">
        <v>2</v>
      </c>
      <c r="I254" s="199"/>
      <c r="J254" s="200">
        <f>ROUND(I254*H254,2)</f>
        <v>0</v>
      </c>
      <c r="K254" s="196" t="s">
        <v>1</v>
      </c>
      <c r="L254" s="38"/>
      <c r="M254" s="201" t="s">
        <v>1</v>
      </c>
      <c r="N254" s="202" t="s">
        <v>42</v>
      </c>
      <c r="O254" s="74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2" t="s">
        <v>134</v>
      </c>
      <c r="AT254" s="12" t="s">
        <v>129</v>
      </c>
      <c r="AU254" s="12" t="s">
        <v>135</v>
      </c>
      <c r="AY254" s="12" t="s">
        <v>126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2" t="s">
        <v>135</v>
      </c>
      <c r="BK254" s="205">
        <f>ROUND(I254*H254,2)</f>
        <v>0</v>
      </c>
      <c r="BL254" s="12" t="s">
        <v>134</v>
      </c>
      <c r="BM254" s="12" t="s">
        <v>665</v>
      </c>
    </row>
    <row r="255" s="1" customFormat="1" ht="16.5" customHeight="1">
      <c r="B255" s="33"/>
      <c r="C255" s="194" t="s">
        <v>666</v>
      </c>
      <c r="D255" s="194" t="s">
        <v>129</v>
      </c>
      <c r="E255" s="195" t="s">
        <v>667</v>
      </c>
      <c r="F255" s="196" t="s">
        <v>668</v>
      </c>
      <c r="G255" s="197" t="s">
        <v>656</v>
      </c>
      <c r="H255" s="198">
        <v>6</v>
      </c>
      <c r="I255" s="199"/>
      <c r="J255" s="200">
        <f>ROUND(I255*H255,2)</f>
        <v>0</v>
      </c>
      <c r="K255" s="196" t="s">
        <v>1</v>
      </c>
      <c r="L255" s="38"/>
      <c r="M255" s="201" t="s">
        <v>1</v>
      </c>
      <c r="N255" s="202" t="s">
        <v>42</v>
      </c>
      <c r="O255" s="74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2" t="s">
        <v>134</v>
      </c>
      <c r="AT255" s="12" t="s">
        <v>129</v>
      </c>
      <c r="AU255" s="12" t="s">
        <v>135</v>
      </c>
      <c r="AY255" s="12" t="s">
        <v>126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2" t="s">
        <v>135</v>
      </c>
      <c r="BK255" s="205">
        <f>ROUND(I255*H255,2)</f>
        <v>0</v>
      </c>
      <c r="BL255" s="12" t="s">
        <v>134</v>
      </c>
      <c r="BM255" s="12" t="s">
        <v>669</v>
      </c>
    </row>
    <row r="256" s="10" customFormat="1" ht="25.92" customHeight="1">
      <c r="B256" s="178"/>
      <c r="C256" s="179"/>
      <c r="D256" s="180" t="s">
        <v>69</v>
      </c>
      <c r="E256" s="181" t="s">
        <v>670</v>
      </c>
      <c r="F256" s="181" t="s">
        <v>671</v>
      </c>
      <c r="G256" s="179"/>
      <c r="H256" s="179"/>
      <c r="I256" s="182"/>
      <c r="J256" s="183">
        <f>BK256</f>
        <v>0</v>
      </c>
      <c r="K256" s="179"/>
      <c r="L256" s="184"/>
      <c r="M256" s="185"/>
      <c r="N256" s="186"/>
      <c r="O256" s="186"/>
      <c r="P256" s="187">
        <f>P257</f>
        <v>0</v>
      </c>
      <c r="Q256" s="186"/>
      <c r="R256" s="187">
        <f>R257</f>
        <v>0</v>
      </c>
      <c r="S256" s="186"/>
      <c r="T256" s="188">
        <f>T257</f>
        <v>0</v>
      </c>
      <c r="AR256" s="189" t="s">
        <v>149</v>
      </c>
      <c r="AT256" s="190" t="s">
        <v>69</v>
      </c>
      <c r="AU256" s="190" t="s">
        <v>70</v>
      </c>
      <c r="AY256" s="189" t="s">
        <v>126</v>
      </c>
      <c r="BK256" s="191">
        <f>BK257</f>
        <v>0</v>
      </c>
    </row>
    <row r="257" s="10" customFormat="1" ht="22.8" customHeight="1">
      <c r="B257" s="178"/>
      <c r="C257" s="179"/>
      <c r="D257" s="180" t="s">
        <v>69</v>
      </c>
      <c r="E257" s="192" t="s">
        <v>672</v>
      </c>
      <c r="F257" s="192" t="s">
        <v>673</v>
      </c>
      <c r="G257" s="179"/>
      <c r="H257" s="179"/>
      <c r="I257" s="182"/>
      <c r="J257" s="193">
        <f>BK257</f>
        <v>0</v>
      </c>
      <c r="K257" s="179"/>
      <c r="L257" s="184"/>
      <c r="M257" s="185"/>
      <c r="N257" s="186"/>
      <c r="O257" s="186"/>
      <c r="P257" s="187">
        <f>SUM(P258:P259)</f>
        <v>0</v>
      </c>
      <c r="Q257" s="186"/>
      <c r="R257" s="187">
        <f>SUM(R258:R259)</f>
        <v>0</v>
      </c>
      <c r="S257" s="186"/>
      <c r="T257" s="188">
        <f>SUM(T258:T259)</f>
        <v>0</v>
      </c>
      <c r="AR257" s="189" t="s">
        <v>149</v>
      </c>
      <c r="AT257" s="190" t="s">
        <v>69</v>
      </c>
      <c r="AU257" s="190" t="s">
        <v>75</v>
      </c>
      <c r="AY257" s="189" t="s">
        <v>126</v>
      </c>
      <c r="BK257" s="191">
        <f>SUM(BK258:BK259)</f>
        <v>0</v>
      </c>
    </row>
    <row r="258" s="1" customFormat="1" ht="16.5" customHeight="1">
      <c r="B258" s="33"/>
      <c r="C258" s="194" t="s">
        <v>674</v>
      </c>
      <c r="D258" s="194" t="s">
        <v>129</v>
      </c>
      <c r="E258" s="195" t="s">
        <v>675</v>
      </c>
      <c r="F258" s="196" t="s">
        <v>676</v>
      </c>
      <c r="G258" s="197" t="s">
        <v>677</v>
      </c>
      <c r="H258" s="198">
        <v>1</v>
      </c>
      <c r="I258" s="199"/>
      <c r="J258" s="200">
        <f>ROUND(I258*H258,2)</f>
        <v>0</v>
      </c>
      <c r="K258" s="196" t="s">
        <v>1</v>
      </c>
      <c r="L258" s="38"/>
      <c r="M258" s="201" t="s">
        <v>1</v>
      </c>
      <c r="N258" s="202" t="s">
        <v>42</v>
      </c>
      <c r="O258" s="74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2" t="s">
        <v>678</v>
      </c>
      <c r="AT258" s="12" t="s">
        <v>129</v>
      </c>
      <c r="AU258" s="12" t="s">
        <v>135</v>
      </c>
      <c r="AY258" s="12" t="s">
        <v>126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2" t="s">
        <v>135</v>
      </c>
      <c r="BK258" s="205">
        <f>ROUND(I258*H258,2)</f>
        <v>0</v>
      </c>
      <c r="BL258" s="12" t="s">
        <v>678</v>
      </c>
      <c r="BM258" s="12" t="s">
        <v>679</v>
      </c>
    </row>
    <row r="259" s="1" customFormat="1" ht="16.5" customHeight="1">
      <c r="B259" s="33"/>
      <c r="C259" s="194" t="s">
        <v>680</v>
      </c>
      <c r="D259" s="194" t="s">
        <v>129</v>
      </c>
      <c r="E259" s="195" t="s">
        <v>681</v>
      </c>
      <c r="F259" s="196" t="s">
        <v>682</v>
      </c>
      <c r="G259" s="197" t="s">
        <v>677</v>
      </c>
      <c r="H259" s="198">
        <v>1</v>
      </c>
      <c r="I259" s="199"/>
      <c r="J259" s="200">
        <f>ROUND(I259*H259,2)</f>
        <v>0</v>
      </c>
      <c r="K259" s="196" t="s">
        <v>1</v>
      </c>
      <c r="L259" s="38"/>
      <c r="M259" s="217" t="s">
        <v>1</v>
      </c>
      <c r="N259" s="218" t="s">
        <v>42</v>
      </c>
      <c r="O259" s="219"/>
      <c r="P259" s="220">
        <f>O259*H259</f>
        <v>0</v>
      </c>
      <c r="Q259" s="220">
        <v>0</v>
      </c>
      <c r="R259" s="220">
        <f>Q259*H259</f>
        <v>0</v>
      </c>
      <c r="S259" s="220">
        <v>0</v>
      </c>
      <c r="T259" s="221">
        <f>S259*H259</f>
        <v>0</v>
      </c>
      <c r="AR259" s="12" t="s">
        <v>678</v>
      </c>
      <c r="AT259" s="12" t="s">
        <v>129</v>
      </c>
      <c r="AU259" s="12" t="s">
        <v>135</v>
      </c>
      <c r="AY259" s="12" t="s">
        <v>126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2" t="s">
        <v>135</v>
      </c>
      <c r="BK259" s="205">
        <f>ROUND(I259*H259,2)</f>
        <v>0</v>
      </c>
      <c r="BL259" s="12" t="s">
        <v>678</v>
      </c>
      <c r="BM259" s="12" t="s">
        <v>683</v>
      </c>
    </row>
    <row r="260" s="1" customFormat="1" ht="6.96" customHeight="1">
      <c r="B260" s="52"/>
      <c r="C260" s="53"/>
      <c r="D260" s="53"/>
      <c r="E260" s="53"/>
      <c r="F260" s="53"/>
      <c r="G260" s="53"/>
      <c r="H260" s="53"/>
      <c r="I260" s="144"/>
      <c r="J260" s="53"/>
      <c r="K260" s="53"/>
      <c r="L260" s="38"/>
    </row>
  </sheetData>
  <sheetProtection sheet="1" autoFilter="0" formatColumns="0" formatRows="0" objects="1" scenarios="1" spinCount="100000" saltValue="8KFGsMhf+GldYdVzQWOMzTcnl5/XlVO38NWCmQ5/T3ai4kqPICYnWla5FPBTpboxhw8Y9jqhaLhizANQ2o9V4A==" hashValue="juhUA7CDTeWUsG1YXJngOlRCxveo60Soum9TTyl2/vzqHHXPcfLX6MQ+u+Ydfh4+t+dcsNEhIsuN3Vpf3EmKEg==" algorithmName="SHA-512" password="CC35"/>
  <autoFilter ref="C100:K259"/>
  <mergeCells count="6">
    <mergeCell ref="E7:H7"/>
    <mergeCell ref="E16:H16"/>
    <mergeCell ref="E25:H25"/>
    <mergeCell ref="E46:H46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2019-04-30T12:42:44Z</dcterms:created>
  <dcterms:modified xsi:type="dcterms:W3CDTF">2019-04-30T12:42:47Z</dcterms:modified>
</cp:coreProperties>
</file>