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byt...'!$C$136:$K$418</definedName>
    <definedName name="_xlnm.Print_Area" localSheetId="1">'Byt - Stavební úpravy byt...'!$C$4:$J$76,'Byt - Stavební úpravy byt...'!$C$82:$J$120,'Byt - Stavební úpravy byt...'!$C$126:$K$418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<sst xmlns="http://schemas.openxmlformats.org/spreadsheetml/2006/main" count="3639" uniqueCount="953">
  <si>
    <t>Export Komplet</t>
  </si>
  <si>
    <t/>
  </si>
  <si>
    <t>2.0</t>
  </si>
  <si>
    <t>ZAMOK</t>
  </si>
  <si>
    <t>False</t>
  </si>
  <si>
    <t>{2d9809de-e4d2-46b4-b1d9-1f8f1ef216b7}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</si>
  <si>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</si>
  <si>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</si>
  <si>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</si>
  <si>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</si>
  <si>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</si>
  <si>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</si>
  <si>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</si>
  <si>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</si>
  <si>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</si>
  <si>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</si>
  <si>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</si>
  <si>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6</t>
  </si>
  <si>
    <t>KSO:</t>
  </si>
  <si>
    <t>CC-CZ:</t>
  </si>
  <si>
    <t>Místo:</t>
  </si>
  <si>
    <t>Bazovského 1118, Praha 17-Řepy</t>
  </si>
  <si>
    <t>Datum:</t>
  </si>
  <si>
    <t>5. 6. 2020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</si>
  <si>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</si>
  <si>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</si>
  <si>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</si>
  <si>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</si>
  <si>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</si>
  <si>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</si>
  <si>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</si>
  <si>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</si>
  <si>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</si>
  <si>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</si>
  <si>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</si>
  <si>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</si>
  <si>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</si>
  <si>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</si>
  <si>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</si>
  <si>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</si>
  <si>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</si>
  <si>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</si>
  <si>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</si>
  <si>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</si>
  <si>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</si>
  <si>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</si>
  <si>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</si>
  <si>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</si>
  <si>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</si>
  <si>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</si>
  <si>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</si>
  <si>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</si>
  <si>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</si>
  <si>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</si>
  <si>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</si>
  <si>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</si>
  <si>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</si>
  <si>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</si>
  <si>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</si>
  <si>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</si>
  <si>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</si>
  <si>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</si>
  <si>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</si>
  <si>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</si>
  <si>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</si>
  <si>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</si>
  <si>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</si>
  <si>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</si>
  <si>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</si>
  <si>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</si>
  <si>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</si>
  <si>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</si>
  <si>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</si>
  <si>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</si>
  <si>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</si>
  <si>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</si>
  <si>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</si>
  <si>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</si>
  <si>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</si>
  <si>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</si>
  <si>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</si>
  <si>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</si>
  <si>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</si>
  <si>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</si>
  <si>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</si>
  <si>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</si>
  <si>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</si>
  <si>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</si>
  <si>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</si>
  <si>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</si>
  <si>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</si>
  <si>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</si>
  <si>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</si>
  <si>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</si>
  <si>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</si>
  <si>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</si>
  <si>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</si>
  <si>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</si>
  <si>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</si>
  <si>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</si>
  <si>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</si>
  <si>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</si>
  <si>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</si>
  <si>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</si>
  <si>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</si>
  <si>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</si>
  <si>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</si>
  <si>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</si>
  <si>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</si>
  <si>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</si>
  <si>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</si>
  <si>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</si>
  <si>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</si>
  <si>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</si>
  <si>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</si>
  <si>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</si>
  <si>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</si>
  <si>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</si>
  <si>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</si>
  <si>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</si>
  <si>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</si>
  <si>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</si>
  <si>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</si>
  <si>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</si>
  <si>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</si>
  <si>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</si>
  <si>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</si>
  <si>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</si>
  <si>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</si>
  <si>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</si>
  <si>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</si>
  <si>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</si>
  <si>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</si>
  <si>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</si>
  <si>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</si>
  <si>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</si>
  <si>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</si>
  <si>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</si>
  <si>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</si>
  <si>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</si>
  <si>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</si>
  <si>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</si>
  <si>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</si>
  <si>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</si>
  <si>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</si>
  <si>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</si>
  <si>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</si>
  <si>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</si>
  <si>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</si>
  <si>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</si>
  <si>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</si>
  <si>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</si>
  <si>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</si>
  <si>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</si>
  <si>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</si>
  <si>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</si>
  <si>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</si>
  <si>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</si>
  <si>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</si>
  <si>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</si>
  <si>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</si>
  <si>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</si>
  <si>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</si>
  <si>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</si>
  <si>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</si>
  <si>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</si>
  <si>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</si>
  <si>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</si>
  <si>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</si>
  <si>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</si>
  <si>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</si>
  <si>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</si>
  <si>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</si>
  <si>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</si>
  <si>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</si>
  <si>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</si>
  <si>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</si>
  <si>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</si>
  <si>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</si>
  <si>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</si>
  <si>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</si>
  <si>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</si>
  <si>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</si>
  <si>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</si>
  <si>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</si>
  <si>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</si>
  <si>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</si>
  <si>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</si>
  <si>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</si>
  <si>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</si>
  <si>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</si>
  <si>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</si>
  <si>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</si>
  <si>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</si>
  <si>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</si>
  <si>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</si>
  <si>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</si>
  <si>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</si>
  <si>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</si>
  <si>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</si>
  <si>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</si>
  <si>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</si>
  <si>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</si>
  <si>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</si>
  <si>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</si>
  <si>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</si>
  <si>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</si>
  <si>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</si>
  <si>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</si>
  <si>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</si>
  <si>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</si>
  <si>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</si>
  <si>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</si>
  <si>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</si>
  <si>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</si>
  <si>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</si>
  <si>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</si>
  <si>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</si>
  <si>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</si>
  <si>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</si>
  <si>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</si>
  <si>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</si>
  <si>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</si>
  <si>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</si>
  <si>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</si>
  <si>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</si>
  <si>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</si>
  <si>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</si>
  <si>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</si>
  <si>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</si>
  <si>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vaniček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</si>
  <si>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</si>
  <si>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</si>
  <si>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</si>
  <si>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</si>
  <si>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</si>
  <si>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</si>
  <si>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</si>
  <si>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</si>
  <si>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</si>
  <si>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</si>
  <si>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</si>
  <si>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</si>
  <si>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</si>
  <si>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</si>
  <si>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</si>
  <si>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</si>
  <si>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</si>
  <si>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</si>
  <si>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</si>
  <si>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</si>
  <si>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</si>
  <si>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</si>
  <si>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</si>
  <si>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</si>
  <si>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</si>
  <si>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</si>
  <si>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766825811</t>
  </si>
  <si>
    <t>Demontáž truhlářských vestavěných skříní jednokřídlových</t>
  </si>
  <si>
    <t>1316877777</t>
  </si>
  <si>
    <t>28</t>
  </si>
  <si>
    <t>776201811</t>
  </si>
  <si>
    <t>Demontáž lepených povlakových podlah bez podložky ručně</t>
  </si>
  <si>
    <t>939222894</t>
  </si>
  <si>
    <t>32,45</t>
  </si>
  <si>
    <t>29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</si>
  <si>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</si>
  <si>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</si>
  <si>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</si>
  <si>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</si>
  <si>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</si>
  <si>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30</t>
  </si>
  <si>
    <t>776991821</t>
  </si>
  <si>
    <t>Odstranění lepidla ručně z podlah</t>
  </si>
  <si>
    <t>-1222240023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</si>
  <si>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</si>
  <si>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</si>
  <si>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</si>
  <si>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</si>
  <si>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</si>
  <si>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</si>
  <si>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</si>
  <si>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-152180639</t>
  </si>
  <si>
    <t>(2,3*2+1,75*3+0,98)*2,6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</si>
  <si>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</si>
  <si>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</si>
  <si>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</si>
  <si>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</si>
  <si>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</si>
  <si>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</si>
  <si>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34</t>
  </si>
  <si>
    <t>968072455</t>
  </si>
  <si>
    <t>Vybourání kovových dveřních zárubní pl do 2 m2</t>
  </si>
  <si>
    <t>1210790330</t>
  </si>
  <si>
    <t>0,6*2*2+0,8*2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</si>
  <si>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</si>
  <si>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</si>
  <si>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</si>
  <si>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</si>
  <si>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</si>
  <si>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</si>
  <si>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</si>
  <si>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</si>
  <si>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</si>
  <si>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</si>
  <si>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</si>
  <si>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</si>
  <si>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-1506198152</t>
  </si>
  <si>
    <t>0,45*0,6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</si>
  <si>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</si>
  <si>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</si>
  <si>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</si>
  <si>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</si>
  <si>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</si>
  <si>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</si>
  <si>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</si>
  <si>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</si>
  <si>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</si>
  <si>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</si>
  <si>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</si>
  <si>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</si>
  <si>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</si>
  <si>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</si>
  <si>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</si>
  <si>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5,848*10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</si>
  <si>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</si>
  <si>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</si>
  <si>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</si>
  <si>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</si>
  <si>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</si>
  <si>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</si>
  <si>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</si>
  <si>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</si>
  <si>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</si>
  <si>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</si>
  <si>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</si>
  <si>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</si>
  <si>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</si>
  <si>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</si>
  <si>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</si>
  <si>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</si>
  <si>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</si>
  <si>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</si>
  <si>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</si>
  <si>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>Izolace proti  vodě svislá  těsnicí stěrkou</t>
  </si>
  <si>
    <t>1528095643</t>
  </si>
  <si>
    <t>(1,2+0,7*2)*0,7</t>
  </si>
  <si>
    <t>(1,2+1,77*2+1,1*2+0,95*2)*0,3</t>
  </si>
  <si>
    <t>45</t>
  </si>
  <si>
    <t>711493130</t>
  </si>
  <si>
    <t>Těsnící rohová páska</t>
  </si>
  <si>
    <t>281347932</t>
  </si>
  <si>
    <t>(1,75*2+1,25*2+1,1*2+0,95*2)-0,6*2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</si>
  <si>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</si>
  <si>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</si>
  <si>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</si>
  <si>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</si>
  <si>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</si>
  <si>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</si>
  <si>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</si>
  <si>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</si>
  <si>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</si>
  <si>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</si>
  <si>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</si>
  <si>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</si>
  <si>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</si>
  <si>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</si>
  <si>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3,25*1,02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</si>
  <si>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</si>
  <si>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</si>
  <si>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</si>
  <si>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</si>
  <si>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</si>
  <si>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</si>
  <si>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</si>
  <si>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</si>
  <si>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</si>
  <si>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</si>
  <si>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</si>
  <si>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</si>
  <si>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</si>
  <si>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-737235704</t>
  </si>
  <si>
    <t>52</t>
  </si>
  <si>
    <t>721174042</t>
  </si>
  <si>
    <t>Potrubí kanalizační z PP připojovací systém HT DN 40</t>
  </si>
  <si>
    <t>1706380177</t>
  </si>
  <si>
    <t>53</t>
  </si>
  <si>
    <t>721174043</t>
  </si>
  <si>
    <t>Potrubí kanalizační z PP připojovací systém HT DN 50</t>
  </si>
  <si>
    <t>-548840079</t>
  </si>
  <si>
    <t>54</t>
  </si>
  <si>
    <t>721226510</t>
  </si>
  <si>
    <t>Zápachová uzávěrka umyvadlo DN 40</t>
  </si>
  <si>
    <t>1388238202</t>
  </si>
  <si>
    <t>55</t>
  </si>
  <si>
    <t>721226520</t>
  </si>
  <si>
    <t>Zápachová uzávěrka dřez DN 50</t>
  </si>
  <si>
    <t>537871187</t>
  </si>
  <si>
    <t>56</t>
  </si>
  <si>
    <t>721290111</t>
  </si>
  <si>
    <t>Zkouška těsnosti potrubí kanalizace vodou do DN 125</t>
  </si>
  <si>
    <t>106650641</t>
  </si>
  <si>
    <t>3,5+1,1+1</t>
  </si>
  <si>
    <t>57</t>
  </si>
  <si>
    <t>721290191</t>
  </si>
  <si>
    <t>Drobný instalační materiál</t>
  </si>
  <si>
    <t>881061594</t>
  </si>
  <si>
    <t>58</t>
  </si>
  <si>
    <t>721290192</t>
  </si>
  <si>
    <t>Stavební přípomoce</t>
  </si>
  <si>
    <t>1456289733</t>
  </si>
  <si>
    <t>59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</si>
  <si>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</si>
  <si>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</si>
  <si>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</si>
  <si>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</si>
  <si>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</si>
  <si>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60</t>
  </si>
  <si>
    <t>722174001</t>
  </si>
  <si>
    <t>Potrubí vodovodní plastové PPR svar polyfuze PN 16 D 16 x 2,2 mm</t>
  </si>
  <si>
    <t>-1360365416</t>
  </si>
  <si>
    <t>61</t>
  </si>
  <si>
    <t>722181221</t>
  </si>
  <si>
    <t>Ochrana vodovodního potrubí přilepenými tepelně izolačními trubicemi z PE tl do 10 mm DN do 22 mm</t>
  </si>
  <si>
    <t>242431619</t>
  </si>
  <si>
    <t>62</t>
  </si>
  <si>
    <t>722181231</t>
  </si>
  <si>
    <t>Ochrana vodovodního potrubí přilepenými tepelně izolačními trubicemi z PE tl do 15 mm DN do 22 mm</t>
  </si>
  <si>
    <t>-1433644273</t>
  </si>
  <si>
    <t>63</t>
  </si>
  <si>
    <t>722240121</t>
  </si>
  <si>
    <t>Kohout kulový plastový PPR DN 16</t>
  </si>
  <si>
    <t>1391476492</t>
  </si>
  <si>
    <t>64</t>
  </si>
  <si>
    <t>722290215</t>
  </si>
  <si>
    <t>Zkouška těsnosti vodovodního potrubí hrdlového nebo přírubového do DN 100</t>
  </si>
  <si>
    <t>-1314090544</t>
  </si>
  <si>
    <t>65</t>
  </si>
  <si>
    <t>722290234</t>
  </si>
  <si>
    <t>Proplach a dezinfekce vodovodního potrubí do DN 80</t>
  </si>
  <si>
    <t>939429026</t>
  </si>
  <si>
    <t>66</t>
  </si>
  <si>
    <t>722290291</t>
  </si>
  <si>
    <t>227052085</t>
  </si>
  <si>
    <t>67</t>
  </si>
  <si>
    <t>722290292</t>
  </si>
  <si>
    <t>Drobý instalační materiál</t>
  </si>
  <si>
    <t>1867218732</t>
  </si>
  <si>
    <t>68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</si>
  <si>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</si>
  <si>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</si>
  <si>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</si>
  <si>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</si>
  <si>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</si>
  <si>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69</t>
  </si>
  <si>
    <t>725112171</t>
  </si>
  <si>
    <t xml:space="preserve">Kombi klozet </t>
  </si>
  <si>
    <t>-1989549281</t>
  </si>
  <si>
    <t>70</t>
  </si>
  <si>
    <t>725211621</t>
  </si>
  <si>
    <t>Umyvadlo keram</t>
  </si>
  <si>
    <t>1586770171</t>
  </si>
  <si>
    <t>71</t>
  </si>
  <si>
    <t>725311121</t>
  </si>
  <si>
    <t>Drez nerez</t>
  </si>
  <si>
    <t>1428530126</t>
  </si>
  <si>
    <t>72</t>
  </si>
  <si>
    <t>725813112</t>
  </si>
  <si>
    <t xml:space="preserve">rohový uzávěr  DN 15 </t>
  </si>
  <si>
    <t>-368542976</t>
  </si>
  <si>
    <t>73</t>
  </si>
  <si>
    <t>725813113</t>
  </si>
  <si>
    <t>Výtokový ventil T212-DN15</t>
  </si>
  <si>
    <t>739355323</t>
  </si>
  <si>
    <t>74</t>
  </si>
  <si>
    <t>725821325</t>
  </si>
  <si>
    <t>Baterie drezová</t>
  </si>
  <si>
    <t>-823814258</t>
  </si>
  <si>
    <t>75</t>
  </si>
  <si>
    <t>725822612</t>
  </si>
  <si>
    <t>Baterie umyv stoj páka+výpust</t>
  </si>
  <si>
    <t>1935736560</t>
  </si>
  <si>
    <t>76</t>
  </si>
  <si>
    <t>725841311</t>
  </si>
  <si>
    <t>Baterie sprchová nástěnná</t>
  </si>
  <si>
    <t>-1949647607</t>
  </si>
  <si>
    <t>77</t>
  </si>
  <si>
    <t>725860202</t>
  </si>
  <si>
    <t>Sifon dřezový HL100G</t>
  </si>
  <si>
    <t>-1500638657</t>
  </si>
  <si>
    <t>78</t>
  </si>
  <si>
    <t>725860203</t>
  </si>
  <si>
    <t>Sifon sprchový  HL 522</t>
  </si>
  <si>
    <t>-1858290183</t>
  </si>
  <si>
    <t>79</t>
  </si>
  <si>
    <t>725860212</t>
  </si>
  <si>
    <t>Sifon umyvadlový HL134.0 pod omítku</t>
  </si>
  <si>
    <t>-1056287864</t>
  </si>
  <si>
    <t>80</t>
  </si>
  <si>
    <t>725901</t>
  </si>
  <si>
    <t>Sporák se sklokeramickou deskou - DODÁVKA+MONTÁŽ</t>
  </si>
  <si>
    <t>-183039462</t>
  </si>
  <si>
    <t>81</t>
  </si>
  <si>
    <t>725902</t>
  </si>
  <si>
    <t>Sprchová vanička - polyban akrylát vč- zástěny 120/140</t>
  </si>
  <si>
    <t>-1916225855</t>
  </si>
  <si>
    <t>82</t>
  </si>
  <si>
    <t>Pol5</t>
  </si>
  <si>
    <t>Sifon stěnový -  HL400</t>
  </si>
  <si>
    <t>-2146424976</t>
  </si>
  <si>
    <t>83</t>
  </si>
  <si>
    <t>Pol7</t>
  </si>
  <si>
    <t>topný žebřík 960/450 mm- DODÁVKA+MONTÁŽ (koupelna)</t>
  </si>
  <si>
    <t>-172865140</t>
  </si>
  <si>
    <t>84</t>
  </si>
  <si>
    <t>Pol8</t>
  </si>
  <si>
    <t>Zrcadlo s poličkou   DODÁVKA+MONTÁŽ</t>
  </si>
  <si>
    <t>1466472249</t>
  </si>
  <si>
    <t>85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</si>
  <si>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</si>
  <si>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</si>
  <si>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</si>
  <si>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</si>
  <si>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</si>
  <si>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</si>
  <si>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</si>
  <si>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</si>
  <si>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</si>
  <si>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</si>
  <si>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</si>
  <si>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</si>
  <si>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</si>
  <si>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</si>
  <si>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0,95*0,6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</si>
  <si>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</si>
  <si>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</si>
  <si>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</si>
  <si>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</si>
  <si>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</si>
  <si>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</si>
  <si>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</si>
  <si>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</si>
  <si>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</si>
  <si>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</si>
  <si>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</si>
  <si>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</si>
  <si>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</si>
  <si>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</si>
  <si>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</si>
  <si>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</si>
  <si>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</si>
  <si>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</si>
  <si>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</si>
  <si>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</si>
  <si>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</si>
  <si>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</si>
  <si>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</si>
  <si>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</si>
  <si>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</si>
  <si>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</si>
  <si>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</si>
  <si>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</si>
  <si>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</si>
  <si>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</si>
  <si>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</si>
  <si>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</si>
  <si>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</si>
  <si>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</si>
  <si>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</si>
  <si>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</si>
  <si>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</si>
  <si>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</si>
  <si>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</si>
  <si>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</si>
  <si>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</si>
  <si>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</si>
  <si>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</si>
  <si>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</si>
  <si>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</si>
  <si>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</si>
  <si>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</si>
  <si>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</si>
  <si>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</si>
  <si>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</si>
  <si>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</si>
  <si>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</si>
  <si>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771574117</t>
  </si>
  <si>
    <t>Montáž podlah keramických režných hladkých lepených flexibilním lepidlem do 35 ks/m2</t>
  </si>
  <si>
    <t>463781819</t>
  </si>
  <si>
    <t>101</t>
  </si>
  <si>
    <t>597614081</t>
  </si>
  <si>
    <t>keramická dlažba</t>
  </si>
  <si>
    <t>-1209913485</t>
  </si>
  <si>
    <t>3,25*1,1 'Přepočtené koeficientem množství</t>
  </si>
  <si>
    <t>102</t>
  </si>
  <si>
    <t>771579191</t>
  </si>
  <si>
    <t>Příplatek k montáž podlah keramických za plochu do 5 m2</t>
  </si>
  <si>
    <t>19550285</t>
  </si>
  <si>
    <t>103</t>
  </si>
  <si>
    <t>771591111</t>
  </si>
  <si>
    <t>Podlahy penetrace podkladu</t>
  </si>
  <si>
    <t>179303934</t>
  </si>
  <si>
    <t>104</t>
  </si>
  <si>
    <t>771990111</t>
  </si>
  <si>
    <t>Vyrovnání podkladu samonivelační stěrkou tl 4 mm pevnosti 15 Mpa</t>
  </si>
  <si>
    <t>-2036921498</t>
  </si>
  <si>
    <t>105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</si>
  <si>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</si>
  <si>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</si>
  <si>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</si>
  <si>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</si>
  <si>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</si>
  <si>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</si>
  <si>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</si>
  <si>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</si>
  <si>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1344921463</t>
  </si>
  <si>
    <t>0,6*2+0,8</t>
  </si>
  <si>
    <t>107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</si>
  <si>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</si>
  <si>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</si>
  <si>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</si>
  <si>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</si>
  <si>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</si>
  <si>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</si>
  <si>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</si>
  <si>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</si>
  <si>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</si>
  <si>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570309232</t>
  </si>
  <si>
    <t>5,8*2+5,9*2+0,7-0,8</t>
  </si>
  <si>
    <t>109</t>
  </si>
  <si>
    <t>284110081</t>
  </si>
  <si>
    <t xml:space="preserve">lišta speciální soklová </t>
  </si>
  <si>
    <t>344117318</t>
  </si>
  <si>
    <t>23,3*1,04 'Přepočtené koeficientem množství</t>
  </si>
  <si>
    <t>110</t>
  </si>
  <si>
    <t>776521100</t>
  </si>
  <si>
    <t>Lepení pásů povlakových podlah plastových</t>
  </si>
  <si>
    <t>-863558226</t>
  </si>
  <si>
    <t>3,7+20,55+5,3</t>
  </si>
  <si>
    <t>111</t>
  </si>
  <si>
    <t>284122551</t>
  </si>
  <si>
    <t>podlahovina PVC</t>
  </si>
  <si>
    <t>929100025</t>
  </si>
  <si>
    <t>29,55*1,04 'Přepočtené koeficientem množství</t>
  </si>
  <si>
    <t>112</t>
  </si>
  <si>
    <t>776590100</t>
  </si>
  <si>
    <t>Úprava podkladu nášlapných ploch vysátím</t>
  </si>
  <si>
    <t>-555892396</t>
  </si>
  <si>
    <t>113</t>
  </si>
  <si>
    <t>776590150</t>
  </si>
  <si>
    <t>Úprava podkladu nášlapných ploch penetrací</t>
  </si>
  <si>
    <t>698810346</t>
  </si>
  <si>
    <t>114</t>
  </si>
  <si>
    <t>776990111</t>
  </si>
  <si>
    <t>Vyrovnání podkladu samonivelační stěrkou tl 3 mm pevnosti 15 Mpa</t>
  </si>
  <si>
    <t>-24082771</t>
  </si>
  <si>
    <t>115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</si>
  <si>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</si>
  <si>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</si>
  <si>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</si>
  <si>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</si>
  <si>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</si>
  <si>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</si>
  <si>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</si>
  <si>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</si>
  <si>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</si>
  <si>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</si>
  <si>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</si>
  <si>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</si>
  <si>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117</t>
  </si>
  <si>
    <t>597610000</t>
  </si>
  <si>
    <t>keramický obklad</t>
  </si>
  <si>
    <t>-1410715031</t>
  </si>
  <si>
    <t>21,34*1,1 'Přepočtené koeficientem množství</t>
  </si>
  <si>
    <t>118</t>
  </si>
  <si>
    <t>781479191</t>
  </si>
  <si>
    <t>Příplatek k montáži obkladů vnitřních keramických hladkých za plochu do 10 m2</t>
  </si>
  <si>
    <t>669923965</t>
  </si>
  <si>
    <t>119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</si>
  <si>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</si>
  <si>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</si>
  <si>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</si>
  <si>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</si>
  <si>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</si>
  <si>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</si>
  <si>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120</t>
  </si>
  <si>
    <t>781493111</t>
  </si>
  <si>
    <t>Plastové profily rohové lepené standardním lepidlem</t>
  </si>
  <si>
    <t>-502039305</t>
  </si>
  <si>
    <t>6*2</t>
  </si>
  <si>
    <t>4*1</t>
  </si>
  <si>
    <t>121</t>
  </si>
  <si>
    <t>781493511</t>
  </si>
  <si>
    <t>Plastové profily ukončovací lepené standardním lepidlem</t>
  </si>
  <si>
    <t>1533520813</t>
  </si>
  <si>
    <t>0,95*2+1,2*2-0,6</t>
  </si>
  <si>
    <t>1,75*2+1,35*2-0,6</t>
  </si>
  <si>
    <t>122</t>
  </si>
  <si>
    <t>781495111</t>
  </si>
  <si>
    <t>penetrace podkladu</t>
  </si>
  <si>
    <t>-1413661951</t>
  </si>
  <si>
    <t>123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</si>
  <si>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</si>
  <si>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</si>
  <si>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</si>
  <si>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</si>
  <si>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</si>
  <si>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124</t>
  </si>
  <si>
    <t>783201811</t>
  </si>
  <si>
    <t>Odstranění nátěrů ze zámečnických konstrukcí oškrabáním</t>
  </si>
  <si>
    <t>1439131909</t>
  </si>
  <si>
    <t>" stávající zárubeň"</t>
  </si>
  <si>
    <t>1,1</t>
  </si>
  <si>
    <t>125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</si>
  <si>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</si>
  <si>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</si>
  <si>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</si>
  <si>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</si>
  <si>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</si>
  <si>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126</t>
  </si>
  <si>
    <t>783321100</t>
  </si>
  <si>
    <t>Nátěry syntetické - otopná tělesa, potrubí ÚT</t>
  </si>
  <si>
    <t>129337366</t>
  </si>
  <si>
    <t>784</t>
  </si>
  <si>
    <t>Dokončovací práce - malby</t>
  </si>
  <si>
    <t>127</t>
  </si>
  <si>
    <t>784111011</t>
  </si>
  <si>
    <t>Obroušení podkladu omítnutého v místnostech výšky do 3,80 m</t>
  </si>
  <si>
    <t>2052569142</t>
  </si>
  <si>
    <t>" po odstranění tapet"</t>
  </si>
  <si>
    <t>51,11</t>
  </si>
  <si>
    <t>128</t>
  </si>
  <si>
    <t>784131017</t>
  </si>
  <si>
    <t>Odstranění lepených tapet bez makulatury ze stěn výšky do 3,80 m</t>
  </si>
  <si>
    <t>1943437770</t>
  </si>
  <si>
    <t>(3,54*2+5,8*2+0,6)*2,6-(0,8*2+1,55*2+2,1*1,55*2)</t>
  </si>
  <si>
    <t>(2,3+1,81*2)*2,6-0,8*2*2</t>
  </si>
  <si>
    <t>129</t>
  </si>
  <si>
    <t>784171111</t>
  </si>
  <si>
    <t>Zakrytí vnitřních ploch stěn v místnostech výšky do 3,80 m</t>
  </si>
  <si>
    <t>1931434798</t>
  </si>
  <si>
    <t>2,1*1,55*2</t>
  </si>
  <si>
    <t>130</t>
  </si>
  <si>
    <t>581248431</t>
  </si>
  <si>
    <t>fólie pro malířské potřeby zakrývací</t>
  </si>
  <si>
    <t>-1418744244</t>
  </si>
  <si>
    <t>6,51*1,05 'Přepočtené koeficientem množství</t>
  </si>
  <si>
    <t>131</t>
  </si>
  <si>
    <t>784181121</t>
  </si>
  <si>
    <t>Hloubková jednonásobná penetrace podkladu v místnostech výšky do 3,80 m</t>
  </si>
  <si>
    <t>-554997256</t>
  </si>
  <si>
    <t>15,62+68,96+32,8</t>
  </si>
  <si>
    <t>132</t>
  </si>
  <si>
    <t>784221121</t>
  </si>
  <si>
    <t>Dvojnásobné bílé malby  ze směsí za sucha minimálně otěruvzdorných v místnostech do 3,80 m</t>
  </si>
  <si>
    <t>1865482585</t>
  </si>
  <si>
    <t>117,38</t>
  </si>
  <si>
    <t>133</t>
  </si>
  <si>
    <t>784402801</t>
  </si>
  <si>
    <t>Odstranění maleb oškrabáním v místnostech v do 3,8 m</t>
  </si>
  <si>
    <t>-1468358640</t>
  </si>
  <si>
    <t>(2,3*2+2,15*2)*1,55*2,6</t>
  </si>
  <si>
    <t>786</t>
  </si>
  <si>
    <t>Dokončovací práce - čalounické úpravy</t>
  </si>
  <si>
    <t>134</t>
  </si>
  <si>
    <t>786624111</t>
  </si>
  <si>
    <t>Montáž lamelové žaluzie do oken zdvojených dřevěných otevíravých, sklápěcích a vyklápěcích</t>
  </si>
  <si>
    <t>1388723360</t>
  </si>
  <si>
    <t>135</t>
  </si>
  <si>
    <t>553462000</t>
  </si>
  <si>
    <t>žaluzie horizontální interiérové</t>
  </si>
  <si>
    <t>-1969626619</t>
  </si>
  <si>
    <t>136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</si>
  <si>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</si>
  <si>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</si>
  <si>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</si>
  <si>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</si>
  <si>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</si>
  <si>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</si>
  <si>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137</t>
  </si>
  <si>
    <t>210 00-01</t>
  </si>
  <si>
    <t>rozvadec RB vcet. jistice a vybavení</t>
  </si>
  <si>
    <t>-1798700207</t>
  </si>
  <si>
    <t>138</t>
  </si>
  <si>
    <t>210 00-03</t>
  </si>
  <si>
    <t>zásuvka TV, SAT, VKV</t>
  </si>
  <si>
    <t>1635137709</t>
  </si>
  <si>
    <t>139</t>
  </si>
  <si>
    <t>210 00-04</t>
  </si>
  <si>
    <t>zvýšení príkonu u PRE z 1x20A na 3x25A /ceníková cena 11000/+ vyřízení</t>
  </si>
  <si>
    <t>-1360633170</t>
  </si>
  <si>
    <t>140</t>
  </si>
  <si>
    <t>210 00-05</t>
  </si>
  <si>
    <t>zkoušky, revize, príprava odberného místa</t>
  </si>
  <si>
    <t>1310970618</t>
  </si>
  <si>
    <t>141</t>
  </si>
  <si>
    <t>210 00-06</t>
  </si>
  <si>
    <t>domovní telefon</t>
  </si>
  <si>
    <t>1604854325</t>
  </si>
  <si>
    <t>142</t>
  </si>
  <si>
    <t>210800105</t>
  </si>
  <si>
    <t>Kabel CYKY 750 V 3x1,5 mm2 uložený pod omítkou vcetne dodávky kabelu 3Cx1,5</t>
  </si>
  <si>
    <t>1869403716</t>
  </si>
  <si>
    <t>143</t>
  </si>
  <si>
    <t>210800106</t>
  </si>
  <si>
    <t>Kabel CYKY 750 V 3x2,5 mm2 uložený pod omítkou vcetne dodávky kabelu 3Cx2,5</t>
  </si>
  <si>
    <t>-25226130</t>
  </si>
  <si>
    <t>144</t>
  </si>
  <si>
    <t>Pol09</t>
  </si>
  <si>
    <t>Kabel CYKY 5Cx2,5</t>
  </si>
  <si>
    <t>1727694971</t>
  </si>
  <si>
    <t>145</t>
  </si>
  <si>
    <t>Pol10</t>
  </si>
  <si>
    <t>Kabel CYKY 3Ax1,5</t>
  </si>
  <si>
    <t>636081818</t>
  </si>
  <si>
    <t>146</t>
  </si>
  <si>
    <t>Pol11</t>
  </si>
  <si>
    <t>Kabel CYKY 2Ax1,5</t>
  </si>
  <si>
    <t>-854373487</t>
  </si>
  <si>
    <t>147</t>
  </si>
  <si>
    <t>Pol12</t>
  </si>
  <si>
    <t>Kabel CYKY 5Cx6</t>
  </si>
  <si>
    <t>1796532567</t>
  </si>
  <si>
    <t>148</t>
  </si>
  <si>
    <t>Pol13</t>
  </si>
  <si>
    <t>Kabel CY6</t>
  </si>
  <si>
    <t>-916074360</t>
  </si>
  <si>
    <t>149</t>
  </si>
  <si>
    <t>Pol14</t>
  </si>
  <si>
    <t>podlahová lišta LP35 s prísluš</t>
  </si>
  <si>
    <t>-529581785</t>
  </si>
  <si>
    <t>150</t>
  </si>
  <si>
    <t>Pol15</t>
  </si>
  <si>
    <t>koax kabel</t>
  </si>
  <si>
    <t>-751572486</t>
  </si>
  <si>
    <t>151</t>
  </si>
  <si>
    <t>Pol16</t>
  </si>
  <si>
    <t>svorkovnice 5pol</t>
  </si>
  <si>
    <t>-1397657433</t>
  </si>
  <si>
    <t>152</t>
  </si>
  <si>
    <t>Pol17</t>
  </si>
  <si>
    <t>seriový prepínac</t>
  </si>
  <si>
    <t>776970459</t>
  </si>
  <si>
    <t>153</t>
  </si>
  <si>
    <t>Pol18</t>
  </si>
  <si>
    <t>Strídavý prepinac</t>
  </si>
  <si>
    <t>-212252784</t>
  </si>
  <si>
    <t>154</t>
  </si>
  <si>
    <t>Pol19</t>
  </si>
  <si>
    <t>prístrojový nosic pro LP35</t>
  </si>
  <si>
    <t>766373486</t>
  </si>
  <si>
    <t>155</t>
  </si>
  <si>
    <t>Pol20</t>
  </si>
  <si>
    <t>1pol vypinac</t>
  </si>
  <si>
    <t>-264304445</t>
  </si>
  <si>
    <t>156</t>
  </si>
  <si>
    <t>Pol21</t>
  </si>
  <si>
    <t>styk. Ovladac</t>
  </si>
  <si>
    <t>-212763284</t>
  </si>
  <si>
    <t>157</t>
  </si>
  <si>
    <t>Pol22</t>
  </si>
  <si>
    <t>zásuvka dvojnásobná</t>
  </si>
  <si>
    <t>-3492296</t>
  </si>
  <si>
    <t>158</t>
  </si>
  <si>
    <t>Pol23</t>
  </si>
  <si>
    <t>jistic 3B25/3</t>
  </si>
  <si>
    <t>260371539</t>
  </si>
  <si>
    <t>159</t>
  </si>
  <si>
    <t>Pol24</t>
  </si>
  <si>
    <t>LK 80x20R1</t>
  </si>
  <si>
    <t>1686789582</t>
  </si>
  <si>
    <t>160</t>
  </si>
  <si>
    <t>Pol25</t>
  </si>
  <si>
    <t>LK 80x28 2ZK</t>
  </si>
  <si>
    <t>-2062903830</t>
  </si>
  <si>
    <t>161</t>
  </si>
  <si>
    <t>Pol26</t>
  </si>
  <si>
    <t>LK 80x28 2R</t>
  </si>
  <si>
    <t>-1978498943</t>
  </si>
  <si>
    <t>162</t>
  </si>
  <si>
    <t>Pol27</t>
  </si>
  <si>
    <t>vícko VLK80 2R</t>
  </si>
  <si>
    <t>-587648586</t>
  </si>
  <si>
    <t>163</t>
  </si>
  <si>
    <t>Pol28</t>
  </si>
  <si>
    <t>svorkovnice S66</t>
  </si>
  <si>
    <t>-1653104734</t>
  </si>
  <si>
    <t>164</t>
  </si>
  <si>
    <t>Pol29</t>
  </si>
  <si>
    <t>LK 80R/3</t>
  </si>
  <si>
    <t>-1065663617</t>
  </si>
  <si>
    <t>165</t>
  </si>
  <si>
    <t>Pol30</t>
  </si>
  <si>
    <t>KU 1903</t>
  </si>
  <si>
    <t>463828385</t>
  </si>
  <si>
    <t>166</t>
  </si>
  <si>
    <t>Pol31</t>
  </si>
  <si>
    <t>KU 1901</t>
  </si>
  <si>
    <t>780870481</t>
  </si>
  <si>
    <t>167</t>
  </si>
  <si>
    <t>Pol32</t>
  </si>
  <si>
    <t>svítidlo kruhové- difuzér opálové sklo, 1x75 W/E27, IP20, D280-300mm, hloubka cca 100 mm, 4000k</t>
  </si>
  <si>
    <t>-1562699448</t>
  </si>
  <si>
    <t>168</t>
  </si>
  <si>
    <t>Pol32-1</t>
  </si>
  <si>
    <t>svítidlo kruhové- difuzér opálové sklo, 1x75 W/E27, IP44/IP64, D280-300mm, hloubka cca 100 mm, 4000k</t>
  </si>
  <si>
    <t>1916753132</t>
  </si>
  <si>
    <t>169</t>
  </si>
  <si>
    <t>Pol32-2</t>
  </si>
  <si>
    <t>nábytkové svítidlo -  1x39W/G5; IP44/IP20, délka 600 mm, hloubka 90 mm, 4000k</t>
  </si>
  <si>
    <t>-910162300</t>
  </si>
  <si>
    <t>170</t>
  </si>
  <si>
    <t>Pol33</t>
  </si>
  <si>
    <t>koupelnové přisazené nástěnné svítidlo - chrom/sklo, 2x40W/E14, IP44/IP64, šířka 300mm, výška 100 mm, 4000k</t>
  </si>
  <si>
    <t>-1194332749</t>
  </si>
  <si>
    <t>171</t>
  </si>
  <si>
    <t>Pol34</t>
  </si>
  <si>
    <t>požární ucpávka - hlavní přívod</t>
  </si>
  <si>
    <t>-389131799</t>
  </si>
  <si>
    <t>172</t>
  </si>
  <si>
    <t>Pol35</t>
  </si>
  <si>
    <t>kontrola a zprovoznení telefonu</t>
  </si>
  <si>
    <t>437419818</t>
  </si>
  <si>
    <t>173</t>
  </si>
  <si>
    <t>Pol36</t>
  </si>
  <si>
    <t>kontrola a zprovoznení TV zásuvek</t>
  </si>
  <si>
    <t>1991981760</t>
  </si>
  <si>
    <t>174</t>
  </si>
  <si>
    <t>Pol37</t>
  </si>
  <si>
    <t>stavební přípomoce - sekání rýh</t>
  </si>
  <si>
    <t>847272595</t>
  </si>
  <si>
    <t>175</t>
  </si>
  <si>
    <t>Pol38</t>
  </si>
  <si>
    <t>stavební přípomoce - zapravení rýh</t>
  </si>
  <si>
    <t>-607050026</t>
  </si>
  <si>
    <t>24-M</t>
  </si>
  <si>
    <t>Montáže vzduchotechnických zařízení</t>
  </si>
  <si>
    <t>176</t>
  </si>
  <si>
    <t>240010212</t>
  </si>
  <si>
    <t>Malý axiální ventilátor s doběhem WC</t>
  </si>
  <si>
    <t>-478800279</t>
  </si>
  <si>
    <t>177</t>
  </si>
  <si>
    <t>240010213</t>
  </si>
  <si>
    <t>Malý axiální ventilátor s doběhem 1x12V - kouplena</t>
  </si>
  <si>
    <t>849475366</t>
  </si>
  <si>
    <t>178</t>
  </si>
  <si>
    <t>240080319</t>
  </si>
  <si>
    <t>Potrubí VZT flexi vč. tepelné izolace</t>
  </si>
  <si>
    <t>712004650</t>
  </si>
  <si>
    <t>179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</si>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</sst>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6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5. 6. 2020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s="1" customFormat="1" ht="24.95" customHeight="1">
      <c r="B4" s="20"/>
      <c r="D4" s="135" t="s">
        <v>84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5. 6. 2020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">
        <v>26</v>
      </c>
      <c r="F13" s="38"/>
      <c r="G13" s="38"/>
      <c r="H13" s="38"/>
      <c r="I13" s="141" t="s">
        <v>27</v>
      </c>
      <c r="J13" s="140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28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30</v>
      </c>
      <c r="E18" s="38"/>
      <c r="F18" s="38"/>
      <c r="G18" s="38"/>
      <c r="H18" s="38"/>
      <c r="I18" s="141" t="s">
        <v>25</v>
      </c>
      <c r="J18" s="140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">
        <v>31</v>
      </c>
      <c r="F19" s="38"/>
      <c r="G19" s="38"/>
      <c r="H19" s="38"/>
      <c r="I19" s="141" t="s">
        <v>27</v>
      </c>
      <c r="J19" s="140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33</v>
      </c>
      <c r="E21" s="38"/>
      <c r="F21" s="38"/>
      <c r="G21" s="38"/>
      <c r="H21" s="38"/>
      <c r="I21" s="141" t="s">
        <v>25</v>
      </c>
      <c r="J21" s="140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">
        <v>34</v>
      </c>
      <c r="F22" s="38"/>
      <c r="G22" s="38"/>
      <c r="H22" s="38"/>
      <c r="I22" s="141" t="s">
        <v>27</v>
      </c>
      <c r="J22" s="140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35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138"/>
      <c r="J28" s="151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38</v>
      </c>
      <c r="G30" s="38"/>
      <c r="H30" s="38"/>
      <c r="I30" s="153" t="s">
        <v>37</v>
      </c>
      <c r="J30" s="152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40</v>
      </c>
      <c r="E31" s="137" t="s">
        <v>41</v>
      </c>
      <c r="F31" s="155">
        <f>ROUND((SUM(BE137:BE418)),2)</f>
        <v>0</v>
      </c>
      <c r="G31" s="38"/>
      <c r="H31" s="38"/>
      <c r="I31" s="156">
        <v>0.21</v>
      </c>
      <c r="J31" s="155">
        <f>ROUND(((SUM(BE137:BE418))*I31),2)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42</v>
      </c>
      <c r="F32" s="155">
        <f>ROUND((SUM(BF137:BF418)),2)</f>
        <v>0</v>
      </c>
      <c r="G32" s="38"/>
      <c r="H32" s="38"/>
      <c r="I32" s="156">
        <v>0.15</v>
      </c>
      <c r="J32" s="155">
        <f>ROUND(((SUM(BF137:BF418))*I32),2)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43</v>
      </c>
      <c r="F33" s="155">
        <f>ROUND((SUM(BG137:BG418)),2)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44</v>
      </c>
      <c r="F34" s="155">
        <f>ROUND((SUM(BH137:BH418)),2)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45</v>
      </c>
      <c r="F35" s="155">
        <f>ROUND((SUM(BI137:BI418)),2)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46</v>
      </c>
      <c r="E37" s="159"/>
      <c r="F37" s="159"/>
      <c r="G37" s="160" t="s">
        <v>47</v>
      </c>
      <c r="H37" s="161" t="s">
        <v>48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49</v>
      </c>
      <c r="E50" s="166"/>
      <c r="F50" s="166"/>
      <c r="G50" s="165" t="s">
        <v>50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51</v>
      </c>
      <c r="E61" s="169"/>
      <c r="F61" s="170" t="s">
        <v>52</v>
      </c>
      <c r="G61" s="168" t="s">
        <v>51</v>
      </c>
      <c r="H61" s="169"/>
      <c r="I61" s="171"/>
      <c r="J61" s="172" t="s">
        <v>52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53</v>
      </c>
      <c r="E65" s="173"/>
      <c r="F65" s="173"/>
      <c r="G65" s="165" t="s">
        <v>54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51</v>
      </c>
      <c r="E76" s="169"/>
      <c r="F76" s="170" t="s">
        <v>52</v>
      </c>
      <c r="G76" s="168" t="s">
        <v>51</v>
      </c>
      <c r="H76" s="169"/>
      <c r="I76" s="171"/>
      <c r="J76" s="172" t="s">
        <v>52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6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1118, Praha 17-Řepy</v>
      </c>
      <c r="G87" s="40"/>
      <c r="H87" s="40"/>
      <c r="I87" s="141" t="s">
        <v>22</v>
      </c>
      <c r="J87" s="79" t="str">
        <f>IF(J10="","",J10)</f>
        <v>5. 6. 2020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141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141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1" t="s">
        <v>86</v>
      </c>
      <c r="D92" s="182"/>
      <c r="E92" s="182"/>
      <c r="F92" s="182"/>
      <c r="G92" s="182"/>
      <c r="H92" s="182"/>
      <c r="I92" s="183"/>
      <c r="J92" s="184" t="s">
        <v>87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5" t="s">
        <v>88</v>
      </c>
      <c r="D94" s="40"/>
      <c r="E94" s="40"/>
      <c r="F94" s="40"/>
      <c r="G94" s="40"/>
      <c r="H94" s="40"/>
      <c r="I94" s="138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86"/>
      <c r="C95" s="187"/>
      <c r="D95" s="188" t="s">
        <v>90</v>
      </c>
      <c r="E95" s="189"/>
      <c r="F95" s="189"/>
      <c r="G95" s="189"/>
      <c r="H95" s="189"/>
      <c r="I95" s="190"/>
      <c r="J95" s="191">
        <f>J138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3"/>
      <c r="C96" s="194"/>
      <c r="D96" s="195" t="s">
        <v>91</v>
      </c>
      <c r="E96" s="196"/>
      <c r="F96" s="196"/>
      <c r="G96" s="196"/>
      <c r="H96" s="196"/>
      <c r="I96" s="197"/>
      <c r="J96" s="198">
        <f>J139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3"/>
      <c r="C97" s="194"/>
      <c r="D97" s="195" t="s">
        <v>92</v>
      </c>
      <c r="E97" s="196"/>
      <c r="F97" s="196"/>
      <c r="G97" s="196"/>
      <c r="H97" s="196"/>
      <c r="I97" s="197"/>
      <c r="J97" s="198">
        <f>J148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3"/>
      <c r="C98" s="194"/>
      <c r="D98" s="195" t="s">
        <v>93</v>
      </c>
      <c r="E98" s="196"/>
      <c r="F98" s="196"/>
      <c r="G98" s="196"/>
      <c r="H98" s="196"/>
      <c r="I98" s="197"/>
      <c r="J98" s="198">
        <f>J150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94</v>
      </c>
      <c r="E99" s="196"/>
      <c r="F99" s="196"/>
      <c r="G99" s="196"/>
      <c r="H99" s="196"/>
      <c r="I99" s="197"/>
      <c r="J99" s="198">
        <f>J175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94"/>
      <c r="D100" s="195" t="s">
        <v>95</v>
      </c>
      <c r="E100" s="196"/>
      <c r="F100" s="196"/>
      <c r="G100" s="196"/>
      <c r="H100" s="196"/>
      <c r="I100" s="197"/>
      <c r="J100" s="198">
        <f>J205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94"/>
      <c r="D101" s="195" t="s">
        <v>96</v>
      </c>
      <c r="E101" s="196"/>
      <c r="F101" s="196"/>
      <c r="G101" s="196"/>
      <c r="H101" s="196"/>
      <c r="I101" s="197"/>
      <c r="J101" s="198">
        <f>J211</f>
        <v>0</v>
      </c>
      <c r="K101" s="19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6"/>
      <c r="C102" s="187"/>
      <c r="D102" s="188" t="s">
        <v>97</v>
      </c>
      <c r="E102" s="189"/>
      <c r="F102" s="189"/>
      <c r="G102" s="189"/>
      <c r="H102" s="189"/>
      <c r="I102" s="190"/>
      <c r="J102" s="191">
        <f>J213</f>
        <v>0</v>
      </c>
      <c r="K102" s="187"/>
      <c r="L102" s="19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3"/>
      <c r="C103" s="194"/>
      <c r="D103" s="195" t="s">
        <v>98</v>
      </c>
      <c r="E103" s="196"/>
      <c r="F103" s="196"/>
      <c r="G103" s="196"/>
      <c r="H103" s="196"/>
      <c r="I103" s="197"/>
      <c r="J103" s="198">
        <f>J214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3"/>
      <c r="C104" s="194"/>
      <c r="D104" s="195" t="s">
        <v>99</v>
      </c>
      <c r="E104" s="196"/>
      <c r="F104" s="196"/>
      <c r="G104" s="196"/>
      <c r="H104" s="196"/>
      <c r="I104" s="197"/>
      <c r="J104" s="198">
        <f>J224</f>
        <v>0</v>
      </c>
      <c r="K104" s="19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3"/>
      <c r="C105" s="194"/>
      <c r="D105" s="195" t="s">
        <v>100</v>
      </c>
      <c r="E105" s="196"/>
      <c r="F105" s="196"/>
      <c r="G105" s="196"/>
      <c r="H105" s="196"/>
      <c r="I105" s="197"/>
      <c r="J105" s="198">
        <f>J230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94"/>
      <c r="D106" s="195" t="s">
        <v>101</v>
      </c>
      <c r="E106" s="196"/>
      <c r="F106" s="196"/>
      <c r="G106" s="196"/>
      <c r="H106" s="196"/>
      <c r="I106" s="197"/>
      <c r="J106" s="198">
        <f>J241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94"/>
      <c r="D107" s="195" t="s">
        <v>102</v>
      </c>
      <c r="E107" s="196"/>
      <c r="F107" s="196"/>
      <c r="G107" s="196"/>
      <c r="H107" s="196"/>
      <c r="I107" s="197"/>
      <c r="J107" s="198">
        <f>J251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3"/>
      <c r="C108" s="194"/>
      <c r="D108" s="195" t="s">
        <v>103</v>
      </c>
      <c r="E108" s="196"/>
      <c r="F108" s="196"/>
      <c r="G108" s="196"/>
      <c r="H108" s="196"/>
      <c r="I108" s="197"/>
      <c r="J108" s="198">
        <f>J269</f>
        <v>0</v>
      </c>
      <c r="K108" s="19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3"/>
      <c r="C109" s="194"/>
      <c r="D109" s="195" t="s">
        <v>104</v>
      </c>
      <c r="E109" s="196"/>
      <c r="F109" s="196"/>
      <c r="G109" s="196"/>
      <c r="H109" s="196"/>
      <c r="I109" s="197"/>
      <c r="J109" s="198">
        <f>J276</f>
        <v>0</v>
      </c>
      <c r="K109" s="19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3"/>
      <c r="C110" s="194"/>
      <c r="D110" s="195" t="s">
        <v>105</v>
      </c>
      <c r="E110" s="196"/>
      <c r="F110" s="196"/>
      <c r="G110" s="196"/>
      <c r="H110" s="196"/>
      <c r="I110" s="197"/>
      <c r="J110" s="198">
        <f>J287</f>
        <v>0</v>
      </c>
      <c r="K110" s="19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3"/>
      <c r="C111" s="194"/>
      <c r="D111" s="195" t="s">
        <v>106</v>
      </c>
      <c r="E111" s="196"/>
      <c r="F111" s="196"/>
      <c r="G111" s="196"/>
      <c r="H111" s="196"/>
      <c r="I111" s="197"/>
      <c r="J111" s="198">
        <f>J296</f>
        <v>0</v>
      </c>
      <c r="K111" s="19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3"/>
      <c r="C112" s="194"/>
      <c r="D112" s="195" t="s">
        <v>107</v>
      </c>
      <c r="E112" s="196"/>
      <c r="F112" s="196"/>
      <c r="G112" s="196"/>
      <c r="H112" s="196"/>
      <c r="I112" s="197"/>
      <c r="J112" s="198">
        <f>J301</f>
        <v>0</v>
      </c>
      <c r="K112" s="19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3"/>
      <c r="C113" s="194"/>
      <c r="D113" s="195" t="s">
        <v>108</v>
      </c>
      <c r="E113" s="196"/>
      <c r="F113" s="196"/>
      <c r="G113" s="196"/>
      <c r="H113" s="196"/>
      <c r="I113" s="197"/>
      <c r="J113" s="198">
        <f>J314</f>
        <v>0</v>
      </c>
      <c r="K113" s="19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3"/>
      <c r="C114" s="194"/>
      <c r="D114" s="195" t="s">
        <v>109</v>
      </c>
      <c r="E114" s="196"/>
      <c r="F114" s="196"/>
      <c r="G114" s="196"/>
      <c r="H114" s="196"/>
      <c r="I114" s="197"/>
      <c r="J114" s="198">
        <f>J339</f>
        <v>0</v>
      </c>
      <c r="K114" s="19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3"/>
      <c r="C115" s="194"/>
      <c r="D115" s="195" t="s">
        <v>110</v>
      </c>
      <c r="E115" s="196"/>
      <c r="F115" s="196"/>
      <c r="G115" s="196"/>
      <c r="H115" s="196"/>
      <c r="I115" s="197"/>
      <c r="J115" s="198">
        <f>J347</f>
        <v>0</v>
      </c>
      <c r="K115" s="19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3"/>
      <c r="C116" s="194"/>
      <c r="D116" s="195" t="s">
        <v>111</v>
      </c>
      <c r="E116" s="196"/>
      <c r="F116" s="196"/>
      <c r="G116" s="196"/>
      <c r="H116" s="196"/>
      <c r="I116" s="197"/>
      <c r="J116" s="198">
        <f>J368</f>
        <v>0</v>
      </c>
      <c r="K116" s="19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86"/>
      <c r="C117" s="187"/>
      <c r="D117" s="188" t="s">
        <v>112</v>
      </c>
      <c r="E117" s="189"/>
      <c r="F117" s="189"/>
      <c r="G117" s="189"/>
      <c r="H117" s="189"/>
      <c r="I117" s="190"/>
      <c r="J117" s="191">
        <f>J373</f>
        <v>0</v>
      </c>
      <c r="K117" s="187"/>
      <c r="L117" s="192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93"/>
      <c r="C118" s="194"/>
      <c r="D118" s="195" t="s">
        <v>113</v>
      </c>
      <c r="E118" s="196"/>
      <c r="F118" s="196"/>
      <c r="G118" s="196"/>
      <c r="H118" s="196"/>
      <c r="I118" s="197"/>
      <c r="J118" s="198">
        <f>J374</f>
        <v>0</v>
      </c>
      <c r="K118" s="19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3"/>
      <c r="C119" s="194"/>
      <c r="D119" s="195" t="s">
        <v>114</v>
      </c>
      <c r="E119" s="196"/>
      <c r="F119" s="196"/>
      <c r="G119" s="196"/>
      <c r="H119" s="196"/>
      <c r="I119" s="197"/>
      <c r="J119" s="198">
        <f>J414</f>
        <v>0</v>
      </c>
      <c r="K119" s="19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138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17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180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115</v>
      </c>
      <c r="D126" s="40"/>
      <c r="E126" s="40"/>
      <c r="F126" s="40"/>
      <c r="G126" s="40"/>
      <c r="H126" s="40"/>
      <c r="I126" s="138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138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138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1118, byt č. 6</v>
      </c>
      <c r="F129" s="40"/>
      <c r="G129" s="40"/>
      <c r="H129" s="40"/>
      <c r="I129" s="138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138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1118, Praha 17-Řepy</v>
      </c>
      <c r="G131" s="40"/>
      <c r="H131" s="40"/>
      <c r="I131" s="141" t="s">
        <v>22</v>
      </c>
      <c r="J131" s="79" t="str">
        <f>IF(J10="","",J10)</f>
        <v>5. 6. 2020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138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25.6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141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141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138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00"/>
      <c r="B136" s="201"/>
      <c r="C136" s="202" t="s">
        <v>116</v>
      </c>
      <c r="D136" s="203" t="s">
        <v>61</v>
      </c>
      <c r="E136" s="203" t="s">
        <v>57</v>
      </c>
      <c r="F136" s="203" t="s">
        <v>58</v>
      </c>
      <c r="G136" s="203" t="s">
        <v>117</v>
      </c>
      <c r="H136" s="203" t="s">
        <v>118</v>
      </c>
      <c r="I136" s="204" t="s">
        <v>119</v>
      </c>
      <c r="J136" s="205" t="s">
        <v>87</v>
      </c>
      <c r="K136" s="206" t="s">
        <v>120</v>
      </c>
      <c r="L136" s="207"/>
      <c r="M136" s="100" t="s">
        <v>1</v>
      </c>
      <c r="N136" s="101" t="s">
        <v>40</v>
      </c>
      <c r="O136" s="101" t="s">
        <v>121</v>
      </c>
      <c r="P136" s="101" t="s">
        <v>122</v>
      </c>
      <c r="Q136" s="101" t="s">
        <v>123</v>
      </c>
      <c r="R136" s="101" t="s">
        <v>124</v>
      </c>
      <c r="S136" s="101" t="s">
        <v>125</v>
      </c>
      <c r="T136" s="102" t="s">
        <v>126</v>
      </c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</row>
    <row r="137" spans="1:63" s="2" customFormat="1" ht="22.8" customHeight="1">
      <c r="A137" s="38"/>
      <c r="B137" s="39"/>
      <c r="C137" s="107" t="s">
        <v>127</v>
      </c>
      <c r="D137" s="40"/>
      <c r="E137" s="40"/>
      <c r="F137" s="40"/>
      <c r="G137" s="40"/>
      <c r="H137" s="40"/>
      <c r="I137" s="138"/>
      <c r="J137" s="208">
        <f>BK137</f>
        <v>0</v>
      </c>
      <c r="K137" s="40"/>
      <c r="L137" s="44"/>
      <c r="M137" s="103"/>
      <c r="N137" s="209"/>
      <c r="O137" s="104"/>
      <c r="P137" s="210">
        <f>P138+P213+P373</f>
        <v>0</v>
      </c>
      <c r="Q137" s="104"/>
      <c r="R137" s="210">
        <f>R138+R213+R373</f>
        <v>4.520034256000001</v>
      </c>
      <c r="S137" s="104"/>
      <c r="T137" s="211">
        <f>T138+T213+T373</f>
        <v>5.848248000000001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89</v>
      </c>
      <c r="BK137" s="212">
        <f>BK138+BK213+BK373</f>
        <v>0</v>
      </c>
    </row>
    <row r="138" spans="1:63" s="12" customFormat="1" ht="25.9" customHeight="1">
      <c r="A138" s="12"/>
      <c r="B138" s="213"/>
      <c r="C138" s="214"/>
      <c r="D138" s="215" t="s">
        <v>75</v>
      </c>
      <c r="E138" s="216" t="s">
        <v>128</v>
      </c>
      <c r="F138" s="216" t="s">
        <v>129</v>
      </c>
      <c r="G138" s="214"/>
      <c r="H138" s="214"/>
      <c r="I138" s="217"/>
      <c r="J138" s="218">
        <f>BK138</f>
        <v>0</v>
      </c>
      <c r="K138" s="214"/>
      <c r="L138" s="219"/>
      <c r="M138" s="220"/>
      <c r="N138" s="221"/>
      <c r="O138" s="221"/>
      <c r="P138" s="222">
        <f>P139+P148+P150+P175+P205+P211</f>
        <v>0</v>
      </c>
      <c r="Q138" s="221"/>
      <c r="R138" s="222">
        <f>R139+R148+R150+R175+R205+R211</f>
        <v>3.459388</v>
      </c>
      <c r="S138" s="221"/>
      <c r="T138" s="223">
        <f>T139+T148+T150+T175+T205+T211</f>
        <v>5.832915000000001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4" t="s">
        <v>81</v>
      </c>
      <c r="AT138" s="225" t="s">
        <v>75</v>
      </c>
      <c r="AU138" s="225" t="s">
        <v>76</v>
      </c>
      <c r="AY138" s="224" t="s">
        <v>130</v>
      </c>
      <c r="BK138" s="226">
        <f>BK139+BK148+BK150+BK175+BK205+BK211</f>
        <v>0</v>
      </c>
    </row>
    <row r="139" spans="1:63" s="12" customFormat="1" ht="22.8" customHeight="1">
      <c r="A139" s="12"/>
      <c r="B139" s="213"/>
      <c r="C139" s="214"/>
      <c r="D139" s="215" t="s">
        <v>75</v>
      </c>
      <c r="E139" s="227" t="s">
        <v>131</v>
      </c>
      <c r="F139" s="227" t="s">
        <v>132</v>
      </c>
      <c r="G139" s="214"/>
      <c r="H139" s="214"/>
      <c r="I139" s="217"/>
      <c r="J139" s="228">
        <f>BK139</f>
        <v>0</v>
      </c>
      <c r="K139" s="214"/>
      <c r="L139" s="219"/>
      <c r="M139" s="220"/>
      <c r="N139" s="221"/>
      <c r="O139" s="221"/>
      <c r="P139" s="222">
        <f>SUM(P140:P147)</f>
        <v>0</v>
      </c>
      <c r="Q139" s="221"/>
      <c r="R139" s="222">
        <f>SUM(R140:R147)</f>
        <v>1.0414282</v>
      </c>
      <c r="S139" s="221"/>
      <c r="T139" s="223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4" t="s">
        <v>81</v>
      </c>
      <c r="AT139" s="225" t="s">
        <v>75</v>
      </c>
      <c r="AU139" s="225" t="s">
        <v>81</v>
      </c>
      <c r="AY139" s="224" t="s">
        <v>130</v>
      </c>
      <c r="BK139" s="226">
        <f>SUM(BK140:BK147)</f>
        <v>0</v>
      </c>
    </row>
    <row r="140" spans="1:65" s="2" customFormat="1" ht="21.75" customHeight="1">
      <c r="A140" s="38"/>
      <c r="B140" s="39"/>
      <c r="C140" s="229" t="s">
        <v>81</v>
      </c>
      <c r="D140" s="229" t="s">
        <v>133</v>
      </c>
      <c r="E140" s="230" t="s">
        <v>134</v>
      </c>
      <c r="F140" s="231" t="s">
        <v>135</v>
      </c>
      <c r="G140" s="232" t="s">
        <v>136</v>
      </c>
      <c r="H140" s="233">
        <v>2</v>
      </c>
      <c r="I140" s="234"/>
      <c r="J140" s="235">
        <f>ROUND(I140*H140,2)</f>
        <v>0</v>
      </c>
      <c r="K140" s="236"/>
      <c r="L140" s="44"/>
      <c r="M140" s="237" t="s">
        <v>1</v>
      </c>
      <c r="N140" s="238" t="s">
        <v>42</v>
      </c>
      <c r="O140" s="91"/>
      <c r="P140" s="239">
        <f>O140*H140</f>
        <v>0</v>
      </c>
      <c r="Q140" s="239">
        <v>0.02684</v>
      </c>
      <c r="R140" s="239">
        <f>Q140*H140</f>
        <v>0.05368</v>
      </c>
      <c r="S140" s="239">
        <v>0</v>
      </c>
      <c r="T140" s="24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1" t="s">
        <v>137</v>
      </c>
      <c r="AT140" s="241" t="s">
        <v>133</v>
      </c>
      <c r="AU140" s="241" t="s">
        <v>83</v>
      </c>
      <c r="AY140" s="17" t="s">
        <v>130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7" t="s">
        <v>83</v>
      </c>
      <c r="BK140" s="242">
        <f>ROUND(I140*H140,2)</f>
        <v>0</v>
      </c>
      <c r="BL140" s="17" t="s">
        <v>137</v>
      </c>
      <c r="BM140" s="241" t="s">
        <v>138</v>
      </c>
    </row>
    <row r="141" spans="1:65" s="2" customFormat="1" ht="21.75" customHeight="1">
      <c r="A141" s="38"/>
      <c r="B141" s="39"/>
      <c r="C141" s="229" t="s">
        <v>83</v>
      </c>
      <c r="D141" s="229" t="s">
        <v>133</v>
      </c>
      <c r="E141" s="230" t="s">
        <v>139</v>
      </c>
      <c r="F141" s="231" t="s">
        <v>140</v>
      </c>
      <c r="G141" s="232" t="s">
        <v>141</v>
      </c>
      <c r="H141" s="233">
        <v>14.11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42</v>
      </c>
      <c r="O141" s="91"/>
      <c r="P141" s="239">
        <f>O141*H141</f>
        <v>0</v>
      </c>
      <c r="Q141" s="239">
        <v>0.06982</v>
      </c>
      <c r="R141" s="239">
        <f>Q141*H141</f>
        <v>0.9851601999999998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137</v>
      </c>
      <c r="AT141" s="241" t="s">
        <v>133</v>
      </c>
      <c r="AU141" s="241" t="s">
        <v>83</v>
      </c>
      <c r="AY141" s="17" t="s">
        <v>130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83</v>
      </c>
      <c r="BK141" s="242">
        <f>ROUND(I141*H141,2)</f>
        <v>0</v>
      </c>
      <c r="BL141" s="17" t="s">
        <v>137</v>
      </c>
      <c r="BM141" s="241" t="s">
        <v>142</v>
      </c>
    </row>
    <row r="142" spans="1:51" s="13" customFormat="1" ht="12">
      <c r="A142" s="13"/>
      <c r="B142" s="243"/>
      <c r="C142" s="244"/>
      <c r="D142" s="245" t="s">
        <v>143</v>
      </c>
      <c r="E142" s="246" t="s">
        <v>1</v>
      </c>
      <c r="F142" s="247" t="s">
        <v>144</v>
      </c>
      <c r="G142" s="244"/>
      <c r="H142" s="248">
        <v>14.11</v>
      </c>
      <c r="I142" s="249"/>
      <c r="J142" s="244"/>
      <c r="K142" s="244"/>
      <c r="L142" s="250"/>
      <c r="M142" s="251"/>
      <c r="N142" s="252"/>
      <c r="O142" s="252"/>
      <c r="P142" s="252"/>
      <c r="Q142" s="252"/>
      <c r="R142" s="252"/>
      <c r="S142" s="252"/>
      <c r="T142" s="25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4" t="s">
        <v>143</v>
      </c>
      <c r="AU142" s="254" t="s">
        <v>83</v>
      </c>
      <c r="AV142" s="13" t="s">
        <v>83</v>
      </c>
      <c r="AW142" s="13" t="s">
        <v>32</v>
      </c>
      <c r="AX142" s="13" t="s">
        <v>81</v>
      </c>
      <c r="AY142" s="254" t="s">
        <v>130</v>
      </c>
    </row>
    <row r="143" spans="1:65" s="2" customFormat="1" ht="21.75" customHeight="1">
      <c r="A143" s="38"/>
      <c r="B143" s="39"/>
      <c r="C143" s="229" t="s">
        <v>131</v>
      </c>
      <c r="D143" s="229" t="s">
        <v>133</v>
      </c>
      <c r="E143" s="230" t="s">
        <v>145</v>
      </c>
      <c r="F143" s="231" t="s">
        <v>146</v>
      </c>
      <c r="G143" s="232" t="s">
        <v>147</v>
      </c>
      <c r="H143" s="233">
        <v>6.35</v>
      </c>
      <c r="I143" s="234"/>
      <c r="J143" s="235">
        <f>ROUND(I143*H143,2)</f>
        <v>0</v>
      </c>
      <c r="K143" s="236"/>
      <c r="L143" s="44"/>
      <c r="M143" s="237" t="s">
        <v>1</v>
      </c>
      <c r="N143" s="238" t="s">
        <v>42</v>
      </c>
      <c r="O143" s="91"/>
      <c r="P143" s="239">
        <f>O143*H143</f>
        <v>0</v>
      </c>
      <c r="Q143" s="239">
        <v>8E-05</v>
      </c>
      <c r="R143" s="239">
        <f>Q143*H143</f>
        <v>0.000508</v>
      </c>
      <c r="S143" s="239">
        <v>0</v>
      </c>
      <c r="T143" s="24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1" t="s">
        <v>137</v>
      </c>
      <c r="AT143" s="241" t="s">
        <v>133</v>
      </c>
      <c r="AU143" s="241" t="s">
        <v>83</v>
      </c>
      <c r="AY143" s="17" t="s">
        <v>130</v>
      </c>
      <c r="BE143" s="242">
        <f>IF(N143="základní",J143,0)</f>
        <v>0</v>
      </c>
      <c r="BF143" s="242">
        <f>IF(N143="snížená",J143,0)</f>
        <v>0</v>
      </c>
      <c r="BG143" s="242">
        <f>IF(N143="zákl. přenesená",J143,0)</f>
        <v>0</v>
      </c>
      <c r="BH143" s="242">
        <f>IF(N143="sníž. přenesená",J143,0)</f>
        <v>0</v>
      </c>
      <c r="BI143" s="242">
        <f>IF(N143="nulová",J143,0)</f>
        <v>0</v>
      </c>
      <c r="BJ143" s="17" t="s">
        <v>83</v>
      </c>
      <c r="BK143" s="242">
        <f>ROUND(I143*H143,2)</f>
        <v>0</v>
      </c>
      <c r="BL143" s="17" t="s">
        <v>137</v>
      </c>
      <c r="BM143" s="241" t="s">
        <v>148</v>
      </c>
    </row>
    <row r="144" spans="1:51" s="14" customFormat="1" ht="12">
      <c r="A144" s="14"/>
      <c r="B144" s="255"/>
      <c r="C144" s="256"/>
      <c r="D144" s="245" t="s">
        <v>143</v>
      </c>
      <c r="E144" s="257" t="s">
        <v>1</v>
      </c>
      <c r="F144" s="258" t="s">
        <v>149</v>
      </c>
      <c r="G144" s="256"/>
      <c r="H144" s="257" t="s">
        <v>1</v>
      </c>
      <c r="I144" s="259"/>
      <c r="J144" s="256"/>
      <c r="K144" s="256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143</v>
      </c>
      <c r="AU144" s="264" t="s">
        <v>83</v>
      </c>
      <c r="AV144" s="14" t="s">
        <v>81</v>
      </c>
      <c r="AW144" s="14" t="s">
        <v>32</v>
      </c>
      <c r="AX144" s="14" t="s">
        <v>76</v>
      </c>
      <c r="AY144" s="264" t="s">
        <v>130</v>
      </c>
    </row>
    <row r="145" spans="1:51" s="13" customFormat="1" ht="12">
      <c r="A145" s="13"/>
      <c r="B145" s="243"/>
      <c r="C145" s="244"/>
      <c r="D145" s="245" t="s">
        <v>143</v>
      </c>
      <c r="E145" s="246" t="s">
        <v>1</v>
      </c>
      <c r="F145" s="247" t="s">
        <v>150</v>
      </c>
      <c r="G145" s="244"/>
      <c r="H145" s="248">
        <v>6.35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143</v>
      </c>
      <c r="AU145" s="254" t="s">
        <v>83</v>
      </c>
      <c r="AV145" s="13" t="s">
        <v>83</v>
      </c>
      <c r="AW145" s="13" t="s">
        <v>32</v>
      </c>
      <c r="AX145" s="13" t="s">
        <v>81</v>
      </c>
      <c r="AY145" s="254" t="s">
        <v>130</v>
      </c>
    </row>
    <row r="146" spans="1:65" s="2" customFormat="1" ht="21.75" customHeight="1">
      <c r="A146" s="38"/>
      <c r="B146" s="39"/>
      <c r="C146" s="229" t="s">
        <v>137</v>
      </c>
      <c r="D146" s="229" t="s">
        <v>133</v>
      </c>
      <c r="E146" s="230" t="s">
        <v>151</v>
      </c>
      <c r="F146" s="231" t="s">
        <v>152</v>
      </c>
      <c r="G146" s="232" t="s">
        <v>147</v>
      </c>
      <c r="H146" s="233">
        <v>10.4</v>
      </c>
      <c r="I146" s="234"/>
      <c r="J146" s="235">
        <f>ROUND(I146*H146,2)</f>
        <v>0</v>
      </c>
      <c r="K146" s="236"/>
      <c r="L146" s="44"/>
      <c r="M146" s="237" t="s">
        <v>1</v>
      </c>
      <c r="N146" s="238" t="s">
        <v>42</v>
      </c>
      <c r="O146" s="91"/>
      <c r="P146" s="239">
        <f>O146*H146</f>
        <v>0</v>
      </c>
      <c r="Q146" s="239">
        <v>0.0002</v>
      </c>
      <c r="R146" s="239">
        <f>Q146*H146</f>
        <v>0.0020800000000000003</v>
      </c>
      <c r="S146" s="239">
        <v>0</v>
      </c>
      <c r="T146" s="24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1" t="s">
        <v>137</v>
      </c>
      <c r="AT146" s="241" t="s">
        <v>133</v>
      </c>
      <c r="AU146" s="241" t="s">
        <v>83</v>
      </c>
      <c r="AY146" s="17" t="s">
        <v>130</v>
      </c>
      <c r="BE146" s="242">
        <f>IF(N146="základní",J146,0)</f>
        <v>0</v>
      </c>
      <c r="BF146" s="242">
        <f>IF(N146="snížená",J146,0)</f>
        <v>0</v>
      </c>
      <c r="BG146" s="242">
        <f>IF(N146="zákl. přenesená",J146,0)</f>
        <v>0</v>
      </c>
      <c r="BH146" s="242">
        <f>IF(N146="sníž. přenesená",J146,0)</f>
        <v>0</v>
      </c>
      <c r="BI146" s="242">
        <f>IF(N146="nulová",J146,0)</f>
        <v>0</v>
      </c>
      <c r="BJ146" s="17" t="s">
        <v>83</v>
      </c>
      <c r="BK146" s="242">
        <f>ROUND(I146*H146,2)</f>
        <v>0</v>
      </c>
      <c r="BL146" s="17" t="s">
        <v>137</v>
      </c>
      <c r="BM146" s="241" t="s">
        <v>153</v>
      </c>
    </row>
    <row r="147" spans="1:51" s="13" customFormat="1" ht="12">
      <c r="A147" s="13"/>
      <c r="B147" s="243"/>
      <c r="C147" s="244"/>
      <c r="D147" s="245" t="s">
        <v>143</v>
      </c>
      <c r="E147" s="246" t="s">
        <v>1</v>
      </c>
      <c r="F147" s="247" t="s">
        <v>154</v>
      </c>
      <c r="G147" s="244"/>
      <c r="H147" s="248">
        <v>10.4</v>
      </c>
      <c r="I147" s="249"/>
      <c r="J147" s="244"/>
      <c r="K147" s="244"/>
      <c r="L147" s="250"/>
      <c r="M147" s="251"/>
      <c r="N147" s="252"/>
      <c r="O147" s="252"/>
      <c r="P147" s="252"/>
      <c r="Q147" s="252"/>
      <c r="R147" s="252"/>
      <c r="S147" s="252"/>
      <c r="T147" s="25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4" t="s">
        <v>143</v>
      </c>
      <c r="AU147" s="254" t="s">
        <v>83</v>
      </c>
      <c r="AV147" s="13" t="s">
        <v>83</v>
      </c>
      <c r="AW147" s="13" t="s">
        <v>32</v>
      </c>
      <c r="AX147" s="13" t="s">
        <v>81</v>
      </c>
      <c r="AY147" s="254" t="s">
        <v>130</v>
      </c>
    </row>
    <row r="148" spans="1:63" s="12" customFormat="1" ht="22.8" customHeight="1">
      <c r="A148" s="12"/>
      <c r="B148" s="213"/>
      <c r="C148" s="214"/>
      <c r="D148" s="215" t="s">
        <v>75</v>
      </c>
      <c r="E148" s="227" t="s">
        <v>137</v>
      </c>
      <c r="F148" s="227" t="s">
        <v>155</v>
      </c>
      <c r="G148" s="214"/>
      <c r="H148" s="214"/>
      <c r="I148" s="217"/>
      <c r="J148" s="228">
        <f>BK148</f>
        <v>0</v>
      </c>
      <c r="K148" s="214"/>
      <c r="L148" s="219"/>
      <c r="M148" s="220"/>
      <c r="N148" s="221"/>
      <c r="O148" s="221"/>
      <c r="P148" s="222">
        <f>P149</f>
        <v>0</v>
      </c>
      <c r="Q148" s="221"/>
      <c r="R148" s="222">
        <f>R149</f>
        <v>0.0394</v>
      </c>
      <c r="S148" s="221"/>
      <c r="T148" s="223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4" t="s">
        <v>81</v>
      </c>
      <c r="AT148" s="225" t="s">
        <v>75</v>
      </c>
      <c r="AU148" s="225" t="s">
        <v>81</v>
      </c>
      <c r="AY148" s="224" t="s">
        <v>130</v>
      </c>
      <c r="BK148" s="226">
        <f>BK149</f>
        <v>0</v>
      </c>
    </row>
    <row r="149" spans="1:65" s="2" customFormat="1" ht="21.75" customHeight="1">
      <c r="A149" s="38"/>
      <c r="B149" s="39"/>
      <c r="C149" s="229" t="s">
        <v>156</v>
      </c>
      <c r="D149" s="229" t="s">
        <v>133</v>
      </c>
      <c r="E149" s="230" t="s">
        <v>157</v>
      </c>
      <c r="F149" s="231" t="s">
        <v>158</v>
      </c>
      <c r="G149" s="232" t="s">
        <v>136</v>
      </c>
      <c r="H149" s="233">
        <v>2</v>
      </c>
      <c r="I149" s="234"/>
      <c r="J149" s="235">
        <f>ROUND(I149*H149,2)</f>
        <v>0</v>
      </c>
      <c r="K149" s="236"/>
      <c r="L149" s="44"/>
      <c r="M149" s="237" t="s">
        <v>1</v>
      </c>
      <c r="N149" s="238" t="s">
        <v>42</v>
      </c>
      <c r="O149" s="91"/>
      <c r="P149" s="239">
        <f>O149*H149</f>
        <v>0</v>
      </c>
      <c r="Q149" s="239">
        <v>0.0197</v>
      </c>
      <c r="R149" s="239">
        <f>Q149*H149</f>
        <v>0.0394</v>
      </c>
      <c r="S149" s="239">
        <v>0</v>
      </c>
      <c r="T149" s="24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1" t="s">
        <v>137</v>
      </c>
      <c r="AT149" s="241" t="s">
        <v>133</v>
      </c>
      <c r="AU149" s="241" t="s">
        <v>83</v>
      </c>
      <c r="AY149" s="17" t="s">
        <v>130</v>
      </c>
      <c r="BE149" s="242">
        <f>IF(N149="základní",J149,0)</f>
        <v>0</v>
      </c>
      <c r="BF149" s="242">
        <f>IF(N149="snížená",J149,0)</f>
        <v>0</v>
      </c>
      <c r="BG149" s="242">
        <f>IF(N149="zákl. přenesená",J149,0)</f>
        <v>0</v>
      </c>
      <c r="BH149" s="242">
        <f>IF(N149="sníž. přenesená",J149,0)</f>
        <v>0</v>
      </c>
      <c r="BI149" s="242">
        <f>IF(N149="nulová",J149,0)</f>
        <v>0</v>
      </c>
      <c r="BJ149" s="17" t="s">
        <v>83</v>
      </c>
      <c r="BK149" s="242">
        <f>ROUND(I149*H149,2)</f>
        <v>0</v>
      </c>
      <c r="BL149" s="17" t="s">
        <v>137</v>
      </c>
      <c r="BM149" s="241" t="s">
        <v>159</v>
      </c>
    </row>
    <row r="150" spans="1:63" s="12" customFormat="1" ht="22.8" customHeight="1">
      <c r="A150" s="12"/>
      <c r="B150" s="213"/>
      <c r="C150" s="214"/>
      <c r="D150" s="215" t="s">
        <v>75</v>
      </c>
      <c r="E150" s="227" t="s">
        <v>160</v>
      </c>
      <c r="F150" s="227" t="s">
        <v>161</v>
      </c>
      <c r="G150" s="214"/>
      <c r="H150" s="214"/>
      <c r="I150" s="217"/>
      <c r="J150" s="228">
        <f>BK150</f>
        <v>0</v>
      </c>
      <c r="K150" s="214"/>
      <c r="L150" s="219"/>
      <c r="M150" s="220"/>
      <c r="N150" s="221"/>
      <c r="O150" s="221"/>
      <c r="P150" s="222">
        <f>SUM(P151:P174)</f>
        <v>0</v>
      </c>
      <c r="Q150" s="221"/>
      <c r="R150" s="222">
        <f>SUM(R151:R174)</f>
        <v>2.3772478</v>
      </c>
      <c r="S150" s="221"/>
      <c r="T150" s="223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4" t="s">
        <v>81</v>
      </c>
      <c r="AT150" s="225" t="s">
        <v>75</v>
      </c>
      <c r="AU150" s="225" t="s">
        <v>81</v>
      </c>
      <c r="AY150" s="224" t="s">
        <v>130</v>
      </c>
      <c r="BK150" s="226">
        <f>SUM(BK151:BK174)</f>
        <v>0</v>
      </c>
    </row>
    <row r="151" spans="1:65" s="2" customFormat="1" ht="21.75" customHeight="1">
      <c r="A151" s="38"/>
      <c r="B151" s="39"/>
      <c r="C151" s="229" t="s">
        <v>160</v>
      </c>
      <c r="D151" s="229" t="s">
        <v>133</v>
      </c>
      <c r="E151" s="230" t="s">
        <v>162</v>
      </c>
      <c r="F151" s="231" t="s">
        <v>163</v>
      </c>
      <c r="G151" s="232" t="s">
        <v>141</v>
      </c>
      <c r="H151" s="233">
        <v>29.55</v>
      </c>
      <c r="I151" s="234"/>
      <c r="J151" s="235">
        <f>ROUND(I151*H151,2)</f>
        <v>0</v>
      </c>
      <c r="K151" s="236"/>
      <c r="L151" s="44"/>
      <c r="M151" s="237" t="s">
        <v>1</v>
      </c>
      <c r="N151" s="238" t="s">
        <v>42</v>
      </c>
      <c r="O151" s="91"/>
      <c r="P151" s="239">
        <f>O151*H151</f>
        <v>0</v>
      </c>
      <c r="Q151" s="239">
        <v>0.003</v>
      </c>
      <c r="R151" s="239">
        <f>Q151*H151</f>
        <v>0.08865</v>
      </c>
      <c r="S151" s="239">
        <v>0</v>
      </c>
      <c r="T151" s="24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1" t="s">
        <v>137</v>
      </c>
      <c r="AT151" s="241" t="s">
        <v>133</v>
      </c>
      <c r="AU151" s="241" t="s">
        <v>83</v>
      </c>
      <c r="AY151" s="17" t="s">
        <v>130</v>
      </c>
      <c r="BE151" s="242">
        <f>IF(N151="základní",J151,0)</f>
        <v>0</v>
      </c>
      <c r="BF151" s="242">
        <f>IF(N151="snížená",J151,0)</f>
        <v>0</v>
      </c>
      <c r="BG151" s="242">
        <f>IF(N151="zákl. přenesená",J151,0)</f>
        <v>0</v>
      </c>
      <c r="BH151" s="242">
        <f>IF(N151="sníž. přenesená",J151,0)</f>
        <v>0</v>
      </c>
      <c r="BI151" s="242">
        <f>IF(N151="nulová",J151,0)</f>
        <v>0</v>
      </c>
      <c r="BJ151" s="17" t="s">
        <v>83</v>
      </c>
      <c r="BK151" s="242">
        <f>ROUND(I151*H151,2)</f>
        <v>0</v>
      </c>
      <c r="BL151" s="17" t="s">
        <v>137</v>
      </c>
      <c r="BM151" s="241" t="s">
        <v>164</v>
      </c>
    </row>
    <row r="152" spans="1:51" s="13" customFormat="1" ht="12">
      <c r="A152" s="13"/>
      <c r="B152" s="243"/>
      <c r="C152" s="244"/>
      <c r="D152" s="245" t="s">
        <v>143</v>
      </c>
      <c r="E152" s="246" t="s">
        <v>1</v>
      </c>
      <c r="F152" s="247" t="s">
        <v>165</v>
      </c>
      <c r="G152" s="244"/>
      <c r="H152" s="248">
        <v>29.55</v>
      </c>
      <c r="I152" s="249"/>
      <c r="J152" s="244"/>
      <c r="K152" s="244"/>
      <c r="L152" s="250"/>
      <c r="M152" s="251"/>
      <c r="N152" s="252"/>
      <c r="O152" s="252"/>
      <c r="P152" s="252"/>
      <c r="Q152" s="252"/>
      <c r="R152" s="252"/>
      <c r="S152" s="252"/>
      <c r="T152" s="25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4" t="s">
        <v>143</v>
      </c>
      <c r="AU152" s="254" t="s">
        <v>83</v>
      </c>
      <c r="AV152" s="13" t="s">
        <v>83</v>
      </c>
      <c r="AW152" s="13" t="s">
        <v>32</v>
      </c>
      <c r="AX152" s="13" t="s">
        <v>81</v>
      </c>
      <c r="AY152" s="254" t="s">
        <v>130</v>
      </c>
    </row>
    <row r="153" spans="1:65" s="2" customFormat="1" ht="21.75" customHeight="1">
      <c r="A153" s="38"/>
      <c r="B153" s="39"/>
      <c r="C153" s="229" t="s">
        <v>166</v>
      </c>
      <c r="D153" s="229" t="s">
        <v>133</v>
      </c>
      <c r="E153" s="230" t="s">
        <v>167</v>
      </c>
      <c r="F153" s="231" t="s">
        <v>168</v>
      </c>
      <c r="G153" s="232" t="s">
        <v>141</v>
      </c>
      <c r="H153" s="233">
        <v>3.25</v>
      </c>
      <c r="I153" s="234"/>
      <c r="J153" s="235">
        <f>ROUND(I153*H153,2)</f>
        <v>0</v>
      </c>
      <c r="K153" s="236"/>
      <c r="L153" s="44"/>
      <c r="M153" s="237" t="s">
        <v>1</v>
      </c>
      <c r="N153" s="238" t="s">
        <v>42</v>
      </c>
      <c r="O153" s="91"/>
      <c r="P153" s="239">
        <f>O153*H153</f>
        <v>0</v>
      </c>
      <c r="Q153" s="239">
        <v>0.01838</v>
      </c>
      <c r="R153" s="239">
        <f>Q153*H153</f>
        <v>0.059735</v>
      </c>
      <c r="S153" s="239">
        <v>0</v>
      </c>
      <c r="T153" s="24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1" t="s">
        <v>137</v>
      </c>
      <c r="AT153" s="241" t="s">
        <v>133</v>
      </c>
      <c r="AU153" s="241" t="s">
        <v>83</v>
      </c>
      <c r="AY153" s="17" t="s">
        <v>130</v>
      </c>
      <c r="BE153" s="242">
        <f>IF(N153="základní",J153,0)</f>
        <v>0</v>
      </c>
      <c r="BF153" s="242">
        <f>IF(N153="snížená",J153,0)</f>
        <v>0</v>
      </c>
      <c r="BG153" s="242">
        <f>IF(N153="zákl. přenesená",J153,0)</f>
        <v>0</v>
      </c>
      <c r="BH153" s="242">
        <f>IF(N153="sníž. přenesená",J153,0)</f>
        <v>0</v>
      </c>
      <c r="BI153" s="242">
        <f>IF(N153="nulová",J153,0)</f>
        <v>0</v>
      </c>
      <c r="BJ153" s="17" t="s">
        <v>83</v>
      </c>
      <c r="BK153" s="242">
        <f>ROUND(I153*H153,2)</f>
        <v>0</v>
      </c>
      <c r="BL153" s="17" t="s">
        <v>137</v>
      </c>
      <c r="BM153" s="241" t="s">
        <v>169</v>
      </c>
    </row>
    <row r="154" spans="1:51" s="13" customFormat="1" ht="12">
      <c r="A154" s="13"/>
      <c r="B154" s="243"/>
      <c r="C154" s="244"/>
      <c r="D154" s="245" t="s">
        <v>143</v>
      </c>
      <c r="E154" s="246" t="s">
        <v>1</v>
      </c>
      <c r="F154" s="247" t="s">
        <v>170</v>
      </c>
      <c r="G154" s="244"/>
      <c r="H154" s="248">
        <v>3.25</v>
      </c>
      <c r="I154" s="249"/>
      <c r="J154" s="244"/>
      <c r="K154" s="244"/>
      <c r="L154" s="250"/>
      <c r="M154" s="251"/>
      <c r="N154" s="252"/>
      <c r="O154" s="252"/>
      <c r="P154" s="252"/>
      <c r="Q154" s="252"/>
      <c r="R154" s="252"/>
      <c r="S154" s="252"/>
      <c r="T154" s="25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4" t="s">
        <v>143</v>
      </c>
      <c r="AU154" s="254" t="s">
        <v>83</v>
      </c>
      <c r="AV154" s="13" t="s">
        <v>83</v>
      </c>
      <c r="AW154" s="13" t="s">
        <v>32</v>
      </c>
      <c r="AX154" s="13" t="s">
        <v>81</v>
      </c>
      <c r="AY154" s="254" t="s">
        <v>130</v>
      </c>
    </row>
    <row r="155" spans="1:65" s="2" customFormat="1" ht="21.75" customHeight="1">
      <c r="A155" s="38"/>
      <c r="B155" s="39"/>
      <c r="C155" s="229" t="s">
        <v>171</v>
      </c>
      <c r="D155" s="229" t="s">
        <v>133</v>
      </c>
      <c r="E155" s="230" t="s">
        <v>172</v>
      </c>
      <c r="F155" s="231" t="s">
        <v>173</v>
      </c>
      <c r="G155" s="232" t="s">
        <v>141</v>
      </c>
      <c r="H155" s="233">
        <v>29.55</v>
      </c>
      <c r="I155" s="234"/>
      <c r="J155" s="235">
        <f>ROUND(I155*H155,2)</f>
        <v>0</v>
      </c>
      <c r="K155" s="236"/>
      <c r="L155" s="44"/>
      <c r="M155" s="237" t="s">
        <v>1</v>
      </c>
      <c r="N155" s="238" t="s">
        <v>42</v>
      </c>
      <c r="O155" s="91"/>
      <c r="P155" s="239">
        <f>O155*H155</f>
        <v>0</v>
      </c>
      <c r="Q155" s="239">
        <v>0.0051</v>
      </c>
      <c r="R155" s="239">
        <f>Q155*H155</f>
        <v>0.150705</v>
      </c>
      <c r="S155" s="239">
        <v>0</v>
      </c>
      <c r="T155" s="24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1" t="s">
        <v>137</v>
      </c>
      <c r="AT155" s="241" t="s">
        <v>133</v>
      </c>
      <c r="AU155" s="241" t="s">
        <v>83</v>
      </c>
      <c r="AY155" s="17" t="s">
        <v>130</v>
      </c>
      <c r="BE155" s="242">
        <f>IF(N155="základní",J155,0)</f>
        <v>0</v>
      </c>
      <c r="BF155" s="242">
        <f>IF(N155="snížená",J155,0)</f>
        <v>0</v>
      </c>
      <c r="BG155" s="242">
        <f>IF(N155="zákl. přenesená",J155,0)</f>
        <v>0</v>
      </c>
      <c r="BH155" s="242">
        <f>IF(N155="sníž. přenesená",J155,0)</f>
        <v>0</v>
      </c>
      <c r="BI155" s="242">
        <f>IF(N155="nulová",J155,0)</f>
        <v>0</v>
      </c>
      <c r="BJ155" s="17" t="s">
        <v>83</v>
      </c>
      <c r="BK155" s="242">
        <f>ROUND(I155*H155,2)</f>
        <v>0</v>
      </c>
      <c r="BL155" s="17" t="s">
        <v>137</v>
      </c>
      <c r="BM155" s="241" t="s">
        <v>174</v>
      </c>
    </row>
    <row r="156" spans="1:51" s="13" customFormat="1" ht="12">
      <c r="A156" s="13"/>
      <c r="B156" s="243"/>
      <c r="C156" s="244"/>
      <c r="D156" s="245" t="s">
        <v>143</v>
      </c>
      <c r="E156" s="246" t="s">
        <v>1</v>
      </c>
      <c r="F156" s="247" t="s">
        <v>165</v>
      </c>
      <c r="G156" s="244"/>
      <c r="H156" s="248">
        <v>29.55</v>
      </c>
      <c r="I156" s="249"/>
      <c r="J156" s="244"/>
      <c r="K156" s="244"/>
      <c r="L156" s="250"/>
      <c r="M156" s="251"/>
      <c r="N156" s="252"/>
      <c r="O156" s="252"/>
      <c r="P156" s="252"/>
      <c r="Q156" s="252"/>
      <c r="R156" s="252"/>
      <c r="S156" s="252"/>
      <c r="T156" s="25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4" t="s">
        <v>143</v>
      </c>
      <c r="AU156" s="254" t="s">
        <v>83</v>
      </c>
      <c r="AV156" s="13" t="s">
        <v>83</v>
      </c>
      <c r="AW156" s="13" t="s">
        <v>32</v>
      </c>
      <c r="AX156" s="13" t="s">
        <v>81</v>
      </c>
      <c r="AY156" s="254" t="s">
        <v>130</v>
      </c>
    </row>
    <row r="157" spans="1:65" s="2" customFormat="1" ht="21.75" customHeight="1">
      <c r="A157" s="38"/>
      <c r="B157" s="39"/>
      <c r="C157" s="229" t="s">
        <v>175</v>
      </c>
      <c r="D157" s="229" t="s">
        <v>133</v>
      </c>
      <c r="E157" s="230" t="s">
        <v>176</v>
      </c>
      <c r="F157" s="231" t="s">
        <v>177</v>
      </c>
      <c r="G157" s="232" t="s">
        <v>141</v>
      </c>
      <c r="H157" s="233">
        <v>15.62</v>
      </c>
      <c r="I157" s="234"/>
      <c r="J157" s="235">
        <f>ROUND(I157*H157,2)</f>
        <v>0</v>
      </c>
      <c r="K157" s="236"/>
      <c r="L157" s="44"/>
      <c r="M157" s="237" t="s">
        <v>1</v>
      </c>
      <c r="N157" s="238" t="s">
        <v>42</v>
      </c>
      <c r="O157" s="91"/>
      <c r="P157" s="239">
        <f>O157*H157</f>
        <v>0</v>
      </c>
      <c r="Q157" s="239">
        <v>0.00489</v>
      </c>
      <c r="R157" s="239">
        <f>Q157*H157</f>
        <v>0.0763818</v>
      </c>
      <c r="S157" s="239">
        <v>0</v>
      </c>
      <c r="T157" s="24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1" t="s">
        <v>137</v>
      </c>
      <c r="AT157" s="241" t="s">
        <v>133</v>
      </c>
      <c r="AU157" s="241" t="s">
        <v>83</v>
      </c>
      <c r="AY157" s="17" t="s">
        <v>130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7" t="s">
        <v>83</v>
      </c>
      <c r="BK157" s="242">
        <f>ROUND(I157*H157,2)</f>
        <v>0</v>
      </c>
      <c r="BL157" s="17" t="s">
        <v>137</v>
      </c>
      <c r="BM157" s="241" t="s">
        <v>178</v>
      </c>
    </row>
    <row r="158" spans="1:51" s="13" customFormat="1" ht="12">
      <c r="A158" s="13"/>
      <c r="B158" s="243"/>
      <c r="C158" s="244"/>
      <c r="D158" s="245" t="s">
        <v>143</v>
      </c>
      <c r="E158" s="246" t="s">
        <v>1</v>
      </c>
      <c r="F158" s="247" t="s">
        <v>179</v>
      </c>
      <c r="G158" s="244"/>
      <c r="H158" s="248">
        <v>9.56</v>
      </c>
      <c r="I158" s="249"/>
      <c r="J158" s="244"/>
      <c r="K158" s="244"/>
      <c r="L158" s="250"/>
      <c r="M158" s="251"/>
      <c r="N158" s="252"/>
      <c r="O158" s="252"/>
      <c r="P158" s="252"/>
      <c r="Q158" s="252"/>
      <c r="R158" s="252"/>
      <c r="S158" s="252"/>
      <c r="T158" s="25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4" t="s">
        <v>143</v>
      </c>
      <c r="AU158" s="254" t="s">
        <v>83</v>
      </c>
      <c r="AV158" s="13" t="s">
        <v>83</v>
      </c>
      <c r="AW158" s="13" t="s">
        <v>32</v>
      </c>
      <c r="AX158" s="13" t="s">
        <v>76</v>
      </c>
      <c r="AY158" s="254" t="s">
        <v>130</v>
      </c>
    </row>
    <row r="159" spans="1:51" s="13" customFormat="1" ht="12">
      <c r="A159" s="13"/>
      <c r="B159" s="243"/>
      <c r="C159" s="244"/>
      <c r="D159" s="245" t="s">
        <v>143</v>
      </c>
      <c r="E159" s="246" t="s">
        <v>1</v>
      </c>
      <c r="F159" s="247" t="s">
        <v>180</v>
      </c>
      <c r="G159" s="244"/>
      <c r="H159" s="248">
        <v>6.06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143</v>
      </c>
      <c r="AU159" s="254" t="s">
        <v>83</v>
      </c>
      <c r="AV159" s="13" t="s">
        <v>83</v>
      </c>
      <c r="AW159" s="13" t="s">
        <v>32</v>
      </c>
      <c r="AX159" s="13" t="s">
        <v>76</v>
      </c>
      <c r="AY159" s="254" t="s">
        <v>130</v>
      </c>
    </row>
    <row r="160" spans="1:51" s="15" customFormat="1" ht="12">
      <c r="A160" s="15"/>
      <c r="B160" s="265"/>
      <c r="C160" s="266"/>
      <c r="D160" s="245" t="s">
        <v>143</v>
      </c>
      <c r="E160" s="267" t="s">
        <v>1</v>
      </c>
      <c r="F160" s="268" t="s">
        <v>181</v>
      </c>
      <c r="G160" s="266"/>
      <c r="H160" s="269">
        <v>15.62</v>
      </c>
      <c r="I160" s="270"/>
      <c r="J160" s="266"/>
      <c r="K160" s="266"/>
      <c r="L160" s="271"/>
      <c r="M160" s="272"/>
      <c r="N160" s="273"/>
      <c r="O160" s="273"/>
      <c r="P160" s="273"/>
      <c r="Q160" s="273"/>
      <c r="R160" s="273"/>
      <c r="S160" s="273"/>
      <c r="T160" s="27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5" t="s">
        <v>143</v>
      </c>
      <c r="AU160" s="275" t="s">
        <v>83</v>
      </c>
      <c r="AV160" s="15" t="s">
        <v>137</v>
      </c>
      <c r="AW160" s="15" t="s">
        <v>32</v>
      </c>
      <c r="AX160" s="15" t="s">
        <v>81</v>
      </c>
      <c r="AY160" s="275" t="s">
        <v>130</v>
      </c>
    </row>
    <row r="161" spans="1:65" s="2" customFormat="1" ht="21.75" customHeight="1">
      <c r="A161" s="38"/>
      <c r="B161" s="39"/>
      <c r="C161" s="229" t="s">
        <v>182</v>
      </c>
      <c r="D161" s="229" t="s">
        <v>133</v>
      </c>
      <c r="E161" s="230" t="s">
        <v>183</v>
      </c>
      <c r="F161" s="231" t="s">
        <v>184</v>
      </c>
      <c r="G161" s="232" t="s">
        <v>141</v>
      </c>
      <c r="H161" s="233">
        <v>84.58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42</v>
      </c>
      <c r="O161" s="91"/>
      <c r="P161" s="239">
        <f>O161*H161</f>
        <v>0</v>
      </c>
      <c r="Q161" s="239">
        <v>0.003</v>
      </c>
      <c r="R161" s="239">
        <f>Q161*H161</f>
        <v>0.25374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137</v>
      </c>
      <c r="AT161" s="241" t="s">
        <v>133</v>
      </c>
      <c r="AU161" s="241" t="s">
        <v>83</v>
      </c>
      <c r="AY161" s="17" t="s">
        <v>130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83</v>
      </c>
      <c r="BK161" s="242">
        <f>ROUND(I161*H161,2)</f>
        <v>0</v>
      </c>
      <c r="BL161" s="17" t="s">
        <v>137</v>
      </c>
      <c r="BM161" s="241" t="s">
        <v>185</v>
      </c>
    </row>
    <row r="162" spans="1:51" s="13" customFormat="1" ht="12">
      <c r="A162" s="13"/>
      <c r="B162" s="243"/>
      <c r="C162" s="244"/>
      <c r="D162" s="245" t="s">
        <v>143</v>
      </c>
      <c r="E162" s="246" t="s">
        <v>1</v>
      </c>
      <c r="F162" s="247" t="s">
        <v>186</v>
      </c>
      <c r="G162" s="244"/>
      <c r="H162" s="248">
        <v>84.58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143</v>
      </c>
      <c r="AU162" s="254" t="s">
        <v>83</v>
      </c>
      <c r="AV162" s="13" t="s">
        <v>83</v>
      </c>
      <c r="AW162" s="13" t="s">
        <v>32</v>
      </c>
      <c r="AX162" s="13" t="s">
        <v>81</v>
      </c>
      <c r="AY162" s="254" t="s">
        <v>130</v>
      </c>
    </row>
    <row r="163" spans="1:65" s="2" customFormat="1" ht="21.75" customHeight="1">
      <c r="A163" s="38"/>
      <c r="B163" s="39"/>
      <c r="C163" s="229" t="s">
        <v>187</v>
      </c>
      <c r="D163" s="229" t="s">
        <v>133</v>
      </c>
      <c r="E163" s="230" t="s">
        <v>188</v>
      </c>
      <c r="F163" s="231" t="s">
        <v>189</v>
      </c>
      <c r="G163" s="232" t="s">
        <v>141</v>
      </c>
      <c r="H163" s="233">
        <v>68.96</v>
      </c>
      <c r="I163" s="234"/>
      <c r="J163" s="235">
        <f>ROUND(I163*H163,2)</f>
        <v>0</v>
      </c>
      <c r="K163" s="236"/>
      <c r="L163" s="44"/>
      <c r="M163" s="237" t="s">
        <v>1</v>
      </c>
      <c r="N163" s="238" t="s">
        <v>42</v>
      </c>
      <c r="O163" s="91"/>
      <c r="P163" s="239">
        <f>O163*H163</f>
        <v>0</v>
      </c>
      <c r="Q163" s="239">
        <v>0.0156</v>
      </c>
      <c r="R163" s="239">
        <f>Q163*H163</f>
        <v>1.0757759999999998</v>
      </c>
      <c r="S163" s="239">
        <v>0</v>
      </c>
      <c r="T163" s="24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1" t="s">
        <v>137</v>
      </c>
      <c r="AT163" s="241" t="s">
        <v>133</v>
      </c>
      <c r="AU163" s="241" t="s">
        <v>83</v>
      </c>
      <c r="AY163" s="17" t="s">
        <v>130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7" t="s">
        <v>83</v>
      </c>
      <c r="BK163" s="242">
        <f>ROUND(I163*H163,2)</f>
        <v>0</v>
      </c>
      <c r="BL163" s="17" t="s">
        <v>137</v>
      </c>
      <c r="BM163" s="241" t="s">
        <v>190</v>
      </c>
    </row>
    <row r="164" spans="1:51" s="13" customFormat="1" ht="12">
      <c r="A164" s="13"/>
      <c r="B164" s="243"/>
      <c r="C164" s="244"/>
      <c r="D164" s="245" t="s">
        <v>143</v>
      </c>
      <c r="E164" s="246" t="s">
        <v>1</v>
      </c>
      <c r="F164" s="247" t="s">
        <v>191</v>
      </c>
      <c r="G164" s="244"/>
      <c r="H164" s="248">
        <v>11.36</v>
      </c>
      <c r="I164" s="249"/>
      <c r="J164" s="244"/>
      <c r="K164" s="244"/>
      <c r="L164" s="250"/>
      <c r="M164" s="251"/>
      <c r="N164" s="252"/>
      <c r="O164" s="252"/>
      <c r="P164" s="252"/>
      <c r="Q164" s="252"/>
      <c r="R164" s="252"/>
      <c r="S164" s="252"/>
      <c r="T164" s="25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4" t="s">
        <v>143</v>
      </c>
      <c r="AU164" s="254" t="s">
        <v>83</v>
      </c>
      <c r="AV164" s="13" t="s">
        <v>83</v>
      </c>
      <c r="AW164" s="13" t="s">
        <v>32</v>
      </c>
      <c r="AX164" s="13" t="s">
        <v>76</v>
      </c>
      <c r="AY164" s="254" t="s">
        <v>130</v>
      </c>
    </row>
    <row r="165" spans="1:51" s="13" customFormat="1" ht="12">
      <c r="A165" s="13"/>
      <c r="B165" s="243"/>
      <c r="C165" s="244"/>
      <c r="D165" s="245" t="s">
        <v>143</v>
      </c>
      <c r="E165" s="246" t="s">
        <v>1</v>
      </c>
      <c r="F165" s="247" t="s">
        <v>192</v>
      </c>
      <c r="G165" s="244"/>
      <c r="H165" s="248">
        <v>55.89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143</v>
      </c>
      <c r="AU165" s="254" t="s">
        <v>83</v>
      </c>
      <c r="AV165" s="13" t="s">
        <v>83</v>
      </c>
      <c r="AW165" s="13" t="s">
        <v>32</v>
      </c>
      <c r="AX165" s="13" t="s">
        <v>76</v>
      </c>
      <c r="AY165" s="254" t="s">
        <v>130</v>
      </c>
    </row>
    <row r="166" spans="1:51" s="13" customFormat="1" ht="12">
      <c r="A166" s="13"/>
      <c r="B166" s="243"/>
      <c r="C166" s="244"/>
      <c r="D166" s="245" t="s">
        <v>143</v>
      </c>
      <c r="E166" s="246" t="s">
        <v>1</v>
      </c>
      <c r="F166" s="247" t="s">
        <v>193</v>
      </c>
      <c r="G166" s="244"/>
      <c r="H166" s="248">
        <v>1.71</v>
      </c>
      <c r="I166" s="249"/>
      <c r="J166" s="244"/>
      <c r="K166" s="244"/>
      <c r="L166" s="250"/>
      <c r="M166" s="251"/>
      <c r="N166" s="252"/>
      <c r="O166" s="252"/>
      <c r="P166" s="252"/>
      <c r="Q166" s="252"/>
      <c r="R166" s="252"/>
      <c r="S166" s="252"/>
      <c r="T166" s="25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4" t="s">
        <v>143</v>
      </c>
      <c r="AU166" s="254" t="s">
        <v>83</v>
      </c>
      <c r="AV166" s="13" t="s">
        <v>83</v>
      </c>
      <c r="AW166" s="13" t="s">
        <v>32</v>
      </c>
      <c r="AX166" s="13" t="s">
        <v>76</v>
      </c>
      <c r="AY166" s="254" t="s">
        <v>130</v>
      </c>
    </row>
    <row r="167" spans="1:51" s="15" customFormat="1" ht="12">
      <c r="A167" s="15"/>
      <c r="B167" s="265"/>
      <c r="C167" s="266"/>
      <c r="D167" s="245" t="s">
        <v>143</v>
      </c>
      <c r="E167" s="267" t="s">
        <v>1</v>
      </c>
      <c r="F167" s="268" t="s">
        <v>181</v>
      </c>
      <c r="G167" s="266"/>
      <c r="H167" s="269">
        <v>68.96</v>
      </c>
      <c r="I167" s="270"/>
      <c r="J167" s="266"/>
      <c r="K167" s="266"/>
      <c r="L167" s="271"/>
      <c r="M167" s="272"/>
      <c r="N167" s="273"/>
      <c r="O167" s="273"/>
      <c r="P167" s="273"/>
      <c r="Q167" s="273"/>
      <c r="R167" s="273"/>
      <c r="S167" s="273"/>
      <c r="T167" s="27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5" t="s">
        <v>143</v>
      </c>
      <c r="AU167" s="275" t="s">
        <v>83</v>
      </c>
      <c r="AV167" s="15" t="s">
        <v>137</v>
      </c>
      <c r="AW167" s="15" t="s">
        <v>32</v>
      </c>
      <c r="AX167" s="15" t="s">
        <v>81</v>
      </c>
      <c r="AY167" s="275" t="s">
        <v>130</v>
      </c>
    </row>
    <row r="168" spans="1:65" s="2" customFormat="1" ht="16.5" customHeight="1">
      <c r="A168" s="38"/>
      <c r="B168" s="39"/>
      <c r="C168" s="229" t="s">
        <v>194</v>
      </c>
      <c r="D168" s="229" t="s">
        <v>133</v>
      </c>
      <c r="E168" s="230" t="s">
        <v>195</v>
      </c>
      <c r="F168" s="231" t="s">
        <v>196</v>
      </c>
      <c r="G168" s="232" t="s">
        <v>141</v>
      </c>
      <c r="H168" s="233">
        <v>3.25</v>
      </c>
      <c r="I168" s="234"/>
      <c r="J168" s="235">
        <f>ROUND(I168*H168,2)</f>
        <v>0</v>
      </c>
      <c r="K168" s="236"/>
      <c r="L168" s="44"/>
      <c r="M168" s="237" t="s">
        <v>1</v>
      </c>
      <c r="N168" s="238" t="s">
        <v>42</v>
      </c>
      <c r="O168" s="91"/>
      <c r="P168" s="239">
        <f>O168*H168</f>
        <v>0</v>
      </c>
      <c r="Q168" s="239">
        <v>0.04984</v>
      </c>
      <c r="R168" s="239">
        <f>Q168*H168</f>
        <v>0.16198</v>
      </c>
      <c r="S168" s="239">
        <v>0</v>
      </c>
      <c r="T168" s="24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1" t="s">
        <v>137</v>
      </c>
      <c r="AT168" s="241" t="s">
        <v>133</v>
      </c>
      <c r="AU168" s="241" t="s">
        <v>83</v>
      </c>
      <c r="AY168" s="17" t="s">
        <v>130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7" t="s">
        <v>83</v>
      </c>
      <c r="BK168" s="242">
        <f>ROUND(I168*H168,2)</f>
        <v>0</v>
      </c>
      <c r="BL168" s="17" t="s">
        <v>137</v>
      </c>
      <c r="BM168" s="241" t="s">
        <v>197</v>
      </c>
    </row>
    <row r="169" spans="1:51" s="13" customFormat="1" ht="12">
      <c r="A169" s="13"/>
      <c r="B169" s="243"/>
      <c r="C169" s="244"/>
      <c r="D169" s="245" t="s">
        <v>143</v>
      </c>
      <c r="E169" s="246" t="s">
        <v>1</v>
      </c>
      <c r="F169" s="247" t="s">
        <v>170</v>
      </c>
      <c r="G169" s="244"/>
      <c r="H169" s="248">
        <v>3.25</v>
      </c>
      <c r="I169" s="249"/>
      <c r="J169" s="244"/>
      <c r="K169" s="244"/>
      <c r="L169" s="250"/>
      <c r="M169" s="251"/>
      <c r="N169" s="252"/>
      <c r="O169" s="252"/>
      <c r="P169" s="252"/>
      <c r="Q169" s="252"/>
      <c r="R169" s="252"/>
      <c r="S169" s="252"/>
      <c r="T169" s="25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4" t="s">
        <v>143</v>
      </c>
      <c r="AU169" s="254" t="s">
        <v>83</v>
      </c>
      <c r="AV169" s="13" t="s">
        <v>83</v>
      </c>
      <c r="AW169" s="13" t="s">
        <v>32</v>
      </c>
      <c r="AX169" s="13" t="s">
        <v>81</v>
      </c>
      <c r="AY169" s="254" t="s">
        <v>130</v>
      </c>
    </row>
    <row r="170" spans="1:65" s="2" customFormat="1" ht="21.75" customHeight="1">
      <c r="A170" s="38"/>
      <c r="B170" s="39"/>
      <c r="C170" s="229" t="s">
        <v>198</v>
      </c>
      <c r="D170" s="229" t="s">
        <v>133</v>
      </c>
      <c r="E170" s="230" t="s">
        <v>199</v>
      </c>
      <c r="F170" s="231" t="s">
        <v>200</v>
      </c>
      <c r="G170" s="232" t="s">
        <v>136</v>
      </c>
      <c r="H170" s="233">
        <v>2</v>
      </c>
      <c r="I170" s="234"/>
      <c r="J170" s="235">
        <f>ROUND(I170*H170,2)</f>
        <v>0</v>
      </c>
      <c r="K170" s="236"/>
      <c r="L170" s="44"/>
      <c r="M170" s="237" t="s">
        <v>1</v>
      </c>
      <c r="N170" s="238" t="s">
        <v>42</v>
      </c>
      <c r="O170" s="91"/>
      <c r="P170" s="239">
        <f>O170*H170</f>
        <v>0</v>
      </c>
      <c r="Q170" s="239">
        <v>0.01698</v>
      </c>
      <c r="R170" s="239">
        <f>Q170*H170</f>
        <v>0.03396</v>
      </c>
      <c r="S170" s="239">
        <v>0</v>
      </c>
      <c r="T170" s="24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1" t="s">
        <v>137</v>
      </c>
      <c r="AT170" s="241" t="s">
        <v>133</v>
      </c>
      <c r="AU170" s="241" t="s">
        <v>83</v>
      </c>
      <c r="AY170" s="17" t="s">
        <v>130</v>
      </c>
      <c r="BE170" s="242">
        <f>IF(N170="základní",J170,0)</f>
        <v>0</v>
      </c>
      <c r="BF170" s="242">
        <f>IF(N170="snížená",J170,0)</f>
        <v>0</v>
      </c>
      <c r="BG170" s="242">
        <f>IF(N170="zákl. přenesená",J170,0)</f>
        <v>0</v>
      </c>
      <c r="BH170" s="242">
        <f>IF(N170="sníž. přenesená",J170,0)</f>
        <v>0</v>
      </c>
      <c r="BI170" s="242">
        <f>IF(N170="nulová",J170,0)</f>
        <v>0</v>
      </c>
      <c r="BJ170" s="17" t="s">
        <v>83</v>
      </c>
      <c r="BK170" s="242">
        <f>ROUND(I170*H170,2)</f>
        <v>0</v>
      </c>
      <c r="BL170" s="17" t="s">
        <v>137</v>
      </c>
      <c r="BM170" s="241" t="s">
        <v>201</v>
      </c>
    </row>
    <row r="171" spans="1:65" s="2" customFormat="1" ht="16.5" customHeight="1">
      <c r="A171" s="38"/>
      <c r="B171" s="39"/>
      <c r="C171" s="276" t="s">
        <v>202</v>
      </c>
      <c r="D171" s="276" t="s">
        <v>203</v>
      </c>
      <c r="E171" s="277" t="s">
        <v>204</v>
      </c>
      <c r="F171" s="278" t="s">
        <v>205</v>
      </c>
      <c r="G171" s="279" t="s">
        <v>136</v>
      </c>
      <c r="H171" s="280">
        <v>2</v>
      </c>
      <c r="I171" s="281"/>
      <c r="J171" s="282">
        <f>ROUND(I171*H171,2)</f>
        <v>0</v>
      </c>
      <c r="K171" s="283"/>
      <c r="L171" s="284"/>
      <c r="M171" s="285" t="s">
        <v>1</v>
      </c>
      <c r="N171" s="286" t="s">
        <v>42</v>
      </c>
      <c r="O171" s="91"/>
      <c r="P171" s="239">
        <f>O171*H171</f>
        <v>0</v>
      </c>
      <c r="Q171" s="239">
        <v>0.01201</v>
      </c>
      <c r="R171" s="239">
        <f>Q171*H171</f>
        <v>0.02402</v>
      </c>
      <c r="S171" s="239">
        <v>0</v>
      </c>
      <c r="T171" s="24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1" t="s">
        <v>171</v>
      </c>
      <c r="AT171" s="241" t="s">
        <v>203</v>
      </c>
      <c r="AU171" s="241" t="s">
        <v>83</v>
      </c>
      <c r="AY171" s="17" t="s">
        <v>130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7" t="s">
        <v>83</v>
      </c>
      <c r="BK171" s="242">
        <f>ROUND(I171*H171,2)</f>
        <v>0</v>
      </c>
      <c r="BL171" s="17" t="s">
        <v>137</v>
      </c>
      <c r="BM171" s="241" t="s">
        <v>206</v>
      </c>
    </row>
    <row r="172" spans="1:65" s="2" customFormat="1" ht="21.75" customHeight="1">
      <c r="A172" s="38"/>
      <c r="B172" s="39"/>
      <c r="C172" s="229" t="s">
        <v>8</v>
      </c>
      <c r="D172" s="229" t="s">
        <v>133</v>
      </c>
      <c r="E172" s="230" t="s">
        <v>207</v>
      </c>
      <c r="F172" s="231" t="s">
        <v>208</v>
      </c>
      <c r="G172" s="232" t="s">
        <v>136</v>
      </c>
      <c r="H172" s="233">
        <v>1</v>
      </c>
      <c r="I172" s="234"/>
      <c r="J172" s="235">
        <f>ROUND(I172*H172,2)</f>
        <v>0</v>
      </c>
      <c r="K172" s="236"/>
      <c r="L172" s="44"/>
      <c r="M172" s="237" t="s">
        <v>1</v>
      </c>
      <c r="N172" s="238" t="s">
        <v>42</v>
      </c>
      <c r="O172" s="91"/>
      <c r="P172" s="239">
        <f>O172*H172</f>
        <v>0</v>
      </c>
      <c r="Q172" s="239">
        <v>0.4417</v>
      </c>
      <c r="R172" s="239">
        <f>Q172*H172</f>
        <v>0.4417</v>
      </c>
      <c r="S172" s="239">
        <v>0</v>
      </c>
      <c r="T172" s="24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1" t="s">
        <v>137</v>
      </c>
      <c r="AT172" s="241" t="s">
        <v>133</v>
      </c>
      <c r="AU172" s="241" t="s">
        <v>83</v>
      </c>
      <c r="AY172" s="17" t="s">
        <v>130</v>
      </c>
      <c r="BE172" s="242">
        <f>IF(N172="základní",J172,0)</f>
        <v>0</v>
      </c>
      <c r="BF172" s="242">
        <f>IF(N172="snížená",J172,0)</f>
        <v>0</v>
      </c>
      <c r="BG172" s="242">
        <f>IF(N172="zákl. přenesená",J172,0)</f>
        <v>0</v>
      </c>
      <c r="BH172" s="242">
        <f>IF(N172="sníž. přenesená",J172,0)</f>
        <v>0</v>
      </c>
      <c r="BI172" s="242">
        <f>IF(N172="nulová",J172,0)</f>
        <v>0</v>
      </c>
      <c r="BJ172" s="17" t="s">
        <v>83</v>
      </c>
      <c r="BK172" s="242">
        <f>ROUND(I172*H172,2)</f>
        <v>0</v>
      </c>
      <c r="BL172" s="17" t="s">
        <v>137</v>
      </c>
      <c r="BM172" s="241" t="s">
        <v>209</v>
      </c>
    </row>
    <row r="173" spans="1:65" s="2" customFormat="1" ht="16.5" customHeight="1">
      <c r="A173" s="38"/>
      <c r="B173" s="39"/>
      <c r="C173" s="276" t="s">
        <v>210</v>
      </c>
      <c r="D173" s="276" t="s">
        <v>203</v>
      </c>
      <c r="E173" s="277" t="s">
        <v>211</v>
      </c>
      <c r="F173" s="278" t="s">
        <v>212</v>
      </c>
      <c r="G173" s="279" t="s">
        <v>136</v>
      </c>
      <c r="H173" s="280">
        <v>1</v>
      </c>
      <c r="I173" s="281"/>
      <c r="J173" s="282">
        <f>ROUND(I173*H173,2)</f>
        <v>0</v>
      </c>
      <c r="K173" s="283"/>
      <c r="L173" s="284"/>
      <c r="M173" s="285" t="s">
        <v>1</v>
      </c>
      <c r="N173" s="286" t="s">
        <v>42</v>
      </c>
      <c r="O173" s="91"/>
      <c r="P173" s="239">
        <f>O173*H173</f>
        <v>0</v>
      </c>
      <c r="Q173" s="239">
        <v>0.0106</v>
      </c>
      <c r="R173" s="239">
        <f>Q173*H173</f>
        <v>0.0106</v>
      </c>
      <c r="S173" s="239">
        <v>0</v>
      </c>
      <c r="T173" s="24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1" t="s">
        <v>171</v>
      </c>
      <c r="AT173" s="241" t="s">
        <v>203</v>
      </c>
      <c r="AU173" s="241" t="s">
        <v>83</v>
      </c>
      <c r="AY173" s="17" t="s">
        <v>130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7" t="s">
        <v>83</v>
      </c>
      <c r="BK173" s="242">
        <f>ROUND(I173*H173,2)</f>
        <v>0</v>
      </c>
      <c r="BL173" s="17" t="s">
        <v>137</v>
      </c>
      <c r="BM173" s="241" t="s">
        <v>213</v>
      </c>
    </row>
    <row r="174" spans="1:65" s="2" customFormat="1" ht="16.5" customHeight="1">
      <c r="A174" s="38"/>
      <c r="B174" s="39"/>
      <c r="C174" s="229" t="s">
        <v>214</v>
      </c>
      <c r="D174" s="229" t="s">
        <v>133</v>
      </c>
      <c r="E174" s="230" t="s">
        <v>215</v>
      </c>
      <c r="F174" s="231" t="s">
        <v>216</v>
      </c>
      <c r="G174" s="232" t="s">
        <v>136</v>
      </c>
      <c r="H174" s="233">
        <v>1</v>
      </c>
      <c r="I174" s="234"/>
      <c r="J174" s="235">
        <f>ROUND(I174*H174,2)</f>
        <v>0</v>
      </c>
      <c r="K174" s="236"/>
      <c r="L174" s="44"/>
      <c r="M174" s="237" t="s">
        <v>1</v>
      </c>
      <c r="N174" s="238" t="s">
        <v>42</v>
      </c>
      <c r="O174" s="91"/>
      <c r="P174" s="239">
        <f>O174*H174</f>
        <v>0</v>
      </c>
      <c r="Q174" s="239">
        <v>0</v>
      </c>
      <c r="R174" s="239">
        <f>Q174*H174</f>
        <v>0</v>
      </c>
      <c r="S174" s="239">
        <v>0</v>
      </c>
      <c r="T174" s="24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1" t="s">
        <v>137</v>
      </c>
      <c r="AT174" s="241" t="s">
        <v>133</v>
      </c>
      <c r="AU174" s="241" t="s">
        <v>83</v>
      </c>
      <c r="AY174" s="17" t="s">
        <v>130</v>
      </c>
      <c r="BE174" s="242">
        <f>IF(N174="základní",J174,0)</f>
        <v>0</v>
      </c>
      <c r="BF174" s="242">
        <f>IF(N174="snížená",J174,0)</f>
        <v>0</v>
      </c>
      <c r="BG174" s="242">
        <f>IF(N174="zákl. přenesená",J174,0)</f>
        <v>0</v>
      </c>
      <c r="BH174" s="242">
        <f>IF(N174="sníž. přenesená",J174,0)</f>
        <v>0</v>
      </c>
      <c r="BI174" s="242">
        <f>IF(N174="nulová",J174,0)</f>
        <v>0</v>
      </c>
      <c r="BJ174" s="17" t="s">
        <v>83</v>
      </c>
      <c r="BK174" s="242">
        <f>ROUND(I174*H174,2)</f>
        <v>0</v>
      </c>
      <c r="BL174" s="17" t="s">
        <v>137</v>
      </c>
      <c r="BM174" s="241" t="s">
        <v>217</v>
      </c>
    </row>
    <row r="175" spans="1:63" s="12" customFormat="1" ht="22.8" customHeight="1">
      <c r="A175" s="12"/>
      <c r="B175" s="213"/>
      <c r="C175" s="214"/>
      <c r="D175" s="215" t="s">
        <v>75</v>
      </c>
      <c r="E175" s="227" t="s">
        <v>175</v>
      </c>
      <c r="F175" s="227" t="s">
        <v>218</v>
      </c>
      <c r="G175" s="214"/>
      <c r="H175" s="214"/>
      <c r="I175" s="217"/>
      <c r="J175" s="228">
        <f>BK175</f>
        <v>0</v>
      </c>
      <c r="K175" s="214"/>
      <c r="L175" s="219"/>
      <c r="M175" s="220"/>
      <c r="N175" s="221"/>
      <c r="O175" s="221"/>
      <c r="P175" s="222">
        <f>SUM(P176:P204)</f>
        <v>0</v>
      </c>
      <c r="Q175" s="221"/>
      <c r="R175" s="222">
        <f>SUM(R176:R204)</f>
        <v>0.001312</v>
      </c>
      <c r="S175" s="221"/>
      <c r="T175" s="223">
        <f>SUM(T176:T204)</f>
        <v>5.832915000000001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4" t="s">
        <v>81</v>
      </c>
      <c r="AT175" s="225" t="s">
        <v>75</v>
      </c>
      <c r="AU175" s="225" t="s">
        <v>81</v>
      </c>
      <c r="AY175" s="224" t="s">
        <v>130</v>
      </c>
      <c r="BK175" s="226">
        <f>SUM(BK176:BK204)</f>
        <v>0</v>
      </c>
    </row>
    <row r="176" spans="1:65" s="2" customFormat="1" ht="16.5" customHeight="1">
      <c r="A176" s="38"/>
      <c r="B176" s="39"/>
      <c r="C176" s="229" t="s">
        <v>219</v>
      </c>
      <c r="D176" s="229" t="s">
        <v>133</v>
      </c>
      <c r="E176" s="230" t="s">
        <v>220</v>
      </c>
      <c r="F176" s="231" t="s">
        <v>221</v>
      </c>
      <c r="G176" s="232" t="s">
        <v>222</v>
      </c>
      <c r="H176" s="233">
        <v>1</v>
      </c>
      <c r="I176" s="234"/>
      <c r="J176" s="235">
        <f>ROUND(I176*H176,2)</f>
        <v>0</v>
      </c>
      <c r="K176" s="236"/>
      <c r="L176" s="44"/>
      <c r="M176" s="237" t="s">
        <v>1</v>
      </c>
      <c r="N176" s="238" t="s">
        <v>42</v>
      </c>
      <c r="O176" s="91"/>
      <c r="P176" s="239">
        <f>O176*H176</f>
        <v>0</v>
      </c>
      <c r="Q176" s="239">
        <v>0</v>
      </c>
      <c r="R176" s="239">
        <f>Q176*H176</f>
        <v>0</v>
      </c>
      <c r="S176" s="239">
        <v>0.01933</v>
      </c>
      <c r="T176" s="240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1" t="s">
        <v>210</v>
      </c>
      <c r="AT176" s="241" t="s">
        <v>133</v>
      </c>
      <c r="AU176" s="241" t="s">
        <v>83</v>
      </c>
      <c r="AY176" s="17" t="s">
        <v>130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7" t="s">
        <v>83</v>
      </c>
      <c r="BK176" s="242">
        <f>ROUND(I176*H176,2)</f>
        <v>0</v>
      </c>
      <c r="BL176" s="17" t="s">
        <v>210</v>
      </c>
      <c r="BM176" s="241" t="s">
        <v>223</v>
      </c>
    </row>
    <row r="177" spans="1:65" s="2" customFormat="1" ht="16.5" customHeight="1">
      <c r="A177" s="38"/>
      <c r="B177" s="39"/>
      <c r="C177" s="229" t="s">
        <v>224</v>
      </c>
      <c r="D177" s="229" t="s">
        <v>133</v>
      </c>
      <c r="E177" s="230" t="s">
        <v>225</v>
      </c>
      <c r="F177" s="231" t="s">
        <v>226</v>
      </c>
      <c r="G177" s="232" t="s">
        <v>222</v>
      </c>
      <c r="H177" s="233">
        <v>1</v>
      </c>
      <c r="I177" s="234"/>
      <c r="J177" s="235">
        <f>ROUND(I177*H177,2)</f>
        <v>0</v>
      </c>
      <c r="K177" s="236"/>
      <c r="L177" s="44"/>
      <c r="M177" s="237" t="s">
        <v>1</v>
      </c>
      <c r="N177" s="238" t="s">
        <v>42</v>
      </c>
      <c r="O177" s="91"/>
      <c r="P177" s="239">
        <f>O177*H177</f>
        <v>0</v>
      </c>
      <c r="Q177" s="239">
        <v>0</v>
      </c>
      <c r="R177" s="239">
        <f>Q177*H177</f>
        <v>0</v>
      </c>
      <c r="S177" s="239">
        <v>0.01946</v>
      </c>
      <c r="T177" s="240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1" t="s">
        <v>210</v>
      </c>
      <c r="AT177" s="241" t="s">
        <v>133</v>
      </c>
      <c r="AU177" s="241" t="s">
        <v>83</v>
      </c>
      <c r="AY177" s="17" t="s">
        <v>130</v>
      </c>
      <c r="BE177" s="242">
        <f>IF(N177="základní",J177,0)</f>
        <v>0</v>
      </c>
      <c r="BF177" s="242">
        <f>IF(N177="snížená",J177,0)</f>
        <v>0</v>
      </c>
      <c r="BG177" s="242">
        <f>IF(N177="zákl. přenesená",J177,0)</f>
        <v>0</v>
      </c>
      <c r="BH177" s="242">
        <f>IF(N177="sníž. přenesená",J177,0)</f>
        <v>0</v>
      </c>
      <c r="BI177" s="242">
        <f>IF(N177="nulová",J177,0)</f>
        <v>0</v>
      </c>
      <c r="BJ177" s="17" t="s">
        <v>83</v>
      </c>
      <c r="BK177" s="242">
        <f>ROUND(I177*H177,2)</f>
        <v>0</v>
      </c>
      <c r="BL177" s="17" t="s">
        <v>210</v>
      </c>
      <c r="BM177" s="241" t="s">
        <v>227</v>
      </c>
    </row>
    <row r="178" spans="1:65" s="2" customFormat="1" ht="16.5" customHeight="1">
      <c r="A178" s="38"/>
      <c r="B178" s="39"/>
      <c r="C178" s="229" t="s">
        <v>228</v>
      </c>
      <c r="D178" s="229" t="s">
        <v>133</v>
      </c>
      <c r="E178" s="230" t="s">
        <v>229</v>
      </c>
      <c r="F178" s="231" t="s">
        <v>230</v>
      </c>
      <c r="G178" s="232" t="s">
        <v>222</v>
      </c>
      <c r="H178" s="233">
        <v>1</v>
      </c>
      <c r="I178" s="234"/>
      <c r="J178" s="235">
        <f>ROUND(I178*H178,2)</f>
        <v>0</v>
      </c>
      <c r="K178" s="236"/>
      <c r="L178" s="44"/>
      <c r="M178" s="237" t="s">
        <v>1</v>
      </c>
      <c r="N178" s="238" t="s">
        <v>42</v>
      </c>
      <c r="O178" s="91"/>
      <c r="P178" s="239">
        <f>O178*H178</f>
        <v>0</v>
      </c>
      <c r="Q178" s="239">
        <v>0</v>
      </c>
      <c r="R178" s="239">
        <f>Q178*H178</f>
        <v>0</v>
      </c>
      <c r="S178" s="239">
        <v>0.0951</v>
      </c>
      <c r="T178" s="240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1" t="s">
        <v>210</v>
      </c>
      <c r="AT178" s="241" t="s">
        <v>133</v>
      </c>
      <c r="AU178" s="241" t="s">
        <v>83</v>
      </c>
      <c r="AY178" s="17" t="s">
        <v>130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7" t="s">
        <v>83</v>
      </c>
      <c r="BK178" s="242">
        <f>ROUND(I178*H178,2)</f>
        <v>0</v>
      </c>
      <c r="BL178" s="17" t="s">
        <v>210</v>
      </c>
      <c r="BM178" s="241" t="s">
        <v>231</v>
      </c>
    </row>
    <row r="179" spans="1:65" s="2" customFormat="1" ht="21.75" customHeight="1">
      <c r="A179" s="38"/>
      <c r="B179" s="39"/>
      <c r="C179" s="229" t="s">
        <v>7</v>
      </c>
      <c r="D179" s="229" t="s">
        <v>133</v>
      </c>
      <c r="E179" s="230" t="s">
        <v>232</v>
      </c>
      <c r="F179" s="231" t="s">
        <v>233</v>
      </c>
      <c r="G179" s="232" t="s">
        <v>222</v>
      </c>
      <c r="H179" s="233">
        <v>1</v>
      </c>
      <c r="I179" s="234"/>
      <c r="J179" s="235">
        <f>ROUND(I179*H179,2)</f>
        <v>0</v>
      </c>
      <c r="K179" s="236"/>
      <c r="L179" s="44"/>
      <c r="M179" s="237" t="s">
        <v>1</v>
      </c>
      <c r="N179" s="238" t="s">
        <v>42</v>
      </c>
      <c r="O179" s="91"/>
      <c r="P179" s="239">
        <f>O179*H179</f>
        <v>0</v>
      </c>
      <c r="Q179" s="239">
        <v>0</v>
      </c>
      <c r="R179" s="239">
        <f>Q179*H179</f>
        <v>0</v>
      </c>
      <c r="S179" s="239">
        <v>0.0092</v>
      </c>
      <c r="T179" s="240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1" t="s">
        <v>210</v>
      </c>
      <c r="AT179" s="241" t="s">
        <v>133</v>
      </c>
      <c r="AU179" s="241" t="s">
        <v>83</v>
      </c>
      <c r="AY179" s="17" t="s">
        <v>130</v>
      </c>
      <c r="BE179" s="242">
        <f>IF(N179="základní",J179,0)</f>
        <v>0</v>
      </c>
      <c r="BF179" s="242">
        <f>IF(N179="snížená",J179,0)</f>
        <v>0</v>
      </c>
      <c r="BG179" s="242">
        <f>IF(N179="zákl. přenesená",J179,0)</f>
        <v>0</v>
      </c>
      <c r="BH179" s="242">
        <f>IF(N179="sníž. přenesená",J179,0)</f>
        <v>0</v>
      </c>
      <c r="BI179" s="242">
        <f>IF(N179="nulová",J179,0)</f>
        <v>0</v>
      </c>
      <c r="BJ179" s="17" t="s">
        <v>83</v>
      </c>
      <c r="BK179" s="242">
        <f>ROUND(I179*H179,2)</f>
        <v>0</v>
      </c>
      <c r="BL179" s="17" t="s">
        <v>210</v>
      </c>
      <c r="BM179" s="241" t="s">
        <v>234</v>
      </c>
    </row>
    <row r="180" spans="1:65" s="2" customFormat="1" ht="16.5" customHeight="1">
      <c r="A180" s="38"/>
      <c r="B180" s="39"/>
      <c r="C180" s="229" t="s">
        <v>235</v>
      </c>
      <c r="D180" s="229" t="s">
        <v>133</v>
      </c>
      <c r="E180" s="230" t="s">
        <v>236</v>
      </c>
      <c r="F180" s="231" t="s">
        <v>237</v>
      </c>
      <c r="G180" s="232" t="s">
        <v>222</v>
      </c>
      <c r="H180" s="233">
        <v>2</v>
      </c>
      <c r="I180" s="234"/>
      <c r="J180" s="235">
        <f>ROUND(I180*H180,2)</f>
        <v>0</v>
      </c>
      <c r="K180" s="236"/>
      <c r="L180" s="44"/>
      <c r="M180" s="237" t="s">
        <v>1</v>
      </c>
      <c r="N180" s="238" t="s">
        <v>42</v>
      </c>
      <c r="O180" s="91"/>
      <c r="P180" s="239">
        <f>O180*H180</f>
        <v>0</v>
      </c>
      <c r="Q180" s="239">
        <v>0</v>
      </c>
      <c r="R180" s="239">
        <f>Q180*H180</f>
        <v>0</v>
      </c>
      <c r="S180" s="239">
        <v>0.00156</v>
      </c>
      <c r="T180" s="240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1" t="s">
        <v>210</v>
      </c>
      <c r="AT180" s="241" t="s">
        <v>133</v>
      </c>
      <c r="AU180" s="241" t="s">
        <v>83</v>
      </c>
      <c r="AY180" s="17" t="s">
        <v>130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7" t="s">
        <v>83</v>
      </c>
      <c r="BK180" s="242">
        <f>ROUND(I180*H180,2)</f>
        <v>0</v>
      </c>
      <c r="BL180" s="17" t="s">
        <v>210</v>
      </c>
      <c r="BM180" s="241" t="s">
        <v>238</v>
      </c>
    </row>
    <row r="181" spans="1:65" s="2" customFormat="1" ht="16.5" customHeight="1">
      <c r="A181" s="38"/>
      <c r="B181" s="39"/>
      <c r="C181" s="229" t="s">
        <v>239</v>
      </c>
      <c r="D181" s="229" t="s">
        <v>133</v>
      </c>
      <c r="E181" s="230" t="s">
        <v>240</v>
      </c>
      <c r="F181" s="231" t="s">
        <v>241</v>
      </c>
      <c r="G181" s="232" t="s">
        <v>136</v>
      </c>
      <c r="H181" s="233">
        <v>1</v>
      </c>
      <c r="I181" s="234"/>
      <c r="J181" s="235">
        <f>ROUND(I181*H181,2)</f>
        <v>0</v>
      </c>
      <c r="K181" s="236"/>
      <c r="L181" s="44"/>
      <c r="M181" s="237" t="s">
        <v>1</v>
      </c>
      <c r="N181" s="238" t="s">
        <v>42</v>
      </c>
      <c r="O181" s="91"/>
      <c r="P181" s="239">
        <f>O181*H181</f>
        <v>0</v>
      </c>
      <c r="Q181" s="239">
        <v>0</v>
      </c>
      <c r="R181" s="239">
        <f>Q181*H181</f>
        <v>0</v>
      </c>
      <c r="S181" s="239">
        <v>0.00225</v>
      </c>
      <c r="T181" s="240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1" t="s">
        <v>210</v>
      </c>
      <c r="AT181" s="241" t="s">
        <v>133</v>
      </c>
      <c r="AU181" s="241" t="s">
        <v>83</v>
      </c>
      <c r="AY181" s="17" t="s">
        <v>130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7" t="s">
        <v>83</v>
      </c>
      <c r="BK181" s="242">
        <f>ROUND(I181*H181,2)</f>
        <v>0</v>
      </c>
      <c r="BL181" s="17" t="s">
        <v>210</v>
      </c>
      <c r="BM181" s="241" t="s">
        <v>242</v>
      </c>
    </row>
    <row r="182" spans="1:65" s="2" customFormat="1" ht="16.5" customHeight="1">
      <c r="A182" s="38"/>
      <c r="B182" s="39"/>
      <c r="C182" s="229" t="s">
        <v>243</v>
      </c>
      <c r="D182" s="229" t="s">
        <v>133</v>
      </c>
      <c r="E182" s="230" t="s">
        <v>244</v>
      </c>
      <c r="F182" s="231" t="s">
        <v>245</v>
      </c>
      <c r="G182" s="232" t="s">
        <v>141</v>
      </c>
      <c r="H182" s="233">
        <v>3.83</v>
      </c>
      <c r="I182" s="234"/>
      <c r="J182" s="235">
        <f>ROUND(I182*H182,2)</f>
        <v>0</v>
      </c>
      <c r="K182" s="236"/>
      <c r="L182" s="44"/>
      <c r="M182" s="237" t="s">
        <v>1</v>
      </c>
      <c r="N182" s="238" t="s">
        <v>42</v>
      </c>
      <c r="O182" s="91"/>
      <c r="P182" s="239">
        <f>O182*H182</f>
        <v>0</v>
      </c>
      <c r="Q182" s="239">
        <v>0</v>
      </c>
      <c r="R182" s="239">
        <f>Q182*H182</f>
        <v>0</v>
      </c>
      <c r="S182" s="239">
        <v>0.039</v>
      </c>
      <c r="T182" s="240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1" t="s">
        <v>210</v>
      </c>
      <c r="AT182" s="241" t="s">
        <v>133</v>
      </c>
      <c r="AU182" s="241" t="s">
        <v>83</v>
      </c>
      <c r="AY182" s="17" t="s">
        <v>130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7" t="s">
        <v>83</v>
      </c>
      <c r="BK182" s="242">
        <f>ROUND(I182*H182,2)</f>
        <v>0</v>
      </c>
      <c r="BL182" s="17" t="s">
        <v>210</v>
      </c>
      <c r="BM182" s="241" t="s">
        <v>246</v>
      </c>
    </row>
    <row r="183" spans="1:51" s="13" customFormat="1" ht="12">
      <c r="A183" s="13"/>
      <c r="B183" s="243"/>
      <c r="C183" s="244"/>
      <c r="D183" s="245" t="s">
        <v>143</v>
      </c>
      <c r="E183" s="246" t="s">
        <v>1</v>
      </c>
      <c r="F183" s="247" t="s">
        <v>247</v>
      </c>
      <c r="G183" s="244"/>
      <c r="H183" s="248">
        <v>3.83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143</v>
      </c>
      <c r="AU183" s="254" t="s">
        <v>83</v>
      </c>
      <c r="AV183" s="13" t="s">
        <v>83</v>
      </c>
      <c r="AW183" s="13" t="s">
        <v>32</v>
      </c>
      <c r="AX183" s="13" t="s">
        <v>81</v>
      </c>
      <c r="AY183" s="254" t="s">
        <v>130</v>
      </c>
    </row>
    <row r="184" spans="1:65" s="2" customFormat="1" ht="21.75" customHeight="1">
      <c r="A184" s="38"/>
      <c r="B184" s="39"/>
      <c r="C184" s="229" t="s">
        <v>248</v>
      </c>
      <c r="D184" s="229" t="s">
        <v>133</v>
      </c>
      <c r="E184" s="230" t="s">
        <v>249</v>
      </c>
      <c r="F184" s="231" t="s">
        <v>250</v>
      </c>
      <c r="G184" s="232" t="s">
        <v>136</v>
      </c>
      <c r="H184" s="233">
        <v>4</v>
      </c>
      <c r="I184" s="234"/>
      <c r="J184" s="235">
        <f>ROUND(I184*H184,2)</f>
        <v>0</v>
      </c>
      <c r="K184" s="236"/>
      <c r="L184" s="44"/>
      <c r="M184" s="237" t="s">
        <v>1</v>
      </c>
      <c r="N184" s="238" t="s">
        <v>42</v>
      </c>
      <c r="O184" s="91"/>
      <c r="P184" s="239">
        <f>O184*H184</f>
        <v>0</v>
      </c>
      <c r="Q184" s="239">
        <v>0</v>
      </c>
      <c r="R184" s="239">
        <f>Q184*H184</f>
        <v>0</v>
      </c>
      <c r="S184" s="239">
        <v>0.024</v>
      </c>
      <c r="T184" s="240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1" t="s">
        <v>210</v>
      </c>
      <c r="AT184" s="241" t="s">
        <v>133</v>
      </c>
      <c r="AU184" s="241" t="s">
        <v>83</v>
      </c>
      <c r="AY184" s="17" t="s">
        <v>130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7" t="s">
        <v>83</v>
      </c>
      <c r="BK184" s="242">
        <f>ROUND(I184*H184,2)</f>
        <v>0</v>
      </c>
      <c r="BL184" s="17" t="s">
        <v>210</v>
      </c>
      <c r="BM184" s="241" t="s">
        <v>251</v>
      </c>
    </row>
    <row r="185" spans="1:65" s="2" customFormat="1" ht="21.75" customHeight="1">
      <c r="A185" s="38"/>
      <c r="B185" s="39"/>
      <c r="C185" s="229" t="s">
        <v>252</v>
      </c>
      <c r="D185" s="229" t="s">
        <v>133</v>
      </c>
      <c r="E185" s="230" t="s">
        <v>253</v>
      </c>
      <c r="F185" s="231" t="s">
        <v>254</v>
      </c>
      <c r="G185" s="232" t="s">
        <v>136</v>
      </c>
      <c r="H185" s="233">
        <v>1</v>
      </c>
      <c r="I185" s="234"/>
      <c r="J185" s="235">
        <f>ROUND(I185*H185,2)</f>
        <v>0</v>
      </c>
      <c r="K185" s="236"/>
      <c r="L185" s="44"/>
      <c r="M185" s="237" t="s">
        <v>1</v>
      </c>
      <c r="N185" s="238" t="s">
        <v>42</v>
      </c>
      <c r="O185" s="91"/>
      <c r="P185" s="239">
        <f>O185*H185</f>
        <v>0</v>
      </c>
      <c r="Q185" s="239">
        <v>0</v>
      </c>
      <c r="R185" s="239">
        <f>Q185*H185</f>
        <v>0</v>
      </c>
      <c r="S185" s="239">
        <v>0.174</v>
      </c>
      <c r="T185" s="240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1" t="s">
        <v>210</v>
      </c>
      <c r="AT185" s="241" t="s">
        <v>133</v>
      </c>
      <c r="AU185" s="241" t="s">
        <v>83</v>
      </c>
      <c r="AY185" s="17" t="s">
        <v>130</v>
      </c>
      <c r="BE185" s="242">
        <f>IF(N185="základní",J185,0)</f>
        <v>0</v>
      </c>
      <c r="BF185" s="242">
        <f>IF(N185="snížená",J185,0)</f>
        <v>0</v>
      </c>
      <c r="BG185" s="242">
        <f>IF(N185="zákl. přenesená",J185,0)</f>
        <v>0</v>
      </c>
      <c r="BH185" s="242">
        <f>IF(N185="sníž. přenesená",J185,0)</f>
        <v>0</v>
      </c>
      <c r="BI185" s="242">
        <f>IF(N185="nulová",J185,0)</f>
        <v>0</v>
      </c>
      <c r="BJ185" s="17" t="s">
        <v>83</v>
      </c>
      <c r="BK185" s="242">
        <f>ROUND(I185*H185,2)</f>
        <v>0</v>
      </c>
      <c r="BL185" s="17" t="s">
        <v>210</v>
      </c>
      <c r="BM185" s="241" t="s">
        <v>255</v>
      </c>
    </row>
    <row r="186" spans="1:65" s="2" customFormat="1" ht="21.75" customHeight="1">
      <c r="A186" s="38"/>
      <c r="B186" s="39"/>
      <c r="C186" s="229" t="s">
        <v>256</v>
      </c>
      <c r="D186" s="229" t="s">
        <v>133</v>
      </c>
      <c r="E186" s="230" t="s">
        <v>257</v>
      </c>
      <c r="F186" s="231" t="s">
        <v>258</v>
      </c>
      <c r="G186" s="232" t="s">
        <v>136</v>
      </c>
      <c r="H186" s="233">
        <v>3</v>
      </c>
      <c r="I186" s="234"/>
      <c r="J186" s="235">
        <f>ROUND(I186*H186,2)</f>
        <v>0</v>
      </c>
      <c r="K186" s="236"/>
      <c r="L186" s="44"/>
      <c r="M186" s="237" t="s">
        <v>1</v>
      </c>
      <c r="N186" s="238" t="s">
        <v>42</v>
      </c>
      <c r="O186" s="91"/>
      <c r="P186" s="239">
        <f>O186*H186</f>
        <v>0</v>
      </c>
      <c r="Q186" s="239">
        <v>0</v>
      </c>
      <c r="R186" s="239">
        <f>Q186*H186</f>
        <v>0</v>
      </c>
      <c r="S186" s="239">
        <v>0.0881</v>
      </c>
      <c r="T186" s="240">
        <f>S186*H186</f>
        <v>0.2643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1" t="s">
        <v>137</v>
      </c>
      <c r="AT186" s="241" t="s">
        <v>133</v>
      </c>
      <c r="AU186" s="241" t="s">
        <v>83</v>
      </c>
      <c r="AY186" s="17" t="s">
        <v>130</v>
      </c>
      <c r="BE186" s="242">
        <f>IF(N186="základní",J186,0)</f>
        <v>0</v>
      </c>
      <c r="BF186" s="242">
        <f>IF(N186="snížená",J186,0)</f>
        <v>0</v>
      </c>
      <c r="BG186" s="242">
        <f>IF(N186="zákl. přenesená",J186,0)</f>
        <v>0</v>
      </c>
      <c r="BH186" s="242">
        <f>IF(N186="sníž. přenesená",J186,0)</f>
        <v>0</v>
      </c>
      <c r="BI186" s="242">
        <f>IF(N186="nulová",J186,0)</f>
        <v>0</v>
      </c>
      <c r="BJ186" s="17" t="s">
        <v>83</v>
      </c>
      <c r="BK186" s="242">
        <f>ROUND(I186*H186,2)</f>
        <v>0</v>
      </c>
      <c r="BL186" s="17" t="s">
        <v>137</v>
      </c>
      <c r="BM186" s="241" t="s">
        <v>259</v>
      </c>
    </row>
    <row r="187" spans="1:65" s="2" customFormat="1" ht="21.75" customHeight="1">
      <c r="A187" s="38"/>
      <c r="B187" s="39"/>
      <c r="C187" s="229" t="s">
        <v>260</v>
      </c>
      <c r="D187" s="229" t="s">
        <v>133</v>
      </c>
      <c r="E187" s="230" t="s">
        <v>261</v>
      </c>
      <c r="F187" s="231" t="s">
        <v>262</v>
      </c>
      <c r="G187" s="232" t="s">
        <v>141</v>
      </c>
      <c r="H187" s="233">
        <v>32.45</v>
      </c>
      <c r="I187" s="234"/>
      <c r="J187" s="235">
        <f>ROUND(I187*H187,2)</f>
        <v>0</v>
      </c>
      <c r="K187" s="236"/>
      <c r="L187" s="44"/>
      <c r="M187" s="237" t="s">
        <v>1</v>
      </c>
      <c r="N187" s="238" t="s">
        <v>42</v>
      </c>
      <c r="O187" s="91"/>
      <c r="P187" s="239">
        <f>O187*H187</f>
        <v>0</v>
      </c>
      <c r="Q187" s="239">
        <v>0</v>
      </c>
      <c r="R187" s="239">
        <f>Q187*H187</f>
        <v>0</v>
      </c>
      <c r="S187" s="239">
        <v>0.0025</v>
      </c>
      <c r="T187" s="240">
        <f>S187*H187</f>
        <v>0.081125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1" t="s">
        <v>210</v>
      </c>
      <c r="AT187" s="241" t="s">
        <v>133</v>
      </c>
      <c r="AU187" s="241" t="s">
        <v>83</v>
      </c>
      <c r="AY187" s="17" t="s">
        <v>130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7" t="s">
        <v>83</v>
      </c>
      <c r="BK187" s="242">
        <f>ROUND(I187*H187,2)</f>
        <v>0</v>
      </c>
      <c r="BL187" s="17" t="s">
        <v>210</v>
      </c>
      <c r="BM187" s="241" t="s">
        <v>263</v>
      </c>
    </row>
    <row r="188" spans="1:51" s="13" customFormat="1" ht="12">
      <c r="A188" s="13"/>
      <c r="B188" s="243"/>
      <c r="C188" s="244"/>
      <c r="D188" s="245" t="s">
        <v>143</v>
      </c>
      <c r="E188" s="246" t="s">
        <v>1</v>
      </c>
      <c r="F188" s="247" t="s">
        <v>264</v>
      </c>
      <c r="G188" s="244"/>
      <c r="H188" s="248">
        <v>32.45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143</v>
      </c>
      <c r="AU188" s="254" t="s">
        <v>83</v>
      </c>
      <c r="AV188" s="13" t="s">
        <v>83</v>
      </c>
      <c r="AW188" s="13" t="s">
        <v>32</v>
      </c>
      <c r="AX188" s="13" t="s">
        <v>81</v>
      </c>
      <c r="AY188" s="254" t="s">
        <v>130</v>
      </c>
    </row>
    <row r="189" spans="1:65" s="2" customFormat="1" ht="16.5" customHeight="1">
      <c r="A189" s="38"/>
      <c r="B189" s="39"/>
      <c r="C189" s="229" t="s">
        <v>265</v>
      </c>
      <c r="D189" s="229" t="s">
        <v>133</v>
      </c>
      <c r="E189" s="230" t="s">
        <v>266</v>
      </c>
      <c r="F189" s="231" t="s">
        <v>267</v>
      </c>
      <c r="G189" s="232" t="s">
        <v>147</v>
      </c>
      <c r="H189" s="233">
        <v>33.55</v>
      </c>
      <c r="I189" s="234"/>
      <c r="J189" s="235">
        <f>ROUND(I189*H189,2)</f>
        <v>0</v>
      </c>
      <c r="K189" s="236"/>
      <c r="L189" s="44"/>
      <c r="M189" s="237" t="s">
        <v>1</v>
      </c>
      <c r="N189" s="238" t="s">
        <v>42</v>
      </c>
      <c r="O189" s="91"/>
      <c r="P189" s="239">
        <f>O189*H189</f>
        <v>0</v>
      </c>
      <c r="Q189" s="239">
        <v>0</v>
      </c>
      <c r="R189" s="239">
        <f>Q189*H189</f>
        <v>0</v>
      </c>
      <c r="S189" s="239">
        <v>0</v>
      </c>
      <c r="T189" s="24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1" t="s">
        <v>210</v>
      </c>
      <c r="AT189" s="241" t="s">
        <v>133</v>
      </c>
      <c r="AU189" s="241" t="s">
        <v>83</v>
      </c>
      <c r="AY189" s="17" t="s">
        <v>130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7" t="s">
        <v>83</v>
      </c>
      <c r="BK189" s="242">
        <f>ROUND(I189*H189,2)</f>
        <v>0</v>
      </c>
      <c r="BL189" s="17" t="s">
        <v>210</v>
      </c>
      <c r="BM189" s="241" t="s">
        <v>268</v>
      </c>
    </row>
    <row r="190" spans="1:51" s="13" customFormat="1" ht="12">
      <c r="A190" s="13"/>
      <c r="B190" s="243"/>
      <c r="C190" s="244"/>
      <c r="D190" s="245" t="s">
        <v>143</v>
      </c>
      <c r="E190" s="246" t="s">
        <v>1</v>
      </c>
      <c r="F190" s="247" t="s">
        <v>269</v>
      </c>
      <c r="G190" s="244"/>
      <c r="H190" s="248">
        <v>5.42</v>
      </c>
      <c r="I190" s="249"/>
      <c r="J190" s="244"/>
      <c r="K190" s="244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143</v>
      </c>
      <c r="AU190" s="254" t="s">
        <v>83</v>
      </c>
      <c r="AV190" s="13" t="s">
        <v>83</v>
      </c>
      <c r="AW190" s="13" t="s">
        <v>32</v>
      </c>
      <c r="AX190" s="13" t="s">
        <v>76</v>
      </c>
      <c r="AY190" s="254" t="s">
        <v>130</v>
      </c>
    </row>
    <row r="191" spans="1:51" s="13" customFormat="1" ht="12">
      <c r="A191" s="13"/>
      <c r="B191" s="243"/>
      <c r="C191" s="244"/>
      <c r="D191" s="245" t="s">
        <v>143</v>
      </c>
      <c r="E191" s="246" t="s">
        <v>1</v>
      </c>
      <c r="F191" s="247" t="s">
        <v>270</v>
      </c>
      <c r="G191" s="244"/>
      <c r="H191" s="248">
        <v>28.13</v>
      </c>
      <c r="I191" s="249"/>
      <c r="J191" s="244"/>
      <c r="K191" s="244"/>
      <c r="L191" s="250"/>
      <c r="M191" s="251"/>
      <c r="N191" s="252"/>
      <c r="O191" s="252"/>
      <c r="P191" s="252"/>
      <c r="Q191" s="252"/>
      <c r="R191" s="252"/>
      <c r="S191" s="252"/>
      <c r="T191" s="25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4" t="s">
        <v>143</v>
      </c>
      <c r="AU191" s="254" t="s">
        <v>83</v>
      </c>
      <c r="AV191" s="13" t="s">
        <v>83</v>
      </c>
      <c r="AW191" s="13" t="s">
        <v>32</v>
      </c>
      <c r="AX191" s="13" t="s">
        <v>76</v>
      </c>
      <c r="AY191" s="254" t="s">
        <v>130</v>
      </c>
    </row>
    <row r="192" spans="1:51" s="15" customFormat="1" ht="12">
      <c r="A192" s="15"/>
      <c r="B192" s="265"/>
      <c r="C192" s="266"/>
      <c r="D192" s="245" t="s">
        <v>143</v>
      </c>
      <c r="E192" s="267" t="s">
        <v>1</v>
      </c>
      <c r="F192" s="268" t="s">
        <v>181</v>
      </c>
      <c r="G192" s="266"/>
      <c r="H192" s="269">
        <v>33.55</v>
      </c>
      <c r="I192" s="270"/>
      <c r="J192" s="266"/>
      <c r="K192" s="266"/>
      <c r="L192" s="271"/>
      <c r="M192" s="272"/>
      <c r="N192" s="273"/>
      <c r="O192" s="273"/>
      <c r="P192" s="273"/>
      <c r="Q192" s="273"/>
      <c r="R192" s="273"/>
      <c r="S192" s="273"/>
      <c r="T192" s="27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5" t="s">
        <v>143</v>
      </c>
      <c r="AU192" s="275" t="s">
        <v>83</v>
      </c>
      <c r="AV192" s="15" t="s">
        <v>137</v>
      </c>
      <c r="AW192" s="15" t="s">
        <v>32</v>
      </c>
      <c r="AX192" s="15" t="s">
        <v>81</v>
      </c>
      <c r="AY192" s="275" t="s">
        <v>130</v>
      </c>
    </row>
    <row r="193" spans="1:65" s="2" customFormat="1" ht="16.5" customHeight="1">
      <c r="A193" s="38"/>
      <c r="B193" s="39"/>
      <c r="C193" s="229" t="s">
        <v>271</v>
      </c>
      <c r="D193" s="229" t="s">
        <v>133</v>
      </c>
      <c r="E193" s="230" t="s">
        <v>272</v>
      </c>
      <c r="F193" s="231" t="s">
        <v>273</v>
      </c>
      <c r="G193" s="232" t="s">
        <v>141</v>
      </c>
      <c r="H193" s="233">
        <v>32.45</v>
      </c>
      <c r="I193" s="234"/>
      <c r="J193" s="235">
        <f>ROUND(I193*H193,2)</f>
        <v>0</v>
      </c>
      <c r="K193" s="236"/>
      <c r="L193" s="44"/>
      <c r="M193" s="237" t="s">
        <v>1</v>
      </c>
      <c r="N193" s="238" t="s">
        <v>42</v>
      </c>
      <c r="O193" s="91"/>
      <c r="P193" s="239">
        <f>O193*H193</f>
        <v>0</v>
      </c>
      <c r="Q193" s="239">
        <v>0</v>
      </c>
      <c r="R193" s="239">
        <f>Q193*H193</f>
        <v>0</v>
      </c>
      <c r="S193" s="239">
        <v>0</v>
      </c>
      <c r="T193" s="24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1" t="s">
        <v>210</v>
      </c>
      <c r="AT193" s="241" t="s">
        <v>133</v>
      </c>
      <c r="AU193" s="241" t="s">
        <v>83</v>
      </c>
      <c r="AY193" s="17" t="s">
        <v>130</v>
      </c>
      <c r="BE193" s="242">
        <f>IF(N193="základní",J193,0)</f>
        <v>0</v>
      </c>
      <c r="BF193" s="242">
        <f>IF(N193="snížená",J193,0)</f>
        <v>0</v>
      </c>
      <c r="BG193" s="242">
        <f>IF(N193="zákl. přenesená",J193,0)</f>
        <v>0</v>
      </c>
      <c r="BH193" s="242">
        <f>IF(N193="sníž. přenesená",J193,0)</f>
        <v>0</v>
      </c>
      <c r="BI193" s="242">
        <f>IF(N193="nulová",J193,0)</f>
        <v>0</v>
      </c>
      <c r="BJ193" s="17" t="s">
        <v>83</v>
      </c>
      <c r="BK193" s="242">
        <f>ROUND(I193*H193,2)</f>
        <v>0</v>
      </c>
      <c r="BL193" s="17" t="s">
        <v>210</v>
      </c>
      <c r="BM193" s="241" t="s">
        <v>274</v>
      </c>
    </row>
    <row r="194" spans="1:65" s="2" customFormat="1" ht="21.75" customHeight="1">
      <c r="A194" s="38"/>
      <c r="B194" s="39"/>
      <c r="C194" s="229" t="s">
        <v>275</v>
      </c>
      <c r="D194" s="229" t="s">
        <v>133</v>
      </c>
      <c r="E194" s="230" t="s">
        <v>276</v>
      </c>
      <c r="F194" s="231" t="s">
        <v>277</v>
      </c>
      <c r="G194" s="232" t="s">
        <v>141</v>
      </c>
      <c r="H194" s="233">
        <v>32.8</v>
      </c>
      <c r="I194" s="234"/>
      <c r="J194" s="235">
        <f>ROUND(I194*H194,2)</f>
        <v>0</v>
      </c>
      <c r="K194" s="236"/>
      <c r="L194" s="44"/>
      <c r="M194" s="237" t="s">
        <v>1</v>
      </c>
      <c r="N194" s="238" t="s">
        <v>42</v>
      </c>
      <c r="O194" s="91"/>
      <c r="P194" s="239">
        <f>O194*H194</f>
        <v>0</v>
      </c>
      <c r="Q194" s="239">
        <v>4E-05</v>
      </c>
      <c r="R194" s="239">
        <f>Q194*H194</f>
        <v>0.001312</v>
      </c>
      <c r="S194" s="239">
        <v>0</v>
      </c>
      <c r="T194" s="24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1" t="s">
        <v>137</v>
      </c>
      <c r="AT194" s="241" t="s">
        <v>133</v>
      </c>
      <c r="AU194" s="241" t="s">
        <v>83</v>
      </c>
      <c r="AY194" s="17" t="s">
        <v>130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7" t="s">
        <v>83</v>
      </c>
      <c r="BK194" s="242">
        <f>ROUND(I194*H194,2)</f>
        <v>0</v>
      </c>
      <c r="BL194" s="17" t="s">
        <v>137</v>
      </c>
      <c r="BM194" s="241" t="s">
        <v>278</v>
      </c>
    </row>
    <row r="195" spans="1:65" s="2" customFormat="1" ht="21.75" customHeight="1">
      <c r="A195" s="38"/>
      <c r="B195" s="39"/>
      <c r="C195" s="229" t="s">
        <v>279</v>
      </c>
      <c r="D195" s="229" t="s">
        <v>133</v>
      </c>
      <c r="E195" s="230" t="s">
        <v>280</v>
      </c>
      <c r="F195" s="231" t="s">
        <v>281</v>
      </c>
      <c r="G195" s="232" t="s">
        <v>141</v>
      </c>
      <c r="H195" s="233">
        <v>28.158</v>
      </c>
      <c r="I195" s="234"/>
      <c r="J195" s="235">
        <f>ROUND(I195*H195,2)</f>
        <v>0</v>
      </c>
      <c r="K195" s="236"/>
      <c r="L195" s="44"/>
      <c r="M195" s="237" t="s">
        <v>1</v>
      </c>
      <c r="N195" s="238" t="s">
        <v>42</v>
      </c>
      <c r="O195" s="91"/>
      <c r="P195" s="239">
        <f>O195*H195</f>
        <v>0</v>
      </c>
      <c r="Q195" s="239">
        <v>0</v>
      </c>
      <c r="R195" s="239">
        <f>Q195*H195</f>
        <v>0</v>
      </c>
      <c r="S195" s="239">
        <v>0.15</v>
      </c>
      <c r="T195" s="240">
        <f>S195*H195</f>
        <v>4.2237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1" t="s">
        <v>137</v>
      </c>
      <c r="AT195" s="241" t="s">
        <v>133</v>
      </c>
      <c r="AU195" s="241" t="s">
        <v>83</v>
      </c>
      <c r="AY195" s="17" t="s">
        <v>130</v>
      </c>
      <c r="BE195" s="242">
        <f>IF(N195="základní",J195,0)</f>
        <v>0</v>
      </c>
      <c r="BF195" s="242">
        <f>IF(N195="snížená",J195,0)</f>
        <v>0</v>
      </c>
      <c r="BG195" s="242">
        <f>IF(N195="zákl. přenesená",J195,0)</f>
        <v>0</v>
      </c>
      <c r="BH195" s="242">
        <f>IF(N195="sníž. přenesená",J195,0)</f>
        <v>0</v>
      </c>
      <c r="BI195" s="242">
        <f>IF(N195="nulová",J195,0)</f>
        <v>0</v>
      </c>
      <c r="BJ195" s="17" t="s">
        <v>83</v>
      </c>
      <c r="BK195" s="242">
        <f>ROUND(I195*H195,2)</f>
        <v>0</v>
      </c>
      <c r="BL195" s="17" t="s">
        <v>137</v>
      </c>
      <c r="BM195" s="241" t="s">
        <v>282</v>
      </c>
    </row>
    <row r="196" spans="1:51" s="13" customFormat="1" ht="12">
      <c r="A196" s="13"/>
      <c r="B196" s="243"/>
      <c r="C196" s="244"/>
      <c r="D196" s="245" t="s">
        <v>143</v>
      </c>
      <c r="E196" s="246" t="s">
        <v>1</v>
      </c>
      <c r="F196" s="247" t="s">
        <v>283</v>
      </c>
      <c r="G196" s="244"/>
      <c r="H196" s="248">
        <v>28.158</v>
      </c>
      <c r="I196" s="249"/>
      <c r="J196" s="244"/>
      <c r="K196" s="244"/>
      <c r="L196" s="250"/>
      <c r="M196" s="251"/>
      <c r="N196" s="252"/>
      <c r="O196" s="252"/>
      <c r="P196" s="252"/>
      <c r="Q196" s="252"/>
      <c r="R196" s="252"/>
      <c r="S196" s="252"/>
      <c r="T196" s="25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4" t="s">
        <v>143</v>
      </c>
      <c r="AU196" s="254" t="s">
        <v>83</v>
      </c>
      <c r="AV196" s="13" t="s">
        <v>83</v>
      </c>
      <c r="AW196" s="13" t="s">
        <v>32</v>
      </c>
      <c r="AX196" s="13" t="s">
        <v>81</v>
      </c>
      <c r="AY196" s="254" t="s">
        <v>130</v>
      </c>
    </row>
    <row r="197" spans="1:65" s="2" customFormat="1" ht="33" customHeight="1">
      <c r="A197" s="38"/>
      <c r="B197" s="39"/>
      <c r="C197" s="229" t="s">
        <v>284</v>
      </c>
      <c r="D197" s="229" t="s">
        <v>133</v>
      </c>
      <c r="E197" s="230" t="s">
        <v>285</v>
      </c>
      <c r="F197" s="231" t="s">
        <v>286</v>
      </c>
      <c r="G197" s="232" t="s">
        <v>287</v>
      </c>
      <c r="H197" s="233">
        <v>0.158</v>
      </c>
      <c r="I197" s="234"/>
      <c r="J197" s="235">
        <f>ROUND(I197*H197,2)</f>
        <v>0</v>
      </c>
      <c r="K197" s="236"/>
      <c r="L197" s="44"/>
      <c r="M197" s="237" t="s">
        <v>1</v>
      </c>
      <c r="N197" s="238" t="s">
        <v>42</v>
      </c>
      <c r="O197" s="91"/>
      <c r="P197" s="239">
        <f>O197*H197</f>
        <v>0</v>
      </c>
      <c r="Q197" s="239">
        <v>0</v>
      </c>
      <c r="R197" s="239">
        <f>Q197*H197</f>
        <v>0</v>
      </c>
      <c r="S197" s="239">
        <v>2.2</v>
      </c>
      <c r="T197" s="240">
        <f>S197*H197</f>
        <v>0.3476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1" t="s">
        <v>137</v>
      </c>
      <c r="AT197" s="241" t="s">
        <v>133</v>
      </c>
      <c r="AU197" s="241" t="s">
        <v>83</v>
      </c>
      <c r="AY197" s="17" t="s">
        <v>130</v>
      </c>
      <c r="BE197" s="242">
        <f>IF(N197="základní",J197,0)</f>
        <v>0</v>
      </c>
      <c r="BF197" s="242">
        <f>IF(N197="snížená",J197,0)</f>
        <v>0</v>
      </c>
      <c r="BG197" s="242">
        <f>IF(N197="zákl. přenesená",J197,0)</f>
        <v>0</v>
      </c>
      <c r="BH197" s="242">
        <f>IF(N197="sníž. přenesená",J197,0)</f>
        <v>0</v>
      </c>
      <c r="BI197" s="242">
        <f>IF(N197="nulová",J197,0)</f>
        <v>0</v>
      </c>
      <c r="BJ197" s="17" t="s">
        <v>83</v>
      </c>
      <c r="BK197" s="242">
        <f>ROUND(I197*H197,2)</f>
        <v>0</v>
      </c>
      <c r="BL197" s="17" t="s">
        <v>137</v>
      </c>
      <c r="BM197" s="241" t="s">
        <v>288</v>
      </c>
    </row>
    <row r="198" spans="1:51" s="13" customFormat="1" ht="12">
      <c r="A198" s="13"/>
      <c r="B198" s="243"/>
      <c r="C198" s="244"/>
      <c r="D198" s="245" t="s">
        <v>143</v>
      </c>
      <c r="E198" s="246" t="s">
        <v>1</v>
      </c>
      <c r="F198" s="247" t="s">
        <v>289</v>
      </c>
      <c r="G198" s="244"/>
      <c r="H198" s="248">
        <v>0.158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143</v>
      </c>
      <c r="AU198" s="254" t="s">
        <v>83</v>
      </c>
      <c r="AV198" s="13" t="s">
        <v>83</v>
      </c>
      <c r="AW198" s="13" t="s">
        <v>32</v>
      </c>
      <c r="AX198" s="13" t="s">
        <v>81</v>
      </c>
      <c r="AY198" s="254" t="s">
        <v>130</v>
      </c>
    </row>
    <row r="199" spans="1:65" s="2" customFormat="1" ht="16.5" customHeight="1">
      <c r="A199" s="38"/>
      <c r="B199" s="39"/>
      <c r="C199" s="229" t="s">
        <v>290</v>
      </c>
      <c r="D199" s="229" t="s">
        <v>133</v>
      </c>
      <c r="E199" s="230" t="s">
        <v>291</v>
      </c>
      <c r="F199" s="231" t="s">
        <v>292</v>
      </c>
      <c r="G199" s="232" t="s">
        <v>141</v>
      </c>
      <c r="H199" s="233">
        <v>4</v>
      </c>
      <c r="I199" s="234"/>
      <c r="J199" s="235">
        <f>ROUND(I199*H199,2)</f>
        <v>0</v>
      </c>
      <c r="K199" s="236"/>
      <c r="L199" s="44"/>
      <c r="M199" s="237" t="s">
        <v>1</v>
      </c>
      <c r="N199" s="238" t="s">
        <v>42</v>
      </c>
      <c r="O199" s="91"/>
      <c r="P199" s="239">
        <f>O199*H199</f>
        <v>0</v>
      </c>
      <c r="Q199" s="239">
        <v>0</v>
      </c>
      <c r="R199" s="239">
        <f>Q199*H199</f>
        <v>0</v>
      </c>
      <c r="S199" s="239">
        <v>0.076</v>
      </c>
      <c r="T199" s="240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1" t="s">
        <v>137</v>
      </c>
      <c r="AT199" s="241" t="s">
        <v>133</v>
      </c>
      <c r="AU199" s="241" t="s">
        <v>83</v>
      </c>
      <c r="AY199" s="17" t="s">
        <v>130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7" t="s">
        <v>83</v>
      </c>
      <c r="BK199" s="242">
        <f>ROUND(I199*H199,2)</f>
        <v>0</v>
      </c>
      <c r="BL199" s="17" t="s">
        <v>137</v>
      </c>
      <c r="BM199" s="241" t="s">
        <v>293</v>
      </c>
    </row>
    <row r="200" spans="1:51" s="13" customFormat="1" ht="12">
      <c r="A200" s="13"/>
      <c r="B200" s="243"/>
      <c r="C200" s="244"/>
      <c r="D200" s="245" t="s">
        <v>143</v>
      </c>
      <c r="E200" s="246" t="s">
        <v>1</v>
      </c>
      <c r="F200" s="247" t="s">
        <v>294</v>
      </c>
      <c r="G200" s="244"/>
      <c r="H200" s="248">
        <v>4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143</v>
      </c>
      <c r="AU200" s="254" t="s">
        <v>83</v>
      </c>
      <c r="AV200" s="13" t="s">
        <v>83</v>
      </c>
      <c r="AW200" s="13" t="s">
        <v>32</v>
      </c>
      <c r="AX200" s="13" t="s">
        <v>81</v>
      </c>
      <c r="AY200" s="254" t="s">
        <v>130</v>
      </c>
    </row>
    <row r="201" spans="1:65" s="2" customFormat="1" ht="16.5" customHeight="1">
      <c r="A201" s="38"/>
      <c r="B201" s="39"/>
      <c r="C201" s="229" t="s">
        <v>295</v>
      </c>
      <c r="D201" s="229" t="s">
        <v>133</v>
      </c>
      <c r="E201" s="230" t="s">
        <v>296</v>
      </c>
      <c r="F201" s="231" t="s">
        <v>297</v>
      </c>
      <c r="G201" s="232" t="s">
        <v>298</v>
      </c>
      <c r="H201" s="233">
        <v>1</v>
      </c>
      <c r="I201" s="234"/>
      <c r="J201" s="235">
        <f>ROUND(I201*H201,2)</f>
        <v>0</v>
      </c>
      <c r="K201" s="236"/>
      <c r="L201" s="44"/>
      <c r="M201" s="237" t="s">
        <v>1</v>
      </c>
      <c r="N201" s="238" t="s">
        <v>42</v>
      </c>
      <c r="O201" s="91"/>
      <c r="P201" s="239">
        <f>O201*H201</f>
        <v>0</v>
      </c>
      <c r="Q201" s="239">
        <v>0</v>
      </c>
      <c r="R201" s="239">
        <f>Q201*H201</f>
        <v>0</v>
      </c>
      <c r="S201" s="239">
        <v>0.013</v>
      </c>
      <c r="T201" s="240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1" t="s">
        <v>137</v>
      </c>
      <c r="AT201" s="241" t="s">
        <v>133</v>
      </c>
      <c r="AU201" s="241" t="s">
        <v>83</v>
      </c>
      <c r="AY201" s="17" t="s">
        <v>130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7" t="s">
        <v>83</v>
      </c>
      <c r="BK201" s="242">
        <f>ROUND(I201*H201,2)</f>
        <v>0</v>
      </c>
      <c r="BL201" s="17" t="s">
        <v>137</v>
      </c>
      <c r="BM201" s="241" t="s">
        <v>299</v>
      </c>
    </row>
    <row r="202" spans="1:65" s="2" customFormat="1" ht="16.5" customHeight="1">
      <c r="A202" s="38"/>
      <c r="B202" s="39"/>
      <c r="C202" s="229" t="s">
        <v>300</v>
      </c>
      <c r="D202" s="229" t="s">
        <v>133</v>
      </c>
      <c r="E202" s="230" t="s">
        <v>301</v>
      </c>
      <c r="F202" s="231" t="s">
        <v>302</v>
      </c>
      <c r="G202" s="232" t="s">
        <v>298</v>
      </c>
      <c r="H202" s="233">
        <v>1</v>
      </c>
      <c r="I202" s="234"/>
      <c r="J202" s="235">
        <f>ROUND(I202*H202,2)</f>
        <v>0</v>
      </c>
      <c r="K202" s="236"/>
      <c r="L202" s="44"/>
      <c r="M202" s="237" t="s">
        <v>1</v>
      </c>
      <c r="N202" s="238" t="s">
        <v>42</v>
      </c>
      <c r="O202" s="91"/>
      <c r="P202" s="239">
        <f>O202*H202</f>
        <v>0</v>
      </c>
      <c r="Q202" s="239">
        <v>0</v>
      </c>
      <c r="R202" s="239">
        <f>Q202*H202</f>
        <v>0</v>
      </c>
      <c r="S202" s="239">
        <v>0.013</v>
      </c>
      <c r="T202" s="240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1" t="s">
        <v>137</v>
      </c>
      <c r="AT202" s="241" t="s">
        <v>133</v>
      </c>
      <c r="AU202" s="241" t="s">
        <v>83</v>
      </c>
      <c r="AY202" s="17" t="s">
        <v>130</v>
      </c>
      <c r="BE202" s="242">
        <f>IF(N202="základní",J202,0)</f>
        <v>0</v>
      </c>
      <c r="BF202" s="242">
        <f>IF(N202="snížená",J202,0)</f>
        <v>0</v>
      </c>
      <c r="BG202" s="242">
        <f>IF(N202="zákl. přenesená",J202,0)</f>
        <v>0</v>
      </c>
      <c r="BH202" s="242">
        <f>IF(N202="sníž. přenesená",J202,0)</f>
        <v>0</v>
      </c>
      <c r="BI202" s="242">
        <f>IF(N202="nulová",J202,0)</f>
        <v>0</v>
      </c>
      <c r="BJ202" s="17" t="s">
        <v>83</v>
      </c>
      <c r="BK202" s="242">
        <f>ROUND(I202*H202,2)</f>
        <v>0</v>
      </c>
      <c r="BL202" s="17" t="s">
        <v>137</v>
      </c>
      <c r="BM202" s="241" t="s">
        <v>303</v>
      </c>
    </row>
    <row r="203" spans="1:65" s="2" customFormat="1" ht="21.75" customHeight="1">
      <c r="A203" s="38"/>
      <c r="B203" s="39"/>
      <c r="C203" s="229" t="s">
        <v>304</v>
      </c>
      <c r="D203" s="229" t="s">
        <v>133</v>
      </c>
      <c r="E203" s="230" t="s">
        <v>305</v>
      </c>
      <c r="F203" s="231" t="s">
        <v>306</v>
      </c>
      <c r="G203" s="232" t="s">
        <v>141</v>
      </c>
      <c r="H203" s="233">
        <v>0.27</v>
      </c>
      <c r="I203" s="234"/>
      <c r="J203" s="235">
        <f>ROUND(I203*H203,2)</f>
        <v>0</v>
      </c>
      <c r="K203" s="236"/>
      <c r="L203" s="44"/>
      <c r="M203" s="237" t="s">
        <v>1</v>
      </c>
      <c r="N203" s="238" t="s">
        <v>42</v>
      </c>
      <c r="O203" s="91"/>
      <c r="P203" s="239">
        <f>O203*H203</f>
        <v>0</v>
      </c>
      <c r="Q203" s="239">
        <v>0</v>
      </c>
      <c r="R203" s="239">
        <f>Q203*H203</f>
        <v>0</v>
      </c>
      <c r="S203" s="239">
        <v>0.068</v>
      </c>
      <c r="T203" s="240">
        <f>S203*H203</f>
        <v>0.01836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1" t="s">
        <v>137</v>
      </c>
      <c r="AT203" s="241" t="s">
        <v>133</v>
      </c>
      <c r="AU203" s="241" t="s">
        <v>83</v>
      </c>
      <c r="AY203" s="17" t="s">
        <v>130</v>
      </c>
      <c r="BE203" s="242">
        <f>IF(N203="základní",J203,0)</f>
        <v>0</v>
      </c>
      <c r="BF203" s="242">
        <f>IF(N203="snížená",J203,0)</f>
        <v>0</v>
      </c>
      <c r="BG203" s="242">
        <f>IF(N203="zákl. přenesená",J203,0)</f>
        <v>0</v>
      </c>
      <c r="BH203" s="242">
        <f>IF(N203="sníž. přenesená",J203,0)</f>
        <v>0</v>
      </c>
      <c r="BI203" s="242">
        <f>IF(N203="nulová",J203,0)</f>
        <v>0</v>
      </c>
      <c r="BJ203" s="17" t="s">
        <v>83</v>
      </c>
      <c r="BK203" s="242">
        <f>ROUND(I203*H203,2)</f>
        <v>0</v>
      </c>
      <c r="BL203" s="17" t="s">
        <v>137</v>
      </c>
      <c r="BM203" s="241" t="s">
        <v>307</v>
      </c>
    </row>
    <row r="204" spans="1:51" s="13" customFormat="1" ht="12">
      <c r="A204" s="13"/>
      <c r="B204" s="243"/>
      <c r="C204" s="244"/>
      <c r="D204" s="245" t="s">
        <v>143</v>
      </c>
      <c r="E204" s="246" t="s">
        <v>1</v>
      </c>
      <c r="F204" s="247" t="s">
        <v>308</v>
      </c>
      <c r="G204" s="244"/>
      <c r="H204" s="248">
        <v>0.27</v>
      </c>
      <c r="I204" s="249"/>
      <c r="J204" s="244"/>
      <c r="K204" s="244"/>
      <c r="L204" s="250"/>
      <c r="M204" s="251"/>
      <c r="N204" s="252"/>
      <c r="O204" s="252"/>
      <c r="P204" s="252"/>
      <c r="Q204" s="252"/>
      <c r="R204" s="252"/>
      <c r="S204" s="252"/>
      <c r="T204" s="25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4" t="s">
        <v>143</v>
      </c>
      <c r="AU204" s="254" t="s">
        <v>83</v>
      </c>
      <c r="AV204" s="13" t="s">
        <v>83</v>
      </c>
      <c r="AW204" s="13" t="s">
        <v>32</v>
      </c>
      <c r="AX204" s="13" t="s">
        <v>81</v>
      </c>
      <c r="AY204" s="254" t="s">
        <v>130</v>
      </c>
    </row>
    <row r="205" spans="1:63" s="12" customFormat="1" ht="22.8" customHeight="1">
      <c r="A205" s="12"/>
      <c r="B205" s="213"/>
      <c r="C205" s="214"/>
      <c r="D205" s="215" t="s">
        <v>75</v>
      </c>
      <c r="E205" s="227" t="s">
        <v>309</v>
      </c>
      <c r="F205" s="227" t="s">
        <v>310</v>
      </c>
      <c r="G205" s="214"/>
      <c r="H205" s="214"/>
      <c r="I205" s="217"/>
      <c r="J205" s="228">
        <f>BK205</f>
        <v>0</v>
      </c>
      <c r="K205" s="214"/>
      <c r="L205" s="219"/>
      <c r="M205" s="220"/>
      <c r="N205" s="221"/>
      <c r="O205" s="221"/>
      <c r="P205" s="222">
        <f>SUM(P206:P210)</f>
        <v>0</v>
      </c>
      <c r="Q205" s="221"/>
      <c r="R205" s="222">
        <f>SUM(R206:R210)</f>
        <v>0</v>
      </c>
      <c r="S205" s="221"/>
      <c r="T205" s="223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4" t="s">
        <v>81</v>
      </c>
      <c r="AT205" s="225" t="s">
        <v>75</v>
      </c>
      <c r="AU205" s="225" t="s">
        <v>81</v>
      </c>
      <c r="AY205" s="224" t="s">
        <v>130</v>
      </c>
      <c r="BK205" s="226">
        <f>SUM(BK206:BK210)</f>
        <v>0</v>
      </c>
    </row>
    <row r="206" spans="1:65" s="2" customFormat="1" ht="21.75" customHeight="1">
      <c r="A206" s="38"/>
      <c r="B206" s="39"/>
      <c r="C206" s="229" t="s">
        <v>311</v>
      </c>
      <c r="D206" s="229" t="s">
        <v>133</v>
      </c>
      <c r="E206" s="230" t="s">
        <v>312</v>
      </c>
      <c r="F206" s="231" t="s">
        <v>313</v>
      </c>
      <c r="G206" s="232" t="s">
        <v>314</v>
      </c>
      <c r="H206" s="233">
        <v>5.848</v>
      </c>
      <c r="I206" s="234"/>
      <c r="J206" s="235">
        <f>ROUND(I206*H206,2)</f>
        <v>0</v>
      </c>
      <c r="K206" s="236"/>
      <c r="L206" s="44"/>
      <c r="M206" s="237" t="s">
        <v>1</v>
      </c>
      <c r="N206" s="238" t="s">
        <v>42</v>
      </c>
      <c r="O206" s="91"/>
      <c r="P206" s="239">
        <f>O206*H206</f>
        <v>0</v>
      </c>
      <c r="Q206" s="239">
        <v>0</v>
      </c>
      <c r="R206" s="239">
        <f>Q206*H206</f>
        <v>0</v>
      </c>
      <c r="S206" s="239">
        <v>0</v>
      </c>
      <c r="T206" s="24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1" t="s">
        <v>137</v>
      </c>
      <c r="AT206" s="241" t="s">
        <v>133</v>
      </c>
      <c r="AU206" s="241" t="s">
        <v>83</v>
      </c>
      <c r="AY206" s="17" t="s">
        <v>130</v>
      </c>
      <c r="BE206" s="242">
        <f>IF(N206="základní",J206,0)</f>
        <v>0</v>
      </c>
      <c r="BF206" s="242">
        <f>IF(N206="snížená",J206,0)</f>
        <v>0</v>
      </c>
      <c r="BG206" s="242">
        <f>IF(N206="zákl. přenesená",J206,0)</f>
        <v>0</v>
      </c>
      <c r="BH206" s="242">
        <f>IF(N206="sníž. přenesená",J206,0)</f>
        <v>0</v>
      </c>
      <c r="BI206" s="242">
        <f>IF(N206="nulová",J206,0)</f>
        <v>0</v>
      </c>
      <c r="BJ206" s="17" t="s">
        <v>83</v>
      </c>
      <c r="BK206" s="242">
        <f>ROUND(I206*H206,2)</f>
        <v>0</v>
      </c>
      <c r="BL206" s="17" t="s">
        <v>137</v>
      </c>
      <c r="BM206" s="241" t="s">
        <v>315</v>
      </c>
    </row>
    <row r="207" spans="1:65" s="2" customFormat="1" ht="21.75" customHeight="1">
      <c r="A207" s="38"/>
      <c r="B207" s="39"/>
      <c r="C207" s="229" t="s">
        <v>316</v>
      </c>
      <c r="D207" s="229" t="s">
        <v>133</v>
      </c>
      <c r="E207" s="230" t="s">
        <v>317</v>
      </c>
      <c r="F207" s="231" t="s">
        <v>318</v>
      </c>
      <c r="G207" s="232" t="s">
        <v>314</v>
      </c>
      <c r="H207" s="233">
        <v>5.848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42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</v>
      </c>
      <c r="T207" s="24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137</v>
      </c>
      <c r="AT207" s="241" t="s">
        <v>133</v>
      </c>
      <c r="AU207" s="241" t="s">
        <v>83</v>
      </c>
      <c r="AY207" s="17" t="s">
        <v>130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83</v>
      </c>
      <c r="BK207" s="242">
        <f>ROUND(I207*H207,2)</f>
        <v>0</v>
      </c>
      <c r="BL207" s="17" t="s">
        <v>137</v>
      </c>
      <c r="BM207" s="241" t="s">
        <v>319</v>
      </c>
    </row>
    <row r="208" spans="1:65" s="2" customFormat="1" ht="21.75" customHeight="1">
      <c r="A208" s="38"/>
      <c r="B208" s="39"/>
      <c r="C208" s="229" t="s">
        <v>320</v>
      </c>
      <c r="D208" s="229" t="s">
        <v>133</v>
      </c>
      <c r="E208" s="230" t="s">
        <v>321</v>
      </c>
      <c r="F208" s="231" t="s">
        <v>322</v>
      </c>
      <c r="G208" s="232" t="s">
        <v>314</v>
      </c>
      <c r="H208" s="233">
        <v>58.48</v>
      </c>
      <c r="I208" s="234"/>
      <c r="J208" s="235">
        <f>ROUND(I208*H208,2)</f>
        <v>0</v>
      </c>
      <c r="K208" s="236"/>
      <c r="L208" s="44"/>
      <c r="M208" s="237" t="s">
        <v>1</v>
      </c>
      <c r="N208" s="238" t="s">
        <v>42</v>
      </c>
      <c r="O208" s="91"/>
      <c r="P208" s="239">
        <f>O208*H208</f>
        <v>0</v>
      </c>
      <c r="Q208" s="239">
        <v>0</v>
      </c>
      <c r="R208" s="239">
        <f>Q208*H208</f>
        <v>0</v>
      </c>
      <c r="S208" s="239">
        <v>0</v>
      </c>
      <c r="T208" s="24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1" t="s">
        <v>137</v>
      </c>
      <c r="AT208" s="241" t="s">
        <v>133</v>
      </c>
      <c r="AU208" s="241" t="s">
        <v>83</v>
      </c>
      <c r="AY208" s="17" t="s">
        <v>130</v>
      </c>
      <c r="BE208" s="242">
        <f>IF(N208="základní",J208,0)</f>
        <v>0</v>
      </c>
      <c r="BF208" s="242">
        <f>IF(N208="snížená",J208,0)</f>
        <v>0</v>
      </c>
      <c r="BG208" s="242">
        <f>IF(N208="zákl. přenesená",J208,0)</f>
        <v>0</v>
      </c>
      <c r="BH208" s="242">
        <f>IF(N208="sníž. přenesená",J208,0)</f>
        <v>0</v>
      </c>
      <c r="BI208" s="242">
        <f>IF(N208="nulová",J208,0)</f>
        <v>0</v>
      </c>
      <c r="BJ208" s="17" t="s">
        <v>83</v>
      </c>
      <c r="BK208" s="242">
        <f>ROUND(I208*H208,2)</f>
        <v>0</v>
      </c>
      <c r="BL208" s="17" t="s">
        <v>137</v>
      </c>
      <c r="BM208" s="241" t="s">
        <v>323</v>
      </c>
    </row>
    <row r="209" spans="1:51" s="13" customFormat="1" ht="12">
      <c r="A209" s="13"/>
      <c r="B209" s="243"/>
      <c r="C209" s="244"/>
      <c r="D209" s="245" t="s">
        <v>143</v>
      </c>
      <c r="E209" s="244"/>
      <c r="F209" s="247" t="s">
        <v>324</v>
      </c>
      <c r="G209" s="244"/>
      <c r="H209" s="248">
        <v>58.48</v>
      </c>
      <c r="I209" s="249"/>
      <c r="J209" s="244"/>
      <c r="K209" s="244"/>
      <c r="L209" s="250"/>
      <c r="M209" s="251"/>
      <c r="N209" s="252"/>
      <c r="O209" s="252"/>
      <c r="P209" s="252"/>
      <c r="Q209" s="252"/>
      <c r="R209" s="252"/>
      <c r="S209" s="252"/>
      <c r="T209" s="25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4" t="s">
        <v>143</v>
      </c>
      <c r="AU209" s="254" t="s">
        <v>83</v>
      </c>
      <c r="AV209" s="13" t="s">
        <v>83</v>
      </c>
      <c r="AW209" s="13" t="s">
        <v>4</v>
      </c>
      <c r="AX209" s="13" t="s">
        <v>81</v>
      </c>
      <c r="AY209" s="254" t="s">
        <v>130</v>
      </c>
    </row>
    <row r="210" spans="1:65" s="2" customFormat="1" ht="21.75" customHeight="1">
      <c r="A210" s="38"/>
      <c r="B210" s="39"/>
      <c r="C210" s="229" t="s">
        <v>325</v>
      </c>
      <c r="D210" s="229" t="s">
        <v>133</v>
      </c>
      <c r="E210" s="230" t="s">
        <v>326</v>
      </c>
      <c r="F210" s="231" t="s">
        <v>327</v>
      </c>
      <c r="G210" s="232" t="s">
        <v>314</v>
      </c>
      <c r="H210" s="233">
        <v>5.848</v>
      </c>
      <c r="I210" s="234"/>
      <c r="J210" s="235">
        <f>ROUND(I210*H210,2)</f>
        <v>0</v>
      </c>
      <c r="K210" s="236"/>
      <c r="L210" s="44"/>
      <c r="M210" s="237" t="s">
        <v>1</v>
      </c>
      <c r="N210" s="238" t="s">
        <v>42</v>
      </c>
      <c r="O210" s="91"/>
      <c r="P210" s="239">
        <f>O210*H210</f>
        <v>0</v>
      </c>
      <c r="Q210" s="239">
        <v>0</v>
      </c>
      <c r="R210" s="239">
        <f>Q210*H210</f>
        <v>0</v>
      </c>
      <c r="S210" s="239">
        <v>0</v>
      </c>
      <c r="T210" s="24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1" t="s">
        <v>137</v>
      </c>
      <c r="AT210" s="241" t="s">
        <v>133</v>
      </c>
      <c r="AU210" s="241" t="s">
        <v>83</v>
      </c>
      <c r="AY210" s="17" t="s">
        <v>130</v>
      </c>
      <c r="BE210" s="242">
        <f>IF(N210="základní",J210,0)</f>
        <v>0</v>
      </c>
      <c r="BF210" s="242">
        <f>IF(N210="snížená",J210,0)</f>
        <v>0</v>
      </c>
      <c r="BG210" s="242">
        <f>IF(N210="zákl. přenesená",J210,0)</f>
        <v>0</v>
      </c>
      <c r="BH210" s="242">
        <f>IF(N210="sníž. přenesená",J210,0)</f>
        <v>0</v>
      </c>
      <c r="BI210" s="242">
        <f>IF(N210="nulová",J210,0)</f>
        <v>0</v>
      </c>
      <c r="BJ210" s="17" t="s">
        <v>83</v>
      </c>
      <c r="BK210" s="242">
        <f>ROUND(I210*H210,2)</f>
        <v>0</v>
      </c>
      <c r="BL210" s="17" t="s">
        <v>137</v>
      </c>
      <c r="BM210" s="241" t="s">
        <v>328</v>
      </c>
    </row>
    <row r="211" spans="1:63" s="12" customFormat="1" ht="22.8" customHeight="1">
      <c r="A211" s="12"/>
      <c r="B211" s="213"/>
      <c r="C211" s="214"/>
      <c r="D211" s="215" t="s">
        <v>75</v>
      </c>
      <c r="E211" s="227" t="s">
        <v>329</v>
      </c>
      <c r="F211" s="227" t="s">
        <v>310</v>
      </c>
      <c r="G211" s="214"/>
      <c r="H211" s="214"/>
      <c r="I211" s="217"/>
      <c r="J211" s="228">
        <f>BK211</f>
        <v>0</v>
      </c>
      <c r="K211" s="214"/>
      <c r="L211" s="219"/>
      <c r="M211" s="220"/>
      <c r="N211" s="221"/>
      <c r="O211" s="221"/>
      <c r="P211" s="222">
        <f>P212</f>
        <v>0</v>
      </c>
      <c r="Q211" s="221"/>
      <c r="R211" s="222">
        <f>R212</f>
        <v>0</v>
      </c>
      <c r="S211" s="221"/>
      <c r="T211" s="223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4" t="s">
        <v>81</v>
      </c>
      <c r="AT211" s="225" t="s">
        <v>75</v>
      </c>
      <c r="AU211" s="225" t="s">
        <v>81</v>
      </c>
      <c r="AY211" s="224" t="s">
        <v>130</v>
      </c>
      <c r="BK211" s="226">
        <f>BK212</f>
        <v>0</v>
      </c>
    </row>
    <row r="212" spans="1:65" s="2" customFormat="1" ht="16.5" customHeight="1">
      <c r="A212" s="38"/>
      <c r="B212" s="39"/>
      <c r="C212" s="229" t="s">
        <v>330</v>
      </c>
      <c r="D212" s="229" t="s">
        <v>133</v>
      </c>
      <c r="E212" s="230" t="s">
        <v>331</v>
      </c>
      <c r="F212" s="231" t="s">
        <v>332</v>
      </c>
      <c r="G212" s="232" t="s">
        <v>314</v>
      </c>
      <c r="H212" s="233">
        <v>3.461</v>
      </c>
      <c r="I212" s="234"/>
      <c r="J212" s="235">
        <f>ROUND(I212*H212,2)</f>
        <v>0</v>
      </c>
      <c r="K212" s="236"/>
      <c r="L212" s="44"/>
      <c r="M212" s="237" t="s">
        <v>1</v>
      </c>
      <c r="N212" s="238" t="s">
        <v>42</v>
      </c>
      <c r="O212" s="91"/>
      <c r="P212" s="239">
        <f>O212*H212</f>
        <v>0</v>
      </c>
      <c r="Q212" s="239">
        <v>0</v>
      </c>
      <c r="R212" s="239">
        <f>Q212*H212</f>
        <v>0</v>
      </c>
      <c r="S212" s="239">
        <v>0</v>
      </c>
      <c r="T212" s="24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1" t="s">
        <v>137</v>
      </c>
      <c r="AT212" s="241" t="s">
        <v>133</v>
      </c>
      <c r="AU212" s="241" t="s">
        <v>83</v>
      </c>
      <c r="AY212" s="17" t="s">
        <v>130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7" t="s">
        <v>83</v>
      </c>
      <c r="BK212" s="242">
        <f>ROUND(I212*H212,2)</f>
        <v>0</v>
      </c>
      <c r="BL212" s="17" t="s">
        <v>137</v>
      </c>
      <c r="BM212" s="241" t="s">
        <v>333</v>
      </c>
    </row>
    <row r="213" spans="1:63" s="12" customFormat="1" ht="25.9" customHeight="1">
      <c r="A213" s="12"/>
      <c r="B213" s="213"/>
      <c r="C213" s="214"/>
      <c r="D213" s="215" t="s">
        <v>75</v>
      </c>
      <c r="E213" s="216" t="s">
        <v>334</v>
      </c>
      <c r="F213" s="216" t="s">
        <v>335</v>
      </c>
      <c r="G213" s="214"/>
      <c r="H213" s="214"/>
      <c r="I213" s="217"/>
      <c r="J213" s="218">
        <f>BK213</f>
        <v>0</v>
      </c>
      <c r="K213" s="214"/>
      <c r="L213" s="219"/>
      <c r="M213" s="220"/>
      <c r="N213" s="221"/>
      <c r="O213" s="221"/>
      <c r="P213" s="222">
        <f>P214+P224+P230+P241+P251+P269+P276+P287+P296+P301+P314+P339+P347+P368</f>
        <v>0</v>
      </c>
      <c r="Q213" s="221"/>
      <c r="R213" s="222">
        <f>R214+R224+R230+R241+R251+R269+R276+R287+R296+R301+R314+R339+R347+R368</f>
        <v>1.0606462560000003</v>
      </c>
      <c r="S213" s="221"/>
      <c r="T213" s="223">
        <f>T214+T224+T230+T241+T251+T269+T276+T287+T296+T301+T314+T339+T347+T368</f>
        <v>0.015332999999999998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4" t="s">
        <v>83</v>
      </c>
      <c r="AT213" s="225" t="s">
        <v>75</v>
      </c>
      <c r="AU213" s="225" t="s">
        <v>76</v>
      </c>
      <c r="AY213" s="224" t="s">
        <v>130</v>
      </c>
      <c r="BK213" s="226">
        <f>BK214+BK224+BK230+BK241+BK251+BK269+BK276+BK287+BK296+BK301+BK314+BK339+BK347+BK368</f>
        <v>0</v>
      </c>
    </row>
    <row r="214" spans="1:63" s="12" customFormat="1" ht="22.8" customHeight="1">
      <c r="A214" s="12"/>
      <c r="B214" s="213"/>
      <c r="C214" s="214"/>
      <c r="D214" s="215" t="s">
        <v>75</v>
      </c>
      <c r="E214" s="227" t="s">
        <v>336</v>
      </c>
      <c r="F214" s="227" t="s">
        <v>337</v>
      </c>
      <c r="G214" s="214"/>
      <c r="H214" s="214"/>
      <c r="I214" s="217"/>
      <c r="J214" s="228">
        <f>BK214</f>
        <v>0</v>
      </c>
      <c r="K214" s="214"/>
      <c r="L214" s="219"/>
      <c r="M214" s="220"/>
      <c r="N214" s="221"/>
      <c r="O214" s="221"/>
      <c r="P214" s="222">
        <f>SUM(P215:P223)</f>
        <v>0</v>
      </c>
      <c r="Q214" s="221"/>
      <c r="R214" s="222">
        <f>SUM(R215:R223)</f>
        <v>0.074799</v>
      </c>
      <c r="S214" s="221"/>
      <c r="T214" s="223">
        <f>SUM(T215:T223)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4" t="s">
        <v>83</v>
      </c>
      <c r="AT214" s="225" t="s">
        <v>75</v>
      </c>
      <c r="AU214" s="225" t="s">
        <v>81</v>
      </c>
      <c r="AY214" s="224" t="s">
        <v>130</v>
      </c>
      <c r="BK214" s="226">
        <f>SUM(BK215:BK223)</f>
        <v>0</v>
      </c>
    </row>
    <row r="215" spans="1:65" s="2" customFormat="1" ht="16.5" customHeight="1">
      <c r="A215" s="38"/>
      <c r="B215" s="39"/>
      <c r="C215" s="229" t="s">
        <v>338</v>
      </c>
      <c r="D215" s="229" t="s">
        <v>133</v>
      </c>
      <c r="E215" s="230" t="s">
        <v>339</v>
      </c>
      <c r="F215" s="231" t="s">
        <v>340</v>
      </c>
      <c r="G215" s="232" t="s">
        <v>141</v>
      </c>
      <c r="H215" s="233">
        <v>3.25</v>
      </c>
      <c r="I215" s="234"/>
      <c r="J215" s="235">
        <f>ROUND(I215*H215,2)</f>
        <v>0</v>
      </c>
      <c r="K215" s="236"/>
      <c r="L215" s="44"/>
      <c r="M215" s="237" t="s">
        <v>1</v>
      </c>
      <c r="N215" s="238" t="s">
        <v>42</v>
      </c>
      <c r="O215" s="91"/>
      <c r="P215" s="239">
        <f>O215*H215</f>
        <v>0</v>
      </c>
      <c r="Q215" s="239">
        <v>0.0045</v>
      </c>
      <c r="R215" s="239">
        <f>Q215*H215</f>
        <v>0.014624999999999999</v>
      </c>
      <c r="S215" s="239">
        <v>0</v>
      </c>
      <c r="T215" s="24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1" t="s">
        <v>210</v>
      </c>
      <c r="AT215" s="241" t="s">
        <v>133</v>
      </c>
      <c r="AU215" s="241" t="s">
        <v>83</v>
      </c>
      <c r="AY215" s="17" t="s">
        <v>130</v>
      </c>
      <c r="BE215" s="242">
        <f>IF(N215="základní",J215,0)</f>
        <v>0</v>
      </c>
      <c r="BF215" s="242">
        <f>IF(N215="snížená",J215,0)</f>
        <v>0</v>
      </c>
      <c r="BG215" s="242">
        <f>IF(N215="zákl. přenesená",J215,0)</f>
        <v>0</v>
      </c>
      <c r="BH215" s="242">
        <f>IF(N215="sníž. přenesená",J215,0)</f>
        <v>0</v>
      </c>
      <c r="BI215" s="242">
        <f>IF(N215="nulová",J215,0)</f>
        <v>0</v>
      </c>
      <c r="BJ215" s="17" t="s">
        <v>83</v>
      </c>
      <c r="BK215" s="242">
        <f>ROUND(I215*H215,2)</f>
        <v>0</v>
      </c>
      <c r="BL215" s="17" t="s">
        <v>210</v>
      </c>
      <c r="BM215" s="241" t="s">
        <v>341</v>
      </c>
    </row>
    <row r="216" spans="1:51" s="13" customFormat="1" ht="12">
      <c r="A216" s="13"/>
      <c r="B216" s="243"/>
      <c r="C216" s="244"/>
      <c r="D216" s="245" t="s">
        <v>143</v>
      </c>
      <c r="E216" s="246" t="s">
        <v>1</v>
      </c>
      <c r="F216" s="247" t="s">
        <v>170</v>
      </c>
      <c r="G216" s="244"/>
      <c r="H216" s="248">
        <v>3.25</v>
      </c>
      <c r="I216" s="249"/>
      <c r="J216" s="244"/>
      <c r="K216" s="244"/>
      <c r="L216" s="250"/>
      <c r="M216" s="251"/>
      <c r="N216" s="252"/>
      <c r="O216" s="252"/>
      <c r="P216" s="252"/>
      <c r="Q216" s="252"/>
      <c r="R216" s="252"/>
      <c r="S216" s="252"/>
      <c r="T216" s="25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4" t="s">
        <v>143</v>
      </c>
      <c r="AU216" s="254" t="s">
        <v>83</v>
      </c>
      <c r="AV216" s="13" t="s">
        <v>83</v>
      </c>
      <c r="AW216" s="13" t="s">
        <v>32</v>
      </c>
      <c r="AX216" s="13" t="s">
        <v>81</v>
      </c>
      <c r="AY216" s="254" t="s">
        <v>130</v>
      </c>
    </row>
    <row r="217" spans="1:65" s="2" customFormat="1" ht="16.5" customHeight="1">
      <c r="A217" s="38"/>
      <c r="B217" s="39"/>
      <c r="C217" s="229" t="s">
        <v>342</v>
      </c>
      <c r="D217" s="229" t="s">
        <v>133</v>
      </c>
      <c r="E217" s="230" t="s">
        <v>343</v>
      </c>
      <c r="F217" s="231" t="s">
        <v>344</v>
      </c>
      <c r="G217" s="232" t="s">
        <v>141</v>
      </c>
      <c r="H217" s="233">
        <v>4.472</v>
      </c>
      <c r="I217" s="234"/>
      <c r="J217" s="235">
        <f>ROUND(I217*H217,2)</f>
        <v>0</v>
      </c>
      <c r="K217" s="236"/>
      <c r="L217" s="44"/>
      <c r="M217" s="237" t="s">
        <v>1</v>
      </c>
      <c r="N217" s="238" t="s">
        <v>42</v>
      </c>
      <c r="O217" s="91"/>
      <c r="P217" s="239">
        <f>O217*H217</f>
        <v>0</v>
      </c>
      <c r="Q217" s="239">
        <v>0.0045</v>
      </c>
      <c r="R217" s="239">
        <f>Q217*H217</f>
        <v>0.020124</v>
      </c>
      <c r="S217" s="239">
        <v>0</v>
      </c>
      <c r="T217" s="24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1" t="s">
        <v>210</v>
      </c>
      <c r="AT217" s="241" t="s">
        <v>133</v>
      </c>
      <c r="AU217" s="241" t="s">
        <v>83</v>
      </c>
      <c r="AY217" s="17" t="s">
        <v>130</v>
      </c>
      <c r="BE217" s="242">
        <f>IF(N217="základní",J217,0)</f>
        <v>0</v>
      </c>
      <c r="BF217" s="242">
        <f>IF(N217="snížená",J217,0)</f>
        <v>0</v>
      </c>
      <c r="BG217" s="242">
        <f>IF(N217="zákl. přenesená",J217,0)</f>
        <v>0</v>
      </c>
      <c r="BH217" s="242">
        <f>IF(N217="sníž. přenesená",J217,0)</f>
        <v>0</v>
      </c>
      <c r="BI217" s="242">
        <f>IF(N217="nulová",J217,0)</f>
        <v>0</v>
      </c>
      <c r="BJ217" s="17" t="s">
        <v>83</v>
      </c>
      <c r="BK217" s="242">
        <f>ROUND(I217*H217,2)</f>
        <v>0</v>
      </c>
      <c r="BL217" s="17" t="s">
        <v>210</v>
      </c>
      <c r="BM217" s="241" t="s">
        <v>345</v>
      </c>
    </row>
    <row r="218" spans="1:51" s="13" customFormat="1" ht="12">
      <c r="A218" s="13"/>
      <c r="B218" s="243"/>
      <c r="C218" s="244"/>
      <c r="D218" s="245" t="s">
        <v>143</v>
      </c>
      <c r="E218" s="246" t="s">
        <v>1</v>
      </c>
      <c r="F218" s="247" t="s">
        <v>346</v>
      </c>
      <c r="G218" s="244"/>
      <c r="H218" s="248">
        <v>1.82</v>
      </c>
      <c r="I218" s="249"/>
      <c r="J218" s="244"/>
      <c r="K218" s="244"/>
      <c r="L218" s="250"/>
      <c r="M218" s="251"/>
      <c r="N218" s="252"/>
      <c r="O218" s="252"/>
      <c r="P218" s="252"/>
      <c r="Q218" s="252"/>
      <c r="R218" s="252"/>
      <c r="S218" s="252"/>
      <c r="T218" s="25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4" t="s">
        <v>143</v>
      </c>
      <c r="AU218" s="254" t="s">
        <v>83</v>
      </c>
      <c r="AV218" s="13" t="s">
        <v>83</v>
      </c>
      <c r="AW218" s="13" t="s">
        <v>32</v>
      </c>
      <c r="AX218" s="13" t="s">
        <v>76</v>
      </c>
      <c r="AY218" s="254" t="s">
        <v>130</v>
      </c>
    </row>
    <row r="219" spans="1:51" s="13" customFormat="1" ht="12">
      <c r="A219" s="13"/>
      <c r="B219" s="243"/>
      <c r="C219" s="244"/>
      <c r="D219" s="245" t="s">
        <v>143</v>
      </c>
      <c r="E219" s="246" t="s">
        <v>1</v>
      </c>
      <c r="F219" s="247" t="s">
        <v>347</v>
      </c>
      <c r="G219" s="244"/>
      <c r="H219" s="248">
        <v>2.652</v>
      </c>
      <c r="I219" s="249"/>
      <c r="J219" s="244"/>
      <c r="K219" s="244"/>
      <c r="L219" s="250"/>
      <c r="M219" s="251"/>
      <c r="N219" s="252"/>
      <c r="O219" s="252"/>
      <c r="P219" s="252"/>
      <c r="Q219" s="252"/>
      <c r="R219" s="252"/>
      <c r="S219" s="252"/>
      <c r="T219" s="25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4" t="s">
        <v>143</v>
      </c>
      <c r="AU219" s="254" t="s">
        <v>83</v>
      </c>
      <c r="AV219" s="13" t="s">
        <v>83</v>
      </c>
      <c r="AW219" s="13" t="s">
        <v>32</v>
      </c>
      <c r="AX219" s="13" t="s">
        <v>76</v>
      </c>
      <c r="AY219" s="254" t="s">
        <v>130</v>
      </c>
    </row>
    <row r="220" spans="1:51" s="15" customFormat="1" ht="12">
      <c r="A220" s="15"/>
      <c r="B220" s="265"/>
      <c r="C220" s="266"/>
      <c r="D220" s="245" t="s">
        <v>143</v>
      </c>
      <c r="E220" s="267" t="s">
        <v>1</v>
      </c>
      <c r="F220" s="268" t="s">
        <v>181</v>
      </c>
      <c r="G220" s="266"/>
      <c r="H220" s="269">
        <v>4.472</v>
      </c>
      <c r="I220" s="270"/>
      <c r="J220" s="266"/>
      <c r="K220" s="266"/>
      <c r="L220" s="271"/>
      <c r="M220" s="272"/>
      <c r="N220" s="273"/>
      <c r="O220" s="273"/>
      <c r="P220" s="273"/>
      <c r="Q220" s="273"/>
      <c r="R220" s="273"/>
      <c r="S220" s="273"/>
      <c r="T220" s="27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5" t="s">
        <v>143</v>
      </c>
      <c r="AU220" s="275" t="s">
        <v>83</v>
      </c>
      <c r="AV220" s="15" t="s">
        <v>137</v>
      </c>
      <c r="AW220" s="15" t="s">
        <v>32</v>
      </c>
      <c r="AX220" s="15" t="s">
        <v>81</v>
      </c>
      <c r="AY220" s="275" t="s">
        <v>130</v>
      </c>
    </row>
    <row r="221" spans="1:65" s="2" customFormat="1" ht="16.5" customHeight="1">
      <c r="A221" s="38"/>
      <c r="B221" s="39"/>
      <c r="C221" s="229" t="s">
        <v>348</v>
      </c>
      <c r="D221" s="229" t="s">
        <v>133</v>
      </c>
      <c r="E221" s="230" t="s">
        <v>349</v>
      </c>
      <c r="F221" s="231" t="s">
        <v>350</v>
      </c>
      <c r="G221" s="232" t="s">
        <v>147</v>
      </c>
      <c r="H221" s="233">
        <v>8.9</v>
      </c>
      <c r="I221" s="234"/>
      <c r="J221" s="235">
        <f>ROUND(I221*H221,2)</f>
        <v>0</v>
      </c>
      <c r="K221" s="236"/>
      <c r="L221" s="44"/>
      <c r="M221" s="237" t="s">
        <v>1</v>
      </c>
      <c r="N221" s="238" t="s">
        <v>42</v>
      </c>
      <c r="O221" s="91"/>
      <c r="P221" s="239">
        <f>O221*H221</f>
        <v>0</v>
      </c>
      <c r="Q221" s="239">
        <v>0.0045</v>
      </c>
      <c r="R221" s="239">
        <f>Q221*H221</f>
        <v>0.040049999999999995</v>
      </c>
      <c r="S221" s="239">
        <v>0</v>
      </c>
      <c r="T221" s="24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210</v>
      </c>
      <c r="AT221" s="241" t="s">
        <v>133</v>
      </c>
      <c r="AU221" s="241" t="s">
        <v>83</v>
      </c>
      <c r="AY221" s="17" t="s">
        <v>130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83</v>
      </c>
      <c r="BK221" s="242">
        <f>ROUND(I221*H221,2)</f>
        <v>0</v>
      </c>
      <c r="BL221" s="17" t="s">
        <v>210</v>
      </c>
      <c r="BM221" s="241" t="s">
        <v>351</v>
      </c>
    </row>
    <row r="222" spans="1:51" s="13" customFormat="1" ht="12">
      <c r="A222" s="13"/>
      <c r="B222" s="243"/>
      <c r="C222" s="244"/>
      <c r="D222" s="245" t="s">
        <v>143</v>
      </c>
      <c r="E222" s="246" t="s">
        <v>1</v>
      </c>
      <c r="F222" s="247" t="s">
        <v>352</v>
      </c>
      <c r="G222" s="244"/>
      <c r="H222" s="248">
        <v>8.9</v>
      </c>
      <c r="I222" s="249"/>
      <c r="J222" s="244"/>
      <c r="K222" s="244"/>
      <c r="L222" s="250"/>
      <c r="M222" s="251"/>
      <c r="N222" s="252"/>
      <c r="O222" s="252"/>
      <c r="P222" s="252"/>
      <c r="Q222" s="252"/>
      <c r="R222" s="252"/>
      <c r="S222" s="252"/>
      <c r="T222" s="25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4" t="s">
        <v>143</v>
      </c>
      <c r="AU222" s="254" t="s">
        <v>83</v>
      </c>
      <c r="AV222" s="13" t="s">
        <v>83</v>
      </c>
      <c r="AW222" s="13" t="s">
        <v>32</v>
      </c>
      <c r="AX222" s="13" t="s">
        <v>81</v>
      </c>
      <c r="AY222" s="254" t="s">
        <v>130</v>
      </c>
    </row>
    <row r="223" spans="1:65" s="2" customFormat="1" ht="21.75" customHeight="1">
      <c r="A223" s="38"/>
      <c r="B223" s="39"/>
      <c r="C223" s="229" t="s">
        <v>353</v>
      </c>
      <c r="D223" s="229" t="s">
        <v>133</v>
      </c>
      <c r="E223" s="230" t="s">
        <v>354</v>
      </c>
      <c r="F223" s="231" t="s">
        <v>355</v>
      </c>
      <c r="G223" s="232" t="s">
        <v>314</v>
      </c>
      <c r="H223" s="233">
        <v>0.075</v>
      </c>
      <c r="I223" s="234"/>
      <c r="J223" s="235">
        <f>ROUND(I223*H223,2)</f>
        <v>0</v>
      </c>
      <c r="K223" s="236"/>
      <c r="L223" s="44"/>
      <c r="M223" s="237" t="s">
        <v>1</v>
      </c>
      <c r="N223" s="238" t="s">
        <v>42</v>
      </c>
      <c r="O223" s="91"/>
      <c r="P223" s="239">
        <f>O223*H223</f>
        <v>0</v>
      </c>
      <c r="Q223" s="239">
        <v>0</v>
      </c>
      <c r="R223" s="239">
        <f>Q223*H223</f>
        <v>0</v>
      </c>
      <c r="S223" s="239">
        <v>0</v>
      </c>
      <c r="T223" s="24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1" t="s">
        <v>210</v>
      </c>
      <c r="AT223" s="241" t="s">
        <v>133</v>
      </c>
      <c r="AU223" s="241" t="s">
        <v>83</v>
      </c>
      <c r="AY223" s="17" t="s">
        <v>130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7" t="s">
        <v>83</v>
      </c>
      <c r="BK223" s="242">
        <f>ROUND(I223*H223,2)</f>
        <v>0</v>
      </c>
      <c r="BL223" s="17" t="s">
        <v>210</v>
      </c>
      <c r="BM223" s="241" t="s">
        <v>356</v>
      </c>
    </row>
    <row r="224" spans="1:63" s="12" customFormat="1" ht="22.8" customHeight="1">
      <c r="A224" s="12"/>
      <c r="B224" s="213"/>
      <c r="C224" s="214"/>
      <c r="D224" s="215" t="s">
        <v>75</v>
      </c>
      <c r="E224" s="227" t="s">
        <v>357</v>
      </c>
      <c r="F224" s="227" t="s">
        <v>358</v>
      </c>
      <c r="G224" s="214"/>
      <c r="H224" s="214"/>
      <c r="I224" s="217"/>
      <c r="J224" s="228">
        <f>BK224</f>
        <v>0</v>
      </c>
      <c r="K224" s="214"/>
      <c r="L224" s="219"/>
      <c r="M224" s="220"/>
      <c r="N224" s="221"/>
      <c r="O224" s="221"/>
      <c r="P224" s="222">
        <f>SUM(P225:P229)</f>
        <v>0</v>
      </c>
      <c r="Q224" s="221"/>
      <c r="R224" s="222">
        <f>SUM(R225:R229)</f>
        <v>0.00663</v>
      </c>
      <c r="S224" s="221"/>
      <c r="T224" s="223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4" t="s">
        <v>83</v>
      </c>
      <c r="AT224" s="225" t="s">
        <v>75</v>
      </c>
      <c r="AU224" s="225" t="s">
        <v>81</v>
      </c>
      <c r="AY224" s="224" t="s">
        <v>130</v>
      </c>
      <c r="BK224" s="226">
        <f>SUM(BK225:BK229)</f>
        <v>0</v>
      </c>
    </row>
    <row r="225" spans="1:65" s="2" customFormat="1" ht="21.75" customHeight="1">
      <c r="A225" s="38"/>
      <c r="B225" s="39"/>
      <c r="C225" s="229" t="s">
        <v>359</v>
      </c>
      <c r="D225" s="229" t="s">
        <v>133</v>
      </c>
      <c r="E225" s="230" t="s">
        <v>360</v>
      </c>
      <c r="F225" s="231" t="s">
        <v>361</v>
      </c>
      <c r="G225" s="232" t="s">
        <v>141</v>
      </c>
      <c r="H225" s="233">
        <v>3.25</v>
      </c>
      <c r="I225" s="234"/>
      <c r="J225" s="235">
        <f>ROUND(I225*H225,2)</f>
        <v>0</v>
      </c>
      <c r="K225" s="236"/>
      <c r="L225" s="44"/>
      <c r="M225" s="237" t="s">
        <v>1</v>
      </c>
      <c r="N225" s="238" t="s">
        <v>42</v>
      </c>
      <c r="O225" s="91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1" t="s">
        <v>210</v>
      </c>
      <c r="AT225" s="241" t="s">
        <v>133</v>
      </c>
      <c r="AU225" s="241" t="s">
        <v>83</v>
      </c>
      <c r="AY225" s="17" t="s">
        <v>130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7" t="s">
        <v>83</v>
      </c>
      <c r="BK225" s="242">
        <f>ROUND(I225*H225,2)</f>
        <v>0</v>
      </c>
      <c r="BL225" s="17" t="s">
        <v>210</v>
      </c>
      <c r="BM225" s="241" t="s">
        <v>362</v>
      </c>
    </row>
    <row r="226" spans="1:65" s="2" customFormat="1" ht="16.5" customHeight="1">
      <c r="A226" s="38"/>
      <c r="B226" s="39"/>
      <c r="C226" s="276" t="s">
        <v>363</v>
      </c>
      <c r="D226" s="276" t="s">
        <v>203</v>
      </c>
      <c r="E226" s="277" t="s">
        <v>364</v>
      </c>
      <c r="F226" s="278" t="s">
        <v>365</v>
      </c>
      <c r="G226" s="279" t="s">
        <v>141</v>
      </c>
      <c r="H226" s="280">
        <v>3.315</v>
      </c>
      <c r="I226" s="281"/>
      <c r="J226" s="282">
        <f>ROUND(I226*H226,2)</f>
        <v>0</v>
      </c>
      <c r="K226" s="283"/>
      <c r="L226" s="284"/>
      <c r="M226" s="285" t="s">
        <v>1</v>
      </c>
      <c r="N226" s="286" t="s">
        <v>42</v>
      </c>
      <c r="O226" s="91"/>
      <c r="P226" s="239">
        <f>O226*H226</f>
        <v>0</v>
      </c>
      <c r="Q226" s="239">
        <v>0.002</v>
      </c>
      <c r="R226" s="239">
        <f>Q226*H226</f>
        <v>0.00663</v>
      </c>
      <c r="S226" s="239">
        <v>0</v>
      </c>
      <c r="T226" s="24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1" t="s">
        <v>279</v>
      </c>
      <c r="AT226" s="241" t="s">
        <v>203</v>
      </c>
      <c r="AU226" s="241" t="s">
        <v>83</v>
      </c>
      <c r="AY226" s="17" t="s">
        <v>130</v>
      </c>
      <c r="BE226" s="242">
        <f>IF(N226="základní",J226,0)</f>
        <v>0</v>
      </c>
      <c r="BF226" s="242">
        <f>IF(N226="snížená",J226,0)</f>
        <v>0</v>
      </c>
      <c r="BG226" s="242">
        <f>IF(N226="zákl. přenesená",J226,0)</f>
        <v>0</v>
      </c>
      <c r="BH226" s="242">
        <f>IF(N226="sníž. přenesená",J226,0)</f>
        <v>0</v>
      </c>
      <c r="BI226" s="242">
        <f>IF(N226="nulová",J226,0)</f>
        <v>0</v>
      </c>
      <c r="BJ226" s="17" t="s">
        <v>83</v>
      </c>
      <c r="BK226" s="242">
        <f>ROUND(I226*H226,2)</f>
        <v>0</v>
      </c>
      <c r="BL226" s="17" t="s">
        <v>210</v>
      </c>
      <c r="BM226" s="241" t="s">
        <v>366</v>
      </c>
    </row>
    <row r="227" spans="1:51" s="13" customFormat="1" ht="12">
      <c r="A227" s="13"/>
      <c r="B227" s="243"/>
      <c r="C227" s="244"/>
      <c r="D227" s="245" t="s">
        <v>143</v>
      </c>
      <c r="E227" s="244"/>
      <c r="F227" s="247" t="s">
        <v>367</v>
      </c>
      <c r="G227" s="244"/>
      <c r="H227" s="248">
        <v>3.315</v>
      </c>
      <c r="I227" s="249"/>
      <c r="J227" s="244"/>
      <c r="K227" s="244"/>
      <c r="L227" s="250"/>
      <c r="M227" s="251"/>
      <c r="N227" s="252"/>
      <c r="O227" s="252"/>
      <c r="P227" s="252"/>
      <c r="Q227" s="252"/>
      <c r="R227" s="252"/>
      <c r="S227" s="252"/>
      <c r="T227" s="25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4" t="s">
        <v>143</v>
      </c>
      <c r="AU227" s="254" t="s">
        <v>83</v>
      </c>
      <c r="AV227" s="13" t="s">
        <v>83</v>
      </c>
      <c r="AW227" s="13" t="s">
        <v>4</v>
      </c>
      <c r="AX227" s="13" t="s">
        <v>81</v>
      </c>
      <c r="AY227" s="254" t="s">
        <v>130</v>
      </c>
    </row>
    <row r="228" spans="1:65" s="2" customFormat="1" ht="16.5" customHeight="1">
      <c r="A228" s="38"/>
      <c r="B228" s="39"/>
      <c r="C228" s="229" t="s">
        <v>368</v>
      </c>
      <c r="D228" s="229" t="s">
        <v>133</v>
      </c>
      <c r="E228" s="230" t="s">
        <v>369</v>
      </c>
      <c r="F228" s="231" t="s">
        <v>370</v>
      </c>
      <c r="G228" s="232" t="s">
        <v>298</v>
      </c>
      <c r="H228" s="233">
        <v>1</v>
      </c>
      <c r="I228" s="234"/>
      <c r="J228" s="235">
        <f>ROUND(I228*H228,2)</f>
        <v>0</v>
      </c>
      <c r="K228" s="236"/>
      <c r="L228" s="44"/>
      <c r="M228" s="237" t="s">
        <v>1</v>
      </c>
      <c r="N228" s="238" t="s">
        <v>42</v>
      </c>
      <c r="O228" s="91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1" t="s">
        <v>210</v>
      </c>
      <c r="AT228" s="241" t="s">
        <v>133</v>
      </c>
      <c r="AU228" s="241" t="s">
        <v>83</v>
      </c>
      <c r="AY228" s="17" t="s">
        <v>130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7" t="s">
        <v>83</v>
      </c>
      <c r="BK228" s="242">
        <f>ROUND(I228*H228,2)</f>
        <v>0</v>
      </c>
      <c r="BL228" s="17" t="s">
        <v>210</v>
      </c>
      <c r="BM228" s="241" t="s">
        <v>371</v>
      </c>
    </row>
    <row r="229" spans="1:65" s="2" customFormat="1" ht="21.75" customHeight="1">
      <c r="A229" s="38"/>
      <c r="B229" s="39"/>
      <c r="C229" s="229" t="s">
        <v>372</v>
      </c>
      <c r="D229" s="229" t="s">
        <v>133</v>
      </c>
      <c r="E229" s="230" t="s">
        <v>373</v>
      </c>
      <c r="F229" s="231" t="s">
        <v>374</v>
      </c>
      <c r="G229" s="232" t="s">
        <v>314</v>
      </c>
      <c r="H229" s="233">
        <v>0.007</v>
      </c>
      <c r="I229" s="234"/>
      <c r="J229" s="235">
        <f>ROUND(I229*H229,2)</f>
        <v>0</v>
      </c>
      <c r="K229" s="236"/>
      <c r="L229" s="44"/>
      <c r="M229" s="237" t="s">
        <v>1</v>
      </c>
      <c r="N229" s="238" t="s">
        <v>42</v>
      </c>
      <c r="O229" s="91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1" t="s">
        <v>210</v>
      </c>
      <c r="AT229" s="241" t="s">
        <v>133</v>
      </c>
      <c r="AU229" s="241" t="s">
        <v>83</v>
      </c>
      <c r="AY229" s="17" t="s">
        <v>130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7" t="s">
        <v>83</v>
      </c>
      <c r="BK229" s="242">
        <f>ROUND(I229*H229,2)</f>
        <v>0</v>
      </c>
      <c r="BL229" s="17" t="s">
        <v>210</v>
      </c>
      <c r="BM229" s="241" t="s">
        <v>375</v>
      </c>
    </row>
    <row r="230" spans="1:63" s="12" customFormat="1" ht="22.8" customHeight="1">
      <c r="A230" s="12"/>
      <c r="B230" s="213"/>
      <c r="C230" s="214"/>
      <c r="D230" s="215" t="s">
        <v>75</v>
      </c>
      <c r="E230" s="227" t="s">
        <v>376</v>
      </c>
      <c r="F230" s="227" t="s">
        <v>377</v>
      </c>
      <c r="G230" s="214"/>
      <c r="H230" s="214"/>
      <c r="I230" s="217"/>
      <c r="J230" s="228">
        <f>BK230</f>
        <v>0</v>
      </c>
      <c r="K230" s="214"/>
      <c r="L230" s="219"/>
      <c r="M230" s="220"/>
      <c r="N230" s="221"/>
      <c r="O230" s="221"/>
      <c r="P230" s="222">
        <f>SUM(P231:P240)</f>
        <v>0</v>
      </c>
      <c r="Q230" s="221"/>
      <c r="R230" s="222">
        <f>SUM(R231:R240)</f>
        <v>0.003484</v>
      </c>
      <c r="S230" s="221"/>
      <c r="T230" s="223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24" t="s">
        <v>83</v>
      </c>
      <c r="AT230" s="225" t="s">
        <v>75</v>
      </c>
      <c r="AU230" s="225" t="s">
        <v>81</v>
      </c>
      <c r="AY230" s="224" t="s">
        <v>130</v>
      </c>
      <c r="BK230" s="226">
        <f>SUM(BK231:BK240)</f>
        <v>0</v>
      </c>
    </row>
    <row r="231" spans="1:65" s="2" customFormat="1" ht="16.5" customHeight="1">
      <c r="A231" s="38"/>
      <c r="B231" s="39"/>
      <c r="C231" s="229" t="s">
        <v>378</v>
      </c>
      <c r="D231" s="229" t="s">
        <v>133</v>
      </c>
      <c r="E231" s="230" t="s">
        <v>379</v>
      </c>
      <c r="F231" s="231" t="s">
        <v>380</v>
      </c>
      <c r="G231" s="232" t="s">
        <v>147</v>
      </c>
      <c r="H231" s="233">
        <v>1</v>
      </c>
      <c r="I231" s="234"/>
      <c r="J231" s="235">
        <f>ROUND(I231*H231,2)</f>
        <v>0</v>
      </c>
      <c r="K231" s="236"/>
      <c r="L231" s="44"/>
      <c r="M231" s="237" t="s">
        <v>1</v>
      </c>
      <c r="N231" s="238" t="s">
        <v>42</v>
      </c>
      <c r="O231" s="91"/>
      <c r="P231" s="239">
        <f>O231*H231</f>
        <v>0</v>
      </c>
      <c r="Q231" s="239">
        <v>0.00126</v>
      </c>
      <c r="R231" s="239">
        <f>Q231*H231</f>
        <v>0.00126</v>
      </c>
      <c r="S231" s="239">
        <v>0</v>
      </c>
      <c r="T231" s="24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1" t="s">
        <v>137</v>
      </c>
      <c r="AT231" s="241" t="s">
        <v>133</v>
      </c>
      <c r="AU231" s="241" t="s">
        <v>83</v>
      </c>
      <c r="AY231" s="17" t="s">
        <v>130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7" t="s">
        <v>83</v>
      </c>
      <c r="BK231" s="242">
        <f>ROUND(I231*H231,2)</f>
        <v>0</v>
      </c>
      <c r="BL231" s="17" t="s">
        <v>137</v>
      </c>
      <c r="BM231" s="241" t="s">
        <v>381</v>
      </c>
    </row>
    <row r="232" spans="1:65" s="2" customFormat="1" ht="16.5" customHeight="1">
      <c r="A232" s="38"/>
      <c r="B232" s="39"/>
      <c r="C232" s="229" t="s">
        <v>382</v>
      </c>
      <c r="D232" s="229" t="s">
        <v>133</v>
      </c>
      <c r="E232" s="230" t="s">
        <v>383</v>
      </c>
      <c r="F232" s="231" t="s">
        <v>384</v>
      </c>
      <c r="G232" s="232" t="s">
        <v>147</v>
      </c>
      <c r="H232" s="233">
        <v>1.1</v>
      </c>
      <c r="I232" s="234"/>
      <c r="J232" s="235">
        <f>ROUND(I232*H232,2)</f>
        <v>0</v>
      </c>
      <c r="K232" s="236"/>
      <c r="L232" s="44"/>
      <c r="M232" s="237" t="s">
        <v>1</v>
      </c>
      <c r="N232" s="238" t="s">
        <v>42</v>
      </c>
      <c r="O232" s="91"/>
      <c r="P232" s="239">
        <f>O232*H232</f>
        <v>0</v>
      </c>
      <c r="Q232" s="239">
        <v>0.00029</v>
      </c>
      <c r="R232" s="239">
        <f>Q232*H232</f>
        <v>0.000319</v>
      </c>
      <c r="S232" s="239">
        <v>0</v>
      </c>
      <c r="T232" s="24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1" t="s">
        <v>210</v>
      </c>
      <c r="AT232" s="241" t="s">
        <v>133</v>
      </c>
      <c r="AU232" s="241" t="s">
        <v>83</v>
      </c>
      <c r="AY232" s="17" t="s">
        <v>130</v>
      </c>
      <c r="BE232" s="242">
        <f>IF(N232="základní",J232,0)</f>
        <v>0</v>
      </c>
      <c r="BF232" s="242">
        <f>IF(N232="snížená",J232,0)</f>
        <v>0</v>
      </c>
      <c r="BG232" s="242">
        <f>IF(N232="zákl. přenesená",J232,0)</f>
        <v>0</v>
      </c>
      <c r="BH232" s="242">
        <f>IF(N232="sníž. přenesená",J232,0)</f>
        <v>0</v>
      </c>
      <c r="BI232" s="242">
        <f>IF(N232="nulová",J232,0)</f>
        <v>0</v>
      </c>
      <c r="BJ232" s="17" t="s">
        <v>83</v>
      </c>
      <c r="BK232" s="242">
        <f>ROUND(I232*H232,2)</f>
        <v>0</v>
      </c>
      <c r="BL232" s="17" t="s">
        <v>210</v>
      </c>
      <c r="BM232" s="241" t="s">
        <v>385</v>
      </c>
    </row>
    <row r="233" spans="1:65" s="2" customFormat="1" ht="16.5" customHeight="1">
      <c r="A233" s="38"/>
      <c r="B233" s="39"/>
      <c r="C233" s="229" t="s">
        <v>386</v>
      </c>
      <c r="D233" s="229" t="s">
        <v>133</v>
      </c>
      <c r="E233" s="230" t="s">
        <v>387</v>
      </c>
      <c r="F233" s="231" t="s">
        <v>388</v>
      </c>
      <c r="G233" s="232" t="s">
        <v>147</v>
      </c>
      <c r="H233" s="233">
        <v>3.5</v>
      </c>
      <c r="I233" s="234"/>
      <c r="J233" s="235">
        <f>ROUND(I233*H233,2)</f>
        <v>0</v>
      </c>
      <c r="K233" s="236"/>
      <c r="L233" s="44"/>
      <c r="M233" s="237" t="s">
        <v>1</v>
      </c>
      <c r="N233" s="238" t="s">
        <v>42</v>
      </c>
      <c r="O233" s="91"/>
      <c r="P233" s="239">
        <f>O233*H233</f>
        <v>0</v>
      </c>
      <c r="Q233" s="239">
        <v>0.00035</v>
      </c>
      <c r="R233" s="239">
        <f>Q233*H233</f>
        <v>0.001225</v>
      </c>
      <c r="S233" s="239">
        <v>0</v>
      </c>
      <c r="T233" s="24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1" t="s">
        <v>210</v>
      </c>
      <c r="AT233" s="241" t="s">
        <v>133</v>
      </c>
      <c r="AU233" s="241" t="s">
        <v>83</v>
      </c>
      <c r="AY233" s="17" t="s">
        <v>130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7" t="s">
        <v>83</v>
      </c>
      <c r="BK233" s="242">
        <f>ROUND(I233*H233,2)</f>
        <v>0</v>
      </c>
      <c r="BL233" s="17" t="s">
        <v>210</v>
      </c>
      <c r="BM233" s="241" t="s">
        <v>389</v>
      </c>
    </row>
    <row r="234" spans="1:65" s="2" customFormat="1" ht="16.5" customHeight="1">
      <c r="A234" s="38"/>
      <c r="B234" s="39"/>
      <c r="C234" s="229" t="s">
        <v>390</v>
      </c>
      <c r="D234" s="229" t="s">
        <v>133</v>
      </c>
      <c r="E234" s="230" t="s">
        <v>391</v>
      </c>
      <c r="F234" s="231" t="s">
        <v>392</v>
      </c>
      <c r="G234" s="232" t="s">
        <v>136</v>
      </c>
      <c r="H234" s="233">
        <v>1</v>
      </c>
      <c r="I234" s="234"/>
      <c r="J234" s="235">
        <f>ROUND(I234*H234,2)</f>
        <v>0</v>
      </c>
      <c r="K234" s="236"/>
      <c r="L234" s="44"/>
      <c r="M234" s="237" t="s">
        <v>1</v>
      </c>
      <c r="N234" s="238" t="s">
        <v>42</v>
      </c>
      <c r="O234" s="91"/>
      <c r="P234" s="239">
        <f>O234*H234</f>
        <v>0</v>
      </c>
      <c r="Q234" s="239">
        <v>0.00034</v>
      </c>
      <c r="R234" s="239">
        <f>Q234*H234</f>
        <v>0.00034</v>
      </c>
      <c r="S234" s="239">
        <v>0</v>
      </c>
      <c r="T234" s="24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1" t="s">
        <v>210</v>
      </c>
      <c r="AT234" s="241" t="s">
        <v>133</v>
      </c>
      <c r="AU234" s="241" t="s">
        <v>83</v>
      </c>
      <c r="AY234" s="17" t="s">
        <v>130</v>
      </c>
      <c r="BE234" s="242">
        <f>IF(N234="základní",J234,0)</f>
        <v>0</v>
      </c>
      <c r="BF234" s="242">
        <f>IF(N234="snížená",J234,0)</f>
        <v>0</v>
      </c>
      <c r="BG234" s="242">
        <f>IF(N234="zákl. přenesená",J234,0)</f>
        <v>0</v>
      </c>
      <c r="BH234" s="242">
        <f>IF(N234="sníž. přenesená",J234,0)</f>
        <v>0</v>
      </c>
      <c r="BI234" s="242">
        <f>IF(N234="nulová",J234,0)</f>
        <v>0</v>
      </c>
      <c r="BJ234" s="17" t="s">
        <v>83</v>
      </c>
      <c r="BK234" s="242">
        <f>ROUND(I234*H234,2)</f>
        <v>0</v>
      </c>
      <c r="BL234" s="17" t="s">
        <v>210</v>
      </c>
      <c r="BM234" s="241" t="s">
        <v>393</v>
      </c>
    </row>
    <row r="235" spans="1:65" s="2" customFormat="1" ht="16.5" customHeight="1">
      <c r="A235" s="38"/>
      <c r="B235" s="39"/>
      <c r="C235" s="229" t="s">
        <v>394</v>
      </c>
      <c r="D235" s="229" t="s">
        <v>133</v>
      </c>
      <c r="E235" s="230" t="s">
        <v>395</v>
      </c>
      <c r="F235" s="231" t="s">
        <v>396</v>
      </c>
      <c r="G235" s="232" t="s">
        <v>136</v>
      </c>
      <c r="H235" s="233">
        <v>1</v>
      </c>
      <c r="I235" s="234"/>
      <c r="J235" s="235">
        <f>ROUND(I235*H235,2)</f>
        <v>0</v>
      </c>
      <c r="K235" s="236"/>
      <c r="L235" s="44"/>
      <c r="M235" s="237" t="s">
        <v>1</v>
      </c>
      <c r="N235" s="238" t="s">
        <v>42</v>
      </c>
      <c r="O235" s="91"/>
      <c r="P235" s="239">
        <f>O235*H235</f>
        <v>0</v>
      </c>
      <c r="Q235" s="239">
        <v>0.00034</v>
      </c>
      <c r="R235" s="239">
        <f>Q235*H235</f>
        <v>0.00034</v>
      </c>
      <c r="S235" s="239">
        <v>0</v>
      </c>
      <c r="T235" s="24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1" t="s">
        <v>210</v>
      </c>
      <c r="AT235" s="241" t="s">
        <v>133</v>
      </c>
      <c r="AU235" s="241" t="s">
        <v>83</v>
      </c>
      <c r="AY235" s="17" t="s">
        <v>130</v>
      </c>
      <c r="BE235" s="242">
        <f>IF(N235="základní",J235,0)</f>
        <v>0</v>
      </c>
      <c r="BF235" s="242">
        <f>IF(N235="snížená",J235,0)</f>
        <v>0</v>
      </c>
      <c r="BG235" s="242">
        <f>IF(N235="zákl. přenesená",J235,0)</f>
        <v>0</v>
      </c>
      <c r="BH235" s="242">
        <f>IF(N235="sníž. přenesená",J235,0)</f>
        <v>0</v>
      </c>
      <c r="BI235" s="242">
        <f>IF(N235="nulová",J235,0)</f>
        <v>0</v>
      </c>
      <c r="BJ235" s="17" t="s">
        <v>83</v>
      </c>
      <c r="BK235" s="242">
        <f>ROUND(I235*H235,2)</f>
        <v>0</v>
      </c>
      <c r="BL235" s="17" t="s">
        <v>210</v>
      </c>
      <c r="BM235" s="241" t="s">
        <v>397</v>
      </c>
    </row>
    <row r="236" spans="1:65" s="2" customFormat="1" ht="16.5" customHeight="1">
      <c r="A236" s="38"/>
      <c r="B236" s="39"/>
      <c r="C236" s="229" t="s">
        <v>398</v>
      </c>
      <c r="D236" s="229" t="s">
        <v>133</v>
      </c>
      <c r="E236" s="230" t="s">
        <v>399</v>
      </c>
      <c r="F236" s="231" t="s">
        <v>400</v>
      </c>
      <c r="G236" s="232" t="s">
        <v>147</v>
      </c>
      <c r="H236" s="233">
        <v>5.6</v>
      </c>
      <c r="I236" s="234"/>
      <c r="J236" s="235">
        <f>ROUND(I236*H236,2)</f>
        <v>0</v>
      </c>
      <c r="K236" s="236"/>
      <c r="L236" s="44"/>
      <c r="M236" s="237" t="s">
        <v>1</v>
      </c>
      <c r="N236" s="238" t="s">
        <v>42</v>
      </c>
      <c r="O236" s="91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1" t="s">
        <v>210</v>
      </c>
      <c r="AT236" s="241" t="s">
        <v>133</v>
      </c>
      <c r="AU236" s="241" t="s">
        <v>83</v>
      </c>
      <c r="AY236" s="17" t="s">
        <v>130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7" t="s">
        <v>83</v>
      </c>
      <c r="BK236" s="242">
        <f>ROUND(I236*H236,2)</f>
        <v>0</v>
      </c>
      <c r="BL236" s="17" t="s">
        <v>210</v>
      </c>
      <c r="BM236" s="241" t="s">
        <v>401</v>
      </c>
    </row>
    <row r="237" spans="1:51" s="13" customFormat="1" ht="12">
      <c r="A237" s="13"/>
      <c r="B237" s="243"/>
      <c r="C237" s="244"/>
      <c r="D237" s="245" t="s">
        <v>143</v>
      </c>
      <c r="E237" s="246" t="s">
        <v>1</v>
      </c>
      <c r="F237" s="247" t="s">
        <v>402</v>
      </c>
      <c r="G237" s="244"/>
      <c r="H237" s="248">
        <v>5.6</v>
      </c>
      <c r="I237" s="249"/>
      <c r="J237" s="244"/>
      <c r="K237" s="244"/>
      <c r="L237" s="250"/>
      <c r="M237" s="251"/>
      <c r="N237" s="252"/>
      <c r="O237" s="252"/>
      <c r="P237" s="252"/>
      <c r="Q237" s="252"/>
      <c r="R237" s="252"/>
      <c r="S237" s="252"/>
      <c r="T237" s="25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4" t="s">
        <v>143</v>
      </c>
      <c r="AU237" s="254" t="s">
        <v>83</v>
      </c>
      <c r="AV237" s="13" t="s">
        <v>83</v>
      </c>
      <c r="AW237" s="13" t="s">
        <v>32</v>
      </c>
      <c r="AX237" s="13" t="s">
        <v>81</v>
      </c>
      <c r="AY237" s="254" t="s">
        <v>130</v>
      </c>
    </row>
    <row r="238" spans="1:65" s="2" customFormat="1" ht="16.5" customHeight="1">
      <c r="A238" s="38"/>
      <c r="B238" s="39"/>
      <c r="C238" s="229" t="s">
        <v>403</v>
      </c>
      <c r="D238" s="229" t="s">
        <v>133</v>
      </c>
      <c r="E238" s="230" t="s">
        <v>404</v>
      </c>
      <c r="F238" s="231" t="s">
        <v>405</v>
      </c>
      <c r="G238" s="232" t="s">
        <v>298</v>
      </c>
      <c r="H238" s="233">
        <v>1</v>
      </c>
      <c r="I238" s="234"/>
      <c r="J238" s="235">
        <f>ROUND(I238*H238,2)</f>
        <v>0</v>
      </c>
      <c r="K238" s="236"/>
      <c r="L238" s="44"/>
      <c r="M238" s="237" t="s">
        <v>1</v>
      </c>
      <c r="N238" s="238" t="s">
        <v>42</v>
      </c>
      <c r="O238" s="91"/>
      <c r="P238" s="239">
        <f>O238*H238</f>
        <v>0</v>
      </c>
      <c r="Q238" s="239">
        <v>0</v>
      </c>
      <c r="R238" s="239">
        <f>Q238*H238</f>
        <v>0</v>
      </c>
      <c r="S238" s="239">
        <v>0</v>
      </c>
      <c r="T238" s="24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1" t="s">
        <v>210</v>
      </c>
      <c r="AT238" s="241" t="s">
        <v>133</v>
      </c>
      <c r="AU238" s="241" t="s">
        <v>83</v>
      </c>
      <c r="AY238" s="17" t="s">
        <v>130</v>
      </c>
      <c r="BE238" s="242">
        <f>IF(N238="základní",J238,0)</f>
        <v>0</v>
      </c>
      <c r="BF238" s="242">
        <f>IF(N238="snížená",J238,0)</f>
        <v>0</v>
      </c>
      <c r="BG238" s="242">
        <f>IF(N238="zákl. přenesená",J238,0)</f>
        <v>0</v>
      </c>
      <c r="BH238" s="242">
        <f>IF(N238="sníž. přenesená",J238,0)</f>
        <v>0</v>
      </c>
      <c r="BI238" s="242">
        <f>IF(N238="nulová",J238,0)</f>
        <v>0</v>
      </c>
      <c r="BJ238" s="17" t="s">
        <v>83</v>
      </c>
      <c r="BK238" s="242">
        <f>ROUND(I238*H238,2)</f>
        <v>0</v>
      </c>
      <c r="BL238" s="17" t="s">
        <v>210</v>
      </c>
      <c r="BM238" s="241" t="s">
        <v>406</v>
      </c>
    </row>
    <row r="239" spans="1:65" s="2" customFormat="1" ht="16.5" customHeight="1">
      <c r="A239" s="38"/>
      <c r="B239" s="39"/>
      <c r="C239" s="229" t="s">
        <v>407</v>
      </c>
      <c r="D239" s="229" t="s">
        <v>133</v>
      </c>
      <c r="E239" s="230" t="s">
        <v>408</v>
      </c>
      <c r="F239" s="231" t="s">
        <v>409</v>
      </c>
      <c r="G239" s="232" t="s">
        <v>298</v>
      </c>
      <c r="H239" s="233">
        <v>1</v>
      </c>
      <c r="I239" s="234"/>
      <c r="J239" s="235">
        <f>ROUND(I239*H239,2)</f>
        <v>0</v>
      </c>
      <c r="K239" s="236"/>
      <c r="L239" s="44"/>
      <c r="M239" s="237" t="s">
        <v>1</v>
      </c>
      <c r="N239" s="238" t="s">
        <v>42</v>
      </c>
      <c r="O239" s="91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1" t="s">
        <v>210</v>
      </c>
      <c r="AT239" s="241" t="s">
        <v>133</v>
      </c>
      <c r="AU239" s="241" t="s">
        <v>83</v>
      </c>
      <c r="AY239" s="17" t="s">
        <v>130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7" t="s">
        <v>83</v>
      </c>
      <c r="BK239" s="242">
        <f>ROUND(I239*H239,2)</f>
        <v>0</v>
      </c>
      <c r="BL239" s="17" t="s">
        <v>210</v>
      </c>
      <c r="BM239" s="241" t="s">
        <v>410</v>
      </c>
    </row>
    <row r="240" spans="1:65" s="2" customFormat="1" ht="21.75" customHeight="1">
      <c r="A240" s="38"/>
      <c r="B240" s="39"/>
      <c r="C240" s="229" t="s">
        <v>411</v>
      </c>
      <c r="D240" s="229" t="s">
        <v>133</v>
      </c>
      <c r="E240" s="230" t="s">
        <v>412</v>
      </c>
      <c r="F240" s="231" t="s">
        <v>413</v>
      </c>
      <c r="G240" s="232" t="s">
        <v>314</v>
      </c>
      <c r="H240" s="233">
        <v>0.002</v>
      </c>
      <c r="I240" s="234"/>
      <c r="J240" s="235">
        <f>ROUND(I240*H240,2)</f>
        <v>0</v>
      </c>
      <c r="K240" s="236"/>
      <c r="L240" s="44"/>
      <c r="M240" s="237" t="s">
        <v>1</v>
      </c>
      <c r="N240" s="238" t="s">
        <v>42</v>
      </c>
      <c r="O240" s="91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1" t="s">
        <v>210</v>
      </c>
      <c r="AT240" s="241" t="s">
        <v>133</v>
      </c>
      <c r="AU240" s="241" t="s">
        <v>83</v>
      </c>
      <c r="AY240" s="17" t="s">
        <v>130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7" t="s">
        <v>83</v>
      </c>
      <c r="BK240" s="242">
        <f>ROUND(I240*H240,2)</f>
        <v>0</v>
      </c>
      <c r="BL240" s="17" t="s">
        <v>210</v>
      </c>
      <c r="BM240" s="241" t="s">
        <v>414</v>
      </c>
    </row>
    <row r="241" spans="1:63" s="12" customFormat="1" ht="22.8" customHeight="1">
      <c r="A241" s="12"/>
      <c r="B241" s="213"/>
      <c r="C241" s="214"/>
      <c r="D241" s="215" t="s">
        <v>75</v>
      </c>
      <c r="E241" s="227" t="s">
        <v>415</v>
      </c>
      <c r="F241" s="227" t="s">
        <v>416</v>
      </c>
      <c r="G241" s="214"/>
      <c r="H241" s="214"/>
      <c r="I241" s="217"/>
      <c r="J241" s="228">
        <f>BK241</f>
        <v>0</v>
      </c>
      <c r="K241" s="214"/>
      <c r="L241" s="219"/>
      <c r="M241" s="220"/>
      <c r="N241" s="221"/>
      <c r="O241" s="221"/>
      <c r="P241" s="222">
        <f>SUM(P242:P250)</f>
        <v>0</v>
      </c>
      <c r="Q241" s="221"/>
      <c r="R241" s="222">
        <f>SUM(R242:R250)</f>
        <v>0.00966</v>
      </c>
      <c r="S241" s="221"/>
      <c r="T241" s="223">
        <f>SUM(T242:T250)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4" t="s">
        <v>83</v>
      </c>
      <c r="AT241" s="225" t="s">
        <v>75</v>
      </c>
      <c r="AU241" s="225" t="s">
        <v>81</v>
      </c>
      <c r="AY241" s="224" t="s">
        <v>130</v>
      </c>
      <c r="BK241" s="226">
        <f>SUM(BK242:BK250)</f>
        <v>0</v>
      </c>
    </row>
    <row r="242" spans="1:65" s="2" customFormat="1" ht="21.75" customHeight="1">
      <c r="A242" s="38"/>
      <c r="B242" s="39"/>
      <c r="C242" s="229" t="s">
        <v>417</v>
      </c>
      <c r="D242" s="229" t="s">
        <v>133</v>
      </c>
      <c r="E242" s="230" t="s">
        <v>418</v>
      </c>
      <c r="F242" s="231" t="s">
        <v>419</v>
      </c>
      <c r="G242" s="232" t="s">
        <v>147</v>
      </c>
      <c r="H242" s="233">
        <v>9</v>
      </c>
      <c r="I242" s="234"/>
      <c r="J242" s="235">
        <f>ROUND(I242*H242,2)</f>
        <v>0</v>
      </c>
      <c r="K242" s="236"/>
      <c r="L242" s="44"/>
      <c r="M242" s="237" t="s">
        <v>1</v>
      </c>
      <c r="N242" s="238" t="s">
        <v>42</v>
      </c>
      <c r="O242" s="91"/>
      <c r="P242" s="239">
        <f>O242*H242</f>
        <v>0</v>
      </c>
      <c r="Q242" s="239">
        <v>0.0004</v>
      </c>
      <c r="R242" s="239">
        <f>Q242*H242</f>
        <v>0.0036000000000000003</v>
      </c>
      <c r="S242" s="239">
        <v>0</v>
      </c>
      <c r="T242" s="24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1" t="s">
        <v>210</v>
      </c>
      <c r="AT242" s="241" t="s">
        <v>133</v>
      </c>
      <c r="AU242" s="241" t="s">
        <v>83</v>
      </c>
      <c r="AY242" s="17" t="s">
        <v>130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7" t="s">
        <v>83</v>
      </c>
      <c r="BK242" s="242">
        <f>ROUND(I242*H242,2)</f>
        <v>0</v>
      </c>
      <c r="BL242" s="17" t="s">
        <v>210</v>
      </c>
      <c r="BM242" s="241" t="s">
        <v>420</v>
      </c>
    </row>
    <row r="243" spans="1:65" s="2" customFormat="1" ht="21.75" customHeight="1">
      <c r="A243" s="38"/>
      <c r="B243" s="39"/>
      <c r="C243" s="229" t="s">
        <v>421</v>
      </c>
      <c r="D243" s="229" t="s">
        <v>133</v>
      </c>
      <c r="E243" s="230" t="s">
        <v>422</v>
      </c>
      <c r="F243" s="231" t="s">
        <v>423</v>
      </c>
      <c r="G243" s="232" t="s">
        <v>147</v>
      </c>
      <c r="H243" s="233">
        <v>4</v>
      </c>
      <c r="I243" s="234"/>
      <c r="J243" s="235">
        <f>ROUND(I243*H243,2)</f>
        <v>0</v>
      </c>
      <c r="K243" s="236"/>
      <c r="L243" s="44"/>
      <c r="M243" s="237" t="s">
        <v>1</v>
      </c>
      <c r="N243" s="238" t="s">
        <v>42</v>
      </c>
      <c r="O243" s="91"/>
      <c r="P243" s="239">
        <f>O243*H243</f>
        <v>0</v>
      </c>
      <c r="Q243" s="239">
        <v>5E-05</v>
      </c>
      <c r="R243" s="239">
        <f>Q243*H243</f>
        <v>0.0002</v>
      </c>
      <c r="S243" s="239">
        <v>0</v>
      </c>
      <c r="T243" s="24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1" t="s">
        <v>210</v>
      </c>
      <c r="AT243" s="241" t="s">
        <v>133</v>
      </c>
      <c r="AU243" s="241" t="s">
        <v>83</v>
      </c>
      <c r="AY243" s="17" t="s">
        <v>130</v>
      </c>
      <c r="BE243" s="242">
        <f>IF(N243="základní",J243,0)</f>
        <v>0</v>
      </c>
      <c r="BF243" s="242">
        <f>IF(N243="snížená",J243,0)</f>
        <v>0</v>
      </c>
      <c r="BG243" s="242">
        <f>IF(N243="zákl. přenesená",J243,0)</f>
        <v>0</v>
      </c>
      <c r="BH243" s="242">
        <f>IF(N243="sníž. přenesená",J243,0)</f>
        <v>0</v>
      </c>
      <c r="BI243" s="242">
        <f>IF(N243="nulová",J243,0)</f>
        <v>0</v>
      </c>
      <c r="BJ243" s="17" t="s">
        <v>83</v>
      </c>
      <c r="BK243" s="242">
        <f>ROUND(I243*H243,2)</f>
        <v>0</v>
      </c>
      <c r="BL243" s="17" t="s">
        <v>210</v>
      </c>
      <c r="BM243" s="241" t="s">
        <v>424</v>
      </c>
    </row>
    <row r="244" spans="1:65" s="2" customFormat="1" ht="21.75" customHeight="1">
      <c r="A244" s="38"/>
      <c r="B244" s="39"/>
      <c r="C244" s="229" t="s">
        <v>425</v>
      </c>
      <c r="D244" s="229" t="s">
        <v>133</v>
      </c>
      <c r="E244" s="230" t="s">
        <v>426</v>
      </c>
      <c r="F244" s="231" t="s">
        <v>427</v>
      </c>
      <c r="G244" s="232" t="s">
        <v>147</v>
      </c>
      <c r="H244" s="233">
        <v>5</v>
      </c>
      <c r="I244" s="234"/>
      <c r="J244" s="235">
        <f>ROUND(I244*H244,2)</f>
        <v>0</v>
      </c>
      <c r="K244" s="236"/>
      <c r="L244" s="44"/>
      <c r="M244" s="237" t="s">
        <v>1</v>
      </c>
      <c r="N244" s="238" t="s">
        <v>42</v>
      </c>
      <c r="O244" s="91"/>
      <c r="P244" s="239">
        <f>O244*H244</f>
        <v>0</v>
      </c>
      <c r="Q244" s="239">
        <v>7E-05</v>
      </c>
      <c r="R244" s="239">
        <f>Q244*H244</f>
        <v>0.00034999999999999994</v>
      </c>
      <c r="S244" s="239">
        <v>0</v>
      </c>
      <c r="T244" s="24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1" t="s">
        <v>210</v>
      </c>
      <c r="AT244" s="241" t="s">
        <v>133</v>
      </c>
      <c r="AU244" s="241" t="s">
        <v>83</v>
      </c>
      <c r="AY244" s="17" t="s">
        <v>130</v>
      </c>
      <c r="BE244" s="242">
        <f>IF(N244="základní",J244,0)</f>
        <v>0</v>
      </c>
      <c r="BF244" s="242">
        <f>IF(N244="snížená",J244,0)</f>
        <v>0</v>
      </c>
      <c r="BG244" s="242">
        <f>IF(N244="zákl. přenesená",J244,0)</f>
        <v>0</v>
      </c>
      <c r="BH244" s="242">
        <f>IF(N244="sníž. přenesená",J244,0)</f>
        <v>0</v>
      </c>
      <c r="BI244" s="242">
        <f>IF(N244="nulová",J244,0)</f>
        <v>0</v>
      </c>
      <c r="BJ244" s="17" t="s">
        <v>83</v>
      </c>
      <c r="BK244" s="242">
        <f>ROUND(I244*H244,2)</f>
        <v>0</v>
      </c>
      <c r="BL244" s="17" t="s">
        <v>210</v>
      </c>
      <c r="BM244" s="241" t="s">
        <v>428</v>
      </c>
    </row>
    <row r="245" spans="1:65" s="2" customFormat="1" ht="16.5" customHeight="1">
      <c r="A245" s="38"/>
      <c r="B245" s="39"/>
      <c r="C245" s="229" t="s">
        <v>429</v>
      </c>
      <c r="D245" s="229" t="s">
        <v>133</v>
      </c>
      <c r="E245" s="230" t="s">
        <v>430</v>
      </c>
      <c r="F245" s="231" t="s">
        <v>431</v>
      </c>
      <c r="G245" s="232" t="s">
        <v>136</v>
      </c>
      <c r="H245" s="233">
        <v>3</v>
      </c>
      <c r="I245" s="234"/>
      <c r="J245" s="235">
        <f>ROUND(I245*H245,2)</f>
        <v>0</v>
      </c>
      <c r="K245" s="236"/>
      <c r="L245" s="44"/>
      <c r="M245" s="237" t="s">
        <v>1</v>
      </c>
      <c r="N245" s="238" t="s">
        <v>42</v>
      </c>
      <c r="O245" s="91"/>
      <c r="P245" s="239">
        <f>O245*H245</f>
        <v>0</v>
      </c>
      <c r="Q245" s="239">
        <v>0.0006</v>
      </c>
      <c r="R245" s="239">
        <f>Q245*H245</f>
        <v>0.0018</v>
      </c>
      <c r="S245" s="239">
        <v>0</v>
      </c>
      <c r="T245" s="24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1" t="s">
        <v>210</v>
      </c>
      <c r="AT245" s="241" t="s">
        <v>133</v>
      </c>
      <c r="AU245" s="241" t="s">
        <v>83</v>
      </c>
      <c r="AY245" s="17" t="s">
        <v>130</v>
      </c>
      <c r="BE245" s="242">
        <f>IF(N245="základní",J245,0)</f>
        <v>0</v>
      </c>
      <c r="BF245" s="242">
        <f>IF(N245="snížená",J245,0)</f>
        <v>0</v>
      </c>
      <c r="BG245" s="242">
        <f>IF(N245="zákl. přenesená",J245,0)</f>
        <v>0</v>
      </c>
      <c r="BH245" s="242">
        <f>IF(N245="sníž. přenesená",J245,0)</f>
        <v>0</v>
      </c>
      <c r="BI245" s="242">
        <f>IF(N245="nulová",J245,0)</f>
        <v>0</v>
      </c>
      <c r="BJ245" s="17" t="s">
        <v>83</v>
      </c>
      <c r="BK245" s="242">
        <f>ROUND(I245*H245,2)</f>
        <v>0</v>
      </c>
      <c r="BL245" s="17" t="s">
        <v>210</v>
      </c>
      <c r="BM245" s="241" t="s">
        <v>432</v>
      </c>
    </row>
    <row r="246" spans="1:65" s="2" customFormat="1" ht="21.75" customHeight="1">
      <c r="A246" s="38"/>
      <c r="B246" s="39"/>
      <c r="C246" s="229" t="s">
        <v>433</v>
      </c>
      <c r="D246" s="229" t="s">
        <v>133</v>
      </c>
      <c r="E246" s="230" t="s">
        <v>434</v>
      </c>
      <c r="F246" s="231" t="s">
        <v>435</v>
      </c>
      <c r="G246" s="232" t="s">
        <v>147</v>
      </c>
      <c r="H246" s="233">
        <v>9</v>
      </c>
      <c r="I246" s="234"/>
      <c r="J246" s="235">
        <f>ROUND(I246*H246,2)</f>
        <v>0</v>
      </c>
      <c r="K246" s="236"/>
      <c r="L246" s="44"/>
      <c r="M246" s="237" t="s">
        <v>1</v>
      </c>
      <c r="N246" s="238" t="s">
        <v>42</v>
      </c>
      <c r="O246" s="91"/>
      <c r="P246" s="239">
        <f>O246*H246</f>
        <v>0</v>
      </c>
      <c r="Q246" s="239">
        <v>0.0004</v>
      </c>
      <c r="R246" s="239">
        <f>Q246*H246</f>
        <v>0.0036000000000000003</v>
      </c>
      <c r="S246" s="239">
        <v>0</v>
      </c>
      <c r="T246" s="24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1" t="s">
        <v>210</v>
      </c>
      <c r="AT246" s="241" t="s">
        <v>133</v>
      </c>
      <c r="AU246" s="241" t="s">
        <v>83</v>
      </c>
      <c r="AY246" s="17" t="s">
        <v>130</v>
      </c>
      <c r="BE246" s="242">
        <f>IF(N246="základní",J246,0)</f>
        <v>0</v>
      </c>
      <c r="BF246" s="242">
        <f>IF(N246="snížená",J246,0)</f>
        <v>0</v>
      </c>
      <c r="BG246" s="242">
        <f>IF(N246="zákl. přenesená",J246,0)</f>
        <v>0</v>
      </c>
      <c r="BH246" s="242">
        <f>IF(N246="sníž. přenesená",J246,0)</f>
        <v>0</v>
      </c>
      <c r="BI246" s="242">
        <f>IF(N246="nulová",J246,0)</f>
        <v>0</v>
      </c>
      <c r="BJ246" s="17" t="s">
        <v>83</v>
      </c>
      <c r="BK246" s="242">
        <f>ROUND(I246*H246,2)</f>
        <v>0</v>
      </c>
      <c r="BL246" s="17" t="s">
        <v>210</v>
      </c>
      <c r="BM246" s="241" t="s">
        <v>436</v>
      </c>
    </row>
    <row r="247" spans="1:65" s="2" customFormat="1" ht="16.5" customHeight="1">
      <c r="A247" s="38"/>
      <c r="B247" s="39"/>
      <c r="C247" s="229" t="s">
        <v>437</v>
      </c>
      <c r="D247" s="229" t="s">
        <v>133</v>
      </c>
      <c r="E247" s="230" t="s">
        <v>438</v>
      </c>
      <c r="F247" s="231" t="s">
        <v>439</v>
      </c>
      <c r="G247" s="232" t="s">
        <v>147</v>
      </c>
      <c r="H247" s="233">
        <v>9</v>
      </c>
      <c r="I247" s="234"/>
      <c r="J247" s="235">
        <f>ROUND(I247*H247,2)</f>
        <v>0</v>
      </c>
      <c r="K247" s="236"/>
      <c r="L247" s="44"/>
      <c r="M247" s="237" t="s">
        <v>1</v>
      </c>
      <c r="N247" s="238" t="s">
        <v>42</v>
      </c>
      <c r="O247" s="91"/>
      <c r="P247" s="239">
        <f>O247*H247</f>
        <v>0</v>
      </c>
      <c r="Q247" s="239">
        <v>1E-05</v>
      </c>
      <c r="R247" s="239">
        <f>Q247*H247</f>
        <v>9E-05</v>
      </c>
      <c r="S247" s="239">
        <v>0</v>
      </c>
      <c r="T247" s="24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1" t="s">
        <v>210</v>
      </c>
      <c r="AT247" s="241" t="s">
        <v>133</v>
      </c>
      <c r="AU247" s="241" t="s">
        <v>83</v>
      </c>
      <c r="AY247" s="17" t="s">
        <v>130</v>
      </c>
      <c r="BE247" s="242">
        <f>IF(N247="základní",J247,0)</f>
        <v>0</v>
      </c>
      <c r="BF247" s="242">
        <f>IF(N247="snížená",J247,0)</f>
        <v>0</v>
      </c>
      <c r="BG247" s="242">
        <f>IF(N247="zákl. přenesená",J247,0)</f>
        <v>0</v>
      </c>
      <c r="BH247" s="242">
        <f>IF(N247="sníž. přenesená",J247,0)</f>
        <v>0</v>
      </c>
      <c r="BI247" s="242">
        <f>IF(N247="nulová",J247,0)</f>
        <v>0</v>
      </c>
      <c r="BJ247" s="17" t="s">
        <v>83</v>
      </c>
      <c r="BK247" s="242">
        <f>ROUND(I247*H247,2)</f>
        <v>0</v>
      </c>
      <c r="BL247" s="17" t="s">
        <v>210</v>
      </c>
      <c r="BM247" s="241" t="s">
        <v>440</v>
      </c>
    </row>
    <row r="248" spans="1:65" s="2" customFormat="1" ht="16.5" customHeight="1">
      <c r="A248" s="38"/>
      <c r="B248" s="39"/>
      <c r="C248" s="229" t="s">
        <v>441</v>
      </c>
      <c r="D248" s="229" t="s">
        <v>133</v>
      </c>
      <c r="E248" s="230" t="s">
        <v>442</v>
      </c>
      <c r="F248" s="231" t="s">
        <v>409</v>
      </c>
      <c r="G248" s="232" t="s">
        <v>298</v>
      </c>
      <c r="H248" s="233">
        <v>1</v>
      </c>
      <c r="I248" s="234"/>
      <c r="J248" s="235">
        <f>ROUND(I248*H248,2)</f>
        <v>0</v>
      </c>
      <c r="K248" s="236"/>
      <c r="L248" s="44"/>
      <c r="M248" s="237" t="s">
        <v>1</v>
      </c>
      <c r="N248" s="238" t="s">
        <v>42</v>
      </c>
      <c r="O248" s="91"/>
      <c r="P248" s="239">
        <f>O248*H248</f>
        <v>0</v>
      </c>
      <c r="Q248" s="239">
        <v>1E-05</v>
      </c>
      <c r="R248" s="239">
        <f>Q248*H248</f>
        <v>1E-05</v>
      </c>
      <c r="S248" s="239">
        <v>0</v>
      </c>
      <c r="T248" s="24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1" t="s">
        <v>210</v>
      </c>
      <c r="AT248" s="241" t="s">
        <v>133</v>
      </c>
      <c r="AU248" s="241" t="s">
        <v>83</v>
      </c>
      <c r="AY248" s="17" t="s">
        <v>130</v>
      </c>
      <c r="BE248" s="242">
        <f>IF(N248="základní",J248,0)</f>
        <v>0</v>
      </c>
      <c r="BF248" s="242">
        <f>IF(N248="snížená",J248,0)</f>
        <v>0</v>
      </c>
      <c r="BG248" s="242">
        <f>IF(N248="zákl. přenesená",J248,0)</f>
        <v>0</v>
      </c>
      <c r="BH248" s="242">
        <f>IF(N248="sníž. přenesená",J248,0)</f>
        <v>0</v>
      </c>
      <c r="BI248" s="242">
        <f>IF(N248="nulová",J248,0)</f>
        <v>0</v>
      </c>
      <c r="BJ248" s="17" t="s">
        <v>83</v>
      </c>
      <c r="BK248" s="242">
        <f>ROUND(I248*H248,2)</f>
        <v>0</v>
      </c>
      <c r="BL248" s="17" t="s">
        <v>210</v>
      </c>
      <c r="BM248" s="241" t="s">
        <v>443</v>
      </c>
    </row>
    <row r="249" spans="1:65" s="2" customFormat="1" ht="16.5" customHeight="1">
      <c r="A249" s="38"/>
      <c r="B249" s="39"/>
      <c r="C249" s="229" t="s">
        <v>444</v>
      </c>
      <c r="D249" s="229" t="s">
        <v>133</v>
      </c>
      <c r="E249" s="230" t="s">
        <v>445</v>
      </c>
      <c r="F249" s="231" t="s">
        <v>446</v>
      </c>
      <c r="G249" s="232" t="s">
        <v>298</v>
      </c>
      <c r="H249" s="233">
        <v>1</v>
      </c>
      <c r="I249" s="234"/>
      <c r="J249" s="235">
        <f>ROUND(I249*H249,2)</f>
        <v>0</v>
      </c>
      <c r="K249" s="236"/>
      <c r="L249" s="44"/>
      <c r="M249" s="237" t="s">
        <v>1</v>
      </c>
      <c r="N249" s="238" t="s">
        <v>42</v>
      </c>
      <c r="O249" s="91"/>
      <c r="P249" s="239">
        <f>O249*H249</f>
        <v>0</v>
      </c>
      <c r="Q249" s="239">
        <v>1E-05</v>
      </c>
      <c r="R249" s="239">
        <f>Q249*H249</f>
        <v>1E-05</v>
      </c>
      <c r="S249" s="239">
        <v>0</v>
      </c>
      <c r="T249" s="24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1" t="s">
        <v>210</v>
      </c>
      <c r="AT249" s="241" t="s">
        <v>133</v>
      </c>
      <c r="AU249" s="241" t="s">
        <v>83</v>
      </c>
      <c r="AY249" s="17" t="s">
        <v>130</v>
      </c>
      <c r="BE249" s="242">
        <f>IF(N249="základní",J249,0)</f>
        <v>0</v>
      </c>
      <c r="BF249" s="242">
        <f>IF(N249="snížená",J249,0)</f>
        <v>0</v>
      </c>
      <c r="BG249" s="242">
        <f>IF(N249="zákl. přenesená",J249,0)</f>
        <v>0</v>
      </c>
      <c r="BH249" s="242">
        <f>IF(N249="sníž. přenesená",J249,0)</f>
        <v>0</v>
      </c>
      <c r="BI249" s="242">
        <f>IF(N249="nulová",J249,0)</f>
        <v>0</v>
      </c>
      <c r="BJ249" s="17" t="s">
        <v>83</v>
      </c>
      <c r="BK249" s="242">
        <f>ROUND(I249*H249,2)</f>
        <v>0</v>
      </c>
      <c r="BL249" s="17" t="s">
        <v>210</v>
      </c>
      <c r="BM249" s="241" t="s">
        <v>447</v>
      </c>
    </row>
    <row r="250" spans="1:65" s="2" customFormat="1" ht="21.75" customHeight="1">
      <c r="A250" s="38"/>
      <c r="B250" s="39"/>
      <c r="C250" s="229" t="s">
        <v>448</v>
      </c>
      <c r="D250" s="229" t="s">
        <v>133</v>
      </c>
      <c r="E250" s="230" t="s">
        <v>449</v>
      </c>
      <c r="F250" s="231" t="s">
        <v>450</v>
      </c>
      <c r="G250" s="232" t="s">
        <v>314</v>
      </c>
      <c r="H250" s="233">
        <v>0.01</v>
      </c>
      <c r="I250" s="234"/>
      <c r="J250" s="235">
        <f>ROUND(I250*H250,2)</f>
        <v>0</v>
      </c>
      <c r="K250" s="236"/>
      <c r="L250" s="44"/>
      <c r="M250" s="237" t="s">
        <v>1</v>
      </c>
      <c r="N250" s="238" t="s">
        <v>42</v>
      </c>
      <c r="O250" s="91"/>
      <c r="P250" s="239">
        <f>O250*H250</f>
        <v>0</v>
      </c>
      <c r="Q250" s="239">
        <v>0</v>
      </c>
      <c r="R250" s="239">
        <f>Q250*H250</f>
        <v>0</v>
      </c>
      <c r="S250" s="239">
        <v>0</v>
      </c>
      <c r="T250" s="24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1" t="s">
        <v>210</v>
      </c>
      <c r="AT250" s="241" t="s">
        <v>133</v>
      </c>
      <c r="AU250" s="241" t="s">
        <v>83</v>
      </c>
      <c r="AY250" s="17" t="s">
        <v>130</v>
      </c>
      <c r="BE250" s="242">
        <f>IF(N250="základní",J250,0)</f>
        <v>0</v>
      </c>
      <c r="BF250" s="242">
        <f>IF(N250="snížená",J250,0)</f>
        <v>0</v>
      </c>
      <c r="BG250" s="242">
        <f>IF(N250="zákl. přenesená",J250,0)</f>
        <v>0</v>
      </c>
      <c r="BH250" s="242">
        <f>IF(N250="sníž. přenesená",J250,0)</f>
        <v>0</v>
      </c>
      <c r="BI250" s="242">
        <f>IF(N250="nulová",J250,0)</f>
        <v>0</v>
      </c>
      <c r="BJ250" s="17" t="s">
        <v>83</v>
      </c>
      <c r="BK250" s="242">
        <f>ROUND(I250*H250,2)</f>
        <v>0</v>
      </c>
      <c r="BL250" s="17" t="s">
        <v>210</v>
      </c>
      <c r="BM250" s="241" t="s">
        <v>451</v>
      </c>
    </row>
    <row r="251" spans="1:63" s="12" customFormat="1" ht="22.8" customHeight="1">
      <c r="A251" s="12"/>
      <c r="B251" s="213"/>
      <c r="C251" s="214"/>
      <c r="D251" s="215" t="s">
        <v>75</v>
      </c>
      <c r="E251" s="227" t="s">
        <v>452</v>
      </c>
      <c r="F251" s="227" t="s">
        <v>453</v>
      </c>
      <c r="G251" s="214"/>
      <c r="H251" s="214"/>
      <c r="I251" s="217"/>
      <c r="J251" s="228">
        <f>BK251</f>
        <v>0</v>
      </c>
      <c r="K251" s="214"/>
      <c r="L251" s="219"/>
      <c r="M251" s="220"/>
      <c r="N251" s="221"/>
      <c r="O251" s="221"/>
      <c r="P251" s="222">
        <f>SUM(P252:P268)</f>
        <v>0</v>
      </c>
      <c r="Q251" s="221"/>
      <c r="R251" s="222">
        <f>SUM(R252:R268)</f>
        <v>0.02407</v>
      </c>
      <c r="S251" s="221"/>
      <c r="T251" s="223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4" t="s">
        <v>83</v>
      </c>
      <c r="AT251" s="225" t="s">
        <v>75</v>
      </c>
      <c r="AU251" s="225" t="s">
        <v>81</v>
      </c>
      <c r="AY251" s="224" t="s">
        <v>130</v>
      </c>
      <c r="BK251" s="226">
        <f>SUM(BK252:BK268)</f>
        <v>0</v>
      </c>
    </row>
    <row r="252" spans="1:65" s="2" customFormat="1" ht="16.5" customHeight="1">
      <c r="A252" s="38"/>
      <c r="B252" s="39"/>
      <c r="C252" s="229" t="s">
        <v>454</v>
      </c>
      <c r="D252" s="229" t="s">
        <v>133</v>
      </c>
      <c r="E252" s="230" t="s">
        <v>455</v>
      </c>
      <c r="F252" s="231" t="s">
        <v>456</v>
      </c>
      <c r="G252" s="232" t="s">
        <v>222</v>
      </c>
      <c r="H252" s="233">
        <v>1</v>
      </c>
      <c r="I252" s="234"/>
      <c r="J252" s="235">
        <f>ROUND(I252*H252,2)</f>
        <v>0</v>
      </c>
      <c r="K252" s="236"/>
      <c r="L252" s="44"/>
      <c r="M252" s="237" t="s">
        <v>1</v>
      </c>
      <c r="N252" s="238" t="s">
        <v>42</v>
      </c>
      <c r="O252" s="91"/>
      <c r="P252" s="239">
        <f>O252*H252</f>
        <v>0</v>
      </c>
      <c r="Q252" s="239">
        <v>0.02407</v>
      </c>
      <c r="R252" s="239">
        <f>Q252*H252</f>
        <v>0.02407</v>
      </c>
      <c r="S252" s="239">
        <v>0</v>
      </c>
      <c r="T252" s="24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1" t="s">
        <v>210</v>
      </c>
      <c r="AT252" s="241" t="s">
        <v>133</v>
      </c>
      <c r="AU252" s="241" t="s">
        <v>83</v>
      </c>
      <c r="AY252" s="17" t="s">
        <v>130</v>
      </c>
      <c r="BE252" s="242">
        <f>IF(N252="základní",J252,0)</f>
        <v>0</v>
      </c>
      <c r="BF252" s="242">
        <f>IF(N252="snížená",J252,0)</f>
        <v>0</v>
      </c>
      <c r="BG252" s="242">
        <f>IF(N252="zákl. přenesená",J252,0)</f>
        <v>0</v>
      </c>
      <c r="BH252" s="242">
        <f>IF(N252="sníž. přenesená",J252,0)</f>
        <v>0</v>
      </c>
      <c r="BI252" s="242">
        <f>IF(N252="nulová",J252,0)</f>
        <v>0</v>
      </c>
      <c r="BJ252" s="17" t="s">
        <v>83</v>
      </c>
      <c r="BK252" s="242">
        <f>ROUND(I252*H252,2)</f>
        <v>0</v>
      </c>
      <c r="BL252" s="17" t="s">
        <v>210</v>
      </c>
      <c r="BM252" s="241" t="s">
        <v>457</v>
      </c>
    </row>
    <row r="253" spans="1:65" s="2" customFormat="1" ht="16.5" customHeight="1">
      <c r="A253" s="38"/>
      <c r="B253" s="39"/>
      <c r="C253" s="229" t="s">
        <v>458</v>
      </c>
      <c r="D253" s="229" t="s">
        <v>133</v>
      </c>
      <c r="E253" s="230" t="s">
        <v>459</v>
      </c>
      <c r="F253" s="231" t="s">
        <v>460</v>
      </c>
      <c r="G253" s="232" t="s">
        <v>222</v>
      </c>
      <c r="H253" s="233">
        <v>1</v>
      </c>
      <c r="I253" s="234"/>
      <c r="J253" s="235">
        <f>ROUND(I253*H253,2)</f>
        <v>0</v>
      </c>
      <c r="K253" s="236"/>
      <c r="L253" s="44"/>
      <c r="M253" s="237" t="s">
        <v>1</v>
      </c>
      <c r="N253" s="238" t="s">
        <v>42</v>
      </c>
      <c r="O253" s="91"/>
      <c r="P253" s="239">
        <f>O253*H253</f>
        <v>0</v>
      </c>
      <c r="Q253" s="239">
        <v>0</v>
      </c>
      <c r="R253" s="239">
        <f>Q253*H253</f>
        <v>0</v>
      </c>
      <c r="S253" s="239">
        <v>0</v>
      </c>
      <c r="T253" s="24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1" t="s">
        <v>210</v>
      </c>
      <c r="AT253" s="241" t="s">
        <v>133</v>
      </c>
      <c r="AU253" s="241" t="s">
        <v>83</v>
      </c>
      <c r="AY253" s="17" t="s">
        <v>130</v>
      </c>
      <c r="BE253" s="242">
        <f>IF(N253="základní",J253,0)</f>
        <v>0</v>
      </c>
      <c r="BF253" s="242">
        <f>IF(N253="snížená",J253,0)</f>
        <v>0</v>
      </c>
      <c r="BG253" s="242">
        <f>IF(N253="zákl. přenesená",J253,0)</f>
        <v>0</v>
      </c>
      <c r="BH253" s="242">
        <f>IF(N253="sníž. přenesená",J253,0)</f>
        <v>0</v>
      </c>
      <c r="BI253" s="242">
        <f>IF(N253="nulová",J253,0)</f>
        <v>0</v>
      </c>
      <c r="BJ253" s="17" t="s">
        <v>83</v>
      </c>
      <c r="BK253" s="242">
        <f>ROUND(I253*H253,2)</f>
        <v>0</v>
      </c>
      <c r="BL253" s="17" t="s">
        <v>210</v>
      </c>
      <c r="BM253" s="241" t="s">
        <v>461</v>
      </c>
    </row>
    <row r="254" spans="1:65" s="2" customFormat="1" ht="16.5" customHeight="1">
      <c r="A254" s="38"/>
      <c r="B254" s="39"/>
      <c r="C254" s="229" t="s">
        <v>462</v>
      </c>
      <c r="D254" s="229" t="s">
        <v>133</v>
      </c>
      <c r="E254" s="230" t="s">
        <v>463</v>
      </c>
      <c r="F254" s="231" t="s">
        <v>464</v>
      </c>
      <c r="G254" s="232" t="s">
        <v>222</v>
      </c>
      <c r="H254" s="233">
        <v>1</v>
      </c>
      <c r="I254" s="234"/>
      <c r="J254" s="235">
        <f>ROUND(I254*H254,2)</f>
        <v>0</v>
      </c>
      <c r="K254" s="236"/>
      <c r="L254" s="44"/>
      <c r="M254" s="237" t="s">
        <v>1</v>
      </c>
      <c r="N254" s="238" t="s">
        <v>42</v>
      </c>
      <c r="O254" s="91"/>
      <c r="P254" s="239">
        <f>O254*H254</f>
        <v>0</v>
      </c>
      <c r="Q254" s="239">
        <v>0</v>
      </c>
      <c r="R254" s="239">
        <f>Q254*H254</f>
        <v>0</v>
      </c>
      <c r="S254" s="239">
        <v>0</v>
      </c>
      <c r="T254" s="24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1" t="s">
        <v>210</v>
      </c>
      <c r="AT254" s="241" t="s">
        <v>133</v>
      </c>
      <c r="AU254" s="241" t="s">
        <v>83</v>
      </c>
      <c r="AY254" s="17" t="s">
        <v>130</v>
      </c>
      <c r="BE254" s="242">
        <f>IF(N254="základní",J254,0)</f>
        <v>0</v>
      </c>
      <c r="BF254" s="242">
        <f>IF(N254="snížená",J254,0)</f>
        <v>0</v>
      </c>
      <c r="BG254" s="242">
        <f>IF(N254="zákl. přenesená",J254,0)</f>
        <v>0</v>
      </c>
      <c r="BH254" s="242">
        <f>IF(N254="sníž. přenesená",J254,0)</f>
        <v>0</v>
      </c>
      <c r="BI254" s="242">
        <f>IF(N254="nulová",J254,0)</f>
        <v>0</v>
      </c>
      <c r="BJ254" s="17" t="s">
        <v>83</v>
      </c>
      <c r="BK254" s="242">
        <f>ROUND(I254*H254,2)</f>
        <v>0</v>
      </c>
      <c r="BL254" s="17" t="s">
        <v>210</v>
      </c>
      <c r="BM254" s="241" t="s">
        <v>465</v>
      </c>
    </row>
    <row r="255" spans="1:65" s="2" customFormat="1" ht="16.5" customHeight="1">
      <c r="A255" s="38"/>
      <c r="B255" s="39"/>
      <c r="C255" s="229" t="s">
        <v>466</v>
      </c>
      <c r="D255" s="229" t="s">
        <v>133</v>
      </c>
      <c r="E255" s="230" t="s">
        <v>467</v>
      </c>
      <c r="F255" s="231" t="s">
        <v>468</v>
      </c>
      <c r="G255" s="232" t="s">
        <v>136</v>
      </c>
      <c r="H255" s="233">
        <v>4</v>
      </c>
      <c r="I255" s="234"/>
      <c r="J255" s="235">
        <f>ROUND(I255*H255,2)</f>
        <v>0</v>
      </c>
      <c r="K255" s="236"/>
      <c r="L255" s="44"/>
      <c r="M255" s="237" t="s">
        <v>1</v>
      </c>
      <c r="N255" s="238" t="s">
        <v>42</v>
      </c>
      <c r="O255" s="91"/>
      <c r="P255" s="239">
        <f>O255*H255</f>
        <v>0</v>
      </c>
      <c r="Q255" s="239">
        <v>0</v>
      </c>
      <c r="R255" s="239">
        <f>Q255*H255</f>
        <v>0</v>
      </c>
      <c r="S255" s="239">
        <v>0</v>
      </c>
      <c r="T255" s="24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1" t="s">
        <v>210</v>
      </c>
      <c r="AT255" s="241" t="s">
        <v>133</v>
      </c>
      <c r="AU255" s="241" t="s">
        <v>83</v>
      </c>
      <c r="AY255" s="17" t="s">
        <v>130</v>
      </c>
      <c r="BE255" s="242">
        <f>IF(N255="základní",J255,0)</f>
        <v>0</v>
      </c>
      <c r="BF255" s="242">
        <f>IF(N255="snížená",J255,0)</f>
        <v>0</v>
      </c>
      <c r="BG255" s="242">
        <f>IF(N255="zákl. přenesená",J255,0)</f>
        <v>0</v>
      </c>
      <c r="BH255" s="242">
        <f>IF(N255="sníž. přenesená",J255,0)</f>
        <v>0</v>
      </c>
      <c r="BI255" s="242">
        <f>IF(N255="nulová",J255,0)</f>
        <v>0</v>
      </c>
      <c r="BJ255" s="17" t="s">
        <v>83</v>
      </c>
      <c r="BK255" s="242">
        <f>ROUND(I255*H255,2)</f>
        <v>0</v>
      </c>
      <c r="BL255" s="17" t="s">
        <v>210</v>
      </c>
      <c r="BM255" s="241" t="s">
        <v>469</v>
      </c>
    </row>
    <row r="256" spans="1:65" s="2" customFormat="1" ht="16.5" customHeight="1">
      <c r="A256" s="38"/>
      <c r="B256" s="39"/>
      <c r="C256" s="229" t="s">
        <v>470</v>
      </c>
      <c r="D256" s="229" t="s">
        <v>133</v>
      </c>
      <c r="E256" s="230" t="s">
        <v>471</v>
      </c>
      <c r="F256" s="231" t="s">
        <v>472</v>
      </c>
      <c r="G256" s="232" t="s">
        <v>136</v>
      </c>
      <c r="H256" s="233">
        <v>2</v>
      </c>
      <c r="I256" s="234"/>
      <c r="J256" s="235">
        <f>ROUND(I256*H256,2)</f>
        <v>0</v>
      </c>
      <c r="K256" s="236"/>
      <c r="L256" s="44"/>
      <c r="M256" s="237" t="s">
        <v>1</v>
      </c>
      <c r="N256" s="238" t="s">
        <v>42</v>
      </c>
      <c r="O256" s="91"/>
      <c r="P256" s="239">
        <f>O256*H256</f>
        <v>0</v>
      </c>
      <c r="Q256" s="239">
        <v>0</v>
      </c>
      <c r="R256" s="239">
        <f>Q256*H256</f>
        <v>0</v>
      </c>
      <c r="S256" s="239">
        <v>0</v>
      </c>
      <c r="T256" s="24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1" t="s">
        <v>210</v>
      </c>
      <c r="AT256" s="241" t="s">
        <v>133</v>
      </c>
      <c r="AU256" s="241" t="s">
        <v>83</v>
      </c>
      <c r="AY256" s="17" t="s">
        <v>130</v>
      </c>
      <c r="BE256" s="242">
        <f>IF(N256="základní",J256,0)</f>
        <v>0</v>
      </c>
      <c r="BF256" s="242">
        <f>IF(N256="snížená",J256,0)</f>
        <v>0</v>
      </c>
      <c r="BG256" s="242">
        <f>IF(N256="zákl. přenesená",J256,0)</f>
        <v>0</v>
      </c>
      <c r="BH256" s="242">
        <f>IF(N256="sníž. přenesená",J256,0)</f>
        <v>0</v>
      </c>
      <c r="BI256" s="242">
        <f>IF(N256="nulová",J256,0)</f>
        <v>0</v>
      </c>
      <c r="BJ256" s="17" t="s">
        <v>83</v>
      </c>
      <c r="BK256" s="242">
        <f>ROUND(I256*H256,2)</f>
        <v>0</v>
      </c>
      <c r="BL256" s="17" t="s">
        <v>210</v>
      </c>
      <c r="BM256" s="241" t="s">
        <v>473</v>
      </c>
    </row>
    <row r="257" spans="1:65" s="2" customFormat="1" ht="16.5" customHeight="1">
      <c r="A257" s="38"/>
      <c r="B257" s="39"/>
      <c r="C257" s="229" t="s">
        <v>474</v>
      </c>
      <c r="D257" s="229" t="s">
        <v>133</v>
      </c>
      <c r="E257" s="230" t="s">
        <v>475</v>
      </c>
      <c r="F257" s="231" t="s">
        <v>476</v>
      </c>
      <c r="G257" s="232" t="s">
        <v>222</v>
      </c>
      <c r="H257" s="233">
        <v>1</v>
      </c>
      <c r="I257" s="234"/>
      <c r="J257" s="235">
        <f>ROUND(I257*H257,2)</f>
        <v>0</v>
      </c>
      <c r="K257" s="236"/>
      <c r="L257" s="44"/>
      <c r="M257" s="237" t="s">
        <v>1</v>
      </c>
      <c r="N257" s="238" t="s">
        <v>42</v>
      </c>
      <c r="O257" s="91"/>
      <c r="P257" s="239">
        <f>O257*H257</f>
        <v>0</v>
      </c>
      <c r="Q257" s="239">
        <v>0</v>
      </c>
      <c r="R257" s="239">
        <f>Q257*H257</f>
        <v>0</v>
      </c>
      <c r="S257" s="239">
        <v>0</v>
      </c>
      <c r="T257" s="24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1" t="s">
        <v>210</v>
      </c>
      <c r="AT257" s="241" t="s">
        <v>133</v>
      </c>
      <c r="AU257" s="241" t="s">
        <v>83</v>
      </c>
      <c r="AY257" s="17" t="s">
        <v>130</v>
      </c>
      <c r="BE257" s="242">
        <f>IF(N257="základní",J257,0)</f>
        <v>0</v>
      </c>
      <c r="BF257" s="242">
        <f>IF(N257="snížená",J257,0)</f>
        <v>0</v>
      </c>
      <c r="BG257" s="242">
        <f>IF(N257="zákl. přenesená",J257,0)</f>
        <v>0</v>
      </c>
      <c r="BH257" s="242">
        <f>IF(N257="sníž. přenesená",J257,0)</f>
        <v>0</v>
      </c>
      <c r="BI257" s="242">
        <f>IF(N257="nulová",J257,0)</f>
        <v>0</v>
      </c>
      <c r="BJ257" s="17" t="s">
        <v>83</v>
      </c>
      <c r="BK257" s="242">
        <f>ROUND(I257*H257,2)</f>
        <v>0</v>
      </c>
      <c r="BL257" s="17" t="s">
        <v>210</v>
      </c>
      <c r="BM257" s="241" t="s">
        <v>477</v>
      </c>
    </row>
    <row r="258" spans="1:65" s="2" customFormat="1" ht="16.5" customHeight="1">
      <c r="A258" s="38"/>
      <c r="B258" s="39"/>
      <c r="C258" s="229" t="s">
        <v>478</v>
      </c>
      <c r="D258" s="229" t="s">
        <v>133</v>
      </c>
      <c r="E258" s="230" t="s">
        <v>479</v>
      </c>
      <c r="F258" s="231" t="s">
        <v>480</v>
      </c>
      <c r="G258" s="232" t="s">
        <v>222</v>
      </c>
      <c r="H258" s="233">
        <v>1</v>
      </c>
      <c r="I258" s="234"/>
      <c r="J258" s="235">
        <f>ROUND(I258*H258,2)</f>
        <v>0</v>
      </c>
      <c r="K258" s="236"/>
      <c r="L258" s="44"/>
      <c r="M258" s="237" t="s">
        <v>1</v>
      </c>
      <c r="N258" s="238" t="s">
        <v>42</v>
      </c>
      <c r="O258" s="91"/>
      <c r="P258" s="239">
        <f>O258*H258</f>
        <v>0</v>
      </c>
      <c r="Q258" s="239">
        <v>0</v>
      </c>
      <c r="R258" s="239">
        <f>Q258*H258</f>
        <v>0</v>
      </c>
      <c r="S258" s="239">
        <v>0</v>
      </c>
      <c r="T258" s="24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1" t="s">
        <v>210</v>
      </c>
      <c r="AT258" s="241" t="s">
        <v>133</v>
      </c>
      <c r="AU258" s="241" t="s">
        <v>83</v>
      </c>
      <c r="AY258" s="17" t="s">
        <v>130</v>
      </c>
      <c r="BE258" s="242">
        <f>IF(N258="základní",J258,0)</f>
        <v>0</v>
      </c>
      <c r="BF258" s="242">
        <f>IF(N258="snížená",J258,0)</f>
        <v>0</v>
      </c>
      <c r="BG258" s="242">
        <f>IF(N258="zákl. přenesená",J258,0)</f>
        <v>0</v>
      </c>
      <c r="BH258" s="242">
        <f>IF(N258="sníž. přenesená",J258,0)</f>
        <v>0</v>
      </c>
      <c r="BI258" s="242">
        <f>IF(N258="nulová",J258,0)</f>
        <v>0</v>
      </c>
      <c r="BJ258" s="17" t="s">
        <v>83</v>
      </c>
      <c r="BK258" s="242">
        <f>ROUND(I258*H258,2)</f>
        <v>0</v>
      </c>
      <c r="BL258" s="17" t="s">
        <v>210</v>
      </c>
      <c r="BM258" s="241" t="s">
        <v>481</v>
      </c>
    </row>
    <row r="259" spans="1:65" s="2" customFormat="1" ht="16.5" customHeight="1">
      <c r="A259" s="38"/>
      <c r="B259" s="39"/>
      <c r="C259" s="229" t="s">
        <v>482</v>
      </c>
      <c r="D259" s="229" t="s">
        <v>133</v>
      </c>
      <c r="E259" s="230" t="s">
        <v>483</v>
      </c>
      <c r="F259" s="231" t="s">
        <v>484</v>
      </c>
      <c r="G259" s="232" t="s">
        <v>222</v>
      </c>
      <c r="H259" s="233">
        <v>1</v>
      </c>
      <c r="I259" s="234"/>
      <c r="J259" s="235">
        <f>ROUND(I259*H259,2)</f>
        <v>0</v>
      </c>
      <c r="K259" s="236"/>
      <c r="L259" s="44"/>
      <c r="M259" s="237" t="s">
        <v>1</v>
      </c>
      <c r="N259" s="238" t="s">
        <v>42</v>
      </c>
      <c r="O259" s="91"/>
      <c r="P259" s="239">
        <f>O259*H259</f>
        <v>0</v>
      </c>
      <c r="Q259" s="239">
        <v>0</v>
      </c>
      <c r="R259" s="239">
        <f>Q259*H259</f>
        <v>0</v>
      </c>
      <c r="S259" s="239">
        <v>0</v>
      </c>
      <c r="T259" s="24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1" t="s">
        <v>210</v>
      </c>
      <c r="AT259" s="241" t="s">
        <v>133</v>
      </c>
      <c r="AU259" s="241" t="s">
        <v>83</v>
      </c>
      <c r="AY259" s="17" t="s">
        <v>130</v>
      </c>
      <c r="BE259" s="242">
        <f>IF(N259="základní",J259,0)</f>
        <v>0</v>
      </c>
      <c r="BF259" s="242">
        <f>IF(N259="snížená",J259,0)</f>
        <v>0</v>
      </c>
      <c r="BG259" s="242">
        <f>IF(N259="zákl. přenesená",J259,0)</f>
        <v>0</v>
      </c>
      <c r="BH259" s="242">
        <f>IF(N259="sníž. přenesená",J259,0)</f>
        <v>0</v>
      </c>
      <c r="BI259" s="242">
        <f>IF(N259="nulová",J259,0)</f>
        <v>0</v>
      </c>
      <c r="BJ259" s="17" t="s">
        <v>83</v>
      </c>
      <c r="BK259" s="242">
        <f>ROUND(I259*H259,2)</f>
        <v>0</v>
      </c>
      <c r="BL259" s="17" t="s">
        <v>210</v>
      </c>
      <c r="BM259" s="241" t="s">
        <v>485</v>
      </c>
    </row>
    <row r="260" spans="1:65" s="2" customFormat="1" ht="16.5" customHeight="1">
      <c r="A260" s="38"/>
      <c r="B260" s="39"/>
      <c r="C260" s="229" t="s">
        <v>486</v>
      </c>
      <c r="D260" s="229" t="s">
        <v>133</v>
      </c>
      <c r="E260" s="230" t="s">
        <v>487</v>
      </c>
      <c r="F260" s="231" t="s">
        <v>488</v>
      </c>
      <c r="G260" s="232" t="s">
        <v>136</v>
      </c>
      <c r="H260" s="233">
        <v>1</v>
      </c>
      <c r="I260" s="234"/>
      <c r="J260" s="235">
        <f>ROUND(I260*H260,2)</f>
        <v>0</v>
      </c>
      <c r="K260" s="236"/>
      <c r="L260" s="44"/>
      <c r="M260" s="237" t="s">
        <v>1</v>
      </c>
      <c r="N260" s="238" t="s">
        <v>42</v>
      </c>
      <c r="O260" s="91"/>
      <c r="P260" s="239">
        <f>O260*H260</f>
        <v>0</v>
      </c>
      <c r="Q260" s="239">
        <v>0</v>
      </c>
      <c r="R260" s="239">
        <f>Q260*H260</f>
        <v>0</v>
      </c>
      <c r="S260" s="239">
        <v>0</v>
      </c>
      <c r="T260" s="24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1" t="s">
        <v>210</v>
      </c>
      <c r="AT260" s="241" t="s">
        <v>133</v>
      </c>
      <c r="AU260" s="241" t="s">
        <v>83</v>
      </c>
      <c r="AY260" s="17" t="s">
        <v>130</v>
      </c>
      <c r="BE260" s="242">
        <f>IF(N260="základní",J260,0)</f>
        <v>0</v>
      </c>
      <c r="BF260" s="242">
        <f>IF(N260="snížená",J260,0)</f>
        <v>0</v>
      </c>
      <c r="BG260" s="242">
        <f>IF(N260="zákl. přenesená",J260,0)</f>
        <v>0</v>
      </c>
      <c r="BH260" s="242">
        <f>IF(N260="sníž. přenesená",J260,0)</f>
        <v>0</v>
      </c>
      <c r="BI260" s="242">
        <f>IF(N260="nulová",J260,0)</f>
        <v>0</v>
      </c>
      <c r="BJ260" s="17" t="s">
        <v>83</v>
      </c>
      <c r="BK260" s="242">
        <f>ROUND(I260*H260,2)</f>
        <v>0</v>
      </c>
      <c r="BL260" s="17" t="s">
        <v>210</v>
      </c>
      <c r="BM260" s="241" t="s">
        <v>489</v>
      </c>
    </row>
    <row r="261" spans="1:65" s="2" customFormat="1" ht="16.5" customHeight="1">
      <c r="A261" s="38"/>
      <c r="B261" s="39"/>
      <c r="C261" s="229" t="s">
        <v>490</v>
      </c>
      <c r="D261" s="229" t="s">
        <v>133</v>
      </c>
      <c r="E261" s="230" t="s">
        <v>491</v>
      </c>
      <c r="F261" s="231" t="s">
        <v>492</v>
      </c>
      <c r="G261" s="232" t="s">
        <v>136</v>
      </c>
      <c r="H261" s="233">
        <v>1</v>
      </c>
      <c r="I261" s="234"/>
      <c r="J261" s="235">
        <f>ROUND(I261*H261,2)</f>
        <v>0</v>
      </c>
      <c r="K261" s="236"/>
      <c r="L261" s="44"/>
      <c r="M261" s="237" t="s">
        <v>1</v>
      </c>
      <c r="N261" s="238" t="s">
        <v>42</v>
      </c>
      <c r="O261" s="91"/>
      <c r="P261" s="239">
        <f>O261*H261</f>
        <v>0</v>
      </c>
      <c r="Q261" s="239">
        <v>0</v>
      </c>
      <c r="R261" s="239">
        <f>Q261*H261</f>
        <v>0</v>
      </c>
      <c r="S261" s="239">
        <v>0</v>
      </c>
      <c r="T261" s="24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1" t="s">
        <v>210</v>
      </c>
      <c r="AT261" s="241" t="s">
        <v>133</v>
      </c>
      <c r="AU261" s="241" t="s">
        <v>83</v>
      </c>
      <c r="AY261" s="17" t="s">
        <v>130</v>
      </c>
      <c r="BE261" s="242">
        <f>IF(N261="základní",J261,0)</f>
        <v>0</v>
      </c>
      <c r="BF261" s="242">
        <f>IF(N261="snížená",J261,0)</f>
        <v>0</v>
      </c>
      <c r="BG261" s="242">
        <f>IF(N261="zákl. přenesená",J261,0)</f>
        <v>0</v>
      </c>
      <c r="BH261" s="242">
        <f>IF(N261="sníž. přenesená",J261,0)</f>
        <v>0</v>
      </c>
      <c r="BI261" s="242">
        <f>IF(N261="nulová",J261,0)</f>
        <v>0</v>
      </c>
      <c r="BJ261" s="17" t="s">
        <v>83</v>
      </c>
      <c r="BK261" s="242">
        <f>ROUND(I261*H261,2)</f>
        <v>0</v>
      </c>
      <c r="BL261" s="17" t="s">
        <v>210</v>
      </c>
      <c r="BM261" s="241" t="s">
        <v>493</v>
      </c>
    </row>
    <row r="262" spans="1:65" s="2" customFormat="1" ht="16.5" customHeight="1">
      <c r="A262" s="38"/>
      <c r="B262" s="39"/>
      <c r="C262" s="229" t="s">
        <v>494</v>
      </c>
      <c r="D262" s="229" t="s">
        <v>133</v>
      </c>
      <c r="E262" s="230" t="s">
        <v>495</v>
      </c>
      <c r="F262" s="231" t="s">
        <v>496</v>
      </c>
      <c r="G262" s="232" t="s">
        <v>136</v>
      </c>
      <c r="H262" s="233">
        <v>1</v>
      </c>
      <c r="I262" s="234"/>
      <c r="J262" s="235">
        <f>ROUND(I262*H262,2)</f>
        <v>0</v>
      </c>
      <c r="K262" s="236"/>
      <c r="L262" s="44"/>
      <c r="M262" s="237" t="s">
        <v>1</v>
      </c>
      <c r="N262" s="238" t="s">
        <v>42</v>
      </c>
      <c r="O262" s="91"/>
      <c r="P262" s="239">
        <f>O262*H262</f>
        <v>0</v>
      </c>
      <c r="Q262" s="239">
        <v>0</v>
      </c>
      <c r="R262" s="239">
        <f>Q262*H262</f>
        <v>0</v>
      </c>
      <c r="S262" s="239">
        <v>0</v>
      </c>
      <c r="T262" s="24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1" t="s">
        <v>210</v>
      </c>
      <c r="AT262" s="241" t="s">
        <v>133</v>
      </c>
      <c r="AU262" s="241" t="s">
        <v>83</v>
      </c>
      <c r="AY262" s="17" t="s">
        <v>130</v>
      </c>
      <c r="BE262" s="242">
        <f>IF(N262="základní",J262,0)</f>
        <v>0</v>
      </c>
      <c r="BF262" s="242">
        <f>IF(N262="snížená",J262,0)</f>
        <v>0</v>
      </c>
      <c r="BG262" s="242">
        <f>IF(N262="zákl. přenesená",J262,0)</f>
        <v>0</v>
      </c>
      <c r="BH262" s="242">
        <f>IF(N262="sníž. přenesená",J262,0)</f>
        <v>0</v>
      </c>
      <c r="BI262" s="242">
        <f>IF(N262="nulová",J262,0)</f>
        <v>0</v>
      </c>
      <c r="BJ262" s="17" t="s">
        <v>83</v>
      </c>
      <c r="BK262" s="242">
        <f>ROUND(I262*H262,2)</f>
        <v>0</v>
      </c>
      <c r="BL262" s="17" t="s">
        <v>210</v>
      </c>
      <c r="BM262" s="241" t="s">
        <v>497</v>
      </c>
    </row>
    <row r="263" spans="1:65" s="2" customFormat="1" ht="21.75" customHeight="1">
      <c r="A263" s="38"/>
      <c r="B263" s="39"/>
      <c r="C263" s="229" t="s">
        <v>498</v>
      </c>
      <c r="D263" s="229" t="s">
        <v>133</v>
      </c>
      <c r="E263" s="230" t="s">
        <v>499</v>
      </c>
      <c r="F263" s="231" t="s">
        <v>500</v>
      </c>
      <c r="G263" s="232" t="s">
        <v>136</v>
      </c>
      <c r="H263" s="233">
        <v>1</v>
      </c>
      <c r="I263" s="234"/>
      <c r="J263" s="235">
        <f>ROUND(I263*H263,2)</f>
        <v>0</v>
      </c>
      <c r="K263" s="236"/>
      <c r="L263" s="44"/>
      <c r="M263" s="237" t="s">
        <v>1</v>
      </c>
      <c r="N263" s="238" t="s">
        <v>42</v>
      </c>
      <c r="O263" s="91"/>
      <c r="P263" s="239">
        <f>O263*H263</f>
        <v>0</v>
      </c>
      <c r="Q263" s="239">
        <v>0</v>
      </c>
      <c r="R263" s="239">
        <f>Q263*H263</f>
        <v>0</v>
      </c>
      <c r="S263" s="239">
        <v>0</v>
      </c>
      <c r="T263" s="24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1" t="s">
        <v>210</v>
      </c>
      <c r="AT263" s="241" t="s">
        <v>133</v>
      </c>
      <c r="AU263" s="241" t="s">
        <v>83</v>
      </c>
      <c r="AY263" s="17" t="s">
        <v>130</v>
      </c>
      <c r="BE263" s="242">
        <f>IF(N263="základní",J263,0)</f>
        <v>0</v>
      </c>
      <c r="BF263" s="242">
        <f>IF(N263="snížená",J263,0)</f>
        <v>0</v>
      </c>
      <c r="BG263" s="242">
        <f>IF(N263="zákl. přenesená",J263,0)</f>
        <v>0</v>
      </c>
      <c r="BH263" s="242">
        <f>IF(N263="sníž. přenesená",J263,0)</f>
        <v>0</v>
      </c>
      <c r="BI263" s="242">
        <f>IF(N263="nulová",J263,0)</f>
        <v>0</v>
      </c>
      <c r="BJ263" s="17" t="s">
        <v>83</v>
      </c>
      <c r="BK263" s="242">
        <f>ROUND(I263*H263,2)</f>
        <v>0</v>
      </c>
      <c r="BL263" s="17" t="s">
        <v>210</v>
      </c>
      <c r="BM263" s="241" t="s">
        <v>501</v>
      </c>
    </row>
    <row r="264" spans="1:65" s="2" customFormat="1" ht="16.5" customHeight="1">
      <c r="A264" s="38"/>
      <c r="B264" s="39"/>
      <c r="C264" s="229" t="s">
        <v>502</v>
      </c>
      <c r="D264" s="229" t="s">
        <v>133</v>
      </c>
      <c r="E264" s="230" t="s">
        <v>503</v>
      </c>
      <c r="F264" s="231" t="s">
        <v>504</v>
      </c>
      <c r="G264" s="232" t="s">
        <v>222</v>
      </c>
      <c r="H264" s="233">
        <v>1</v>
      </c>
      <c r="I264" s="234"/>
      <c r="J264" s="235">
        <f>ROUND(I264*H264,2)</f>
        <v>0</v>
      </c>
      <c r="K264" s="236"/>
      <c r="L264" s="44"/>
      <c r="M264" s="237" t="s">
        <v>1</v>
      </c>
      <c r="N264" s="238" t="s">
        <v>42</v>
      </c>
      <c r="O264" s="91"/>
      <c r="P264" s="239">
        <f>O264*H264</f>
        <v>0</v>
      </c>
      <c r="Q264" s="239">
        <v>0</v>
      </c>
      <c r="R264" s="239">
        <f>Q264*H264</f>
        <v>0</v>
      </c>
      <c r="S264" s="239">
        <v>0</v>
      </c>
      <c r="T264" s="24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1" t="s">
        <v>210</v>
      </c>
      <c r="AT264" s="241" t="s">
        <v>133</v>
      </c>
      <c r="AU264" s="241" t="s">
        <v>83</v>
      </c>
      <c r="AY264" s="17" t="s">
        <v>130</v>
      </c>
      <c r="BE264" s="242">
        <f>IF(N264="základní",J264,0)</f>
        <v>0</v>
      </c>
      <c r="BF264" s="242">
        <f>IF(N264="snížená",J264,0)</f>
        <v>0</v>
      </c>
      <c r="BG264" s="242">
        <f>IF(N264="zákl. přenesená",J264,0)</f>
        <v>0</v>
      </c>
      <c r="BH264" s="242">
        <f>IF(N264="sníž. přenesená",J264,0)</f>
        <v>0</v>
      </c>
      <c r="BI264" s="242">
        <f>IF(N264="nulová",J264,0)</f>
        <v>0</v>
      </c>
      <c r="BJ264" s="17" t="s">
        <v>83</v>
      </c>
      <c r="BK264" s="242">
        <f>ROUND(I264*H264,2)</f>
        <v>0</v>
      </c>
      <c r="BL264" s="17" t="s">
        <v>210</v>
      </c>
      <c r="BM264" s="241" t="s">
        <v>505</v>
      </c>
    </row>
    <row r="265" spans="1:65" s="2" customFormat="1" ht="16.5" customHeight="1">
      <c r="A265" s="38"/>
      <c r="B265" s="39"/>
      <c r="C265" s="229" t="s">
        <v>506</v>
      </c>
      <c r="D265" s="229" t="s">
        <v>133</v>
      </c>
      <c r="E265" s="230" t="s">
        <v>507</v>
      </c>
      <c r="F265" s="231" t="s">
        <v>508</v>
      </c>
      <c r="G265" s="232" t="s">
        <v>136</v>
      </c>
      <c r="H265" s="233">
        <v>2</v>
      </c>
      <c r="I265" s="234"/>
      <c r="J265" s="235">
        <f>ROUND(I265*H265,2)</f>
        <v>0</v>
      </c>
      <c r="K265" s="236"/>
      <c r="L265" s="44"/>
      <c r="M265" s="237" t="s">
        <v>1</v>
      </c>
      <c r="N265" s="238" t="s">
        <v>42</v>
      </c>
      <c r="O265" s="91"/>
      <c r="P265" s="239">
        <f>O265*H265</f>
        <v>0</v>
      </c>
      <c r="Q265" s="239">
        <v>0</v>
      </c>
      <c r="R265" s="239">
        <f>Q265*H265</f>
        <v>0</v>
      </c>
      <c r="S265" s="239">
        <v>0</v>
      </c>
      <c r="T265" s="24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1" t="s">
        <v>210</v>
      </c>
      <c r="AT265" s="241" t="s">
        <v>133</v>
      </c>
      <c r="AU265" s="241" t="s">
        <v>83</v>
      </c>
      <c r="AY265" s="17" t="s">
        <v>130</v>
      </c>
      <c r="BE265" s="242">
        <f>IF(N265="základní",J265,0)</f>
        <v>0</v>
      </c>
      <c r="BF265" s="242">
        <f>IF(N265="snížená",J265,0)</f>
        <v>0</v>
      </c>
      <c r="BG265" s="242">
        <f>IF(N265="zákl. přenesená",J265,0)</f>
        <v>0</v>
      </c>
      <c r="BH265" s="242">
        <f>IF(N265="sníž. přenesená",J265,0)</f>
        <v>0</v>
      </c>
      <c r="BI265" s="242">
        <f>IF(N265="nulová",J265,0)</f>
        <v>0</v>
      </c>
      <c r="BJ265" s="17" t="s">
        <v>83</v>
      </c>
      <c r="BK265" s="242">
        <f>ROUND(I265*H265,2)</f>
        <v>0</v>
      </c>
      <c r="BL265" s="17" t="s">
        <v>210</v>
      </c>
      <c r="BM265" s="241" t="s">
        <v>509</v>
      </c>
    </row>
    <row r="266" spans="1:65" s="2" customFormat="1" ht="21.75" customHeight="1">
      <c r="A266" s="38"/>
      <c r="B266" s="39"/>
      <c r="C266" s="229" t="s">
        <v>510</v>
      </c>
      <c r="D266" s="229" t="s">
        <v>133</v>
      </c>
      <c r="E266" s="230" t="s">
        <v>511</v>
      </c>
      <c r="F266" s="231" t="s">
        <v>512</v>
      </c>
      <c r="G266" s="232" t="s">
        <v>136</v>
      </c>
      <c r="H266" s="233">
        <v>1</v>
      </c>
      <c r="I266" s="234"/>
      <c r="J266" s="235">
        <f>ROUND(I266*H266,2)</f>
        <v>0</v>
      </c>
      <c r="K266" s="236"/>
      <c r="L266" s="44"/>
      <c r="M266" s="237" t="s">
        <v>1</v>
      </c>
      <c r="N266" s="238" t="s">
        <v>42</v>
      </c>
      <c r="O266" s="91"/>
      <c r="P266" s="239">
        <f>O266*H266</f>
        <v>0</v>
      </c>
      <c r="Q266" s="239">
        <v>0</v>
      </c>
      <c r="R266" s="239">
        <f>Q266*H266</f>
        <v>0</v>
      </c>
      <c r="S266" s="239">
        <v>0</v>
      </c>
      <c r="T266" s="24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1" t="s">
        <v>210</v>
      </c>
      <c r="AT266" s="241" t="s">
        <v>133</v>
      </c>
      <c r="AU266" s="241" t="s">
        <v>83</v>
      </c>
      <c r="AY266" s="17" t="s">
        <v>130</v>
      </c>
      <c r="BE266" s="242">
        <f>IF(N266="základní",J266,0)</f>
        <v>0</v>
      </c>
      <c r="BF266" s="242">
        <f>IF(N266="snížená",J266,0)</f>
        <v>0</v>
      </c>
      <c r="BG266" s="242">
        <f>IF(N266="zákl. přenesená",J266,0)</f>
        <v>0</v>
      </c>
      <c r="BH266" s="242">
        <f>IF(N266="sníž. přenesená",J266,0)</f>
        <v>0</v>
      </c>
      <c r="BI266" s="242">
        <f>IF(N266="nulová",J266,0)</f>
        <v>0</v>
      </c>
      <c r="BJ266" s="17" t="s">
        <v>83</v>
      </c>
      <c r="BK266" s="242">
        <f>ROUND(I266*H266,2)</f>
        <v>0</v>
      </c>
      <c r="BL266" s="17" t="s">
        <v>210</v>
      </c>
      <c r="BM266" s="241" t="s">
        <v>513</v>
      </c>
    </row>
    <row r="267" spans="1:65" s="2" customFormat="1" ht="16.5" customHeight="1">
      <c r="A267" s="38"/>
      <c r="B267" s="39"/>
      <c r="C267" s="229" t="s">
        <v>514</v>
      </c>
      <c r="D267" s="229" t="s">
        <v>133</v>
      </c>
      <c r="E267" s="230" t="s">
        <v>515</v>
      </c>
      <c r="F267" s="231" t="s">
        <v>516</v>
      </c>
      <c r="G267" s="232" t="s">
        <v>136</v>
      </c>
      <c r="H267" s="233">
        <v>1</v>
      </c>
      <c r="I267" s="234"/>
      <c r="J267" s="235">
        <f>ROUND(I267*H267,2)</f>
        <v>0</v>
      </c>
      <c r="K267" s="236"/>
      <c r="L267" s="44"/>
      <c r="M267" s="237" t="s">
        <v>1</v>
      </c>
      <c r="N267" s="238" t="s">
        <v>42</v>
      </c>
      <c r="O267" s="91"/>
      <c r="P267" s="239">
        <f>O267*H267</f>
        <v>0</v>
      </c>
      <c r="Q267" s="239">
        <v>0</v>
      </c>
      <c r="R267" s="239">
        <f>Q267*H267</f>
        <v>0</v>
      </c>
      <c r="S267" s="239">
        <v>0</v>
      </c>
      <c r="T267" s="24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1" t="s">
        <v>210</v>
      </c>
      <c r="AT267" s="241" t="s">
        <v>133</v>
      </c>
      <c r="AU267" s="241" t="s">
        <v>83</v>
      </c>
      <c r="AY267" s="17" t="s">
        <v>130</v>
      </c>
      <c r="BE267" s="242">
        <f>IF(N267="základní",J267,0)</f>
        <v>0</v>
      </c>
      <c r="BF267" s="242">
        <f>IF(N267="snížená",J267,0)</f>
        <v>0</v>
      </c>
      <c r="BG267" s="242">
        <f>IF(N267="zákl. přenesená",J267,0)</f>
        <v>0</v>
      </c>
      <c r="BH267" s="242">
        <f>IF(N267="sníž. přenesená",J267,0)</f>
        <v>0</v>
      </c>
      <c r="BI267" s="242">
        <f>IF(N267="nulová",J267,0)</f>
        <v>0</v>
      </c>
      <c r="BJ267" s="17" t="s">
        <v>83</v>
      </c>
      <c r="BK267" s="242">
        <f>ROUND(I267*H267,2)</f>
        <v>0</v>
      </c>
      <c r="BL267" s="17" t="s">
        <v>210</v>
      </c>
      <c r="BM267" s="241" t="s">
        <v>517</v>
      </c>
    </row>
    <row r="268" spans="1:65" s="2" customFormat="1" ht="21.75" customHeight="1">
      <c r="A268" s="38"/>
      <c r="B268" s="39"/>
      <c r="C268" s="229" t="s">
        <v>518</v>
      </c>
      <c r="D268" s="229" t="s">
        <v>133</v>
      </c>
      <c r="E268" s="230" t="s">
        <v>519</v>
      </c>
      <c r="F268" s="231" t="s">
        <v>520</v>
      </c>
      <c r="G268" s="232" t="s">
        <v>314</v>
      </c>
      <c r="H268" s="233">
        <v>0.062</v>
      </c>
      <c r="I268" s="234"/>
      <c r="J268" s="235">
        <f>ROUND(I268*H268,2)</f>
        <v>0</v>
      </c>
      <c r="K268" s="236"/>
      <c r="L268" s="44"/>
      <c r="M268" s="237" t="s">
        <v>1</v>
      </c>
      <c r="N268" s="238" t="s">
        <v>42</v>
      </c>
      <c r="O268" s="91"/>
      <c r="P268" s="239">
        <f>O268*H268</f>
        <v>0</v>
      </c>
      <c r="Q268" s="239">
        <v>0</v>
      </c>
      <c r="R268" s="239">
        <f>Q268*H268</f>
        <v>0</v>
      </c>
      <c r="S268" s="239">
        <v>0</v>
      </c>
      <c r="T268" s="24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1" t="s">
        <v>210</v>
      </c>
      <c r="AT268" s="241" t="s">
        <v>133</v>
      </c>
      <c r="AU268" s="241" t="s">
        <v>83</v>
      </c>
      <c r="AY268" s="17" t="s">
        <v>130</v>
      </c>
      <c r="BE268" s="242">
        <f>IF(N268="základní",J268,0)</f>
        <v>0</v>
      </c>
      <c r="BF268" s="242">
        <f>IF(N268="snížená",J268,0)</f>
        <v>0</v>
      </c>
      <c r="BG268" s="242">
        <f>IF(N268="zákl. přenesená",J268,0)</f>
        <v>0</v>
      </c>
      <c r="BH268" s="242">
        <f>IF(N268="sníž. přenesená",J268,0)</f>
        <v>0</v>
      </c>
      <c r="BI268" s="242">
        <f>IF(N268="nulová",J268,0)</f>
        <v>0</v>
      </c>
      <c r="BJ268" s="17" t="s">
        <v>83</v>
      </c>
      <c r="BK268" s="242">
        <f>ROUND(I268*H268,2)</f>
        <v>0</v>
      </c>
      <c r="BL268" s="17" t="s">
        <v>210</v>
      </c>
      <c r="BM268" s="241" t="s">
        <v>521</v>
      </c>
    </row>
    <row r="269" spans="1:63" s="12" customFormat="1" ht="22.8" customHeight="1">
      <c r="A269" s="12"/>
      <c r="B269" s="213"/>
      <c r="C269" s="214"/>
      <c r="D269" s="215" t="s">
        <v>75</v>
      </c>
      <c r="E269" s="227" t="s">
        <v>522</v>
      </c>
      <c r="F269" s="227" t="s">
        <v>523</v>
      </c>
      <c r="G269" s="214"/>
      <c r="H269" s="214"/>
      <c r="I269" s="217"/>
      <c r="J269" s="228">
        <f>BK269</f>
        <v>0</v>
      </c>
      <c r="K269" s="214"/>
      <c r="L269" s="219"/>
      <c r="M269" s="220"/>
      <c r="N269" s="221"/>
      <c r="O269" s="221"/>
      <c r="P269" s="222">
        <f>SUM(P270:P275)</f>
        <v>0</v>
      </c>
      <c r="Q269" s="221"/>
      <c r="R269" s="222">
        <f>SUM(R270:R275)</f>
        <v>0.047204100000000006</v>
      </c>
      <c r="S269" s="221"/>
      <c r="T269" s="223">
        <f>SUM(T270:T275)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4" t="s">
        <v>83</v>
      </c>
      <c r="AT269" s="225" t="s">
        <v>75</v>
      </c>
      <c r="AU269" s="225" t="s">
        <v>81</v>
      </c>
      <c r="AY269" s="224" t="s">
        <v>130</v>
      </c>
      <c r="BK269" s="226">
        <f>SUM(BK270:BK275)</f>
        <v>0</v>
      </c>
    </row>
    <row r="270" spans="1:65" s="2" customFormat="1" ht="21.75" customHeight="1">
      <c r="A270" s="38"/>
      <c r="B270" s="39"/>
      <c r="C270" s="229" t="s">
        <v>524</v>
      </c>
      <c r="D270" s="229" t="s">
        <v>133</v>
      </c>
      <c r="E270" s="230" t="s">
        <v>525</v>
      </c>
      <c r="F270" s="231" t="s">
        <v>526</v>
      </c>
      <c r="G270" s="232" t="s">
        <v>141</v>
      </c>
      <c r="H270" s="233">
        <v>1.83</v>
      </c>
      <c r="I270" s="234"/>
      <c r="J270" s="235">
        <f>ROUND(I270*H270,2)</f>
        <v>0</v>
      </c>
      <c r="K270" s="236"/>
      <c r="L270" s="44"/>
      <c r="M270" s="237" t="s">
        <v>1</v>
      </c>
      <c r="N270" s="238" t="s">
        <v>42</v>
      </c>
      <c r="O270" s="91"/>
      <c r="P270" s="239">
        <f>O270*H270</f>
        <v>0</v>
      </c>
      <c r="Q270" s="239">
        <v>0.02567</v>
      </c>
      <c r="R270" s="239">
        <f>Q270*H270</f>
        <v>0.0469761</v>
      </c>
      <c r="S270" s="239">
        <v>0</v>
      </c>
      <c r="T270" s="24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1" t="s">
        <v>210</v>
      </c>
      <c r="AT270" s="241" t="s">
        <v>133</v>
      </c>
      <c r="AU270" s="241" t="s">
        <v>83</v>
      </c>
      <c r="AY270" s="17" t="s">
        <v>130</v>
      </c>
      <c r="BE270" s="242">
        <f>IF(N270="základní",J270,0)</f>
        <v>0</v>
      </c>
      <c r="BF270" s="242">
        <f>IF(N270="snížená",J270,0)</f>
        <v>0</v>
      </c>
      <c r="BG270" s="242">
        <f>IF(N270="zákl. přenesená",J270,0)</f>
        <v>0</v>
      </c>
      <c r="BH270" s="242">
        <f>IF(N270="sníž. přenesená",J270,0)</f>
        <v>0</v>
      </c>
      <c r="BI270" s="242">
        <f>IF(N270="nulová",J270,0)</f>
        <v>0</v>
      </c>
      <c r="BJ270" s="17" t="s">
        <v>83</v>
      </c>
      <c r="BK270" s="242">
        <f>ROUND(I270*H270,2)</f>
        <v>0</v>
      </c>
      <c r="BL270" s="17" t="s">
        <v>210</v>
      </c>
      <c r="BM270" s="241" t="s">
        <v>527</v>
      </c>
    </row>
    <row r="271" spans="1:51" s="13" customFormat="1" ht="12">
      <c r="A271" s="13"/>
      <c r="B271" s="243"/>
      <c r="C271" s="244"/>
      <c r="D271" s="245" t="s">
        <v>143</v>
      </c>
      <c r="E271" s="246" t="s">
        <v>1</v>
      </c>
      <c r="F271" s="247" t="s">
        <v>528</v>
      </c>
      <c r="G271" s="244"/>
      <c r="H271" s="248">
        <v>1.83</v>
      </c>
      <c r="I271" s="249"/>
      <c r="J271" s="244"/>
      <c r="K271" s="244"/>
      <c r="L271" s="250"/>
      <c r="M271" s="251"/>
      <c r="N271" s="252"/>
      <c r="O271" s="252"/>
      <c r="P271" s="252"/>
      <c r="Q271" s="252"/>
      <c r="R271" s="252"/>
      <c r="S271" s="252"/>
      <c r="T271" s="25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4" t="s">
        <v>143</v>
      </c>
      <c r="AU271" s="254" t="s">
        <v>83</v>
      </c>
      <c r="AV271" s="13" t="s">
        <v>83</v>
      </c>
      <c r="AW271" s="13" t="s">
        <v>32</v>
      </c>
      <c r="AX271" s="13" t="s">
        <v>81</v>
      </c>
      <c r="AY271" s="254" t="s">
        <v>130</v>
      </c>
    </row>
    <row r="272" spans="1:65" s="2" customFormat="1" ht="16.5" customHeight="1">
      <c r="A272" s="38"/>
      <c r="B272" s="39"/>
      <c r="C272" s="229" t="s">
        <v>529</v>
      </c>
      <c r="D272" s="229" t="s">
        <v>133</v>
      </c>
      <c r="E272" s="230" t="s">
        <v>530</v>
      </c>
      <c r="F272" s="231" t="s">
        <v>531</v>
      </c>
      <c r="G272" s="232" t="s">
        <v>141</v>
      </c>
      <c r="H272" s="233">
        <v>0.57</v>
      </c>
      <c r="I272" s="234"/>
      <c r="J272" s="235">
        <f>ROUND(I272*H272,2)</f>
        <v>0</v>
      </c>
      <c r="K272" s="236"/>
      <c r="L272" s="44"/>
      <c r="M272" s="237" t="s">
        <v>1</v>
      </c>
      <c r="N272" s="238" t="s">
        <v>42</v>
      </c>
      <c r="O272" s="91"/>
      <c r="P272" s="239">
        <f>O272*H272</f>
        <v>0</v>
      </c>
      <c r="Q272" s="239">
        <v>0.0002</v>
      </c>
      <c r="R272" s="239">
        <f>Q272*H272</f>
        <v>0.00011399999999999999</v>
      </c>
      <c r="S272" s="239">
        <v>0</v>
      </c>
      <c r="T272" s="24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1" t="s">
        <v>210</v>
      </c>
      <c r="AT272" s="241" t="s">
        <v>133</v>
      </c>
      <c r="AU272" s="241" t="s">
        <v>83</v>
      </c>
      <c r="AY272" s="17" t="s">
        <v>130</v>
      </c>
      <c r="BE272" s="242">
        <f>IF(N272="základní",J272,0)</f>
        <v>0</v>
      </c>
      <c r="BF272" s="242">
        <f>IF(N272="snížená",J272,0)</f>
        <v>0</v>
      </c>
      <c r="BG272" s="242">
        <f>IF(N272="zákl. přenesená",J272,0)</f>
        <v>0</v>
      </c>
      <c r="BH272" s="242">
        <f>IF(N272="sníž. přenesená",J272,0)</f>
        <v>0</v>
      </c>
      <c r="BI272" s="242">
        <f>IF(N272="nulová",J272,0)</f>
        <v>0</v>
      </c>
      <c r="BJ272" s="17" t="s">
        <v>83</v>
      </c>
      <c r="BK272" s="242">
        <f>ROUND(I272*H272,2)</f>
        <v>0</v>
      </c>
      <c r="BL272" s="17" t="s">
        <v>210</v>
      </c>
      <c r="BM272" s="241" t="s">
        <v>532</v>
      </c>
    </row>
    <row r="273" spans="1:51" s="13" customFormat="1" ht="12">
      <c r="A273" s="13"/>
      <c r="B273" s="243"/>
      <c r="C273" s="244"/>
      <c r="D273" s="245" t="s">
        <v>143</v>
      </c>
      <c r="E273" s="246" t="s">
        <v>1</v>
      </c>
      <c r="F273" s="247" t="s">
        <v>533</v>
      </c>
      <c r="G273" s="244"/>
      <c r="H273" s="248">
        <v>0.57</v>
      </c>
      <c r="I273" s="249"/>
      <c r="J273" s="244"/>
      <c r="K273" s="244"/>
      <c r="L273" s="250"/>
      <c r="M273" s="251"/>
      <c r="N273" s="252"/>
      <c r="O273" s="252"/>
      <c r="P273" s="252"/>
      <c r="Q273" s="252"/>
      <c r="R273" s="252"/>
      <c r="S273" s="252"/>
      <c r="T273" s="25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4" t="s">
        <v>143</v>
      </c>
      <c r="AU273" s="254" t="s">
        <v>83</v>
      </c>
      <c r="AV273" s="13" t="s">
        <v>83</v>
      </c>
      <c r="AW273" s="13" t="s">
        <v>32</v>
      </c>
      <c r="AX273" s="13" t="s">
        <v>81</v>
      </c>
      <c r="AY273" s="254" t="s">
        <v>130</v>
      </c>
    </row>
    <row r="274" spans="1:65" s="2" customFormat="1" ht="16.5" customHeight="1">
      <c r="A274" s="38"/>
      <c r="B274" s="39"/>
      <c r="C274" s="229" t="s">
        <v>534</v>
      </c>
      <c r="D274" s="229" t="s">
        <v>133</v>
      </c>
      <c r="E274" s="230" t="s">
        <v>535</v>
      </c>
      <c r="F274" s="231" t="s">
        <v>536</v>
      </c>
      <c r="G274" s="232" t="s">
        <v>141</v>
      </c>
      <c r="H274" s="233">
        <v>0.57</v>
      </c>
      <c r="I274" s="234"/>
      <c r="J274" s="235">
        <f>ROUND(I274*H274,2)</f>
        <v>0</v>
      </c>
      <c r="K274" s="236"/>
      <c r="L274" s="44"/>
      <c r="M274" s="237" t="s">
        <v>1</v>
      </c>
      <c r="N274" s="238" t="s">
        <v>42</v>
      </c>
      <c r="O274" s="91"/>
      <c r="P274" s="239">
        <f>O274*H274</f>
        <v>0</v>
      </c>
      <c r="Q274" s="239">
        <v>0.0002</v>
      </c>
      <c r="R274" s="239">
        <f>Q274*H274</f>
        <v>0.00011399999999999999</v>
      </c>
      <c r="S274" s="239">
        <v>0</v>
      </c>
      <c r="T274" s="240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1" t="s">
        <v>210</v>
      </c>
      <c r="AT274" s="241" t="s">
        <v>133</v>
      </c>
      <c r="AU274" s="241" t="s">
        <v>83</v>
      </c>
      <c r="AY274" s="17" t="s">
        <v>130</v>
      </c>
      <c r="BE274" s="242">
        <f>IF(N274="základní",J274,0)</f>
        <v>0</v>
      </c>
      <c r="BF274" s="242">
        <f>IF(N274="snížená",J274,0)</f>
        <v>0</v>
      </c>
      <c r="BG274" s="242">
        <f>IF(N274="zákl. přenesená",J274,0)</f>
        <v>0</v>
      </c>
      <c r="BH274" s="242">
        <f>IF(N274="sníž. přenesená",J274,0)</f>
        <v>0</v>
      </c>
      <c r="BI274" s="242">
        <f>IF(N274="nulová",J274,0)</f>
        <v>0</v>
      </c>
      <c r="BJ274" s="17" t="s">
        <v>83</v>
      </c>
      <c r="BK274" s="242">
        <f>ROUND(I274*H274,2)</f>
        <v>0</v>
      </c>
      <c r="BL274" s="17" t="s">
        <v>210</v>
      </c>
      <c r="BM274" s="241" t="s">
        <v>537</v>
      </c>
    </row>
    <row r="275" spans="1:65" s="2" customFormat="1" ht="21.75" customHeight="1">
      <c r="A275" s="38"/>
      <c r="B275" s="39"/>
      <c r="C275" s="229" t="s">
        <v>538</v>
      </c>
      <c r="D275" s="229" t="s">
        <v>133</v>
      </c>
      <c r="E275" s="230" t="s">
        <v>539</v>
      </c>
      <c r="F275" s="231" t="s">
        <v>540</v>
      </c>
      <c r="G275" s="232" t="s">
        <v>314</v>
      </c>
      <c r="H275" s="233">
        <v>0.047</v>
      </c>
      <c r="I275" s="234"/>
      <c r="J275" s="235">
        <f>ROUND(I275*H275,2)</f>
        <v>0</v>
      </c>
      <c r="K275" s="236"/>
      <c r="L275" s="44"/>
      <c r="M275" s="237" t="s">
        <v>1</v>
      </c>
      <c r="N275" s="238" t="s">
        <v>42</v>
      </c>
      <c r="O275" s="91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1" t="s">
        <v>210</v>
      </c>
      <c r="AT275" s="241" t="s">
        <v>133</v>
      </c>
      <c r="AU275" s="241" t="s">
        <v>83</v>
      </c>
      <c r="AY275" s="17" t="s">
        <v>130</v>
      </c>
      <c r="BE275" s="242">
        <f>IF(N275="základní",J275,0)</f>
        <v>0</v>
      </c>
      <c r="BF275" s="242">
        <f>IF(N275="snížená",J275,0)</f>
        <v>0</v>
      </c>
      <c r="BG275" s="242">
        <f>IF(N275="zákl. přenesená",J275,0)</f>
        <v>0</v>
      </c>
      <c r="BH275" s="242">
        <f>IF(N275="sníž. přenesená",J275,0)</f>
        <v>0</v>
      </c>
      <c r="BI275" s="242">
        <f>IF(N275="nulová",J275,0)</f>
        <v>0</v>
      </c>
      <c r="BJ275" s="17" t="s">
        <v>83</v>
      </c>
      <c r="BK275" s="242">
        <f>ROUND(I275*H275,2)</f>
        <v>0</v>
      </c>
      <c r="BL275" s="17" t="s">
        <v>210</v>
      </c>
      <c r="BM275" s="241" t="s">
        <v>541</v>
      </c>
    </row>
    <row r="276" spans="1:63" s="12" customFormat="1" ht="22.8" customHeight="1">
      <c r="A276" s="12"/>
      <c r="B276" s="213"/>
      <c r="C276" s="214"/>
      <c r="D276" s="215" t="s">
        <v>75</v>
      </c>
      <c r="E276" s="227" t="s">
        <v>542</v>
      </c>
      <c r="F276" s="227" t="s">
        <v>543</v>
      </c>
      <c r="G276" s="214"/>
      <c r="H276" s="214"/>
      <c r="I276" s="217"/>
      <c r="J276" s="228">
        <f>BK276</f>
        <v>0</v>
      </c>
      <c r="K276" s="214"/>
      <c r="L276" s="219"/>
      <c r="M276" s="220"/>
      <c r="N276" s="221"/>
      <c r="O276" s="221"/>
      <c r="P276" s="222">
        <f>SUM(P277:P286)</f>
        <v>0</v>
      </c>
      <c r="Q276" s="221"/>
      <c r="R276" s="222">
        <f>SUM(R277:R286)</f>
        <v>0.0615</v>
      </c>
      <c r="S276" s="221"/>
      <c r="T276" s="223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4" t="s">
        <v>83</v>
      </c>
      <c r="AT276" s="225" t="s">
        <v>75</v>
      </c>
      <c r="AU276" s="225" t="s">
        <v>81</v>
      </c>
      <c r="AY276" s="224" t="s">
        <v>130</v>
      </c>
      <c r="BK276" s="226">
        <f>SUM(BK277:BK286)</f>
        <v>0</v>
      </c>
    </row>
    <row r="277" spans="1:65" s="2" customFormat="1" ht="21.75" customHeight="1">
      <c r="A277" s="38"/>
      <c r="B277" s="39"/>
      <c r="C277" s="229" t="s">
        <v>544</v>
      </c>
      <c r="D277" s="229" t="s">
        <v>133</v>
      </c>
      <c r="E277" s="230" t="s">
        <v>545</v>
      </c>
      <c r="F277" s="231" t="s">
        <v>546</v>
      </c>
      <c r="G277" s="232" t="s">
        <v>136</v>
      </c>
      <c r="H277" s="233">
        <v>3</v>
      </c>
      <c r="I277" s="234"/>
      <c r="J277" s="235">
        <f>ROUND(I277*H277,2)</f>
        <v>0</v>
      </c>
      <c r="K277" s="236"/>
      <c r="L277" s="44"/>
      <c r="M277" s="237" t="s">
        <v>1</v>
      </c>
      <c r="N277" s="238" t="s">
        <v>42</v>
      </c>
      <c r="O277" s="91"/>
      <c r="P277" s="239">
        <f>O277*H277</f>
        <v>0</v>
      </c>
      <c r="Q277" s="239">
        <v>0</v>
      </c>
      <c r="R277" s="239">
        <f>Q277*H277</f>
        <v>0</v>
      </c>
      <c r="S277" s="239">
        <v>0</v>
      </c>
      <c r="T277" s="24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1" t="s">
        <v>210</v>
      </c>
      <c r="AT277" s="241" t="s">
        <v>133</v>
      </c>
      <c r="AU277" s="241" t="s">
        <v>83</v>
      </c>
      <c r="AY277" s="17" t="s">
        <v>130</v>
      </c>
      <c r="BE277" s="242">
        <f>IF(N277="základní",J277,0)</f>
        <v>0</v>
      </c>
      <c r="BF277" s="242">
        <f>IF(N277="snížená",J277,0)</f>
        <v>0</v>
      </c>
      <c r="BG277" s="242">
        <f>IF(N277="zákl. přenesená",J277,0)</f>
        <v>0</v>
      </c>
      <c r="BH277" s="242">
        <f>IF(N277="sníž. přenesená",J277,0)</f>
        <v>0</v>
      </c>
      <c r="BI277" s="242">
        <f>IF(N277="nulová",J277,0)</f>
        <v>0</v>
      </c>
      <c r="BJ277" s="17" t="s">
        <v>83</v>
      </c>
      <c r="BK277" s="242">
        <f>ROUND(I277*H277,2)</f>
        <v>0</v>
      </c>
      <c r="BL277" s="17" t="s">
        <v>210</v>
      </c>
      <c r="BM277" s="241" t="s">
        <v>547</v>
      </c>
    </row>
    <row r="278" spans="1:65" s="2" customFormat="1" ht="21.75" customHeight="1">
      <c r="A278" s="38"/>
      <c r="B278" s="39"/>
      <c r="C278" s="276" t="s">
        <v>548</v>
      </c>
      <c r="D278" s="276" t="s">
        <v>203</v>
      </c>
      <c r="E278" s="277" t="s">
        <v>549</v>
      </c>
      <c r="F278" s="278" t="s">
        <v>550</v>
      </c>
      <c r="G278" s="279" t="s">
        <v>136</v>
      </c>
      <c r="H278" s="280">
        <v>2</v>
      </c>
      <c r="I278" s="281"/>
      <c r="J278" s="282">
        <f>ROUND(I278*H278,2)</f>
        <v>0</v>
      </c>
      <c r="K278" s="283"/>
      <c r="L278" s="284"/>
      <c r="M278" s="285" t="s">
        <v>1</v>
      </c>
      <c r="N278" s="286" t="s">
        <v>42</v>
      </c>
      <c r="O278" s="91"/>
      <c r="P278" s="239">
        <f>O278*H278</f>
        <v>0</v>
      </c>
      <c r="Q278" s="239">
        <v>0.0138</v>
      </c>
      <c r="R278" s="239">
        <f>Q278*H278</f>
        <v>0.0276</v>
      </c>
      <c r="S278" s="239">
        <v>0</v>
      </c>
      <c r="T278" s="24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1" t="s">
        <v>279</v>
      </c>
      <c r="AT278" s="241" t="s">
        <v>203</v>
      </c>
      <c r="AU278" s="241" t="s">
        <v>83</v>
      </c>
      <c r="AY278" s="17" t="s">
        <v>130</v>
      </c>
      <c r="BE278" s="242">
        <f>IF(N278="základní",J278,0)</f>
        <v>0</v>
      </c>
      <c r="BF278" s="242">
        <f>IF(N278="snížená",J278,0)</f>
        <v>0</v>
      </c>
      <c r="BG278" s="242">
        <f>IF(N278="zákl. přenesená",J278,0)</f>
        <v>0</v>
      </c>
      <c r="BH278" s="242">
        <f>IF(N278="sníž. přenesená",J278,0)</f>
        <v>0</v>
      </c>
      <c r="BI278" s="242">
        <f>IF(N278="nulová",J278,0)</f>
        <v>0</v>
      </c>
      <c r="BJ278" s="17" t="s">
        <v>83</v>
      </c>
      <c r="BK278" s="242">
        <f>ROUND(I278*H278,2)</f>
        <v>0</v>
      </c>
      <c r="BL278" s="17" t="s">
        <v>210</v>
      </c>
      <c r="BM278" s="241" t="s">
        <v>551</v>
      </c>
    </row>
    <row r="279" spans="1:65" s="2" customFormat="1" ht="21.75" customHeight="1">
      <c r="A279" s="38"/>
      <c r="B279" s="39"/>
      <c r="C279" s="276" t="s">
        <v>552</v>
      </c>
      <c r="D279" s="276" t="s">
        <v>203</v>
      </c>
      <c r="E279" s="277" t="s">
        <v>553</v>
      </c>
      <c r="F279" s="278" t="s">
        <v>554</v>
      </c>
      <c r="G279" s="279" t="s">
        <v>136</v>
      </c>
      <c r="H279" s="280">
        <v>1</v>
      </c>
      <c r="I279" s="281"/>
      <c r="J279" s="282">
        <f>ROUND(I279*H279,2)</f>
        <v>0</v>
      </c>
      <c r="K279" s="283"/>
      <c r="L279" s="284"/>
      <c r="M279" s="285" t="s">
        <v>1</v>
      </c>
      <c r="N279" s="286" t="s">
        <v>42</v>
      </c>
      <c r="O279" s="91"/>
      <c r="P279" s="239">
        <f>O279*H279</f>
        <v>0</v>
      </c>
      <c r="Q279" s="239">
        <v>0.0138</v>
      </c>
      <c r="R279" s="239">
        <f>Q279*H279</f>
        <v>0.0138</v>
      </c>
      <c r="S279" s="239">
        <v>0</v>
      </c>
      <c r="T279" s="24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41" t="s">
        <v>279</v>
      </c>
      <c r="AT279" s="241" t="s">
        <v>203</v>
      </c>
      <c r="AU279" s="241" t="s">
        <v>83</v>
      </c>
      <c r="AY279" s="17" t="s">
        <v>130</v>
      </c>
      <c r="BE279" s="242">
        <f>IF(N279="základní",J279,0)</f>
        <v>0</v>
      </c>
      <c r="BF279" s="242">
        <f>IF(N279="snížená",J279,0)</f>
        <v>0</v>
      </c>
      <c r="BG279" s="242">
        <f>IF(N279="zákl. přenesená",J279,0)</f>
        <v>0</v>
      </c>
      <c r="BH279" s="242">
        <f>IF(N279="sníž. přenesená",J279,0)</f>
        <v>0</v>
      </c>
      <c r="BI279" s="242">
        <f>IF(N279="nulová",J279,0)</f>
        <v>0</v>
      </c>
      <c r="BJ279" s="17" t="s">
        <v>83</v>
      </c>
      <c r="BK279" s="242">
        <f>ROUND(I279*H279,2)</f>
        <v>0</v>
      </c>
      <c r="BL279" s="17" t="s">
        <v>210</v>
      </c>
      <c r="BM279" s="241" t="s">
        <v>555</v>
      </c>
    </row>
    <row r="280" spans="1:65" s="2" customFormat="1" ht="21.75" customHeight="1">
      <c r="A280" s="38"/>
      <c r="B280" s="39"/>
      <c r="C280" s="229" t="s">
        <v>556</v>
      </c>
      <c r="D280" s="229" t="s">
        <v>133</v>
      </c>
      <c r="E280" s="230" t="s">
        <v>557</v>
      </c>
      <c r="F280" s="231" t="s">
        <v>558</v>
      </c>
      <c r="G280" s="232" t="s">
        <v>136</v>
      </c>
      <c r="H280" s="233">
        <v>1</v>
      </c>
      <c r="I280" s="234"/>
      <c r="J280" s="235">
        <f>ROUND(I280*H280,2)</f>
        <v>0</v>
      </c>
      <c r="K280" s="236"/>
      <c r="L280" s="44"/>
      <c r="M280" s="237" t="s">
        <v>1</v>
      </c>
      <c r="N280" s="238" t="s">
        <v>42</v>
      </c>
      <c r="O280" s="91"/>
      <c r="P280" s="239">
        <f>O280*H280</f>
        <v>0</v>
      </c>
      <c r="Q280" s="239">
        <v>0</v>
      </c>
      <c r="R280" s="239">
        <f>Q280*H280</f>
        <v>0</v>
      </c>
      <c r="S280" s="239">
        <v>0</v>
      </c>
      <c r="T280" s="240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1" t="s">
        <v>210</v>
      </c>
      <c r="AT280" s="241" t="s">
        <v>133</v>
      </c>
      <c r="AU280" s="241" t="s">
        <v>83</v>
      </c>
      <c r="AY280" s="17" t="s">
        <v>130</v>
      </c>
      <c r="BE280" s="242">
        <f>IF(N280="základní",J280,0)</f>
        <v>0</v>
      </c>
      <c r="BF280" s="242">
        <f>IF(N280="snížená",J280,0)</f>
        <v>0</v>
      </c>
      <c r="BG280" s="242">
        <f>IF(N280="zákl. přenesená",J280,0)</f>
        <v>0</v>
      </c>
      <c r="BH280" s="242">
        <f>IF(N280="sníž. přenesená",J280,0)</f>
        <v>0</v>
      </c>
      <c r="BI280" s="242">
        <f>IF(N280="nulová",J280,0)</f>
        <v>0</v>
      </c>
      <c r="BJ280" s="17" t="s">
        <v>83</v>
      </c>
      <c r="BK280" s="242">
        <f>ROUND(I280*H280,2)</f>
        <v>0</v>
      </c>
      <c r="BL280" s="17" t="s">
        <v>210</v>
      </c>
      <c r="BM280" s="241" t="s">
        <v>559</v>
      </c>
    </row>
    <row r="281" spans="1:65" s="2" customFormat="1" ht="21.75" customHeight="1">
      <c r="A281" s="38"/>
      <c r="B281" s="39"/>
      <c r="C281" s="276" t="s">
        <v>560</v>
      </c>
      <c r="D281" s="276" t="s">
        <v>203</v>
      </c>
      <c r="E281" s="277" t="s">
        <v>561</v>
      </c>
      <c r="F281" s="278" t="s">
        <v>562</v>
      </c>
      <c r="G281" s="279" t="s">
        <v>136</v>
      </c>
      <c r="H281" s="280">
        <v>1</v>
      </c>
      <c r="I281" s="281"/>
      <c r="J281" s="282">
        <f>ROUND(I281*H281,2)</f>
        <v>0</v>
      </c>
      <c r="K281" s="283"/>
      <c r="L281" s="284"/>
      <c r="M281" s="285" t="s">
        <v>1</v>
      </c>
      <c r="N281" s="286" t="s">
        <v>42</v>
      </c>
      <c r="O281" s="91"/>
      <c r="P281" s="239">
        <f>O281*H281</f>
        <v>0</v>
      </c>
      <c r="Q281" s="239">
        <v>0.0138</v>
      </c>
      <c r="R281" s="239">
        <f>Q281*H281</f>
        <v>0.0138</v>
      </c>
      <c r="S281" s="239">
        <v>0</v>
      </c>
      <c r="T281" s="24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1" t="s">
        <v>279</v>
      </c>
      <c r="AT281" s="241" t="s">
        <v>203</v>
      </c>
      <c r="AU281" s="241" t="s">
        <v>83</v>
      </c>
      <c r="AY281" s="17" t="s">
        <v>130</v>
      </c>
      <c r="BE281" s="242">
        <f>IF(N281="základní",J281,0)</f>
        <v>0</v>
      </c>
      <c r="BF281" s="242">
        <f>IF(N281="snížená",J281,0)</f>
        <v>0</v>
      </c>
      <c r="BG281" s="242">
        <f>IF(N281="zákl. přenesená",J281,0)</f>
        <v>0</v>
      </c>
      <c r="BH281" s="242">
        <f>IF(N281="sníž. přenesená",J281,0)</f>
        <v>0</v>
      </c>
      <c r="BI281" s="242">
        <f>IF(N281="nulová",J281,0)</f>
        <v>0</v>
      </c>
      <c r="BJ281" s="17" t="s">
        <v>83</v>
      </c>
      <c r="BK281" s="242">
        <f>ROUND(I281*H281,2)</f>
        <v>0</v>
      </c>
      <c r="BL281" s="17" t="s">
        <v>210</v>
      </c>
      <c r="BM281" s="241" t="s">
        <v>563</v>
      </c>
    </row>
    <row r="282" spans="1:65" s="2" customFormat="1" ht="16.5" customHeight="1">
      <c r="A282" s="38"/>
      <c r="B282" s="39"/>
      <c r="C282" s="229" t="s">
        <v>564</v>
      </c>
      <c r="D282" s="229" t="s">
        <v>133</v>
      </c>
      <c r="E282" s="230" t="s">
        <v>565</v>
      </c>
      <c r="F282" s="231" t="s">
        <v>566</v>
      </c>
      <c r="G282" s="232" t="s">
        <v>136</v>
      </c>
      <c r="H282" s="233">
        <v>3</v>
      </c>
      <c r="I282" s="234"/>
      <c r="J282" s="235">
        <f>ROUND(I282*H282,2)</f>
        <v>0</v>
      </c>
      <c r="K282" s="236"/>
      <c r="L282" s="44"/>
      <c r="M282" s="237" t="s">
        <v>1</v>
      </c>
      <c r="N282" s="238" t="s">
        <v>42</v>
      </c>
      <c r="O282" s="91"/>
      <c r="P282" s="239">
        <f>O282*H282</f>
        <v>0</v>
      </c>
      <c r="Q282" s="239">
        <v>0</v>
      </c>
      <c r="R282" s="239">
        <f>Q282*H282</f>
        <v>0</v>
      </c>
      <c r="S282" s="239">
        <v>0</v>
      </c>
      <c r="T282" s="240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1" t="s">
        <v>210</v>
      </c>
      <c r="AT282" s="241" t="s">
        <v>133</v>
      </c>
      <c r="AU282" s="241" t="s">
        <v>83</v>
      </c>
      <c r="AY282" s="17" t="s">
        <v>130</v>
      </c>
      <c r="BE282" s="242">
        <f>IF(N282="základní",J282,0)</f>
        <v>0</v>
      </c>
      <c r="BF282" s="242">
        <f>IF(N282="snížená",J282,0)</f>
        <v>0</v>
      </c>
      <c r="BG282" s="242">
        <f>IF(N282="zákl. přenesená",J282,0)</f>
        <v>0</v>
      </c>
      <c r="BH282" s="242">
        <f>IF(N282="sníž. přenesená",J282,0)</f>
        <v>0</v>
      </c>
      <c r="BI282" s="242">
        <f>IF(N282="nulová",J282,0)</f>
        <v>0</v>
      </c>
      <c r="BJ282" s="17" t="s">
        <v>83</v>
      </c>
      <c r="BK282" s="242">
        <f>ROUND(I282*H282,2)</f>
        <v>0</v>
      </c>
      <c r="BL282" s="17" t="s">
        <v>210</v>
      </c>
      <c r="BM282" s="241" t="s">
        <v>567</v>
      </c>
    </row>
    <row r="283" spans="1:65" s="2" customFormat="1" ht="16.5" customHeight="1">
      <c r="A283" s="38"/>
      <c r="B283" s="39"/>
      <c r="C283" s="276" t="s">
        <v>568</v>
      </c>
      <c r="D283" s="276" t="s">
        <v>203</v>
      </c>
      <c r="E283" s="277" t="s">
        <v>569</v>
      </c>
      <c r="F283" s="278" t="s">
        <v>570</v>
      </c>
      <c r="G283" s="279" t="s">
        <v>136</v>
      </c>
      <c r="H283" s="280">
        <v>3</v>
      </c>
      <c r="I283" s="281"/>
      <c r="J283" s="282">
        <f>ROUND(I283*H283,2)</f>
        <v>0</v>
      </c>
      <c r="K283" s="283"/>
      <c r="L283" s="284"/>
      <c r="M283" s="285" t="s">
        <v>1</v>
      </c>
      <c r="N283" s="286" t="s">
        <v>42</v>
      </c>
      <c r="O283" s="91"/>
      <c r="P283" s="239">
        <f>O283*H283</f>
        <v>0</v>
      </c>
      <c r="Q283" s="239">
        <v>0.0021</v>
      </c>
      <c r="R283" s="239">
        <f>Q283*H283</f>
        <v>0.0063</v>
      </c>
      <c r="S283" s="239">
        <v>0</v>
      </c>
      <c r="T283" s="24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41" t="s">
        <v>279</v>
      </c>
      <c r="AT283" s="241" t="s">
        <v>203</v>
      </c>
      <c r="AU283" s="241" t="s">
        <v>83</v>
      </c>
      <c r="AY283" s="17" t="s">
        <v>130</v>
      </c>
      <c r="BE283" s="242">
        <f>IF(N283="základní",J283,0)</f>
        <v>0</v>
      </c>
      <c r="BF283" s="242">
        <f>IF(N283="snížená",J283,0)</f>
        <v>0</v>
      </c>
      <c r="BG283" s="242">
        <f>IF(N283="zákl. přenesená",J283,0)</f>
        <v>0</v>
      </c>
      <c r="BH283" s="242">
        <f>IF(N283="sníž. přenesená",J283,0)</f>
        <v>0</v>
      </c>
      <c r="BI283" s="242">
        <f>IF(N283="nulová",J283,0)</f>
        <v>0</v>
      </c>
      <c r="BJ283" s="17" t="s">
        <v>83</v>
      </c>
      <c r="BK283" s="242">
        <f>ROUND(I283*H283,2)</f>
        <v>0</v>
      </c>
      <c r="BL283" s="17" t="s">
        <v>210</v>
      </c>
      <c r="BM283" s="241" t="s">
        <v>571</v>
      </c>
    </row>
    <row r="284" spans="1:65" s="2" customFormat="1" ht="16.5" customHeight="1">
      <c r="A284" s="38"/>
      <c r="B284" s="39"/>
      <c r="C284" s="229" t="s">
        <v>572</v>
      </c>
      <c r="D284" s="229" t="s">
        <v>133</v>
      </c>
      <c r="E284" s="230" t="s">
        <v>573</v>
      </c>
      <c r="F284" s="231" t="s">
        <v>574</v>
      </c>
      <c r="G284" s="232" t="s">
        <v>298</v>
      </c>
      <c r="H284" s="233">
        <v>1</v>
      </c>
      <c r="I284" s="234"/>
      <c r="J284" s="235">
        <f>ROUND(I284*H284,2)</f>
        <v>0</v>
      </c>
      <c r="K284" s="236"/>
      <c r="L284" s="44"/>
      <c r="M284" s="237" t="s">
        <v>1</v>
      </c>
      <c r="N284" s="238" t="s">
        <v>42</v>
      </c>
      <c r="O284" s="91"/>
      <c r="P284" s="239">
        <f>O284*H284</f>
        <v>0</v>
      </c>
      <c r="Q284" s="239">
        <v>0</v>
      </c>
      <c r="R284" s="239">
        <f>Q284*H284</f>
        <v>0</v>
      </c>
      <c r="S284" s="239">
        <v>0</v>
      </c>
      <c r="T284" s="240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41" t="s">
        <v>210</v>
      </c>
      <c r="AT284" s="241" t="s">
        <v>133</v>
      </c>
      <c r="AU284" s="241" t="s">
        <v>83</v>
      </c>
      <c r="AY284" s="17" t="s">
        <v>130</v>
      </c>
      <c r="BE284" s="242">
        <f>IF(N284="základní",J284,0)</f>
        <v>0</v>
      </c>
      <c r="BF284" s="242">
        <f>IF(N284="snížená",J284,0)</f>
        <v>0</v>
      </c>
      <c r="BG284" s="242">
        <f>IF(N284="zákl. přenesená",J284,0)</f>
        <v>0</v>
      </c>
      <c r="BH284" s="242">
        <f>IF(N284="sníž. přenesená",J284,0)</f>
        <v>0</v>
      </c>
      <c r="BI284" s="242">
        <f>IF(N284="nulová",J284,0)</f>
        <v>0</v>
      </c>
      <c r="BJ284" s="17" t="s">
        <v>83</v>
      </c>
      <c r="BK284" s="242">
        <f>ROUND(I284*H284,2)</f>
        <v>0</v>
      </c>
      <c r="BL284" s="17" t="s">
        <v>210</v>
      </c>
      <c r="BM284" s="241" t="s">
        <v>575</v>
      </c>
    </row>
    <row r="285" spans="1:65" s="2" customFormat="1" ht="16.5" customHeight="1">
      <c r="A285" s="38"/>
      <c r="B285" s="39"/>
      <c r="C285" s="229" t="s">
        <v>576</v>
      </c>
      <c r="D285" s="229" t="s">
        <v>133</v>
      </c>
      <c r="E285" s="230" t="s">
        <v>577</v>
      </c>
      <c r="F285" s="231" t="s">
        <v>578</v>
      </c>
      <c r="G285" s="232" t="s">
        <v>298</v>
      </c>
      <c r="H285" s="233">
        <v>1</v>
      </c>
      <c r="I285" s="234"/>
      <c r="J285" s="235">
        <f>ROUND(I285*H285,2)</f>
        <v>0</v>
      </c>
      <c r="K285" s="236"/>
      <c r="L285" s="44"/>
      <c r="M285" s="237" t="s">
        <v>1</v>
      </c>
      <c r="N285" s="238" t="s">
        <v>42</v>
      </c>
      <c r="O285" s="91"/>
      <c r="P285" s="239">
        <f>O285*H285</f>
        <v>0</v>
      </c>
      <c r="Q285" s="239">
        <v>0</v>
      </c>
      <c r="R285" s="239">
        <f>Q285*H285</f>
        <v>0</v>
      </c>
      <c r="S285" s="239">
        <v>0</v>
      </c>
      <c r="T285" s="24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1" t="s">
        <v>210</v>
      </c>
      <c r="AT285" s="241" t="s">
        <v>133</v>
      </c>
      <c r="AU285" s="241" t="s">
        <v>83</v>
      </c>
      <c r="AY285" s="17" t="s">
        <v>130</v>
      </c>
      <c r="BE285" s="242">
        <f>IF(N285="základní",J285,0)</f>
        <v>0</v>
      </c>
      <c r="BF285" s="242">
        <f>IF(N285="snížená",J285,0)</f>
        <v>0</v>
      </c>
      <c r="BG285" s="242">
        <f>IF(N285="zákl. přenesená",J285,0)</f>
        <v>0</v>
      </c>
      <c r="BH285" s="242">
        <f>IF(N285="sníž. přenesená",J285,0)</f>
        <v>0</v>
      </c>
      <c r="BI285" s="242">
        <f>IF(N285="nulová",J285,0)</f>
        <v>0</v>
      </c>
      <c r="BJ285" s="17" t="s">
        <v>83</v>
      </c>
      <c r="BK285" s="242">
        <f>ROUND(I285*H285,2)</f>
        <v>0</v>
      </c>
      <c r="BL285" s="17" t="s">
        <v>210</v>
      </c>
      <c r="BM285" s="241" t="s">
        <v>579</v>
      </c>
    </row>
    <row r="286" spans="1:65" s="2" customFormat="1" ht="21.75" customHeight="1">
      <c r="A286" s="38"/>
      <c r="B286" s="39"/>
      <c r="C286" s="229" t="s">
        <v>309</v>
      </c>
      <c r="D286" s="229" t="s">
        <v>133</v>
      </c>
      <c r="E286" s="230" t="s">
        <v>580</v>
      </c>
      <c r="F286" s="231" t="s">
        <v>581</v>
      </c>
      <c r="G286" s="232" t="s">
        <v>314</v>
      </c>
      <c r="H286" s="233">
        <v>0.062</v>
      </c>
      <c r="I286" s="234"/>
      <c r="J286" s="235">
        <f>ROUND(I286*H286,2)</f>
        <v>0</v>
      </c>
      <c r="K286" s="236"/>
      <c r="L286" s="44"/>
      <c r="M286" s="237" t="s">
        <v>1</v>
      </c>
      <c r="N286" s="238" t="s">
        <v>42</v>
      </c>
      <c r="O286" s="91"/>
      <c r="P286" s="239">
        <f>O286*H286</f>
        <v>0</v>
      </c>
      <c r="Q286" s="239">
        <v>0</v>
      </c>
      <c r="R286" s="239">
        <f>Q286*H286</f>
        <v>0</v>
      </c>
      <c r="S286" s="239">
        <v>0</v>
      </c>
      <c r="T286" s="24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1" t="s">
        <v>210</v>
      </c>
      <c r="AT286" s="241" t="s">
        <v>133</v>
      </c>
      <c r="AU286" s="241" t="s">
        <v>83</v>
      </c>
      <c r="AY286" s="17" t="s">
        <v>130</v>
      </c>
      <c r="BE286" s="242">
        <f>IF(N286="základní",J286,0)</f>
        <v>0</v>
      </c>
      <c r="BF286" s="242">
        <f>IF(N286="snížená",J286,0)</f>
        <v>0</v>
      </c>
      <c r="BG286" s="242">
        <f>IF(N286="zákl. přenesená",J286,0)</f>
        <v>0</v>
      </c>
      <c r="BH286" s="242">
        <f>IF(N286="sníž. přenesená",J286,0)</f>
        <v>0</v>
      </c>
      <c r="BI286" s="242">
        <f>IF(N286="nulová",J286,0)</f>
        <v>0</v>
      </c>
      <c r="BJ286" s="17" t="s">
        <v>83</v>
      </c>
      <c r="BK286" s="242">
        <f>ROUND(I286*H286,2)</f>
        <v>0</v>
      </c>
      <c r="BL286" s="17" t="s">
        <v>210</v>
      </c>
      <c r="BM286" s="241" t="s">
        <v>582</v>
      </c>
    </row>
    <row r="287" spans="1:63" s="12" customFormat="1" ht="22.8" customHeight="1">
      <c r="A287" s="12"/>
      <c r="B287" s="213"/>
      <c r="C287" s="214"/>
      <c r="D287" s="215" t="s">
        <v>75</v>
      </c>
      <c r="E287" s="227" t="s">
        <v>583</v>
      </c>
      <c r="F287" s="227" t="s">
        <v>584</v>
      </c>
      <c r="G287" s="214"/>
      <c r="H287" s="214"/>
      <c r="I287" s="217"/>
      <c r="J287" s="228">
        <f>BK287</f>
        <v>0</v>
      </c>
      <c r="K287" s="214"/>
      <c r="L287" s="219"/>
      <c r="M287" s="220"/>
      <c r="N287" s="221"/>
      <c r="O287" s="221"/>
      <c r="P287" s="222">
        <f>SUM(P288:P295)</f>
        <v>0</v>
      </c>
      <c r="Q287" s="221"/>
      <c r="R287" s="222">
        <f>SUM(R288:R295)</f>
        <v>0.1046175</v>
      </c>
      <c r="S287" s="221"/>
      <c r="T287" s="223">
        <f>SUM(T288:T295)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4" t="s">
        <v>83</v>
      </c>
      <c r="AT287" s="225" t="s">
        <v>75</v>
      </c>
      <c r="AU287" s="225" t="s">
        <v>81</v>
      </c>
      <c r="AY287" s="224" t="s">
        <v>130</v>
      </c>
      <c r="BK287" s="226">
        <f>SUM(BK288:BK295)</f>
        <v>0</v>
      </c>
    </row>
    <row r="288" spans="1:65" s="2" customFormat="1" ht="21.75" customHeight="1">
      <c r="A288" s="38"/>
      <c r="B288" s="39"/>
      <c r="C288" s="229" t="s">
        <v>585</v>
      </c>
      <c r="D288" s="229" t="s">
        <v>133</v>
      </c>
      <c r="E288" s="230" t="s">
        <v>586</v>
      </c>
      <c r="F288" s="231" t="s">
        <v>587</v>
      </c>
      <c r="G288" s="232" t="s">
        <v>141</v>
      </c>
      <c r="H288" s="233">
        <v>3.25</v>
      </c>
      <c r="I288" s="234"/>
      <c r="J288" s="235">
        <f>ROUND(I288*H288,2)</f>
        <v>0</v>
      </c>
      <c r="K288" s="236"/>
      <c r="L288" s="44"/>
      <c r="M288" s="237" t="s">
        <v>1</v>
      </c>
      <c r="N288" s="238" t="s">
        <v>42</v>
      </c>
      <c r="O288" s="91"/>
      <c r="P288" s="239">
        <f>O288*H288</f>
        <v>0</v>
      </c>
      <c r="Q288" s="239">
        <v>0.00362</v>
      </c>
      <c r="R288" s="239">
        <f>Q288*H288</f>
        <v>0.011765</v>
      </c>
      <c r="S288" s="239">
        <v>0</v>
      </c>
      <c r="T288" s="24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1" t="s">
        <v>210</v>
      </c>
      <c r="AT288" s="241" t="s">
        <v>133</v>
      </c>
      <c r="AU288" s="241" t="s">
        <v>83</v>
      </c>
      <c r="AY288" s="17" t="s">
        <v>130</v>
      </c>
      <c r="BE288" s="242">
        <f>IF(N288="základní",J288,0)</f>
        <v>0</v>
      </c>
      <c r="BF288" s="242">
        <f>IF(N288="snížená",J288,0)</f>
        <v>0</v>
      </c>
      <c r="BG288" s="242">
        <f>IF(N288="zákl. přenesená",J288,0)</f>
        <v>0</v>
      </c>
      <c r="BH288" s="242">
        <f>IF(N288="sníž. přenesená",J288,0)</f>
        <v>0</v>
      </c>
      <c r="BI288" s="242">
        <f>IF(N288="nulová",J288,0)</f>
        <v>0</v>
      </c>
      <c r="BJ288" s="17" t="s">
        <v>83</v>
      </c>
      <c r="BK288" s="242">
        <f>ROUND(I288*H288,2)</f>
        <v>0</v>
      </c>
      <c r="BL288" s="17" t="s">
        <v>210</v>
      </c>
      <c r="BM288" s="241" t="s">
        <v>588</v>
      </c>
    </row>
    <row r="289" spans="1:51" s="13" customFormat="1" ht="12">
      <c r="A289" s="13"/>
      <c r="B289" s="243"/>
      <c r="C289" s="244"/>
      <c r="D289" s="245" t="s">
        <v>143</v>
      </c>
      <c r="E289" s="246" t="s">
        <v>1</v>
      </c>
      <c r="F289" s="247" t="s">
        <v>170</v>
      </c>
      <c r="G289" s="244"/>
      <c r="H289" s="248">
        <v>3.25</v>
      </c>
      <c r="I289" s="249"/>
      <c r="J289" s="244"/>
      <c r="K289" s="244"/>
      <c r="L289" s="250"/>
      <c r="M289" s="251"/>
      <c r="N289" s="252"/>
      <c r="O289" s="252"/>
      <c r="P289" s="252"/>
      <c r="Q289" s="252"/>
      <c r="R289" s="252"/>
      <c r="S289" s="252"/>
      <c r="T289" s="25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4" t="s">
        <v>143</v>
      </c>
      <c r="AU289" s="254" t="s">
        <v>83</v>
      </c>
      <c r="AV289" s="13" t="s">
        <v>83</v>
      </c>
      <c r="AW289" s="13" t="s">
        <v>32</v>
      </c>
      <c r="AX289" s="13" t="s">
        <v>81</v>
      </c>
      <c r="AY289" s="254" t="s">
        <v>130</v>
      </c>
    </row>
    <row r="290" spans="1:65" s="2" customFormat="1" ht="16.5" customHeight="1">
      <c r="A290" s="38"/>
      <c r="B290" s="39"/>
      <c r="C290" s="276" t="s">
        <v>589</v>
      </c>
      <c r="D290" s="276" t="s">
        <v>203</v>
      </c>
      <c r="E290" s="277" t="s">
        <v>590</v>
      </c>
      <c r="F290" s="278" t="s">
        <v>591</v>
      </c>
      <c r="G290" s="279" t="s">
        <v>141</v>
      </c>
      <c r="H290" s="280">
        <v>3.575</v>
      </c>
      <c r="I290" s="281"/>
      <c r="J290" s="282">
        <f>ROUND(I290*H290,2)</f>
        <v>0</v>
      </c>
      <c r="K290" s="283"/>
      <c r="L290" s="284"/>
      <c r="M290" s="285" t="s">
        <v>1</v>
      </c>
      <c r="N290" s="286" t="s">
        <v>42</v>
      </c>
      <c r="O290" s="91"/>
      <c r="P290" s="239">
        <f>O290*H290</f>
        <v>0</v>
      </c>
      <c r="Q290" s="239">
        <v>0.0192</v>
      </c>
      <c r="R290" s="239">
        <f>Q290*H290</f>
        <v>0.06863999999999999</v>
      </c>
      <c r="S290" s="239">
        <v>0</v>
      </c>
      <c r="T290" s="24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1" t="s">
        <v>279</v>
      </c>
      <c r="AT290" s="241" t="s">
        <v>203</v>
      </c>
      <c r="AU290" s="241" t="s">
        <v>83</v>
      </c>
      <c r="AY290" s="17" t="s">
        <v>130</v>
      </c>
      <c r="BE290" s="242">
        <f>IF(N290="základní",J290,0)</f>
        <v>0</v>
      </c>
      <c r="BF290" s="242">
        <f>IF(N290="snížená",J290,0)</f>
        <v>0</v>
      </c>
      <c r="BG290" s="242">
        <f>IF(N290="zákl. přenesená",J290,0)</f>
        <v>0</v>
      </c>
      <c r="BH290" s="242">
        <f>IF(N290="sníž. přenesená",J290,0)</f>
        <v>0</v>
      </c>
      <c r="BI290" s="242">
        <f>IF(N290="nulová",J290,0)</f>
        <v>0</v>
      </c>
      <c r="BJ290" s="17" t="s">
        <v>83</v>
      </c>
      <c r="BK290" s="242">
        <f>ROUND(I290*H290,2)</f>
        <v>0</v>
      </c>
      <c r="BL290" s="17" t="s">
        <v>210</v>
      </c>
      <c r="BM290" s="241" t="s">
        <v>592</v>
      </c>
    </row>
    <row r="291" spans="1:51" s="13" customFormat="1" ht="12">
      <c r="A291" s="13"/>
      <c r="B291" s="243"/>
      <c r="C291" s="244"/>
      <c r="D291" s="245" t="s">
        <v>143</v>
      </c>
      <c r="E291" s="244"/>
      <c r="F291" s="247" t="s">
        <v>593</v>
      </c>
      <c r="G291" s="244"/>
      <c r="H291" s="248">
        <v>3.575</v>
      </c>
      <c r="I291" s="249"/>
      <c r="J291" s="244"/>
      <c r="K291" s="244"/>
      <c r="L291" s="250"/>
      <c r="M291" s="251"/>
      <c r="N291" s="252"/>
      <c r="O291" s="252"/>
      <c r="P291" s="252"/>
      <c r="Q291" s="252"/>
      <c r="R291" s="252"/>
      <c r="S291" s="252"/>
      <c r="T291" s="25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4" t="s">
        <v>143</v>
      </c>
      <c r="AU291" s="254" t="s">
        <v>83</v>
      </c>
      <c r="AV291" s="13" t="s">
        <v>83</v>
      </c>
      <c r="AW291" s="13" t="s">
        <v>4</v>
      </c>
      <c r="AX291" s="13" t="s">
        <v>81</v>
      </c>
      <c r="AY291" s="254" t="s">
        <v>130</v>
      </c>
    </row>
    <row r="292" spans="1:65" s="2" customFormat="1" ht="21.75" customHeight="1">
      <c r="A292" s="38"/>
      <c r="B292" s="39"/>
      <c r="C292" s="229" t="s">
        <v>594</v>
      </c>
      <c r="D292" s="229" t="s">
        <v>133</v>
      </c>
      <c r="E292" s="230" t="s">
        <v>595</v>
      </c>
      <c r="F292" s="231" t="s">
        <v>596</v>
      </c>
      <c r="G292" s="232" t="s">
        <v>141</v>
      </c>
      <c r="H292" s="233">
        <v>3.25</v>
      </c>
      <c r="I292" s="234"/>
      <c r="J292" s="235">
        <f>ROUND(I292*H292,2)</f>
        <v>0</v>
      </c>
      <c r="K292" s="236"/>
      <c r="L292" s="44"/>
      <c r="M292" s="237" t="s">
        <v>1</v>
      </c>
      <c r="N292" s="238" t="s">
        <v>42</v>
      </c>
      <c r="O292" s="91"/>
      <c r="P292" s="239">
        <f>O292*H292</f>
        <v>0</v>
      </c>
      <c r="Q292" s="239">
        <v>0</v>
      </c>
      <c r="R292" s="239">
        <f>Q292*H292</f>
        <v>0</v>
      </c>
      <c r="S292" s="239">
        <v>0</v>
      </c>
      <c r="T292" s="24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1" t="s">
        <v>210</v>
      </c>
      <c r="AT292" s="241" t="s">
        <v>133</v>
      </c>
      <c r="AU292" s="241" t="s">
        <v>83</v>
      </c>
      <c r="AY292" s="17" t="s">
        <v>130</v>
      </c>
      <c r="BE292" s="242">
        <f>IF(N292="základní",J292,0)</f>
        <v>0</v>
      </c>
      <c r="BF292" s="242">
        <f>IF(N292="snížená",J292,0)</f>
        <v>0</v>
      </c>
      <c r="BG292" s="242">
        <f>IF(N292="zákl. přenesená",J292,0)</f>
        <v>0</v>
      </c>
      <c r="BH292" s="242">
        <f>IF(N292="sníž. přenesená",J292,0)</f>
        <v>0</v>
      </c>
      <c r="BI292" s="242">
        <f>IF(N292="nulová",J292,0)</f>
        <v>0</v>
      </c>
      <c r="BJ292" s="17" t="s">
        <v>83</v>
      </c>
      <c r="BK292" s="242">
        <f>ROUND(I292*H292,2)</f>
        <v>0</v>
      </c>
      <c r="BL292" s="17" t="s">
        <v>210</v>
      </c>
      <c r="BM292" s="241" t="s">
        <v>597</v>
      </c>
    </row>
    <row r="293" spans="1:65" s="2" customFormat="1" ht="16.5" customHeight="1">
      <c r="A293" s="38"/>
      <c r="B293" s="39"/>
      <c r="C293" s="229" t="s">
        <v>598</v>
      </c>
      <c r="D293" s="229" t="s">
        <v>133</v>
      </c>
      <c r="E293" s="230" t="s">
        <v>599</v>
      </c>
      <c r="F293" s="231" t="s">
        <v>600</v>
      </c>
      <c r="G293" s="232" t="s">
        <v>141</v>
      </c>
      <c r="H293" s="233">
        <v>3.25</v>
      </c>
      <c r="I293" s="234"/>
      <c r="J293" s="235">
        <f>ROUND(I293*H293,2)</f>
        <v>0</v>
      </c>
      <c r="K293" s="236"/>
      <c r="L293" s="44"/>
      <c r="M293" s="237" t="s">
        <v>1</v>
      </c>
      <c r="N293" s="238" t="s">
        <v>42</v>
      </c>
      <c r="O293" s="91"/>
      <c r="P293" s="239">
        <f>O293*H293</f>
        <v>0</v>
      </c>
      <c r="Q293" s="239">
        <v>0.0003</v>
      </c>
      <c r="R293" s="239">
        <f>Q293*H293</f>
        <v>0.000975</v>
      </c>
      <c r="S293" s="239">
        <v>0</v>
      </c>
      <c r="T293" s="240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1" t="s">
        <v>210</v>
      </c>
      <c r="AT293" s="241" t="s">
        <v>133</v>
      </c>
      <c r="AU293" s="241" t="s">
        <v>83</v>
      </c>
      <c r="AY293" s="17" t="s">
        <v>130</v>
      </c>
      <c r="BE293" s="242">
        <f>IF(N293="základní",J293,0)</f>
        <v>0</v>
      </c>
      <c r="BF293" s="242">
        <f>IF(N293="snížená",J293,0)</f>
        <v>0</v>
      </c>
      <c r="BG293" s="242">
        <f>IF(N293="zákl. přenesená",J293,0)</f>
        <v>0</v>
      </c>
      <c r="BH293" s="242">
        <f>IF(N293="sníž. přenesená",J293,0)</f>
        <v>0</v>
      </c>
      <c r="BI293" s="242">
        <f>IF(N293="nulová",J293,0)</f>
        <v>0</v>
      </c>
      <c r="BJ293" s="17" t="s">
        <v>83</v>
      </c>
      <c r="BK293" s="242">
        <f>ROUND(I293*H293,2)</f>
        <v>0</v>
      </c>
      <c r="BL293" s="17" t="s">
        <v>210</v>
      </c>
      <c r="BM293" s="241" t="s">
        <v>601</v>
      </c>
    </row>
    <row r="294" spans="1:65" s="2" customFormat="1" ht="21.75" customHeight="1">
      <c r="A294" s="38"/>
      <c r="B294" s="39"/>
      <c r="C294" s="229" t="s">
        <v>602</v>
      </c>
      <c r="D294" s="229" t="s">
        <v>133</v>
      </c>
      <c r="E294" s="230" t="s">
        <v>603</v>
      </c>
      <c r="F294" s="231" t="s">
        <v>604</v>
      </c>
      <c r="G294" s="232" t="s">
        <v>141</v>
      </c>
      <c r="H294" s="233">
        <v>3.25</v>
      </c>
      <c r="I294" s="234"/>
      <c r="J294" s="235">
        <f>ROUND(I294*H294,2)</f>
        <v>0</v>
      </c>
      <c r="K294" s="236"/>
      <c r="L294" s="44"/>
      <c r="M294" s="237" t="s">
        <v>1</v>
      </c>
      <c r="N294" s="238" t="s">
        <v>42</v>
      </c>
      <c r="O294" s="91"/>
      <c r="P294" s="239">
        <f>O294*H294</f>
        <v>0</v>
      </c>
      <c r="Q294" s="239">
        <v>0.00715</v>
      </c>
      <c r="R294" s="239">
        <f>Q294*H294</f>
        <v>0.0232375</v>
      </c>
      <c r="S294" s="239">
        <v>0</v>
      </c>
      <c r="T294" s="24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1" t="s">
        <v>210</v>
      </c>
      <c r="AT294" s="241" t="s">
        <v>133</v>
      </c>
      <c r="AU294" s="241" t="s">
        <v>83</v>
      </c>
      <c r="AY294" s="17" t="s">
        <v>130</v>
      </c>
      <c r="BE294" s="242">
        <f>IF(N294="základní",J294,0)</f>
        <v>0</v>
      </c>
      <c r="BF294" s="242">
        <f>IF(N294="snížená",J294,0)</f>
        <v>0</v>
      </c>
      <c r="BG294" s="242">
        <f>IF(N294="zákl. přenesená",J294,0)</f>
        <v>0</v>
      </c>
      <c r="BH294" s="242">
        <f>IF(N294="sníž. přenesená",J294,0)</f>
        <v>0</v>
      </c>
      <c r="BI294" s="242">
        <f>IF(N294="nulová",J294,0)</f>
        <v>0</v>
      </c>
      <c r="BJ294" s="17" t="s">
        <v>83</v>
      </c>
      <c r="BK294" s="242">
        <f>ROUND(I294*H294,2)</f>
        <v>0</v>
      </c>
      <c r="BL294" s="17" t="s">
        <v>210</v>
      </c>
      <c r="BM294" s="241" t="s">
        <v>605</v>
      </c>
    </row>
    <row r="295" spans="1:65" s="2" customFormat="1" ht="21.75" customHeight="1">
      <c r="A295" s="38"/>
      <c r="B295" s="39"/>
      <c r="C295" s="229" t="s">
        <v>606</v>
      </c>
      <c r="D295" s="229" t="s">
        <v>133</v>
      </c>
      <c r="E295" s="230" t="s">
        <v>607</v>
      </c>
      <c r="F295" s="231" t="s">
        <v>608</v>
      </c>
      <c r="G295" s="232" t="s">
        <v>314</v>
      </c>
      <c r="H295" s="233">
        <v>0.105</v>
      </c>
      <c r="I295" s="234"/>
      <c r="J295" s="235">
        <f>ROUND(I295*H295,2)</f>
        <v>0</v>
      </c>
      <c r="K295" s="236"/>
      <c r="L295" s="44"/>
      <c r="M295" s="237" t="s">
        <v>1</v>
      </c>
      <c r="N295" s="238" t="s">
        <v>42</v>
      </c>
      <c r="O295" s="91"/>
      <c r="P295" s="239">
        <f>O295*H295</f>
        <v>0</v>
      </c>
      <c r="Q295" s="239">
        <v>0</v>
      </c>
      <c r="R295" s="239">
        <f>Q295*H295</f>
        <v>0</v>
      </c>
      <c r="S295" s="239">
        <v>0</v>
      </c>
      <c r="T295" s="240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1" t="s">
        <v>210</v>
      </c>
      <c r="AT295" s="241" t="s">
        <v>133</v>
      </c>
      <c r="AU295" s="241" t="s">
        <v>83</v>
      </c>
      <c r="AY295" s="17" t="s">
        <v>130</v>
      </c>
      <c r="BE295" s="242">
        <f>IF(N295="základní",J295,0)</f>
        <v>0</v>
      </c>
      <c r="BF295" s="242">
        <f>IF(N295="snížená",J295,0)</f>
        <v>0</v>
      </c>
      <c r="BG295" s="242">
        <f>IF(N295="zákl. přenesená",J295,0)</f>
        <v>0</v>
      </c>
      <c r="BH295" s="242">
        <f>IF(N295="sníž. přenesená",J295,0)</f>
        <v>0</v>
      </c>
      <c r="BI295" s="242">
        <f>IF(N295="nulová",J295,0)</f>
        <v>0</v>
      </c>
      <c r="BJ295" s="17" t="s">
        <v>83</v>
      </c>
      <c r="BK295" s="242">
        <f>ROUND(I295*H295,2)</f>
        <v>0</v>
      </c>
      <c r="BL295" s="17" t="s">
        <v>210</v>
      </c>
      <c r="BM295" s="241" t="s">
        <v>609</v>
      </c>
    </row>
    <row r="296" spans="1:63" s="12" customFormat="1" ht="22.8" customHeight="1">
      <c r="A296" s="12"/>
      <c r="B296" s="213"/>
      <c r="C296" s="214"/>
      <c r="D296" s="215" t="s">
        <v>75</v>
      </c>
      <c r="E296" s="227" t="s">
        <v>610</v>
      </c>
      <c r="F296" s="227" t="s">
        <v>611</v>
      </c>
      <c r="G296" s="214"/>
      <c r="H296" s="214"/>
      <c r="I296" s="217"/>
      <c r="J296" s="228">
        <f>BK296</f>
        <v>0</v>
      </c>
      <c r="K296" s="214"/>
      <c r="L296" s="219"/>
      <c r="M296" s="220"/>
      <c r="N296" s="221"/>
      <c r="O296" s="221"/>
      <c r="P296" s="222">
        <f>SUM(P297:P300)</f>
        <v>0</v>
      </c>
      <c r="Q296" s="221"/>
      <c r="R296" s="222">
        <f>SUM(R297:R300)</f>
        <v>0.00058</v>
      </c>
      <c r="S296" s="221"/>
      <c r="T296" s="223">
        <f>SUM(T297:T300)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4" t="s">
        <v>83</v>
      </c>
      <c r="AT296" s="225" t="s">
        <v>75</v>
      </c>
      <c r="AU296" s="225" t="s">
        <v>81</v>
      </c>
      <c r="AY296" s="224" t="s">
        <v>130</v>
      </c>
      <c r="BK296" s="226">
        <f>SUM(BK297:BK300)</f>
        <v>0</v>
      </c>
    </row>
    <row r="297" spans="1:65" s="2" customFormat="1" ht="16.5" customHeight="1">
      <c r="A297" s="38"/>
      <c r="B297" s="39"/>
      <c r="C297" s="229" t="s">
        <v>612</v>
      </c>
      <c r="D297" s="229" t="s">
        <v>133</v>
      </c>
      <c r="E297" s="230" t="s">
        <v>613</v>
      </c>
      <c r="F297" s="231" t="s">
        <v>614</v>
      </c>
      <c r="G297" s="232" t="s">
        <v>147</v>
      </c>
      <c r="H297" s="233">
        <v>2</v>
      </c>
      <c r="I297" s="234"/>
      <c r="J297" s="235">
        <f>ROUND(I297*H297,2)</f>
        <v>0</v>
      </c>
      <c r="K297" s="236"/>
      <c r="L297" s="44"/>
      <c r="M297" s="237" t="s">
        <v>1</v>
      </c>
      <c r="N297" s="238" t="s">
        <v>42</v>
      </c>
      <c r="O297" s="91"/>
      <c r="P297" s="239">
        <f>O297*H297</f>
        <v>0</v>
      </c>
      <c r="Q297" s="239">
        <v>7E-05</v>
      </c>
      <c r="R297" s="239">
        <f>Q297*H297</f>
        <v>0.00014</v>
      </c>
      <c r="S297" s="239">
        <v>0</v>
      </c>
      <c r="T297" s="24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1" t="s">
        <v>210</v>
      </c>
      <c r="AT297" s="241" t="s">
        <v>133</v>
      </c>
      <c r="AU297" s="241" t="s">
        <v>83</v>
      </c>
      <c r="AY297" s="17" t="s">
        <v>130</v>
      </c>
      <c r="BE297" s="242">
        <f>IF(N297="základní",J297,0)</f>
        <v>0</v>
      </c>
      <c r="BF297" s="242">
        <f>IF(N297="snížená",J297,0)</f>
        <v>0</v>
      </c>
      <c r="BG297" s="242">
        <f>IF(N297="zákl. přenesená",J297,0)</f>
        <v>0</v>
      </c>
      <c r="BH297" s="242">
        <f>IF(N297="sníž. přenesená",J297,0)</f>
        <v>0</v>
      </c>
      <c r="BI297" s="242">
        <f>IF(N297="nulová",J297,0)</f>
        <v>0</v>
      </c>
      <c r="BJ297" s="17" t="s">
        <v>83</v>
      </c>
      <c r="BK297" s="242">
        <f>ROUND(I297*H297,2)</f>
        <v>0</v>
      </c>
      <c r="BL297" s="17" t="s">
        <v>210</v>
      </c>
      <c r="BM297" s="241" t="s">
        <v>615</v>
      </c>
    </row>
    <row r="298" spans="1:51" s="13" customFormat="1" ht="12">
      <c r="A298" s="13"/>
      <c r="B298" s="243"/>
      <c r="C298" s="244"/>
      <c r="D298" s="245" t="s">
        <v>143</v>
      </c>
      <c r="E298" s="246" t="s">
        <v>1</v>
      </c>
      <c r="F298" s="247" t="s">
        <v>616</v>
      </c>
      <c r="G298" s="244"/>
      <c r="H298" s="248">
        <v>2</v>
      </c>
      <c r="I298" s="249"/>
      <c r="J298" s="244"/>
      <c r="K298" s="244"/>
      <c r="L298" s="250"/>
      <c r="M298" s="251"/>
      <c r="N298" s="252"/>
      <c r="O298" s="252"/>
      <c r="P298" s="252"/>
      <c r="Q298" s="252"/>
      <c r="R298" s="252"/>
      <c r="S298" s="252"/>
      <c r="T298" s="25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4" t="s">
        <v>143</v>
      </c>
      <c r="AU298" s="254" t="s">
        <v>83</v>
      </c>
      <c r="AV298" s="13" t="s">
        <v>83</v>
      </c>
      <c r="AW298" s="13" t="s">
        <v>32</v>
      </c>
      <c r="AX298" s="13" t="s">
        <v>81</v>
      </c>
      <c r="AY298" s="254" t="s">
        <v>130</v>
      </c>
    </row>
    <row r="299" spans="1:65" s="2" customFormat="1" ht="16.5" customHeight="1">
      <c r="A299" s="38"/>
      <c r="B299" s="39"/>
      <c r="C299" s="276" t="s">
        <v>617</v>
      </c>
      <c r="D299" s="276" t="s">
        <v>203</v>
      </c>
      <c r="E299" s="277" t="s">
        <v>618</v>
      </c>
      <c r="F299" s="278" t="s">
        <v>619</v>
      </c>
      <c r="G299" s="279" t="s">
        <v>147</v>
      </c>
      <c r="H299" s="280">
        <v>2.2</v>
      </c>
      <c r="I299" s="281"/>
      <c r="J299" s="282">
        <f>ROUND(I299*H299,2)</f>
        <v>0</v>
      </c>
      <c r="K299" s="283"/>
      <c r="L299" s="284"/>
      <c r="M299" s="285" t="s">
        <v>1</v>
      </c>
      <c r="N299" s="286" t="s">
        <v>42</v>
      </c>
      <c r="O299" s="91"/>
      <c r="P299" s="239">
        <f>O299*H299</f>
        <v>0</v>
      </c>
      <c r="Q299" s="239">
        <v>0.0002</v>
      </c>
      <c r="R299" s="239">
        <f>Q299*H299</f>
        <v>0.00044000000000000007</v>
      </c>
      <c r="S299" s="239">
        <v>0</v>
      </c>
      <c r="T299" s="24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1" t="s">
        <v>279</v>
      </c>
      <c r="AT299" s="241" t="s">
        <v>203</v>
      </c>
      <c r="AU299" s="241" t="s">
        <v>83</v>
      </c>
      <c r="AY299" s="17" t="s">
        <v>130</v>
      </c>
      <c r="BE299" s="242">
        <f>IF(N299="základní",J299,0)</f>
        <v>0</v>
      </c>
      <c r="BF299" s="242">
        <f>IF(N299="snížená",J299,0)</f>
        <v>0</v>
      </c>
      <c r="BG299" s="242">
        <f>IF(N299="zákl. přenesená",J299,0)</f>
        <v>0</v>
      </c>
      <c r="BH299" s="242">
        <f>IF(N299="sníž. přenesená",J299,0)</f>
        <v>0</v>
      </c>
      <c r="BI299" s="242">
        <f>IF(N299="nulová",J299,0)</f>
        <v>0</v>
      </c>
      <c r="BJ299" s="17" t="s">
        <v>83</v>
      </c>
      <c r="BK299" s="242">
        <f>ROUND(I299*H299,2)</f>
        <v>0</v>
      </c>
      <c r="BL299" s="17" t="s">
        <v>210</v>
      </c>
      <c r="BM299" s="241" t="s">
        <v>620</v>
      </c>
    </row>
    <row r="300" spans="1:51" s="13" customFormat="1" ht="12">
      <c r="A300" s="13"/>
      <c r="B300" s="243"/>
      <c r="C300" s="244"/>
      <c r="D300" s="245" t="s">
        <v>143</v>
      </c>
      <c r="E300" s="244"/>
      <c r="F300" s="247" t="s">
        <v>621</v>
      </c>
      <c r="G300" s="244"/>
      <c r="H300" s="248">
        <v>2.2</v>
      </c>
      <c r="I300" s="249"/>
      <c r="J300" s="244"/>
      <c r="K300" s="244"/>
      <c r="L300" s="250"/>
      <c r="M300" s="251"/>
      <c r="N300" s="252"/>
      <c r="O300" s="252"/>
      <c r="P300" s="252"/>
      <c r="Q300" s="252"/>
      <c r="R300" s="252"/>
      <c r="S300" s="252"/>
      <c r="T300" s="25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4" t="s">
        <v>143</v>
      </c>
      <c r="AU300" s="254" t="s">
        <v>83</v>
      </c>
      <c r="AV300" s="13" t="s">
        <v>83</v>
      </c>
      <c r="AW300" s="13" t="s">
        <v>4</v>
      </c>
      <c r="AX300" s="13" t="s">
        <v>81</v>
      </c>
      <c r="AY300" s="254" t="s">
        <v>130</v>
      </c>
    </row>
    <row r="301" spans="1:63" s="12" customFormat="1" ht="22.8" customHeight="1">
      <c r="A301" s="12"/>
      <c r="B301" s="213"/>
      <c r="C301" s="214"/>
      <c r="D301" s="215" t="s">
        <v>75</v>
      </c>
      <c r="E301" s="227" t="s">
        <v>622</v>
      </c>
      <c r="F301" s="227" t="s">
        <v>623</v>
      </c>
      <c r="G301" s="214"/>
      <c r="H301" s="214"/>
      <c r="I301" s="217"/>
      <c r="J301" s="228">
        <f>BK301</f>
        <v>0</v>
      </c>
      <c r="K301" s="214"/>
      <c r="L301" s="219"/>
      <c r="M301" s="220"/>
      <c r="N301" s="221"/>
      <c r="O301" s="221"/>
      <c r="P301" s="222">
        <f>SUM(P302:P313)</f>
        <v>0</v>
      </c>
      <c r="Q301" s="221"/>
      <c r="R301" s="222">
        <f>SUM(R302:R313)</f>
        <v>0.25277602</v>
      </c>
      <c r="S301" s="221"/>
      <c r="T301" s="223">
        <f>SUM(T302:T313)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4" t="s">
        <v>83</v>
      </c>
      <c r="AT301" s="225" t="s">
        <v>75</v>
      </c>
      <c r="AU301" s="225" t="s">
        <v>81</v>
      </c>
      <c r="AY301" s="224" t="s">
        <v>130</v>
      </c>
      <c r="BK301" s="226">
        <f>SUM(BK302:BK313)</f>
        <v>0</v>
      </c>
    </row>
    <row r="302" spans="1:65" s="2" customFormat="1" ht="21.75" customHeight="1">
      <c r="A302" s="38"/>
      <c r="B302" s="39"/>
      <c r="C302" s="229" t="s">
        <v>624</v>
      </c>
      <c r="D302" s="229" t="s">
        <v>133</v>
      </c>
      <c r="E302" s="230" t="s">
        <v>625</v>
      </c>
      <c r="F302" s="231" t="s">
        <v>626</v>
      </c>
      <c r="G302" s="232" t="s">
        <v>147</v>
      </c>
      <c r="H302" s="233">
        <v>23.3</v>
      </c>
      <c r="I302" s="234"/>
      <c r="J302" s="235">
        <f>ROUND(I302*H302,2)</f>
        <v>0</v>
      </c>
      <c r="K302" s="236"/>
      <c r="L302" s="44"/>
      <c r="M302" s="237" t="s">
        <v>1</v>
      </c>
      <c r="N302" s="238" t="s">
        <v>42</v>
      </c>
      <c r="O302" s="91"/>
      <c r="P302" s="239">
        <f>O302*H302</f>
        <v>0</v>
      </c>
      <c r="Q302" s="239">
        <v>2E-05</v>
      </c>
      <c r="R302" s="239">
        <f>Q302*H302</f>
        <v>0.00046600000000000005</v>
      </c>
      <c r="S302" s="239">
        <v>0</v>
      </c>
      <c r="T302" s="24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1" t="s">
        <v>210</v>
      </c>
      <c r="AT302" s="241" t="s">
        <v>133</v>
      </c>
      <c r="AU302" s="241" t="s">
        <v>83</v>
      </c>
      <c r="AY302" s="17" t="s">
        <v>130</v>
      </c>
      <c r="BE302" s="242">
        <f>IF(N302="základní",J302,0)</f>
        <v>0</v>
      </c>
      <c r="BF302" s="242">
        <f>IF(N302="snížená",J302,0)</f>
        <v>0</v>
      </c>
      <c r="BG302" s="242">
        <f>IF(N302="zákl. přenesená",J302,0)</f>
        <v>0</v>
      </c>
      <c r="BH302" s="242">
        <f>IF(N302="sníž. přenesená",J302,0)</f>
        <v>0</v>
      </c>
      <c r="BI302" s="242">
        <f>IF(N302="nulová",J302,0)</f>
        <v>0</v>
      </c>
      <c r="BJ302" s="17" t="s">
        <v>83</v>
      </c>
      <c r="BK302" s="242">
        <f>ROUND(I302*H302,2)</f>
        <v>0</v>
      </c>
      <c r="BL302" s="17" t="s">
        <v>210</v>
      </c>
      <c r="BM302" s="241" t="s">
        <v>627</v>
      </c>
    </row>
    <row r="303" spans="1:51" s="13" customFormat="1" ht="12">
      <c r="A303" s="13"/>
      <c r="B303" s="243"/>
      <c r="C303" s="244"/>
      <c r="D303" s="245" t="s">
        <v>143</v>
      </c>
      <c r="E303" s="246" t="s">
        <v>1</v>
      </c>
      <c r="F303" s="247" t="s">
        <v>628</v>
      </c>
      <c r="G303" s="244"/>
      <c r="H303" s="248">
        <v>23.3</v>
      </c>
      <c r="I303" s="249"/>
      <c r="J303" s="244"/>
      <c r="K303" s="244"/>
      <c r="L303" s="250"/>
      <c r="M303" s="251"/>
      <c r="N303" s="252"/>
      <c r="O303" s="252"/>
      <c r="P303" s="252"/>
      <c r="Q303" s="252"/>
      <c r="R303" s="252"/>
      <c r="S303" s="252"/>
      <c r="T303" s="25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4" t="s">
        <v>143</v>
      </c>
      <c r="AU303" s="254" t="s">
        <v>83</v>
      </c>
      <c r="AV303" s="13" t="s">
        <v>83</v>
      </c>
      <c r="AW303" s="13" t="s">
        <v>32</v>
      </c>
      <c r="AX303" s="13" t="s">
        <v>81</v>
      </c>
      <c r="AY303" s="254" t="s">
        <v>130</v>
      </c>
    </row>
    <row r="304" spans="1:65" s="2" customFormat="1" ht="16.5" customHeight="1">
      <c r="A304" s="38"/>
      <c r="B304" s="39"/>
      <c r="C304" s="276" t="s">
        <v>629</v>
      </c>
      <c r="D304" s="276" t="s">
        <v>203</v>
      </c>
      <c r="E304" s="277" t="s">
        <v>630</v>
      </c>
      <c r="F304" s="278" t="s">
        <v>631</v>
      </c>
      <c r="G304" s="279" t="s">
        <v>147</v>
      </c>
      <c r="H304" s="280">
        <v>24.232</v>
      </c>
      <c r="I304" s="281"/>
      <c r="J304" s="282">
        <f>ROUND(I304*H304,2)</f>
        <v>0</v>
      </c>
      <c r="K304" s="283"/>
      <c r="L304" s="284"/>
      <c r="M304" s="285" t="s">
        <v>1</v>
      </c>
      <c r="N304" s="286" t="s">
        <v>42</v>
      </c>
      <c r="O304" s="91"/>
      <c r="P304" s="239">
        <f>O304*H304</f>
        <v>0</v>
      </c>
      <c r="Q304" s="239">
        <v>0.0003</v>
      </c>
      <c r="R304" s="239">
        <f>Q304*H304</f>
        <v>0.007269599999999999</v>
      </c>
      <c r="S304" s="239">
        <v>0</v>
      </c>
      <c r="T304" s="24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1" t="s">
        <v>279</v>
      </c>
      <c r="AT304" s="241" t="s">
        <v>203</v>
      </c>
      <c r="AU304" s="241" t="s">
        <v>83</v>
      </c>
      <c r="AY304" s="17" t="s">
        <v>130</v>
      </c>
      <c r="BE304" s="242">
        <f>IF(N304="základní",J304,0)</f>
        <v>0</v>
      </c>
      <c r="BF304" s="242">
        <f>IF(N304="snížená",J304,0)</f>
        <v>0</v>
      </c>
      <c r="BG304" s="242">
        <f>IF(N304="zákl. přenesená",J304,0)</f>
        <v>0</v>
      </c>
      <c r="BH304" s="242">
        <f>IF(N304="sníž. přenesená",J304,0)</f>
        <v>0</v>
      </c>
      <c r="BI304" s="242">
        <f>IF(N304="nulová",J304,0)</f>
        <v>0</v>
      </c>
      <c r="BJ304" s="17" t="s">
        <v>83</v>
      </c>
      <c r="BK304" s="242">
        <f>ROUND(I304*H304,2)</f>
        <v>0</v>
      </c>
      <c r="BL304" s="17" t="s">
        <v>210</v>
      </c>
      <c r="BM304" s="241" t="s">
        <v>632</v>
      </c>
    </row>
    <row r="305" spans="1:51" s="13" customFormat="1" ht="12">
      <c r="A305" s="13"/>
      <c r="B305" s="243"/>
      <c r="C305" s="244"/>
      <c r="D305" s="245" t="s">
        <v>143</v>
      </c>
      <c r="E305" s="244"/>
      <c r="F305" s="247" t="s">
        <v>633</v>
      </c>
      <c r="G305" s="244"/>
      <c r="H305" s="248">
        <v>24.232</v>
      </c>
      <c r="I305" s="249"/>
      <c r="J305" s="244"/>
      <c r="K305" s="244"/>
      <c r="L305" s="250"/>
      <c r="M305" s="251"/>
      <c r="N305" s="252"/>
      <c r="O305" s="252"/>
      <c r="P305" s="252"/>
      <c r="Q305" s="252"/>
      <c r="R305" s="252"/>
      <c r="S305" s="252"/>
      <c r="T305" s="25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4" t="s">
        <v>143</v>
      </c>
      <c r="AU305" s="254" t="s">
        <v>83</v>
      </c>
      <c r="AV305" s="13" t="s">
        <v>83</v>
      </c>
      <c r="AW305" s="13" t="s">
        <v>4</v>
      </c>
      <c r="AX305" s="13" t="s">
        <v>81</v>
      </c>
      <c r="AY305" s="254" t="s">
        <v>130</v>
      </c>
    </row>
    <row r="306" spans="1:65" s="2" customFormat="1" ht="16.5" customHeight="1">
      <c r="A306" s="38"/>
      <c r="B306" s="39"/>
      <c r="C306" s="229" t="s">
        <v>634</v>
      </c>
      <c r="D306" s="229" t="s">
        <v>133</v>
      </c>
      <c r="E306" s="230" t="s">
        <v>635</v>
      </c>
      <c r="F306" s="231" t="s">
        <v>636</v>
      </c>
      <c r="G306" s="232" t="s">
        <v>141</v>
      </c>
      <c r="H306" s="233">
        <v>29.55</v>
      </c>
      <c r="I306" s="234"/>
      <c r="J306" s="235">
        <f>ROUND(I306*H306,2)</f>
        <v>0</v>
      </c>
      <c r="K306" s="236"/>
      <c r="L306" s="44"/>
      <c r="M306" s="237" t="s">
        <v>1</v>
      </c>
      <c r="N306" s="238" t="s">
        <v>42</v>
      </c>
      <c r="O306" s="91"/>
      <c r="P306" s="239">
        <f>O306*H306</f>
        <v>0</v>
      </c>
      <c r="Q306" s="239">
        <v>0.00027</v>
      </c>
      <c r="R306" s="239">
        <f>Q306*H306</f>
        <v>0.0079785</v>
      </c>
      <c r="S306" s="239">
        <v>0</v>
      </c>
      <c r="T306" s="24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1" t="s">
        <v>210</v>
      </c>
      <c r="AT306" s="241" t="s">
        <v>133</v>
      </c>
      <c r="AU306" s="241" t="s">
        <v>83</v>
      </c>
      <c r="AY306" s="17" t="s">
        <v>130</v>
      </c>
      <c r="BE306" s="242">
        <f>IF(N306="základní",J306,0)</f>
        <v>0</v>
      </c>
      <c r="BF306" s="242">
        <f>IF(N306="snížená",J306,0)</f>
        <v>0</v>
      </c>
      <c r="BG306" s="242">
        <f>IF(N306="zákl. přenesená",J306,0)</f>
        <v>0</v>
      </c>
      <c r="BH306" s="242">
        <f>IF(N306="sníž. přenesená",J306,0)</f>
        <v>0</v>
      </c>
      <c r="BI306" s="242">
        <f>IF(N306="nulová",J306,0)</f>
        <v>0</v>
      </c>
      <c r="BJ306" s="17" t="s">
        <v>83</v>
      </c>
      <c r="BK306" s="242">
        <f>ROUND(I306*H306,2)</f>
        <v>0</v>
      </c>
      <c r="BL306" s="17" t="s">
        <v>210</v>
      </c>
      <c r="BM306" s="241" t="s">
        <v>637</v>
      </c>
    </row>
    <row r="307" spans="1:51" s="13" customFormat="1" ht="12">
      <c r="A307" s="13"/>
      <c r="B307" s="243"/>
      <c r="C307" s="244"/>
      <c r="D307" s="245" t="s">
        <v>143</v>
      </c>
      <c r="E307" s="246" t="s">
        <v>1</v>
      </c>
      <c r="F307" s="247" t="s">
        <v>638</v>
      </c>
      <c r="G307" s="244"/>
      <c r="H307" s="248">
        <v>29.55</v>
      </c>
      <c r="I307" s="249"/>
      <c r="J307" s="244"/>
      <c r="K307" s="244"/>
      <c r="L307" s="250"/>
      <c r="M307" s="251"/>
      <c r="N307" s="252"/>
      <c r="O307" s="252"/>
      <c r="P307" s="252"/>
      <c r="Q307" s="252"/>
      <c r="R307" s="252"/>
      <c r="S307" s="252"/>
      <c r="T307" s="25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4" t="s">
        <v>143</v>
      </c>
      <c r="AU307" s="254" t="s">
        <v>83</v>
      </c>
      <c r="AV307" s="13" t="s">
        <v>83</v>
      </c>
      <c r="AW307" s="13" t="s">
        <v>32</v>
      </c>
      <c r="AX307" s="13" t="s">
        <v>81</v>
      </c>
      <c r="AY307" s="254" t="s">
        <v>130</v>
      </c>
    </row>
    <row r="308" spans="1:65" s="2" customFormat="1" ht="16.5" customHeight="1">
      <c r="A308" s="38"/>
      <c r="B308" s="39"/>
      <c r="C308" s="276" t="s">
        <v>639</v>
      </c>
      <c r="D308" s="276" t="s">
        <v>203</v>
      </c>
      <c r="E308" s="277" t="s">
        <v>640</v>
      </c>
      <c r="F308" s="278" t="s">
        <v>641</v>
      </c>
      <c r="G308" s="279" t="s">
        <v>141</v>
      </c>
      <c r="H308" s="280">
        <v>30.732</v>
      </c>
      <c r="I308" s="281"/>
      <c r="J308" s="282">
        <f>ROUND(I308*H308,2)</f>
        <v>0</v>
      </c>
      <c r="K308" s="283"/>
      <c r="L308" s="284"/>
      <c r="M308" s="285" t="s">
        <v>1</v>
      </c>
      <c r="N308" s="286" t="s">
        <v>42</v>
      </c>
      <c r="O308" s="91"/>
      <c r="P308" s="239">
        <f>O308*H308</f>
        <v>0</v>
      </c>
      <c r="Q308" s="239">
        <v>0.00256</v>
      </c>
      <c r="R308" s="239">
        <f>Q308*H308</f>
        <v>0.07867392000000001</v>
      </c>
      <c r="S308" s="239">
        <v>0</v>
      </c>
      <c r="T308" s="24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1" t="s">
        <v>279</v>
      </c>
      <c r="AT308" s="241" t="s">
        <v>203</v>
      </c>
      <c r="AU308" s="241" t="s">
        <v>83</v>
      </c>
      <c r="AY308" s="17" t="s">
        <v>130</v>
      </c>
      <c r="BE308" s="242">
        <f>IF(N308="základní",J308,0)</f>
        <v>0</v>
      </c>
      <c r="BF308" s="242">
        <f>IF(N308="snížená",J308,0)</f>
        <v>0</v>
      </c>
      <c r="BG308" s="242">
        <f>IF(N308="zákl. přenesená",J308,0)</f>
        <v>0</v>
      </c>
      <c r="BH308" s="242">
        <f>IF(N308="sníž. přenesená",J308,0)</f>
        <v>0</v>
      </c>
      <c r="BI308" s="242">
        <f>IF(N308="nulová",J308,0)</f>
        <v>0</v>
      </c>
      <c r="BJ308" s="17" t="s">
        <v>83</v>
      </c>
      <c r="BK308" s="242">
        <f>ROUND(I308*H308,2)</f>
        <v>0</v>
      </c>
      <c r="BL308" s="17" t="s">
        <v>210</v>
      </c>
      <c r="BM308" s="241" t="s">
        <v>642</v>
      </c>
    </row>
    <row r="309" spans="1:51" s="13" customFormat="1" ht="12">
      <c r="A309" s="13"/>
      <c r="B309" s="243"/>
      <c r="C309" s="244"/>
      <c r="D309" s="245" t="s">
        <v>143</v>
      </c>
      <c r="E309" s="244"/>
      <c r="F309" s="247" t="s">
        <v>643</v>
      </c>
      <c r="G309" s="244"/>
      <c r="H309" s="248">
        <v>30.732</v>
      </c>
      <c r="I309" s="249"/>
      <c r="J309" s="244"/>
      <c r="K309" s="244"/>
      <c r="L309" s="250"/>
      <c r="M309" s="251"/>
      <c r="N309" s="252"/>
      <c r="O309" s="252"/>
      <c r="P309" s="252"/>
      <c r="Q309" s="252"/>
      <c r="R309" s="252"/>
      <c r="S309" s="252"/>
      <c r="T309" s="25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4" t="s">
        <v>143</v>
      </c>
      <c r="AU309" s="254" t="s">
        <v>83</v>
      </c>
      <c r="AV309" s="13" t="s">
        <v>83</v>
      </c>
      <c r="AW309" s="13" t="s">
        <v>4</v>
      </c>
      <c r="AX309" s="13" t="s">
        <v>81</v>
      </c>
      <c r="AY309" s="254" t="s">
        <v>130</v>
      </c>
    </row>
    <row r="310" spans="1:65" s="2" customFormat="1" ht="16.5" customHeight="1">
      <c r="A310" s="38"/>
      <c r="B310" s="39"/>
      <c r="C310" s="229" t="s">
        <v>644</v>
      </c>
      <c r="D310" s="229" t="s">
        <v>133</v>
      </c>
      <c r="E310" s="230" t="s">
        <v>645</v>
      </c>
      <c r="F310" s="231" t="s">
        <v>646</v>
      </c>
      <c r="G310" s="232" t="s">
        <v>141</v>
      </c>
      <c r="H310" s="233">
        <v>29.55</v>
      </c>
      <c r="I310" s="234"/>
      <c r="J310" s="235">
        <f>ROUND(I310*H310,2)</f>
        <v>0</v>
      </c>
      <c r="K310" s="236"/>
      <c r="L310" s="44"/>
      <c r="M310" s="237" t="s">
        <v>1</v>
      </c>
      <c r="N310" s="238" t="s">
        <v>42</v>
      </c>
      <c r="O310" s="91"/>
      <c r="P310" s="239">
        <f>O310*H310</f>
        <v>0</v>
      </c>
      <c r="Q310" s="239">
        <v>0</v>
      </c>
      <c r="R310" s="239">
        <f>Q310*H310</f>
        <v>0</v>
      </c>
      <c r="S310" s="239">
        <v>0</v>
      </c>
      <c r="T310" s="24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1" t="s">
        <v>210</v>
      </c>
      <c r="AT310" s="241" t="s">
        <v>133</v>
      </c>
      <c r="AU310" s="241" t="s">
        <v>83</v>
      </c>
      <c r="AY310" s="17" t="s">
        <v>130</v>
      </c>
      <c r="BE310" s="242">
        <f>IF(N310="základní",J310,0)</f>
        <v>0</v>
      </c>
      <c r="BF310" s="242">
        <f>IF(N310="snížená",J310,0)</f>
        <v>0</v>
      </c>
      <c r="BG310" s="242">
        <f>IF(N310="zákl. přenesená",J310,0)</f>
        <v>0</v>
      </c>
      <c r="BH310" s="242">
        <f>IF(N310="sníž. přenesená",J310,0)</f>
        <v>0</v>
      </c>
      <c r="BI310" s="242">
        <f>IF(N310="nulová",J310,0)</f>
        <v>0</v>
      </c>
      <c r="BJ310" s="17" t="s">
        <v>83</v>
      </c>
      <c r="BK310" s="242">
        <f>ROUND(I310*H310,2)</f>
        <v>0</v>
      </c>
      <c r="BL310" s="17" t="s">
        <v>210</v>
      </c>
      <c r="BM310" s="241" t="s">
        <v>647</v>
      </c>
    </row>
    <row r="311" spans="1:65" s="2" customFormat="1" ht="16.5" customHeight="1">
      <c r="A311" s="38"/>
      <c r="B311" s="39"/>
      <c r="C311" s="229" t="s">
        <v>648</v>
      </c>
      <c r="D311" s="229" t="s">
        <v>133</v>
      </c>
      <c r="E311" s="230" t="s">
        <v>649</v>
      </c>
      <c r="F311" s="231" t="s">
        <v>650</v>
      </c>
      <c r="G311" s="232" t="s">
        <v>141</v>
      </c>
      <c r="H311" s="233">
        <v>29.55</v>
      </c>
      <c r="I311" s="234"/>
      <c r="J311" s="235">
        <f>ROUND(I311*H311,2)</f>
        <v>0</v>
      </c>
      <c r="K311" s="236"/>
      <c r="L311" s="44"/>
      <c r="M311" s="237" t="s">
        <v>1</v>
      </c>
      <c r="N311" s="238" t="s">
        <v>42</v>
      </c>
      <c r="O311" s="91"/>
      <c r="P311" s="239">
        <f>O311*H311</f>
        <v>0</v>
      </c>
      <c r="Q311" s="239">
        <v>0</v>
      </c>
      <c r="R311" s="239">
        <f>Q311*H311</f>
        <v>0</v>
      </c>
      <c r="S311" s="239">
        <v>0</v>
      </c>
      <c r="T311" s="24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1" t="s">
        <v>210</v>
      </c>
      <c r="AT311" s="241" t="s">
        <v>133</v>
      </c>
      <c r="AU311" s="241" t="s">
        <v>83</v>
      </c>
      <c r="AY311" s="17" t="s">
        <v>130</v>
      </c>
      <c r="BE311" s="242">
        <f>IF(N311="základní",J311,0)</f>
        <v>0</v>
      </c>
      <c r="BF311" s="242">
        <f>IF(N311="snížená",J311,0)</f>
        <v>0</v>
      </c>
      <c r="BG311" s="242">
        <f>IF(N311="zákl. přenesená",J311,0)</f>
        <v>0</v>
      </c>
      <c r="BH311" s="242">
        <f>IF(N311="sníž. přenesená",J311,0)</f>
        <v>0</v>
      </c>
      <c r="BI311" s="242">
        <f>IF(N311="nulová",J311,0)</f>
        <v>0</v>
      </c>
      <c r="BJ311" s="17" t="s">
        <v>83</v>
      </c>
      <c r="BK311" s="242">
        <f>ROUND(I311*H311,2)</f>
        <v>0</v>
      </c>
      <c r="BL311" s="17" t="s">
        <v>210</v>
      </c>
      <c r="BM311" s="241" t="s">
        <v>651</v>
      </c>
    </row>
    <row r="312" spans="1:65" s="2" customFormat="1" ht="21.75" customHeight="1">
      <c r="A312" s="38"/>
      <c r="B312" s="39"/>
      <c r="C312" s="229" t="s">
        <v>652</v>
      </c>
      <c r="D312" s="229" t="s">
        <v>133</v>
      </c>
      <c r="E312" s="230" t="s">
        <v>653</v>
      </c>
      <c r="F312" s="231" t="s">
        <v>654</v>
      </c>
      <c r="G312" s="232" t="s">
        <v>141</v>
      </c>
      <c r="H312" s="233">
        <v>29.55</v>
      </c>
      <c r="I312" s="234"/>
      <c r="J312" s="235">
        <f>ROUND(I312*H312,2)</f>
        <v>0</v>
      </c>
      <c r="K312" s="236"/>
      <c r="L312" s="44"/>
      <c r="M312" s="237" t="s">
        <v>1</v>
      </c>
      <c r="N312" s="238" t="s">
        <v>42</v>
      </c>
      <c r="O312" s="91"/>
      <c r="P312" s="239">
        <f>O312*H312</f>
        <v>0</v>
      </c>
      <c r="Q312" s="239">
        <v>0.00536</v>
      </c>
      <c r="R312" s="239">
        <f>Q312*H312</f>
        <v>0.158388</v>
      </c>
      <c r="S312" s="239">
        <v>0</v>
      </c>
      <c r="T312" s="24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1" t="s">
        <v>210</v>
      </c>
      <c r="AT312" s="241" t="s">
        <v>133</v>
      </c>
      <c r="AU312" s="241" t="s">
        <v>83</v>
      </c>
      <c r="AY312" s="17" t="s">
        <v>130</v>
      </c>
      <c r="BE312" s="242">
        <f>IF(N312="základní",J312,0)</f>
        <v>0</v>
      </c>
      <c r="BF312" s="242">
        <f>IF(N312="snížená",J312,0)</f>
        <v>0</v>
      </c>
      <c r="BG312" s="242">
        <f>IF(N312="zákl. přenesená",J312,0)</f>
        <v>0</v>
      </c>
      <c r="BH312" s="242">
        <f>IF(N312="sníž. přenesená",J312,0)</f>
        <v>0</v>
      </c>
      <c r="BI312" s="242">
        <f>IF(N312="nulová",J312,0)</f>
        <v>0</v>
      </c>
      <c r="BJ312" s="17" t="s">
        <v>83</v>
      </c>
      <c r="BK312" s="242">
        <f>ROUND(I312*H312,2)</f>
        <v>0</v>
      </c>
      <c r="BL312" s="17" t="s">
        <v>210</v>
      </c>
      <c r="BM312" s="241" t="s">
        <v>655</v>
      </c>
    </row>
    <row r="313" spans="1:65" s="2" customFormat="1" ht="21.75" customHeight="1">
      <c r="A313" s="38"/>
      <c r="B313" s="39"/>
      <c r="C313" s="229" t="s">
        <v>656</v>
      </c>
      <c r="D313" s="229" t="s">
        <v>133</v>
      </c>
      <c r="E313" s="230" t="s">
        <v>657</v>
      </c>
      <c r="F313" s="231" t="s">
        <v>658</v>
      </c>
      <c r="G313" s="232" t="s">
        <v>314</v>
      </c>
      <c r="H313" s="233">
        <v>0.253</v>
      </c>
      <c r="I313" s="234"/>
      <c r="J313" s="235">
        <f>ROUND(I313*H313,2)</f>
        <v>0</v>
      </c>
      <c r="K313" s="236"/>
      <c r="L313" s="44"/>
      <c r="M313" s="237" t="s">
        <v>1</v>
      </c>
      <c r="N313" s="238" t="s">
        <v>42</v>
      </c>
      <c r="O313" s="91"/>
      <c r="P313" s="239">
        <f>O313*H313</f>
        <v>0</v>
      </c>
      <c r="Q313" s="239">
        <v>0</v>
      </c>
      <c r="R313" s="239">
        <f>Q313*H313</f>
        <v>0</v>
      </c>
      <c r="S313" s="239">
        <v>0</v>
      </c>
      <c r="T313" s="24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1" t="s">
        <v>210</v>
      </c>
      <c r="AT313" s="241" t="s">
        <v>133</v>
      </c>
      <c r="AU313" s="241" t="s">
        <v>83</v>
      </c>
      <c r="AY313" s="17" t="s">
        <v>130</v>
      </c>
      <c r="BE313" s="242">
        <f>IF(N313="základní",J313,0)</f>
        <v>0</v>
      </c>
      <c r="BF313" s="242">
        <f>IF(N313="snížená",J313,0)</f>
        <v>0</v>
      </c>
      <c r="BG313" s="242">
        <f>IF(N313="zákl. přenesená",J313,0)</f>
        <v>0</v>
      </c>
      <c r="BH313" s="242">
        <f>IF(N313="sníž. přenesená",J313,0)</f>
        <v>0</v>
      </c>
      <c r="BI313" s="242">
        <f>IF(N313="nulová",J313,0)</f>
        <v>0</v>
      </c>
      <c r="BJ313" s="17" t="s">
        <v>83</v>
      </c>
      <c r="BK313" s="242">
        <f>ROUND(I313*H313,2)</f>
        <v>0</v>
      </c>
      <c r="BL313" s="17" t="s">
        <v>210</v>
      </c>
      <c r="BM313" s="241" t="s">
        <v>659</v>
      </c>
    </row>
    <row r="314" spans="1:63" s="12" customFormat="1" ht="22.8" customHeight="1">
      <c r="A314" s="12"/>
      <c r="B314" s="213"/>
      <c r="C314" s="214"/>
      <c r="D314" s="215" t="s">
        <v>75</v>
      </c>
      <c r="E314" s="227" t="s">
        <v>660</v>
      </c>
      <c r="F314" s="227" t="s">
        <v>661</v>
      </c>
      <c r="G314" s="214"/>
      <c r="H314" s="214"/>
      <c r="I314" s="217"/>
      <c r="J314" s="228">
        <f>BK314</f>
        <v>0</v>
      </c>
      <c r="K314" s="214"/>
      <c r="L314" s="219"/>
      <c r="M314" s="220"/>
      <c r="N314" s="221"/>
      <c r="O314" s="221"/>
      <c r="P314" s="222">
        <f>SUM(P315:P338)</f>
        <v>0</v>
      </c>
      <c r="Q314" s="221"/>
      <c r="R314" s="222">
        <f>SUM(R315:R338)</f>
        <v>0.4137132</v>
      </c>
      <c r="S314" s="221"/>
      <c r="T314" s="223">
        <f>SUM(T315:T338)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4" t="s">
        <v>83</v>
      </c>
      <c r="AT314" s="225" t="s">
        <v>75</v>
      </c>
      <c r="AU314" s="225" t="s">
        <v>81</v>
      </c>
      <c r="AY314" s="224" t="s">
        <v>130</v>
      </c>
      <c r="BK314" s="226">
        <f>SUM(BK315:BK338)</f>
        <v>0</v>
      </c>
    </row>
    <row r="315" spans="1:65" s="2" customFormat="1" ht="21.75" customHeight="1">
      <c r="A315" s="38"/>
      <c r="B315" s="39"/>
      <c r="C315" s="229" t="s">
        <v>662</v>
      </c>
      <c r="D315" s="229" t="s">
        <v>133</v>
      </c>
      <c r="E315" s="230" t="s">
        <v>663</v>
      </c>
      <c r="F315" s="231" t="s">
        <v>664</v>
      </c>
      <c r="G315" s="232" t="s">
        <v>141</v>
      </c>
      <c r="H315" s="233">
        <v>21.34</v>
      </c>
      <c r="I315" s="234"/>
      <c r="J315" s="235">
        <f>ROUND(I315*H315,2)</f>
        <v>0</v>
      </c>
      <c r="K315" s="236"/>
      <c r="L315" s="44"/>
      <c r="M315" s="237" t="s">
        <v>1</v>
      </c>
      <c r="N315" s="238" t="s">
        <v>42</v>
      </c>
      <c r="O315" s="91"/>
      <c r="P315" s="239">
        <f>O315*H315</f>
        <v>0</v>
      </c>
      <c r="Q315" s="239">
        <v>0.003</v>
      </c>
      <c r="R315" s="239">
        <f>Q315*H315</f>
        <v>0.06402000000000001</v>
      </c>
      <c r="S315" s="239">
        <v>0</v>
      </c>
      <c r="T315" s="24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1" t="s">
        <v>210</v>
      </c>
      <c r="AT315" s="241" t="s">
        <v>133</v>
      </c>
      <c r="AU315" s="241" t="s">
        <v>83</v>
      </c>
      <c r="AY315" s="17" t="s">
        <v>130</v>
      </c>
      <c r="BE315" s="242">
        <f>IF(N315="základní",J315,0)</f>
        <v>0</v>
      </c>
      <c r="BF315" s="242">
        <f>IF(N315="snížená",J315,0)</f>
        <v>0</v>
      </c>
      <c r="BG315" s="242">
        <f>IF(N315="zákl. přenesená",J315,0)</f>
        <v>0</v>
      </c>
      <c r="BH315" s="242">
        <f>IF(N315="sníž. přenesená",J315,0)</f>
        <v>0</v>
      </c>
      <c r="BI315" s="242">
        <f>IF(N315="nulová",J315,0)</f>
        <v>0</v>
      </c>
      <c r="BJ315" s="17" t="s">
        <v>83</v>
      </c>
      <c r="BK315" s="242">
        <f>ROUND(I315*H315,2)</f>
        <v>0</v>
      </c>
      <c r="BL315" s="17" t="s">
        <v>210</v>
      </c>
      <c r="BM315" s="241" t="s">
        <v>665</v>
      </c>
    </row>
    <row r="316" spans="1:51" s="13" customFormat="1" ht="12">
      <c r="A316" s="13"/>
      <c r="B316" s="243"/>
      <c r="C316" s="244"/>
      <c r="D316" s="245" t="s">
        <v>143</v>
      </c>
      <c r="E316" s="246" t="s">
        <v>1</v>
      </c>
      <c r="F316" s="247" t="s">
        <v>666</v>
      </c>
      <c r="G316" s="244"/>
      <c r="H316" s="248">
        <v>10.8</v>
      </c>
      <c r="I316" s="249"/>
      <c r="J316" s="244"/>
      <c r="K316" s="244"/>
      <c r="L316" s="250"/>
      <c r="M316" s="251"/>
      <c r="N316" s="252"/>
      <c r="O316" s="252"/>
      <c r="P316" s="252"/>
      <c r="Q316" s="252"/>
      <c r="R316" s="252"/>
      <c r="S316" s="252"/>
      <c r="T316" s="25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4" t="s">
        <v>143</v>
      </c>
      <c r="AU316" s="254" t="s">
        <v>83</v>
      </c>
      <c r="AV316" s="13" t="s">
        <v>83</v>
      </c>
      <c r="AW316" s="13" t="s">
        <v>32</v>
      </c>
      <c r="AX316" s="13" t="s">
        <v>76</v>
      </c>
      <c r="AY316" s="254" t="s">
        <v>130</v>
      </c>
    </row>
    <row r="317" spans="1:51" s="13" customFormat="1" ht="12">
      <c r="A317" s="13"/>
      <c r="B317" s="243"/>
      <c r="C317" s="244"/>
      <c r="D317" s="245" t="s">
        <v>143</v>
      </c>
      <c r="E317" s="246" t="s">
        <v>1</v>
      </c>
      <c r="F317" s="247" t="s">
        <v>667</v>
      </c>
      <c r="G317" s="244"/>
      <c r="H317" s="248">
        <v>7.04</v>
      </c>
      <c r="I317" s="249"/>
      <c r="J317" s="244"/>
      <c r="K317" s="244"/>
      <c r="L317" s="250"/>
      <c r="M317" s="251"/>
      <c r="N317" s="252"/>
      <c r="O317" s="252"/>
      <c r="P317" s="252"/>
      <c r="Q317" s="252"/>
      <c r="R317" s="252"/>
      <c r="S317" s="252"/>
      <c r="T317" s="25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4" t="s">
        <v>143</v>
      </c>
      <c r="AU317" s="254" t="s">
        <v>83</v>
      </c>
      <c r="AV317" s="13" t="s">
        <v>83</v>
      </c>
      <c r="AW317" s="13" t="s">
        <v>32</v>
      </c>
      <c r="AX317" s="13" t="s">
        <v>76</v>
      </c>
      <c r="AY317" s="254" t="s">
        <v>130</v>
      </c>
    </row>
    <row r="318" spans="1:51" s="13" customFormat="1" ht="12">
      <c r="A318" s="13"/>
      <c r="B318" s="243"/>
      <c r="C318" s="244"/>
      <c r="D318" s="245" t="s">
        <v>143</v>
      </c>
      <c r="E318" s="246" t="s">
        <v>1</v>
      </c>
      <c r="F318" s="247" t="s">
        <v>668</v>
      </c>
      <c r="G318" s="244"/>
      <c r="H318" s="248">
        <v>3.5</v>
      </c>
      <c r="I318" s="249"/>
      <c r="J318" s="244"/>
      <c r="K318" s="244"/>
      <c r="L318" s="250"/>
      <c r="M318" s="251"/>
      <c r="N318" s="252"/>
      <c r="O318" s="252"/>
      <c r="P318" s="252"/>
      <c r="Q318" s="252"/>
      <c r="R318" s="252"/>
      <c r="S318" s="252"/>
      <c r="T318" s="25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4" t="s">
        <v>143</v>
      </c>
      <c r="AU318" s="254" t="s">
        <v>83</v>
      </c>
      <c r="AV318" s="13" t="s">
        <v>83</v>
      </c>
      <c r="AW318" s="13" t="s">
        <v>32</v>
      </c>
      <c r="AX318" s="13" t="s">
        <v>76</v>
      </c>
      <c r="AY318" s="254" t="s">
        <v>130</v>
      </c>
    </row>
    <row r="319" spans="1:51" s="15" customFormat="1" ht="12">
      <c r="A319" s="15"/>
      <c r="B319" s="265"/>
      <c r="C319" s="266"/>
      <c r="D319" s="245" t="s">
        <v>143</v>
      </c>
      <c r="E319" s="267" t="s">
        <v>1</v>
      </c>
      <c r="F319" s="268" t="s">
        <v>181</v>
      </c>
      <c r="G319" s="266"/>
      <c r="H319" s="269">
        <v>21.34</v>
      </c>
      <c r="I319" s="270"/>
      <c r="J319" s="266"/>
      <c r="K319" s="266"/>
      <c r="L319" s="271"/>
      <c r="M319" s="272"/>
      <c r="N319" s="273"/>
      <c r="O319" s="273"/>
      <c r="P319" s="273"/>
      <c r="Q319" s="273"/>
      <c r="R319" s="273"/>
      <c r="S319" s="273"/>
      <c r="T319" s="27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5" t="s">
        <v>143</v>
      </c>
      <c r="AU319" s="275" t="s">
        <v>83</v>
      </c>
      <c r="AV319" s="15" t="s">
        <v>137</v>
      </c>
      <c r="AW319" s="15" t="s">
        <v>32</v>
      </c>
      <c r="AX319" s="15" t="s">
        <v>81</v>
      </c>
      <c r="AY319" s="275" t="s">
        <v>130</v>
      </c>
    </row>
    <row r="320" spans="1:65" s="2" customFormat="1" ht="16.5" customHeight="1">
      <c r="A320" s="38"/>
      <c r="B320" s="39"/>
      <c r="C320" s="276" t="s">
        <v>669</v>
      </c>
      <c r="D320" s="276" t="s">
        <v>203</v>
      </c>
      <c r="E320" s="277" t="s">
        <v>670</v>
      </c>
      <c r="F320" s="278" t="s">
        <v>671</v>
      </c>
      <c r="G320" s="279" t="s">
        <v>141</v>
      </c>
      <c r="H320" s="280">
        <v>23.474</v>
      </c>
      <c r="I320" s="281"/>
      <c r="J320" s="282">
        <f>ROUND(I320*H320,2)</f>
        <v>0</v>
      </c>
      <c r="K320" s="283"/>
      <c r="L320" s="284"/>
      <c r="M320" s="285" t="s">
        <v>1</v>
      </c>
      <c r="N320" s="286" t="s">
        <v>42</v>
      </c>
      <c r="O320" s="91"/>
      <c r="P320" s="239">
        <f>O320*H320</f>
        <v>0</v>
      </c>
      <c r="Q320" s="239">
        <v>0.0118</v>
      </c>
      <c r="R320" s="239">
        <f>Q320*H320</f>
        <v>0.2769932</v>
      </c>
      <c r="S320" s="239">
        <v>0</v>
      </c>
      <c r="T320" s="24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1" t="s">
        <v>279</v>
      </c>
      <c r="AT320" s="241" t="s">
        <v>203</v>
      </c>
      <c r="AU320" s="241" t="s">
        <v>83</v>
      </c>
      <c r="AY320" s="17" t="s">
        <v>130</v>
      </c>
      <c r="BE320" s="242">
        <f>IF(N320="základní",J320,0)</f>
        <v>0</v>
      </c>
      <c r="BF320" s="242">
        <f>IF(N320="snížená",J320,0)</f>
        <v>0</v>
      </c>
      <c r="BG320" s="242">
        <f>IF(N320="zákl. přenesená",J320,0)</f>
        <v>0</v>
      </c>
      <c r="BH320" s="242">
        <f>IF(N320="sníž. přenesená",J320,0)</f>
        <v>0</v>
      </c>
      <c r="BI320" s="242">
        <f>IF(N320="nulová",J320,0)</f>
        <v>0</v>
      </c>
      <c r="BJ320" s="17" t="s">
        <v>83</v>
      </c>
      <c r="BK320" s="242">
        <f>ROUND(I320*H320,2)</f>
        <v>0</v>
      </c>
      <c r="BL320" s="17" t="s">
        <v>210</v>
      </c>
      <c r="BM320" s="241" t="s">
        <v>672</v>
      </c>
    </row>
    <row r="321" spans="1:51" s="13" customFormat="1" ht="12">
      <c r="A321" s="13"/>
      <c r="B321" s="243"/>
      <c r="C321" s="244"/>
      <c r="D321" s="245" t="s">
        <v>143</v>
      </c>
      <c r="E321" s="244"/>
      <c r="F321" s="247" t="s">
        <v>673</v>
      </c>
      <c r="G321" s="244"/>
      <c r="H321" s="248">
        <v>23.474</v>
      </c>
      <c r="I321" s="249"/>
      <c r="J321" s="244"/>
      <c r="K321" s="244"/>
      <c r="L321" s="250"/>
      <c r="M321" s="251"/>
      <c r="N321" s="252"/>
      <c r="O321" s="252"/>
      <c r="P321" s="252"/>
      <c r="Q321" s="252"/>
      <c r="R321" s="252"/>
      <c r="S321" s="252"/>
      <c r="T321" s="25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4" t="s">
        <v>143</v>
      </c>
      <c r="AU321" s="254" t="s">
        <v>83</v>
      </c>
      <c r="AV321" s="13" t="s">
        <v>83</v>
      </c>
      <c r="AW321" s="13" t="s">
        <v>4</v>
      </c>
      <c r="AX321" s="13" t="s">
        <v>81</v>
      </c>
      <c r="AY321" s="254" t="s">
        <v>130</v>
      </c>
    </row>
    <row r="322" spans="1:65" s="2" customFormat="1" ht="21.75" customHeight="1">
      <c r="A322" s="38"/>
      <c r="B322" s="39"/>
      <c r="C322" s="229" t="s">
        <v>674</v>
      </c>
      <c r="D322" s="229" t="s">
        <v>133</v>
      </c>
      <c r="E322" s="230" t="s">
        <v>675</v>
      </c>
      <c r="F322" s="231" t="s">
        <v>676</v>
      </c>
      <c r="G322" s="232" t="s">
        <v>141</v>
      </c>
      <c r="H322" s="233">
        <v>21.34</v>
      </c>
      <c r="I322" s="234"/>
      <c r="J322" s="235">
        <f>ROUND(I322*H322,2)</f>
        <v>0</v>
      </c>
      <c r="K322" s="236"/>
      <c r="L322" s="44"/>
      <c r="M322" s="237" t="s">
        <v>1</v>
      </c>
      <c r="N322" s="238" t="s">
        <v>42</v>
      </c>
      <c r="O322" s="91"/>
      <c r="P322" s="239">
        <f>O322*H322</f>
        <v>0</v>
      </c>
      <c r="Q322" s="239">
        <v>0</v>
      </c>
      <c r="R322" s="239">
        <f>Q322*H322</f>
        <v>0</v>
      </c>
      <c r="S322" s="239">
        <v>0</v>
      </c>
      <c r="T322" s="24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1" t="s">
        <v>210</v>
      </c>
      <c r="AT322" s="241" t="s">
        <v>133</v>
      </c>
      <c r="AU322" s="241" t="s">
        <v>83</v>
      </c>
      <c r="AY322" s="17" t="s">
        <v>130</v>
      </c>
      <c r="BE322" s="242">
        <f>IF(N322="základní",J322,0)</f>
        <v>0</v>
      </c>
      <c r="BF322" s="242">
        <f>IF(N322="snížená",J322,0)</f>
        <v>0</v>
      </c>
      <c r="BG322" s="242">
        <f>IF(N322="zákl. přenesená",J322,0)</f>
        <v>0</v>
      </c>
      <c r="BH322" s="242">
        <f>IF(N322="sníž. přenesená",J322,0)</f>
        <v>0</v>
      </c>
      <c r="BI322" s="242">
        <f>IF(N322="nulová",J322,0)</f>
        <v>0</v>
      </c>
      <c r="BJ322" s="17" t="s">
        <v>83</v>
      </c>
      <c r="BK322" s="242">
        <f>ROUND(I322*H322,2)</f>
        <v>0</v>
      </c>
      <c r="BL322" s="17" t="s">
        <v>210</v>
      </c>
      <c r="BM322" s="241" t="s">
        <v>677</v>
      </c>
    </row>
    <row r="323" spans="1:65" s="2" customFormat="1" ht="21.75" customHeight="1">
      <c r="A323" s="38"/>
      <c r="B323" s="39"/>
      <c r="C323" s="229" t="s">
        <v>678</v>
      </c>
      <c r="D323" s="229" t="s">
        <v>133</v>
      </c>
      <c r="E323" s="230" t="s">
        <v>679</v>
      </c>
      <c r="F323" s="231" t="s">
        <v>680</v>
      </c>
      <c r="G323" s="232" t="s">
        <v>141</v>
      </c>
      <c r="H323" s="233">
        <v>6.9</v>
      </c>
      <c r="I323" s="234"/>
      <c r="J323" s="235">
        <f>ROUND(I323*H323,2)</f>
        <v>0</v>
      </c>
      <c r="K323" s="236"/>
      <c r="L323" s="44"/>
      <c r="M323" s="237" t="s">
        <v>1</v>
      </c>
      <c r="N323" s="238" t="s">
        <v>42</v>
      </c>
      <c r="O323" s="91"/>
      <c r="P323" s="239">
        <f>O323*H323</f>
        <v>0</v>
      </c>
      <c r="Q323" s="239">
        <v>0.008</v>
      </c>
      <c r="R323" s="239">
        <f>Q323*H323</f>
        <v>0.055200000000000006</v>
      </c>
      <c r="S323" s="239">
        <v>0</v>
      </c>
      <c r="T323" s="24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1" t="s">
        <v>210</v>
      </c>
      <c r="AT323" s="241" t="s">
        <v>133</v>
      </c>
      <c r="AU323" s="241" t="s">
        <v>83</v>
      </c>
      <c r="AY323" s="17" t="s">
        <v>130</v>
      </c>
      <c r="BE323" s="242">
        <f>IF(N323="základní",J323,0)</f>
        <v>0</v>
      </c>
      <c r="BF323" s="242">
        <f>IF(N323="snížená",J323,0)</f>
        <v>0</v>
      </c>
      <c r="BG323" s="242">
        <f>IF(N323="zákl. přenesená",J323,0)</f>
        <v>0</v>
      </c>
      <c r="BH323" s="242">
        <f>IF(N323="sníž. přenesená",J323,0)</f>
        <v>0</v>
      </c>
      <c r="BI323" s="242">
        <f>IF(N323="nulová",J323,0)</f>
        <v>0</v>
      </c>
      <c r="BJ323" s="17" t="s">
        <v>83</v>
      </c>
      <c r="BK323" s="242">
        <f>ROUND(I323*H323,2)</f>
        <v>0</v>
      </c>
      <c r="BL323" s="17" t="s">
        <v>210</v>
      </c>
      <c r="BM323" s="241" t="s">
        <v>681</v>
      </c>
    </row>
    <row r="324" spans="1:51" s="14" customFormat="1" ht="12">
      <c r="A324" s="14"/>
      <c r="B324" s="255"/>
      <c r="C324" s="256"/>
      <c r="D324" s="245" t="s">
        <v>143</v>
      </c>
      <c r="E324" s="257" t="s">
        <v>1</v>
      </c>
      <c r="F324" s="258" t="s">
        <v>682</v>
      </c>
      <c r="G324" s="256"/>
      <c r="H324" s="257" t="s">
        <v>1</v>
      </c>
      <c r="I324" s="259"/>
      <c r="J324" s="256"/>
      <c r="K324" s="256"/>
      <c r="L324" s="260"/>
      <c r="M324" s="261"/>
      <c r="N324" s="262"/>
      <c r="O324" s="262"/>
      <c r="P324" s="262"/>
      <c r="Q324" s="262"/>
      <c r="R324" s="262"/>
      <c r="S324" s="262"/>
      <c r="T324" s="26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4" t="s">
        <v>143</v>
      </c>
      <c r="AU324" s="264" t="s">
        <v>83</v>
      </c>
      <c r="AV324" s="14" t="s">
        <v>81</v>
      </c>
      <c r="AW324" s="14" t="s">
        <v>32</v>
      </c>
      <c r="AX324" s="14" t="s">
        <v>76</v>
      </c>
      <c r="AY324" s="264" t="s">
        <v>130</v>
      </c>
    </row>
    <row r="325" spans="1:51" s="13" customFormat="1" ht="12">
      <c r="A325" s="13"/>
      <c r="B325" s="243"/>
      <c r="C325" s="244"/>
      <c r="D325" s="245" t="s">
        <v>143</v>
      </c>
      <c r="E325" s="246" t="s">
        <v>1</v>
      </c>
      <c r="F325" s="247" t="s">
        <v>683</v>
      </c>
      <c r="G325" s="244"/>
      <c r="H325" s="248">
        <v>1.2</v>
      </c>
      <c r="I325" s="249"/>
      <c r="J325" s="244"/>
      <c r="K325" s="244"/>
      <c r="L325" s="250"/>
      <c r="M325" s="251"/>
      <c r="N325" s="252"/>
      <c r="O325" s="252"/>
      <c r="P325" s="252"/>
      <c r="Q325" s="252"/>
      <c r="R325" s="252"/>
      <c r="S325" s="252"/>
      <c r="T325" s="25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4" t="s">
        <v>143</v>
      </c>
      <c r="AU325" s="254" t="s">
        <v>83</v>
      </c>
      <c r="AV325" s="13" t="s">
        <v>83</v>
      </c>
      <c r="AW325" s="13" t="s">
        <v>32</v>
      </c>
      <c r="AX325" s="13" t="s">
        <v>76</v>
      </c>
      <c r="AY325" s="254" t="s">
        <v>130</v>
      </c>
    </row>
    <row r="326" spans="1:51" s="13" customFormat="1" ht="12">
      <c r="A326" s="13"/>
      <c r="B326" s="243"/>
      <c r="C326" s="244"/>
      <c r="D326" s="245" t="s">
        <v>143</v>
      </c>
      <c r="E326" s="246" t="s">
        <v>1</v>
      </c>
      <c r="F326" s="247" t="s">
        <v>684</v>
      </c>
      <c r="G326" s="244"/>
      <c r="H326" s="248">
        <v>5.7</v>
      </c>
      <c r="I326" s="249"/>
      <c r="J326" s="244"/>
      <c r="K326" s="244"/>
      <c r="L326" s="250"/>
      <c r="M326" s="251"/>
      <c r="N326" s="252"/>
      <c r="O326" s="252"/>
      <c r="P326" s="252"/>
      <c r="Q326" s="252"/>
      <c r="R326" s="252"/>
      <c r="S326" s="252"/>
      <c r="T326" s="25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4" t="s">
        <v>143</v>
      </c>
      <c r="AU326" s="254" t="s">
        <v>83</v>
      </c>
      <c r="AV326" s="13" t="s">
        <v>83</v>
      </c>
      <c r="AW326" s="13" t="s">
        <v>32</v>
      </c>
      <c r="AX326" s="13" t="s">
        <v>76</v>
      </c>
      <c r="AY326" s="254" t="s">
        <v>130</v>
      </c>
    </row>
    <row r="327" spans="1:51" s="15" customFormat="1" ht="12">
      <c r="A327" s="15"/>
      <c r="B327" s="265"/>
      <c r="C327" s="266"/>
      <c r="D327" s="245" t="s">
        <v>143</v>
      </c>
      <c r="E327" s="267" t="s">
        <v>1</v>
      </c>
      <c r="F327" s="268" t="s">
        <v>181</v>
      </c>
      <c r="G327" s="266"/>
      <c r="H327" s="269">
        <v>6.9</v>
      </c>
      <c r="I327" s="270"/>
      <c r="J327" s="266"/>
      <c r="K327" s="266"/>
      <c r="L327" s="271"/>
      <c r="M327" s="272"/>
      <c r="N327" s="273"/>
      <c r="O327" s="273"/>
      <c r="P327" s="273"/>
      <c r="Q327" s="273"/>
      <c r="R327" s="273"/>
      <c r="S327" s="273"/>
      <c r="T327" s="27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5" t="s">
        <v>143</v>
      </c>
      <c r="AU327" s="275" t="s">
        <v>83</v>
      </c>
      <c r="AV327" s="15" t="s">
        <v>137</v>
      </c>
      <c r="AW327" s="15" t="s">
        <v>32</v>
      </c>
      <c r="AX327" s="15" t="s">
        <v>81</v>
      </c>
      <c r="AY327" s="275" t="s">
        <v>130</v>
      </c>
    </row>
    <row r="328" spans="1:65" s="2" customFormat="1" ht="16.5" customHeight="1">
      <c r="A328" s="38"/>
      <c r="B328" s="39"/>
      <c r="C328" s="229" t="s">
        <v>685</v>
      </c>
      <c r="D328" s="229" t="s">
        <v>133</v>
      </c>
      <c r="E328" s="230" t="s">
        <v>686</v>
      </c>
      <c r="F328" s="231" t="s">
        <v>687</v>
      </c>
      <c r="G328" s="232" t="s">
        <v>147</v>
      </c>
      <c r="H328" s="233">
        <v>28</v>
      </c>
      <c r="I328" s="234"/>
      <c r="J328" s="235">
        <f>ROUND(I328*H328,2)</f>
        <v>0</v>
      </c>
      <c r="K328" s="236"/>
      <c r="L328" s="44"/>
      <c r="M328" s="237" t="s">
        <v>1</v>
      </c>
      <c r="N328" s="238" t="s">
        <v>42</v>
      </c>
      <c r="O328" s="91"/>
      <c r="P328" s="239">
        <f>O328*H328</f>
        <v>0</v>
      </c>
      <c r="Q328" s="239">
        <v>0.00031</v>
      </c>
      <c r="R328" s="239">
        <f>Q328*H328</f>
        <v>0.00868</v>
      </c>
      <c r="S328" s="239">
        <v>0</v>
      </c>
      <c r="T328" s="24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1" t="s">
        <v>210</v>
      </c>
      <c r="AT328" s="241" t="s">
        <v>133</v>
      </c>
      <c r="AU328" s="241" t="s">
        <v>83</v>
      </c>
      <c r="AY328" s="17" t="s">
        <v>130</v>
      </c>
      <c r="BE328" s="242">
        <f>IF(N328="základní",J328,0)</f>
        <v>0</v>
      </c>
      <c r="BF328" s="242">
        <f>IF(N328="snížená",J328,0)</f>
        <v>0</v>
      </c>
      <c r="BG328" s="242">
        <f>IF(N328="zákl. přenesená",J328,0)</f>
        <v>0</v>
      </c>
      <c r="BH328" s="242">
        <f>IF(N328="sníž. přenesená",J328,0)</f>
        <v>0</v>
      </c>
      <c r="BI328" s="242">
        <f>IF(N328="nulová",J328,0)</f>
        <v>0</v>
      </c>
      <c r="BJ328" s="17" t="s">
        <v>83</v>
      </c>
      <c r="BK328" s="242">
        <f>ROUND(I328*H328,2)</f>
        <v>0</v>
      </c>
      <c r="BL328" s="17" t="s">
        <v>210</v>
      </c>
      <c r="BM328" s="241" t="s">
        <v>688</v>
      </c>
    </row>
    <row r="329" spans="1:51" s="13" customFormat="1" ht="12">
      <c r="A329" s="13"/>
      <c r="B329" s="243"/>
      <c r="C329" s="244"/>
      <c r="D329" s="245" t="s">
        <v>143</v>
      </c>
      <c r="E329" s="246" t="s">
        <v>1</v>
      </c>
      <c r="F329" s="247" t="s">
        <v>689</v>
      </c>
      <c r="G329" s="244"/>
      <c r="H329" s="248">
        <v>12</v>
      </c>
      <c r="I329" s="249"/>
      <c r="J329" s="244"/>
      <c r="K329" s="244"/>
      <c r="L329" s="250"/>
      <c r="M329" s="251"/>
      <c r="N329" s="252"/>
      <c r="O329" s="252"/>
      <c r="P329" s="252"/>
      <c r="Q329" s="252"/>
      <c r="R329" s="252"/>
      <c r="S329" s="252"/>
      <c r="T329" s="25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4" t="s">
        <v>143</v>
      </c>
      <c r="AU329" s="254" t="s">
        <v>83</v>
      </c>
      <c r="AV329" s="13" t="s">
        <v>83</v>
      </c>
      <c r="AW329" s="13" t="s">
        <v>32</v>
      </c>
      <c r="AX329" s="13" t="s">
        <v>76</v>
      </c>
      <c r="AY329" s="254" t="s">
        <v>130</v>
      </c>
    </row>
    <row r="330" spans="1:51" s="13" customFormat="1" ht="12">
      <c r="A330" s="13"/>
      <c r="B330" s="243"/>
      <c r="C330" s="244"/>
      <c r="D330" s="245" t="s">
        <v>143</v>
      </c>
      <c r="E330" s="246" t="s">
        <v>1</v>
      </c>
      <c r="F330" s="247" t="s">
        <v>689</v>
      </c>
      <c r="G330" s="244"/>
      <c r="H330" s="248">
        <v>12</v>
      </c>
      <c r="I330" s="249"/>
      <c r="J330" s="244"/>
      <c r="K330" s="244"/>
      <c r="L330" s="250"/>
      <c r="M330" s="251"/>
      <c r="N330" s="252"/>
      <c r="O330" s="252"/>
      <c r="P330" s="252"/>
      <c r="Q330" s="252"/>
      <c r="R330" s="252"/>
      <c r="S330" s="252"/>
      <c r="T330" s="25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4" t="s">
        <v>143</v>
      </c>
      <c r="AU330" s="254" t="s">
        <v>83</v>
      </c>
      <c r="AV330" s="13" t="s">
        <v>83</v>
      </c>
      <c r="AW330" s="13" t="s">
        <v>32</v>
      </c>
      <c r="AX330" s="13" t="s">
        <v>76</v>
      </c>
      <c r="AY330" s="254" t="s">
        <v>130</v>
      </c>
    </row>
    <row r="331" spans="1:51" s="13" customFormat="1" ht="12">
      <c r="A331" s="13"/>
      <c r="B331" s="243"/>
      <c r="C331" s="244"/>
      <c r="D331" s="245" t="s">
        <v>143</v>
      </c>
      <c r="E331" s="246" t="s">
        <v>1</v>
      </c>
      <c r="F331" s="247" t="s">
        <v>690</v>
      </c>
      <c r="G331" s="244"/>
      <c r="H331" s="248">
        <v>4</v>
      </c>
      <c r="I331" s="249"/>
      <c r="J331" s="244"/>
      <c r="K331" s="244"/>
      <c r="L331" s="250"/>
      <c r="M331" s="251"/>
      <c r="N331" s="252"/>
      <c r="O331" s="252"/>
      <c r="P331" s="252"/>
      <c r="Q331" s="252"/>
      <c r="R331" s="252"/>
      <c r="S331" s="252"/>
      <c r="T331" s="25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4" t="s">
        <v>143</v>
      </c>
      <c r="AU331" s="254" t="s">
        <v>83</v>
      </c>
      <c r="AV331" s="13" t="s">
        <v>83</v>
      </c>
      <c r="AW331" s="13" t="s">
        <v>32</v>
      </c>
      <c r="AX331" s="13" t="s">
        <v>76</v>
      </c>
      <c r="AY331" s="254" t="s">
        <v>130</v>
      </c>
    </row>
    <row r="332" spans="1:51" s="15" customFormat="1" ht="12">
      <c r="A332" s="15"/>
      <c r="B332" s="265"/>
      <c r="C332" s="266"/>
      <c r="D332" s="245" t="s">
        <v>143</v>
      </c>
      <c r="E332" s="267" t="s">
        <v>1</v>
      </c>
      <c r="F332" s="268" t="s">
        <v>181</v>
      </c>
      <c r="G332" s="266"/>
      <c r="H332" s="269">
        <v>28</v>
      </c>
      <c r="I332" s="270"/>
      <c r="J332" s="266"/>
      <c r="K332" s="266"/>
      <c r="L332" s="271"/>
      <c r="M332" s="272"/>
      <c r="N332" s="273"/>
      <c r="O332" s="273"/>
      <c r="P332" s="273"/>
      <c r="Q332" s="273"/>
      <c r="R332" s="273"/>
      <c r="S332" s="273"/>
      <c r="T332" s="27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5" t="s">
        <v>143</v>
      </c>
      <c r="AU332" s="275" t="s">
        <v>83</v>
      </c>
      <c r="AV332" s="15" t="s">
        <v>137</v>
      </c>
      <c r="AW332" s="15" t="s">
        <v>32</v>
      </c>
      <c r="AX332" s="15" t="s">
        <v>81</v>
      </c>
      <c r="AY332" s="275" t="s">
        <v>130</v>
      </c>
    </row>
    <row r="333" spans="1:65" s="2" customFormat="1" ht="21.75" customHeight="1">
      <c r="A333" s="38"/>
      <c r="B333" s="39"/>
      <c r="C333" s="229" t="s">
        <v>691</v>
      </c>
      <c r="D333" s="229" t="s">
        <v>133</v>
      </c>
      <c r="E333" s="230" t="s">
        <v>692</v>
      </c>
      <c r="F333" s="231" t="s">
        <v>693</v>
      </c>
      <c r="G333" s="232" t="s">
        <v>147</v>
      </c>
      <c r="H333" s="233">
        <v>9.3</v>
      </c>
      <c r="I333" s="234"/>
      <c r="J333" s="235">
        <f>ROUND(I333*H333,2)</f>
        <v>0</v>
      </c>
      <c r="K333" s="236"/>
      <c r="L333" s="44"/>
      <c r="M333" s="237" t="s">
        <v>1</v>
      </c>
      <c r="N333" s="238" t="s">
        <v>42</v>
      </c>
      <c r="O333" s="91"/>
      <c r="P333" s="239">
        <f>O333*H333</f>
        <v>0</v>
      </c>
      <c r="Q333" s="239">
        <v>0.00026</v>
      </c>
      <c r="R333" s="239">
        <f>Q333*H333</f>
        <v>0.002418</v>
      </c>
      <c r="S333" s="239">
        <v>0</v>
      </c>
      <c r="T333" s="24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1" t="s">
        <v>210</v>
      </c>
      <c r="AT333" s="241" t="s">
        <v>133</v>
      </c>
      <c r="AU333" s="241" t="s">
        <v>83</v>
      </c>
      <c r="AY333" s="17" t="s">
        <v>130</v>
      </c>
      <c r="BE333" s="242">
        <f>IF(N333="základní",J333,0)</f>
        <v>0</v>
      </c>
      <c r="BF333" s="242">
        <f>IF(N333="snížená",J333,0)</f>
        <v>0</v>
      </c>
      <c r="BG333" s="242">
        <f>IF(N333="zákl. přenesená",J333,0)</f>
        <v>0</v>
      </c>
      <c r="BH333" s="242">
        <f>IF(N333="sníž. přenesená",J333,0)</f>
        <v>0</v>
      </c>
      <c r="BI333" s="242">
        <f>IF(N333="nulová",J333,0)</f>
        <v>0</v>
      </c>
      <c r="BJ333" s="17" t="s">
        <v>83</v>
      </c>
      <c r="BK333" s="242">
        <f>ROUND(I333*H333,2)</f>
        <v>0</v>
      </c>
      <c r="BL333" s="17" t="s">
        <v>210</v>
      </c>
      <c r="BM333" s="241" t="s">
        <v>694</v>
      </c>
    </row>
    <row r="334" spans="1:51" s="13" customFormat="1" ht="12">
      <c r="A334" s="13"/>
      <c r="B334" s="243"/>
      <c r="C334" s="244"/>
      <c r="D334" s="245" t="s">
        <v>143</v>
      </c>
      <c r="E334" s="246" t="s">
        <v>1</v>
      </c>
      <c r="F334" s="247" t="s">
        <v>695</v>
      </c>
      <c r="G334" s="244"/>
      <c r="H334" s="248">
        <v>3.7</v>
      </c>
      <c r="I334" s="249"/>
      <c r="J334" s="244"/>
      <c r="K334" s="244"/>
      <c r="L334" s="250"/>
      <c r="M334" s="251"/>
      <c r="N334" s="252"/>
      <c r="O334" s="252"/>
      <c r="P334" s="252"/>
      <c r="Q334" s="252"/>
      <c r="R334" s="252"/>
      <c r="S334" s="252"/>
      <c r="T334" s="25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4" t="s">
        <v>143</v>
      </c>
      <c r="AU334" s="254" t="s">
        <v>83</v>
      </c>
      <c r="AV334" s="13" t="s">
        <v>83</v>
      </c>
      <c r="AW334" s="13" t="s">
        <v>32</v>
      </c>
      <c r="AX334" s="13" t="s">
        <v>76</v>
      </c>
      <c r="AY334" s="254" t="s">
        <v>130</v>
      </c>
    </row>
    <row r="335" spans="1:51" s="13" customFormat="1" ht="12">
      <c r="A335" s="13"/>
      <c r="B335" s="243"/>
      <c r="C335" s="244"/>
      <c r="D335" s="245" t="s">
        <v>143</v>
      </c>
      <c r="E335" s="246" t="s">
        <v>1</v>
      </c>
      <c r="F335" s="247" t="s">
        <v>696</v>
      </c>
      <c r="G335" s="244"/>
      <c r="H335" s="248">
        <v>5.6</v>
      </c>
      <c r="I335" s="249"/>
      <c r="J335" s="244"/>
      <c r="K335" s="244"/>
      <c r="L335" s="250"/>
      <c r="M335" s="251"/>
      <c r="N335" s="252"/>
      <c r="O335" s="252"/>
      <c r="P335" s="252"/>
      <c r="Q335" s="252"/>
      <c r="R335" s="252"/>
      <c r="S335" s="252"/>
      <c r="T335" s="25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4" t="s">
        <v>143</v>
      </c>
      <c r="AU335" s="254" t="s">
        <v>83</v>
      </c>
      <c r="AV335" s="13" t="s">
        <v>83</v>
      </c>
      <c r="AW335" s="13" t="s">
        <v>32</v>
      </c>
      <c r="AX335" s="13" t="s">
        <v>76</v>
      </c>
      <c r="AY335" s="254" t="s">
        <v>130</v>
      </c>
    </row>
    <row r="336" spans="1:51" s="15" customFormat="1" ht="12">
      <c r="A336" s="15"/>
      <c r="B336" s="265"/>
      <c r="C336" s="266"/>
      <c r="D336" s="245" t="s">
        <v>143</v>
      </c>
      <c r="E336" s="267" t="s">
        <v>1</v>
      </c>
      <c r="F336" s="268" t="s">
        <v>181</v>
      </c>
      <c r="G336" s="266"/>
      <c r="H336" s="269">
        <v>9.3</v>
      </c>
      <c r="I336" s="270"/>
      <c r="J336" s="266"/>
      <c r="K336" s="266"/>
      <c r="L336" s="271"/>
      <c r="M336" s="272"/>
      <c r="N336" s="273"/>
      <c r="O336" s="273"/>
      <c r="P336" s="273"/>
      <c r="Q336" s="273"/>
      <c r="R336" s="273"/>
      <c r="S336" s="273"/>
      <c r="T336" s="27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75" t="s">
        <v>143</v>
      </c>
      <c r="AU336" s="275" t="s">
        <v>83</v>
      </c>
      <c r="AV336" s="15" t="s">
        <v>137</v>
      </c>
      <c r="AW336" s="15" t="s">
        <v>32</v>
      </c>
      <c r="AX336" s="15" t="s">
        <v>81</v>
      </c>
      <c r="AY336" s="275" t="s">
        <v>130</v>
      </c>
    </row>
    <row r="337" spans="1:65" s="2" customFormat="1" ht="16.5" customHeight="1">
      <c r="A337" s="38"/>
      <c r="B337" s="39"/>
      <c r="C337" s="229" t="s">
        <v>697</v>
      </c>
      <c r="D337" s="229" t="s">
        <v>133</v>
      </c>
      <c r="E337" s="230" t="s">
        <v>698</v>
      </c>
      <c r="F337" s="231" t="s">
        <v>699</v>
      </c>
      <c r="G337" s="232" t="s">
        <v>141</v>
      </c>
      <c r="H337" s="233">
        <v>21.34</v>
      </c>
      <c r="I337" s="234"/>
      <c r="J337" s="235">
        <f>ROUND(I337*H337,2)</f>
        <v>0</v>
      </c>
      <c r="K337" s="236"/>
      <c r="L337" s="44"/>
      <c r="M337" s="237" t="s">
        <v>1</v>
      </c>
      <c r="N337" s="238" t="s">
        <v>42</v>
      </c>
      <c r="O337" s="91"/>
      <c r="P337" s="239">
        <f>O337*H337</f>
        <v>0</v>
      </c>
      <c r="Q337" s="239">
        <v>0.0003</v>
      </c>
      <c r="R337" s="239">
        <f>Q337*H337</f>
        <v>0.006402</v>
      </c>
      <c r="S337" s="239">
        <v>0</v>
      </c>
      <c r="T337" s="24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1" t="s">
        <v>210</v>
      </c>
      <c r="AT337" s="241" t="s">
        <v>133</v>
      </c>
      <c r="AU337" s="241" t="s">
        <v>83</v>
      </c>
      <c r="AY337" s="17" t="s">
        <v>130</v>
      </c>
      <c r="BE337" s="242">
        <f>IF(N337="základní",J337,0)</f>
        <v>0</v>
      </c>
      <c r="BF337" s="242">
        <f>IF(N337="snížená",J337,0)</f>
        <v>0</v>
      </c>
      <c r="BG337" s="242">
        <f>IF(N337="zákl. přenesená",J337,0)</f>
        <v>0</v>
      </c>
      <c r="BH337" s="242">
        <f>IF(N337="sníž. přenesená",J337,0)</f>
        <v>0</v>
      </c>
      <c r="BI337" s="242">
        <f>IF(N337="nulová",J337,0)</f>
        <v>0</v>
      </c>
      <c r="BJ337" s="17" t="s">
        <v>83</v>
      </c>
      <c r="BK337" s="242">
        <f>ROUND(I337*H337,2)</f>
        <v>0</v>
      </c>
      <c r="BL337" s="17" t="s">
        <v>210</v>
      </c>
      <c r="BM337" s="241" t="s">
        <v>700</v>
      </c>
    </row>
    <row r="338" spans="1:65" s="2" customFormat="1" ht="21.75" customHeight="1">
      <c r="A338" s="38"/>
      <c r="B338" s="39"/>
      <c r="C338" s="229" t="s">
        <v>701</v>
      </c>
      <c r="D338" s="229" t="s">
        <v>133</v>
      </c>
      <c r="E338" s="230" t="s">
        <v>702</v>
      </c>
      <c r="F338" s="231" t="s">
        <v>703</v>
      </c>
      <c r="G338" s="232" t="s">
        <v>314</v>
      </c>
      <c r="H338" s="233">
        <v>0.414</v>
      </c>
      <c r="I338" s="234"/>
      <c r="J338" s="235">
        <f>ROUND(I338*H338,2)</f>
        <v>0</v>
      </c>
      <c r="K338" s="236"/>
      <c r="L338" s="44"/>
      <c r="M338" s="237" t="s">
        <v>1</v>
      </c>
      <c r="N338" s="238" t="s">
        <v>42</v>
      </c>
      <c r="O338" s="91"/>
      <c r="P338" s="239">
        <f>O338*H338</f>
        <v>0</v>
      </c>
      <c r="Q338" s="239">
        <v>0</v>
      </c>
      <c r="R338" s="239">
        <f>Q338*H338</f>
        <v>0</v>
      </c>
      <c r="S338" s="239">
        <v>0</v>
      </c>
      <c r="T338" s="24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1" t="s">
        <v>210</v>
      </c>
      <c r="AT338" s="241" t="s">
        <v>133</v>
      </c>
      <c r="AU338" s="241" t="s">
        <v>83</v>
      </c>
      <c r="AY338" s="17" t="s">
        <v>130</v>
      </c>
      <c r="BE338" s="242">
        <f>IF(N338="základní",J338,0)</f>
        <v>0</v>
      </c>
      <c r="BF338" s="242">
        <f>IF(N338="snížená",J338,0)</f>
        <v>0</v>
      </c>
      <c r="BG338" s="242">
        <f>IF(N338="zákl. přenesená",J338,0)</f>
        <v>0</v>
      </c>
      <c r="BH338" s="242">
        <f>IF(N338="sníž. přenesená",J338,0)</f>
        <v>0</v>
      </c>
      <c r="BI338" s="242">
        <f>IF(N338="nulová",J338,0)</f>
        <v>0</v>
      </c>
      <c r="BJ338" s="17" t="s">
        <v>83</v>
      </c>
      <c r="BK338" s="242">
        <f>ROUND(I338*H338,2)</f>
        <v>0</v>
      </c>
      <c r="BL338" s="17" t="s">
        <v>210</v>
      </c>
      <c r="BM338" s="241" t="s">
        <v>704</v>
      </c>
    </row>
    <row r="339" spans="1:63" s="12" customFormat="1" ht="22.8" customHeight="1">
      <c r="A339" s="12"/>
      <c r="B339" s="213"/>
      <c r="C339" s="214"/>
      <c r="D339" s="215" t="s">
        <v>75</v>
      </c>
      <c r="E339" s="227" t="s">
        <v>705</v>
      </c>
      <c r="F339" s="227" t="s">
        <v>706</v>
      </c>
      <c r="G339" s="214"/>
      <c r="H339" s="214"/>
      <c r="I339" s="217"/>
      <c r="J339" s="228">
        <f>BK339</f>
        <v>0</v>
      </c>
      <c r="K339" s="214"/>
      <c r="L339" s="219"/>
      <c r="M339" s="220"/>
      <c r="N339" s="221"/>
      <c r="O339" s="221"/>
      <c r="P339" s="222">
        <f>SUM(P340:P346)</f>
        <v>0</v>
      </c>
      <c r="Q339" s="221"/>
      <c r="R339" s="222">
        <f>SUM(R340:R346)</f>
        <v>0.009712</v>
      </c>
      <c r="S339" s="221"/>
      <c r="T339" s="223">
        <f>SUM(T340:T346)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24" t="s">
        <v>83</v>
      </c>
      <c r="AT339" s="225" t="s">
        <v>75</v>
      </c>
      <c r="AU339" s="225" t="s">
        <v>81</v>
      </c>
      <c r="AY339" s="224" t="s">
        <v>130</v>
      </c>
      <c r="BK339" s="226">
        <f>SUM(BK340:BK346)</f>
        <v>0</v>
      </c>
    </row>
    <row r="340" spans="1:65" s="2" customFormat="1" ht="21.75" customHeight="1">
      <c r="A340" s="38"/>
      <c r="B340" s="39"/>
      <c r="C340" s="229" t="s">
        <v>707</v>
      </c>
      <c r="D340" s="229" t="s">
        <v>133</v>
      </c>
      <c r="E340" s="230" t="s">
        <v>708</v>
      </c>
      <c r="F340" s="231" t="s">
        <v>709</v>
      </c>
      <c r="G340" s="232" t="s">
        <v>141</v>
      </c>
      <c r="H340" s="233">
        <v>1.1</v>
      </c>
      <c r="I340" s="234"/>
      <c r="J340" s="235">
        <f>ROUND(I340*H340,2)</f>
        <v>0</v>
      </c>
      <c r="K340" s="236"/>
      <c r="L340" s="44"/>
      <c r="M340" s="237" t="s">
        <v>1</v>
      </c>
      <c r="N340" s="238" t="s">
        <v>42</v>
      </c>
      <c r="O340" s="91"/>
      <c r="P340" s="239">
        <f>O340*H340</f>
        <v>0</v>
      </c>
      <c r="Q340" s="239">
        <v>0</v>
      </c>
      <c r="R340" s="239">
        <f>Q340*H340</f>
        <v>0</v>
      </c>
      <c r="S340" s="239">
        <v>0</v>
      </c>
      <c r="T340" s="24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41" t="s">
        <v>210</v>
      </c>
      <c r="AT340" s="241" t="s">
        <v>133</v>
      </c>
      <c r="AU340" s="241" t="s">
        <v>83</v>
      </c>
      <c r="AY340" s="17" t="s">
        <v>130</v>
      </c>
      <c r="BE340" s="242">
        <f>IF(N340="základní",J340,0)</f>
        <v>0</v>
      </c>
      <c r="BF340" s="242">
        <f>IF(N340="snížená",J340,0)</f>
        <v>0</v>
      </c>
      <c r="BG340" s="242">
        <f>IF(N340="zákl. přenesená",J340,0)</f>
        <v>0</v>
      </c>
      <c r="BH340" s="242">
        <f>IF(N340="sníž. přenesená",J340,0)</f>
        <v>0</v>
      </c>
      <c r="BI340" s="242">
        <f>IF(N340="nulová",J340,0)</f>
        <v>0</v>
      </c>
      <c r="BJ340" s="17" t="s">
        <v>83</v>
      </c>
      <c r="BK340" s="242">
        <f>ROUND(I340*H340,2)</f>
        <v>0</v>
      </c>
      <c r="BL340" s="17" t="s">
        <v>210</v>
      </c>
      <c r="BM340" s="241" t="s">
        <v>710</v>
      </c>
    </row>
    <row r="341" spans="1:51" s="14" customFormat="1" ht="12">
      <c r="A341" s="14"/>
      <c r="B341" s="255"/>
      <c r="C341" s="256"/>
      <c r="D341" s="245" t="s">
        <v>143</v>
      </c>
      <c r="E341" s="257" t="s">
        <v>1</v>
      </c>
      <c r="F341" s="258" t="s">
        <v>711</v>
      </c>
      <c r="G341" s="256"/>
      <c r="H341" s="257" t="s">
        <v>1</v>
      </c>
      <c r="I341" s="259"/>
      <c r="J341" s="256"/>
      <c r="K341" s="256"/>
      <c r="L341" s="260"/>
      <c r="M341" s="261"/>
      <c r="N341" s="262"/>
      <c r="O341" s="262"/>
      <c r="P341" s="262"/>
      <c r="Q341" s="262"/>
      <c r="R341" s="262"/>
      <c r="S341" s="262"/>
      <c r="T341" s="26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4" t="s">
        <v>143</v>
      </c>
      <c r="AU341" s="264" t="s">
        <v>83</v>
      </c>
      <c r="AV341" s="14" t="s">
        <v>81</v>
      </c>
      <c r="AW341" s="14" t="s">
        <v>32</v>
      </c>
      <c r="AX341" s="14" t="s">
        <v>76</v>
      </c>
      <c r="AY341" s="264" t="s">
        <v>130</v>
      </c>
    </row>
    <row r="342" spans="1:51" s="13" customFormat="1" ht="12">
      <c r="A342" s="13"/>
      <c r="B342" s="243"/>
      <c r="C342" s="244"/>
      <c r="D342" s="245" t="s">
        <v>143</v>
      </c>
      <c r="E342" s="246" t="s">
        <v>1</v>
      </c>
      <c r="F342" s="247" t="s">
        <v>712</v>
      </c>
      <c r="G342" s="244"/>
      <c r="H342" s="248">
        <v>1.1</v>
      </c>
      <c r="I342" s="249"/>
      <c r="J342" s="244"/>
      <c r="K342" s="244"/>
      <c r="L342" s="250"/>
      <c r="M342" s="251"/>
      <c r="N342" s="252"/>
      <c r="O342" s="252"/>
      <c r="P342" s="252"/>
      <c r="Q342" s="252"/>
      <c r="R342" s="252"/>
      <c r="S342" s="252"/>
      <c r="T342" s="25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4" t="s">
        <v>143</v>
      </c>
      <c r="AU342" s="254" t="s">
        <v>83</v>
      </c>
      <c r="AV342" s="13" t="s">
        <v>83</v>
      </c>
      <c r="AW342" s="13" t="s">
        <v>32</v>
      </c>
      <c r="AX342" s="13" t="s">
        <v>81</v>
      </c>
      <c r="AY342" s="254" t="s">
        <v>130</v>
      </c>
    </row>
    <row r="343" spans="1:65" s="2" customFormat="1" ht="21.75" customHeight="1">
      <c r="A343" s="38"/>
      <c r="B343" s="39"/>
      <c r="C343" s="229" t="s">
        <v>713</v>
      </c>
      <c r="D343" s="229" t="s">
        <v>133</v>
      </c>
      <c r="E343" s="230" t="s">
        <v>714</v>
      </c>
      <c r="F343" s="231" t="s">
        <v>715</v>
      </c>
      <c r="G343" s="232" t="s">
        <v>141</v>
      </c>
      <c r="H343" s="233">
        <v>4.4</v>
      </c>
      <c r="I343" s="234"/>
      <c r="J343" s="235">
        <f>ROUND(I343*H343,2)</f>
        <v>0</v>
      </c>
      <c r="K343" s="236"/>
      <c r="L343" s="44"/>
      <c r="M343" s="237" t="s">
        <v>1</v>
      </c>
      <c r="N343" s="238" t="s">
        <v>42</v>
      </c>
      <c r="O343" s="91"/>
      <c r="P343" s="239">
        <f>O343*H343</f>
        <v>0</v>
      </c>
      <c r="Q343" s="239">
        <v>0.00023</v>
      </c>
      <c r="R343" s="239">
        <f>Q343*H343</f>
        <v>0.001012</v>
      </c>
      <c r="S343" s="239">
        <v>0</v>
      </c>
      <c r="T343" s="240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1" t="s">
        <v>210</v>
      </c>
      <c r="AT343" s="241" t="s">
        <v>133</v>
      </c>
      <c r="AU343" s="241" t="s">
        <v>83</v>
      </c>
      <c r="AY343" s="17" t="s">
        <v>130</v>
      </c>
      <c r="BE343" s="242">
        <f>IF(N343="základní",J343,0)</f>
        <v>0</v>
      </c>
      <c r="BF343" s="242">
        <f>IF(N343="snížená",J343,0)</f>
        <v>0</v>
      </c>
      <c r="BG343" s="242">
        <f>IF(N343="zákl. přenesená",J343,0)</f>
        <v>0</v>
      </c>
      <c r="BH343" s="242">
        <f>IF(N343="sníž. přenesená",J343,0)</f>
        <v>0</v>
      </c>
      <c r="BI343" s="242">
        <f>IF(N343="nulová",J343,0)</f>
        <v>0</v>
      </c>
      <c r="BJ343" s="17" t="s">
        <v>83</v>
      </c>
      <c r="BK343" s="242">
        <f>ROUND(I343*H343,2)</f>
        <v>0</v>
      </c>
      <c r="BL343" s="17" t="s">
        <v>210</v>
      </c>
      <c r="BM343" s="241" t="s">
        <v>716</v>
      </c>
    </row>
    <row r="344" spans="1:51" s="14" customFormat="1" ht="12">
      <c r="A344" s="14"/>
      <c r="B344" s="255"/>
      <c r="C344" s="256"/>
      <c r="D344" s="245" t="s">
        <v>143</v>
      </c>
      <c r="E344" s="257" t="s">
        <v>1</v>
      </c>
      <c r="F344" s="258" t="s">
        <v>717</v>
      </c>
      <c r="G344" s="256"/>
      <c r="H344" s="257" t="s">
        <v>1</v>
      </c>
      <c r="I344" s="259"/>
      <c r="J344" s="256"/>
      <c r="K344" s="256"/>
      <c r="L344" s="260"/>
      <c r="M344" s="261"/>
      <c r="N344" s="262"/>
      <c r="O344" s="262"/>
      <c r="P344" s="262"/>
      <c r="Q344" s="262"/>
      <c r="R344" s="262"/>
      <c r="S344" s="262"/>
      <c r="T344" s="26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4" t="s">
        <v>143</v>
      </c>
      <c r="AU344" s="264" t="s">
        <v>83</v>
      </c>
      <c r="AV344" s="14" t="s">
        <v>81</v>
      </c>
      <c r="AW344" s="14" t="s">
        <v>32</v>
      </c>
      <c r="AX344" s="14" t="s">
        <v>76</v>
      </c>
      <c r="AY344" s="264" t="s">
        <v>130</v>
      </c>
    </row>
    <row r="345" spans="1:51" s="13" customFormat="1" ht="12">
      <c r="A345" s="13"/>
      <c r="B345" s="243"/>
      <c r="C345" s="244"/>
      <c r="D345" s="245" t="s">
        <v>143</v>
      </c>
      <c r="E345" s="246" t="s">
        <v>1</v>
      </c>
      <c r="F345" s="247" t="s">
        <v>718</v>
      </c>
      <c r="G345" s="244"/>
      <c r="H345" s="248">
        <v>4.4</v>
      </c>
      <c r="I345" s="249"/>
      <c r="J345" s="244"/>
      <c r="K345" s="244"/>
      <c r="L345" s="250"/>
      <c r="M345" s="251"/>
      <c r="N345" s="252"/>
      <c r="O345" s="252"/>
      <c r="P345" s="252"/>
      <c r="Q345" s="252"/>
      <c r="R345" s="252"/>
      <c r="S345" s="252"/>
      <c r="T345" s="25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4" t="s">
        <v>143</v>
      </c>
      <c r="AU345" s="254" t="s">
        <v>83</v>
      </c>
      <c r="AV345" s="13" t="s">
        <v>83</v>
      </c>
      <c r="AW345" s="13" t="s">
        <v>32</v>
      </c>
      <c r="AX345" s="13" t="s">
        <v>81</v>
      </c>
      <c r="AY345" s="254" t="s">
        <v>130</v>
      </c>
    </row>
    <row r="346" spans="1:65" s="2" customFormat="1" ht="16.5" customHeight="1">
      <c r="A346" s="38"/>
      <c r="B346" s="39"/>
      <c r="C346" s="229" t="s">
        <v>719</v>
      </c>
      <c r="D346" s="229" t="s">
        <v>133</v>
      </c>
      <c r="E346" s="230" t="s">
        <v>720</v>
      </c>
      <c r="F346" s="231" t="s">
        <v>721</v>
      </c>
      <c r="G346" s="232" t="s">
        <v>141</v>
      </c>
      <c r="H346" s="233">
        <v>15</v>
      </c>
      <c r="I346" s="234"/>
      <c r="J346" s="235">
        <f>ROUND(I346*H346,2)</f>
        <v>0</v>
      </c>
      <c r="K346" s="236"/>
      <c r="L346" s="44"/>
      <c r="M346" s="237" t="s">
        <v>1</v>
      </c>
      <c r="N346" s="238" t="s">
        <v>42</v>
      </c>
      <c r="O346" s="91"/>
      <c r="P346" s="239">
        <f>O346*H346</f>
        <v>0</v>
      </c>
      <c r="Q346" s="239">
        <v>0.00058</v>
      </c>
      <c r="R346" s="239">
        <f>Q346*H346</f>
        <v>0.0087</v>
      </c>
      <c r="S346" s="239">
        <v>0</v>
      </c>
      <c r="T346" s="24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1" t="s">
        <v>210</v>
      </c>
      <c r="AT346" s="241" t="s">
        <v>133</v>
      </c>
      <c r="AU346" s="241" t="s">
        <v>83</v>
      </c>
      <c r="AY346" s="17" t="s">
        <v>130</v>
      </c>
      <c r="BE346" s="242">
        <f>IF(N346="základní",J346,0)</f>
        <v>0</v>
      </c>
      <c r="BF346" s="242">
        <f>IF(N346="snížená",J346,0)</f>
        <v>0</v>
      </c>
      <c r="BG346" s="242">
        <f>IF(N346="zákl. přenesená",J346,0)</f>
        <v>0</v>
      </c>
      <c r="BH346" s="242">
        <f>IF(N346="sníž. přenesená",J346,0)</f>
        <v>0</v>
      </c>
      <c r="BI346" s="242">
        <f>IF(N346="nulová",J346,0)</f>
        <v>0</v>
      </c>
      <c r="BJ346" s="17" t="s">
        <v>83</v>
      </c>
      <c r="BK346" s="242">
        <f>ROUND(I346*H346,2)</f>
        <v>0</v>
      </c>
      <c r="BL346" s="17" t="s">
        <v>210</v>
      </c>
      <c r="BM346" s="241" t="s">
        <v>722</v>
      </c>
    </row>
    <row r="347" spans="1:63" s="12" customFormat="1" ht="22.8" customHeight="1">
      <c r="A347" s="12"/>
      <c r="B347" s="213"/>
      <c r="C347" s="214"/>
      <c r="D347" s="215" t="s">
        <v>75</v>
      </c>
      <c r="E347" s="227" t="s">
        <v>723</v>
      </c>
      <c r="F347" s="227" t="s">
        <v>724</v>
      </c>
      <c r="G347" s="214"/>
      <c r="H347" s="214"/>
      <c r="I347" s="217"/>
      <c r="J347" s="228">
        <f>BK347</f>
        <v>0</v>
      </c>
      <c r="K347" s="214"/>
      <c r="L347" s="219"/>
      <c r="M347" s="220"/>
      <c r="N347" s="221"/>
      <c r="O347" s="221"/>
      <c r="P347" s="222">
        <f>SUM(P348:P367)</f>
        <v>0</v>
      </c>
      <c r="Q347" s="221"/>
      <c r="R347" s="222">
        <f>SUM(R348:R367)</f>
        <v>0.043437435999999996</v>
      </c>
      <c r="S347" s="221"/>
      <c r="T347" s="223">
        <f>SUM(T348:T367)</f>
        <v>0.015332999999999998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24" t="s">
        <v>83</v>
      </c>
      <c r="AT347" s="225" t="s">
        <v>75</v>
      </c>
      <c r="AU347" s="225" t="s">
        <v>81</v>
      </c>
      <c r="AY347" s="224" t="s">
        <v>130</v>
      </c>
      <c r="BK347" s="226">
        <f>SUM(BK348:BK367)</f>
        <v>0</v>
      </c>
    </row>
    <row r="348" spans="1:65" s="2" customFormat="1" ht="21.75" customHeight="1">
      <c r="A348" s="38"/>
      <c r="B348" s="39"/>
      <c r="C348" s="229" t="s">
        <v>725</v>
      </c>
      <c r="D348" s="229" t="s">
        <v>133</v>
      </c>
      <c r="E348" s="230" t="s">
        <v>726</v>
      </c>
      <c r="F348" s="231" t="s">
        <v>727</v>
      </c>
      <c r="G348" s="232" t="s">
        <v>141</v>
      </c>
      <c r="H348" s="233">
        <v>51.11</v>
      </c>
      <c r="I348" s="234"/>
      <c r="J348" s="235">
        <f>ROUND(I348*H348,2)</f>
        <v>0</v>
      </c>
      <c r="K348" s="236"/>
      <c r="L348" s="44"/>
      <c r="M348" s="237" t="s">
        <v>1</v>
      </c>
      <c r="N348" s="238" t="s">
        <v>42</v>
      </c>
      <c r="O348" s="91"/>
      <c r="P348" s="239">
        <f>O348*H348</f>
        <v>0</v>
      </c>
      <c r="Q348" s="239">
        <v>0</v>
      </c>
      <c r="R348" s="239">
        <f>Q348*H348</f>
        <v>0</v>
      </c>
      <c r="S348" s="239">
        <v>0.00015</v>
      </c>
      <c r="T348" s="240">
        <f>S348*H348</f>
        <v>0.007666499999999999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1" t="s">
        <v>210</v>
      </c>
      <c r="AT348" s="241" t="s">
        <v>133</v>
      </c>
      <c r="AU348" s="241" t="s">
        <v>83</v>
      </c>
      <c r="AY348" s="17" t="s">
        <v>130</v>
      </c>
      <c r="BE348" s="242">
        <f>IF(N348="základní",J348,0)</f>
        <v>0</v>
      </c>
      <c r="BF348" s="242">
        <f>IF(N348="snížená",J348,0)</f>
        <v>0</v>
      </c>
      <c r="BG348" s="242">
        <f>IF(N348="zákl. přenesená",J348,0)</f>
        <v>0</v>
      </c>
      <c r="BH348" s="242">
        <f>IF(N348="sníž. přenesená",J348,0)</f>
        <v>0</v>
      </c>
      <c r="BI348" s="242">
        <f>IF(N348="nulová",J348,0)</f>
        <v>0</v>
      </c>
      <c r="BJ348" s="17" t="s">
        <v>83</v>
      </c>
      <c r="BK348" s="242">
        <f>ROUND(I348*H348,2)</f>
        <v>0</v>
      </c>
      <c r="BL348" s="17" t="s">
        <v>210</v>
      </c>
      <c r="BM348" s="241" t="s">
        <v>728</v>
      </c>
    </row>
    <row r="349" spans="1:51" s="14" customFormat="1" ht="12">
      <c r="A349" s="14"/>
      <c r="B349" s="255"/>
      <c r="C349" s="256"/>
      <c r="D349" s="245" t="s">
        <v>143</v>
      </c>
      <c r="E349" s="257" t="s">
        <v>1</v>
      </c>
      <c r="F349" s="258" t="s">
        <v>729</v>
      </c>
      <c r="G349" s="256"/>
      <c r="H349" s="257" t="s">
        <v>1</v>
      </c>
      <c r="I349" s="259"/>
      <c r="J349" s="256"/>
      <c r="K349" s="256"/>
      <c r="L349" s="260"/>
      <c r="M349" s="261"/>
      <c r="N349" s="262"/>
      <c r="O349" s="262"/>
      <c r="P349" s="262"/>
      <c r="Q349" s="262"/>
      <c r="R349" s="262"/>
      <c r="S349" s="262"/>
      <c r="T349" s="26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4" t="s">
        <v>143</v>
      </c>
      <c r="AU349" s="264" t="s">
        <v>83</v>
      </c>
      <c r="AV349" s="14" t="s">
        <v>81</v>
      </c>
      <c r="AW349" s="14" t="s">
        <v>32</v>
      </c>
      <c r="AX349" s="14" t="s">
        <v>76</v>
      </c>
      <c r="AY349" s="264" t="s">
        <v>130</v>
      </c>
    </row>
    <row r="350" spans="1:51" s="13" customFormat="1" ht="12">
      <c r="A350" s="13"/>
      <c r="B350" s="243"/>
      <c r="C350" s="244"/>
      <c r="D350" s="245" t="s">
        <v>143</v>
      </c>
      <c r="E350" s="246" t="s">
        <v>1</v>
      </c>
      <c r="F350" s="247" t="s">
        <v>730</v>
      </c>
      <c r="G350" s="244"/>
      <c r="H350" s="248">
        <v>51.11</v>
      </c>
      <c r="I350" s="249"/>
      <c r="J350" s="244"/>
      <c r="K350" s="244"/>
      <c r="L350" s="250"/>
      <c r="M350" s="251"/>
      <c r="N350" s="252"/>
      <c r="O350" s="252"/>
      <c r="P350" s="252"/>
      <c r="Q350" s="252"/>
      <c r="R350" s="252"/>
      <c r="S350" s="252"/>
      <c r="T350" s="25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4" t="s">
        <v>143</v>
      </c>
      <c r="AU350" s="254" t="s">
        <v>83</v>
      </c>
      <c r="AV350" s="13" t="s">
        <v>83</v>
      </c>
      <c r="AW350" s="13" t="s">
        <v>32</v>
      </c>
      <c r="AX350" s="13" t="s">
        <v>81</v>
      </c>
      <c r="AY350" s="254" t="s">
        <v>130</v>
      </c>
    </row>
    <row r="351" spans="1:65" s="2" customFormat="1" ht="21.75" customHeight="1">
      <c r="A351" s="38"/>
      <c r="B351" s="39"/>
      <c r="C351" s="229" t="s">
        <v>731</v>
      </c>
      <c r="D351" s="229" t="s">
        <v>133</v>
      </c>
      <c r="E351" s="230" t="s">
        <v>732</v>
      </c>
      <c r="F351" s="231" t="s">
        <v>733</v>
      </c>
      <c r="G351" s="232" t="s">
        <v>141</v>
      </c>
      <c r="H351" s="233">
        <v>51.11</v>
      </c>
      <c r="I351" s="234"/>
      <c r="J351" s="235">
        <f>ROUND(I351*H351,2)</f>
        <v>0</v>
      </c>
      <c r="K351" s="236"/>
      <c r="L351" s="44"/>
      <c r="M351" s="237" t="s">
        <v>1</v>
      </c>
      <c r="N351" s="238" t="s">
        <v>42</v>
      </c>
      <c r="O351" s="91"/>
      <c r="P351" s="239">
        <f>O351*H351</f>
        <v>0</v>
      </c>
      <c r="Q351" s="239">
        <v>0</v>
      </c>
      <c r="R351" s="239">
        <f>Q351*H351</f>
        <v>0</v>
      </c>
      <c r="S351" s="239">
        <v>0.00015</v>
      </c>
      <c r="T351" s="240">
        <f>S351*H351</f>
        <v>0.007666499999999999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1" t="s">
        <v>210</v>
      </c>
      <c r="AT351" s="241" t="s">
        <v>133</v>
      </c>
      <c r="AU351" s="241" t="s">
        <v>83</v>
      </c>
      <c r="AY351" s="17" t="s">
        <v>130</v>
      </c>
      <c r="BE351" s="242">
        <f>IF(N351="základní",J351,0)</f>
        <v>0</v>
      </c>
      <c r="BF351" s="242">
        <f>IF(N351="snížená",J351,0)</f>
        <v>0</v>
      </c>
      <c r="BG351" s="242">
        <f>IF(N351="zákl. přenesená",J351,0)</f>
        <v>0</v>
      </c>
      <c r="BH351" s="242">
        <f>IF(N351="sníž. přenesená",J351,0)</f>
        <v>0</v>
      </c>
      <c r="BI351" s="242">
        <f>IF(N351="nulová",J351,0)</f>
        <v>0</v>
      </c>
      <c r="BJ351" s="17" t="s">
        <v>83</v>
      </c>
      <c r="BK351" s="242">
        <f>ROUND(I351*H351,2)</f>
        <v>0</v>
      </c>
      <c r="BL351" s="17" t="s">
        <v>210</v>
      </c>
      <c r="BM351" s="241" t="s">
        <v>734</v>
      </c>
    </row>
    <row r="352" spans="1:51" s="14" customFormat="1" ht="12">
      <c r="A352" s="14"/>
      <c r="B352" s="255"/>
      <c r="C352" s="256"/>
      <c r="D352" s="245" t="s">
        <v>143</v>
      </c>
      <c r="E352" s="257" t="s">
        <v>1</v>
      </c>
      <c r="F352" s="258" t="s">
        <v>729</v>
      </c>
      <c r="G352" s="256"/>
      <c r="H352" s="257" t="s">
        <v>1</v>
      </c>
      <c r="I352" s="259"/>
      <c r="J352" s="256"/>
      <c r="K352" s="256"/>
      <c r="L352" s="260"/>
      <c r="M352" s="261"/>
      <c r="N352" s="262"/>
      <c r="O352" s="262"/>
      <c r="P352" s="262"/>
      <c r="Q352" s="262"/>
      <c r="R352" s="262"/>
      <c r="S352" s="262"/>
      <c r="T352" s="26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4" t="s">
        <v>143</v>
      </c>
      <c r="AU352" s="264" t="s">
        <v>83</v>
      </c>
      <c r="AV352" s="14" t="s">
        <v>81</v>
      </c>
      <c r="AW352" s="14" t="s">
        <v>32</v>
      </c>
      <c r="AX352" s="14" t="s">
        <v>76</v>
      </c>
      <c r="AY352" s="264" t="s">
        <v>130</v>
      </c>
    </row>
    <row r="353" spans="1:51" s="13" customFormat="1" ht="12">
      <c r="A353" s="13"/>
      <c r="B353" s="243"/>
      <c r="C353" s="244"/>
      <c r="D353" s="245" t="s">
        <v>143</v>
      </c>
      <c r="E353" s="246" t="s">
        <v>1</v>
      </c>
      <c r="F353" s="247" t="s">
        <v>735</v>
      </c>
      <c r="G353" s="244"/>
      <c r="H353" s="248">
        <v>38.918</v>
      </c>
      <c r="I353" s="249"/>
      <c r="J353" s="244"/>
      <c r="K353" s="244"/>
      <c r="L353" s="250"/>
      <c r="M353" s="251"/>
      <c r="N353" s="252"/>
      <c r="O353" s="252"/>
      <c r="P353" s="252"/>
      <c r="Q353" s="252"/>
      <c r="R353" s="252"/>
      <c r="S353" s="252"/>
      <c r="T353" s="25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4" t="s">
        <v>143</v>
      </c>
      <c r="AU353" s="254" t="s">
        <v>83</v>
      </c>
      <c r="AV353" s="13" t="s">
        <v>83</v>
      </c>
      <c r="AW353" s="13" t="s">
        <v>32</v>
      </c>
      <c r="AX353" s="13" t="s">
        <v>76</v>
      </c>
      <c r="AY353" s="254" t="s">
        <v>130</v>
      </c>
    </row>
    <row r="354" spans="1:51" s="13" customFormat="1" ht="12">
      <c r="A354" s="13"/>
      <c r="B354" s="243"/>
      <c r="C354" s="244"/>
      <c r="D354" s="245" t="s">
        <v>143</v>
      </c>
      <c r="E354" s="246" t="s">
        <v>1</v>
      </c>
      <c r="F354" s="247" t="s">
        <v>736</v>
      </c>
      <c r="G354" s="244"/>
      <c r="H354" s="248">
        <v>12.192</v>
      </c>
      <c r="I354" s="249"/>
      <c r="J354" s="244"/>
      <c r="K354" s="244"/>
      <c r="L354" s="250"/>
      <c r="M354" s="251"/>
      <c r="N354" s="252"/>
      <c r="O354" s="252"/>
      <c r="P354" s="252"/>
      <c r="Q354" s="252"/>
      <c r="R354" s="252"/>
      <c r="S354" s="252"/>
      <c r="T354" s="25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4" t="s">
        <v>143</v>
      </c>
      <c r="AU354" s="254" t="s">
        <v>83</v>
      </c>
      <c r="AV354" s="13" t="s">
        <v>83</v>
      </c>
      <c r="AW354" s="13" t="s">
        <v>32</v>
      </c>
      <c r="AX354" s="13" t="s">
        <v>76</v>
      </c>
      <c r="AY354" s="254" t="s">
        <v>130</v>
      </c>
    </row>
    <row r="355" spans="1:51" s="15" customFormat="1" ht="12">
      <c r="A355" s="15"/>
      <c r="B355" s="265"/>
      <c r="C355" s="266"/>
      <c r="D355" s="245" t="s">
        <v>143</v>
      </c>
      <c r="E355" s="267" t="s">
        <v>1</v>
      </c>
      <c r="F355" s="268" t="s">
        <v>181</v>
      </c>
      <c r="G355" s="266"/>
      <c r="H355" s="269">
        <v>51.11</v>
      </c>
      <c r="I355" s="270"/>
      <c r="J355" s="266"/>
      <c r="K355" s="266"/>
      <c r="L355" s="271"/>
      <c r="M355" s="272"/>
      <c r="N355" s="273"/>
      <c r="O355" s="273"/>
      <c r="P355" s="273"/>
      <c r="Q355" s="273"/>
      <c r="R355" s="273"/>
      <c r="S355" s="273"/>
      <c r="T355" s="274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5" t="s">
        <v>143</v>
      </c>
      <c r="AU355" s="275" t="s">
        <v>83</v>
      </c>
      <c r="AV355" s="15" t="s">
        <v>137</v>
      </c>
      <c r="AW355" s="15" t="s">
        <v>32</v>
      </c>
      <c r="AX355" s="15" t="s">
        <v>81</v>
      </c>
      <c r="AY355" s="275" t="s">
        <v>130</v>
      </c>
    </row>
    <row r="356" spans="1:65" s="2" customFormat="1" ht="21.75" customHeight="1">
      <c r="A356" s="38"/>
      <c r="B356" s="39"/>
      <c r="C356" s="229" t="s">
        <v>737</v>
      </c>
      <c r="D356" s="229" t="s">
        <v>133</v>
      </c>
      <c r="E356" s="230" t="s">
        <v>738</v>
      </c>
      <c r="F356" s="231" t="s">
        <v>739</v>
      </c>
      <c r="G356" s="232" t="s">
        <v>141</v>
      </c>
      <c r="H356" s="233">
        <v>6.51</v>
      </c>
      <c r="I356" s="234"/>
      <c r="J356" s="235">
        <f>ROUND(I356*H356,2)</f>
        <v>0</v>
      </c>
      <c r="K356" s="236"/>
      <c r="L356" s="44"/>
      <c r="M356" s="237" t="s">
        <v>1</v>
      </c>
      <c r="N356" s="238" t="s">
        <v>42</v>
      </c>
      <c r="O356" s="91"/>
      <c r="P356" s="239">
        <f>O356*H356</f>
        <v>0</v>
      </c>
      <c r="Q356" s="239">
        <v>0</v>
      </c>
      <c r="R356" s="239">
        <f>Q356*H356</f>
        <v>0</v>
      </c>
      <c r="S356" s="239">
        <v>0</v>
      </c>
      <c r="T356" s="24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1" t="s">
        <v>210</v>
      </c>
      <c r="AT356" s="241" t="s">
        <v>133</v>
      </c>
      <c r="AU356" s="241" t="s">
        <v>83</v>
      </c>
      <c r="AY356" s="17" t="s">
        <v>130</v>
      </c>
      <c r="BE356" s="242">
        <f>IF(N356="základní",J356,0)</f>
        <v>0</v>
      </c>
      <c r="BF356" s="242">
        <f>IF(N356="snížená",J356,0)</f>
        <v>0</v>
      </c>
      <c r="BG356" s="242">
        <f>IF(N356="zákl. přenesená",J356,0)</f>
        <v>0</v>
      </c>
      <c r="BH356" s="242">
        <f>IF(N356="sníž. přenesená",J356,0)</f>
        <v>0</v>
      </c>
      <c r="BI356" s="242">
        <f>IF(N356="nulová",J356,0)</f>
        <v>0</v>
      </c>
      <c r="BJ356" s="17" t="s">
        <v>83</v>
      </c>
      <c r="BK356" s="242">
        <f>ROUND(I356*H356,2)</f>
        <v>0</v>
      </c>
      <c r="BL356" s="17" t="s">
        <v>210</v>
      </c>
      <c r="BM356" s="241" t="s">
        <v>740</v>
      </c>
    </row>
    <row r="357" spans="1:51" s="13" customFormat="1" ht="12">
      <c r="A357" s="13"/>
      <c r="B357" s="243"/>
      <c r="C357" s="244"/>
      <c r="D357" s="245" t="s">
        <v>143</v>
      </c>
      <c r="E357" s="246" t="s">
        <v>1</v>
      </c>
      <c r="F357" s="247" t="s">
        <v>741</v>
      </c>
      <c r="G357" s="244"/>
      <c r="H357" s="248">
        <v>6.51</v>
      </c>
      <c r="I357" s="249"/>
      <c r="J357" s="244"/>
      <c r="K357" s="244"/>
      <c r="L357" s="250"/>
      <c r="M357" s="251"/>
      <c r="N357" s="252"/>
      <c r="O357" s="252"/>
      <c r="P357" s="252"/>
      <c r="Q357" s="252"/>
      <c r="R357" s="252"/>
      <c r="S357" s="252"/>
      <c r="T357" s="25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4" t="s">
        <v>143</v>
      </c>
      <c r="AU357" s="254" t="s">
        <v>83</v>
      </c>
      <c r="AV357" s="13" t="s">
        <v>83</v>
      </c>
      <c r="AW357" s="13" t="s">
        <v>32</v>
      </c>
      <c r="AX357" s="13" t="s">
        <v>81</v>
      </c>
      <c r="AY357" s="254" t="s">
        <v>130</v>
      </c>
    </row>
    <row r="358" spans="1:65" s="2" customFormat="1" ht="16.5" customHeight="1">
      <c r="A358" s="38"/>
      <c r="B358" s="39"/>
      <c r="C358" s="276" t="s">
        <v>742</v>
      </c>
      <c r="D358" s="276" t="s">
        <v>203</v>
      </c>
      <c r="E358" s="277" t="s">
        <v>743</v>
      </c>
      <c r="F358" s="278" t="s">
        <v>744</v>
      </c>
      <c r="G358" s="279" t="s">
        <v>141</v>
      </c>
      <c r="H358" s="280">
        <v>6.836</v>
      </c>
      <c r="I358" s="281"/>
      <c r="J358" s="282">
        <f>ROUND(I358*H358,2)</f>
        <v>0</v>
      </c>
      <c r="K358" s="283"/>
      <c r="L358" s="284"/>
      <c r="M358" s="285" t="s">
        <v>1</v>
      </c>
      <c r="N358" s="286" t="s">
        <v>42</v>
      </c>
      <c r="O358" s="91"/>
      <c r="P358" s="239">
        <f>O358*H358</f>
        <v>0</v>
      </c>
      <c r="Q358" s="239">
        <v>1E-06</v>
      </c>
      <c r="R358" s="239">
        <f>Q358*H358</f>
        <v>6.836E-06</v>
      </c>
      <c r="S358" s="239">
        <v>0</v>
      </c>
      <c r="T358" s="24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1" t="s">
        <v>279</v>
      </c>
      <c r="AT358" s="241" t="s">
        <v>203</v>
      </c>
      <c r="AU358" s="241" t="s">
        <v>83</v>
      </c>
      <c r="AY358" s="17" t="s">
        <v>130</v>
      </c>
      <c r="BE358" s="242">
        <f>IF(N358="základní",J358,0)</f>
        <v>0</v>
      </c>
      <c r="BF358" s="242">
        <f>IF(N358="snížená",J358,0)</f>
        <v>0</v>
      </c>
      <c r="BG358" s="242">
        <f>IF(N358="zákl. přenesená",J358,0)</f>
        <v>0</v>
      </c>
      <c r="BH358" s="242">
        <f>IF(N358="sníž. přenesená",J358,0)</f>
        <v>0</v>
      </c>
      <c r="BI358" s="242">
        <f>IF(N358="nulová",J358,0)</f>
        <v>0</v>
      </c>
      <c r="BJ358" s="17" t="s">
        <v>83</v>
      </c>
      <c r="BK358" s="242">
        <f>ROUND(I358*H358,2)</f>
        <v>0</v>
      </c>
      <c r="BL358" s="17" t="s">
        <v>210</v>
      </c>
      <c r="BM358" s="241" t="s">
        <v>745</v>
      </c>
    </row>
    <row r="359" spans="1:51" s="13" customFormat="1" ht="12">
      <c r="A359" s="13"/>
      <c r="B359" s="243"/>
      <c r="C359" s="244"/>
      <c r="D359" s="245" t="s">
        <v>143</v>
      </c>
      <c r="E359" s="244"/>
      <c r="F359" s="247" t="s">
        <v>746</v>
      </c>
      <c r="G359" s="244"/>
      <c r="H359" s="248">
        <v>6.836</v>
      </c>
      <c r="I359" s="249"/>
      <c r="J359" s="244"/>
      <c r="K359" s="244"/>
      <c r="L359" s="250"/>
      <c r="M359" s="251"/>
      <c r="N359" s="252"/>
      <c r="O359" s="252"/>
      <c r="P359" s="252"/>
      <c r="Q359" s="252"/>
      <c r="R359" s="252"/>
      <c r="S359" s="252"/>
      <c r="T359" s="25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4" t="s">
        <v>143</v>
      </c>
      <c r="AU359" s="254" t="s">
        <v>83</v>
      </c>
      <c r="AV359" s="13" t="s">
        <v>83</v>
      </c>
      <c r="AW359" s="13" t="s">
        <v>4</v>
      </c>
      <c r="AX359" s="13" t="s">
        <v>81</v>
      </c>
      <c r="AY359" s="254" t="s">
        <v>130</v>
      </c>
    </row>
    <row r="360" spans="1:65" s="2" customFormat="1" ht="21.75" customHeight="1">
      <c r="A360" s="38"/>
      <c r="B360" s="39"/>
      <c r="C360" s="229" t="s">
        <v>747</v>
      </c>
      <c r="D360" s="229" t="s">
        <v>133</v>
      </c>
      <c r="E360" s="230" t="s">
        <v>748</v>
      </c>
      <c r="F360" s="231" t="s">
        <v>749</v>
      </c>
      <c r="G360" s="232" t="s">
        <v>141</v>
      </c>
      <c r="H360" s="233">
        <v>117.38</v>
      </c>
      <c r="I360" s="234"/>
      <c r="J360" s="235">
        <f>ROUND(I360*H360,2)</f>
        <v>0</v>
      </c>
      <c r="K360" s="236"/>
      <c r="L360" s="44"/>
      <c r="M360" s="237" t="s">
        <v>1</v>
      </c>
      <c r="N360" s="238" t="s">
        <v>42</v>
      </c>
      <c r="O360" s="91"/>
      <c r="P360" s="239">
        <f>O360*H360</f>
        <v>0</v>
      </c>
      <c r="Q360" s="239">
        <v>0.0002</v>
      </c>
      <c r="R360" s="239">
        <f>Q360*H360</f>
        <v>0.023476</v>
      </c>
      <c r="S360" s="239">
        <v>0</v>
      </c>
      <c r="T360" s="24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1" t="s">
        <v>210</v>
      </c>
      <c r="AT360" s="241" t="s">
        <v>133</v>
      </c>
      <c r="AU360" s="241" t="s">
        <v>83</v>
      </c>
      <c r="AY360" s="17" t="s">
        <v>130</v>
      </c>
      <c r="BE360" s="242">
        <f>IF(N360="základní",J360,0)</f>
        <v>0</v>
      </c>
      <c r="BF360" s="242">
        <f>IF(N360="snížená",J360,0)</f>
        <v>0</v>
      </c>
      <c r="BG360" s="242">
        <f>IF(N360="zákl. přenesená",J360,0)</f>
        <v>0</v>
      </c>
      <c r="BH360" s="242">
        <f>IF(N360="sníž. přenesená",J360,0)</f>
        <v>0</v>
      </c>
      <c r="BI360" s="242">
        <f>IF(N360="nulová",J360,0)</f>
        <v>0</v>
      </c>
      <c r="BJ360" s="17" t="s">
        <v>83</v>
      </c>
      <c r="BK360" s="242">
        <f>ROUND(I360*H360,2)</f>
        <v>0</v>
      </c>
      <c r="BL360" s="17" t="s">
        <v>210</v>
      </c>
      <c r="BM360" s="241" t="s">
        <v>750</v>
      </c>
    </row>
    <row r="361" spans="1:51" s="13" customFormat="1" ht="12">
      <c r="A361" s="13"/>
      <c r="B361" s="243"/>
      <c r="C361" s="244"/>
      <c r="D361" s="245" t="s">
        <v>143</v>
      </c>
      <c r="E361" s="246" t="s">
        <v>1</v>
      </c>
      <c r="F361" s="247" t="s">
        <v>751</v>
      </c>
      <c r="G361" s="244"/>
      <c r="H361" s="248">
        <v>117.38</v>
      </c>
      <c r="I361" s="249"/>
      <c r="J361" s="244"/>
      <c r="K361" s="244"/>
      <c r="L361" s="250"/>
      <c r="M361" s="251"/>
      <c r="N361" s="252"/>
      <c r="O361" s="252"/>
      <c r="P361" s="252"/>
      <c r="Q361" s="252"/>
      <c r="R361" s="252"/>
      <c r="S361" s="252"/>
      <c r="T361" s="25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4" t="s">
        <v>143</v>
      </c>
      <c r="AU361" s="254" t="s">
        <v>83</v>
      </c>
      <c r="AV361" s="13" t="s">
        <v>83</v>
      </c>
      <c r="AW361" s="13" t="s">
        <v>32</v>
      </c>
      <c r="AX361" s="13" t="s">
        <v>81</v>
      </c>
      <c r="AY361" s="254" t="s">
        <v>130</v>
      </c>
    </row>
    <row r="362" spans="1:65" s="2" customFormat="1" ht="21.75" customHeight="1">
      <c r="A362" s="38"/>
      <c r="B362" s="39"/>
      <c r="C362" s="229" t="s">
        <v>752</v>
      </c>
      <c r="D362" s="229" t="s">
        <v>133</v>
      </c>
      <c r="E362" s="230" t="s">
        <v>753</v>
      </c>
      <c r="F362" s="231" t="s">
        <v>754</v>
      </c>
      <c r="G362" s="232" t="s">
        <v>141</v>
      </c>
      <c r="H362" s="233">
        <v>117.38</v>
      </c>
      <c r="I362" s="234"/>
      <c r="J362" s="235">
        <f>ROUND(I362*H362,2)</f>
        <v>0</v>
      </c>
      <c r="K362" s="236"/>
      <c r="L362" s="44"/>
      <c r="M362" s="237" t="s">
        <v>1</v>
      </c>
      <c r="N362" s="238" t="s">
        <v>42</v>
      </c>
      <c r="O362" s="91"/>
      <c r="P362" s="239">
        <f>O362*H362</f>
        <v>0</v>
      </c>
      <c r="Q362" s="239">
        <v>0.00017</v>
      </c>
      <c r="R362" s="239">
        <f>Q362*H362</f>
        <v>0.0199546</v>
      </c>
      <c r="S362" s="239">
        <v>0</v>
      </c>
      <c r="T362" s="24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1" t="s">
        <v>210</v>
      </c>
      <c r="AT362" s="241" t="s">
        <v>133</v>
      </c>
      <c r="AU362" s="241" t="s">
        <v>83</v>
      </c>
      <c r="AY362" s="17" t="s">
        <v>130</v>
      </c>
      <c r="BE362" s="242">
        <f>IF(N362="základní",J362,0)</f>
        <v>0</v>
      </c>
      <c r="BF362" s="242">
        <f>IF(N362="snížená",J362,0)</f>
        <v>0</v>
      </c>
      <c r="BG362" s="242">
        <f>IF(N362="zákl. přenesená",J362,0)</f>
        <v>0</v>
      </c>
      <c r="BH362" s="242">
        <f>IF(N362="sníž. přenesená",J362,0)</f>
        <v>0</v>
      </c>
      <c r="BI362" s="242">
        <f>IF(N362="nulová",J362,0)</f>
        <v>0</v>
      </c>
      <c r="BJ362" s="17" t="s">
        <v>83</v>
      </c>
      <c r="BK362" s="242">
        <f>ROUND(I362*H362,2)</f>
        <v>0</v>
      </c>
      <c r="BL362" s="17" t="s">
        <v>210</v>
      </c>
      <c r="BM362" s="241" t="s">
        <v>755</v>
      </c>
    </row>
    <row r="363" spans="1:51" s="13" customFormat="1" ht="12">
      <c r="A363" s="13"/>
      <c r="B363" s="243"/>
      <c r="C363" s="244"/>
      <c r="D363" s="245" t="s">
        <v>143</v>
      </c>
      <c r="E363" s="246" t="s">
        <v>1</v>
      </c>
      <c r="F363" s="247" t="s">
        <v>756</v>
      </c>
      <c r="G363" s="244"/>
      <c r="H363" s="248">
        <v>117.38</v>
      </c>
      <c r="I363" s="249"/>
      <c r="J363" s="244"/>
      <c r="K363" s="244"/>
      <c r="L363" s="250"/>
      <c r="M363" s="251"/>
      <c r="N363" s="252"/>
      <c r="O363" s="252"/>
      <c r="P363" s="252"/>
      <c r="Q363" s="252"/>
      <c r="R363" s="252"/>
      <c r="S363" s="252"/>
      <c r="T363" s="25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4" t="s">
        <v>143</v>
      </c>
      <c r="AU363" s="254" t="s">
        <v>83</v>
      </c>
      <c r="AV363" s="13" t="s">
        <v>83</v>
      </c>
      <c r="AW363" s="13" t="s">
        <v>32</v>
      </c>
      <c r="AX363" s="13" t="s">
        <v>81</v>
      </c>
      <c r="AY363" s="254" t="s">
        <v>130</v>
      </c>
    </row>
    <row r="364" spans="1:65" s="2" customFormat="1" ht="21.75" customHeight="1">
      <c r="A364" s="38"/>
      <c r="B364" s="39"/>
      <c r="C364" s="229" t="s">
        <v>757</v>
      </c>
      <c r="D364" s="229" t="s">
        <v>133</v>
      </c>
      <c r="E364" s="230" t="s">
        <v>758</v>
      </c>
      <c r="F364" s="231" t="s">
        <v>759</v>
      </c>
      <c r="G364" s="232" t="s">
        <v>141</v>
      </c>
      <c r="H364" s="233">
        <v>65.417</v>
      </c>
      <c r="I364" s="234"/>
      <c r="J364" s="235">
        <f>ROUND(I364*H364,2)</f>
        <v>0</v>
      </c>
      <c r="K364" s="236"/>
      <c r="L364" s="44"/>
      <c r="M364" s="237" t="s">
        <v>1</v>
      </c>
      <c r="N364" s="238" t="s">
        <v>42</v>
      </c>
      <c r="O364" s="91"/>
      <c r="P364" s="239">
        <f>O364*H364</f>
        <v>0</v>
      </c>
      <c r="Q364" s="239">
        <v>0</v>
      </c>
      <c r="R364" s="239">
        <f>Q364*H364</f>
        <v>0</v>
      </c>
      <c r="S364" s="239">
        <v>0</v>
      </c>
      <c r="T364" s="24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1" t="s">
        <v>210</v>
      </c>
      <c r="AT364" s="241" t="s">
        <v>133</v>
      </c>
      <c r="AU364" s="241" t="s">
        <v>83</v>
      </c>
      <c r="AY364" s="17" t="s">
        <v>130</v>
      </c>
      <c r="BE364" s="242">
        <f>IF(N364="základní",J364,0)</f>
        <v>0</v>
      </c>
      <c r="BF364" s="242">
        <f>IF(N364="snížená",J364,0)</f>
        <v>0</v>
      </c>
      <c r="BG364" s="242">
        <f>IF(N364="zákl. přenesená",J364,0)</f>
        <v>0</v>
      </c>
      <c r="BH364" s="242">
        <f>IF(N364="sníž. přenesená",J364,0)</f>
        <v>0</v>
      </c>
      <c r="BI364" s="242">
        <f>IF(N364="nulová",J364,0)</f>
        <v>0</v>
      </c>
      <c r="BJ364" s="17" t="s">
        <v>83</v>
      </c>
      <c r="BK364" s="242">
        <f>ROUND(I364*H364,2)</f>
        <v>0</v>
      </c>
      <c r="BL364" s="17" t="s">
        <v>210</v>
      </c>
      <c r="BM364" s="241" t="s">
        <v>760</v>
      </c>
    </row>
    <row r="365" spans="1:51" s="13" customFormat="1" ht="12">
      <c r="A365" s="13"/>
      <c r="B365" s="243"/>
      <c r="C365" s="244"/>
      <c r="D365" s="245" t="s">
        <v>143</v>
      </c>
      <c r="E365" s="246" t="s">
        <v>1</v>
      </c>
      <c r="F365" s="247" t="s">
        <v>165</v>
      </c>
      <c r="G365" s="244"/>
      <c r="H365" s="248">
        <v>29.55</v>
      </c>
      <c r="I365" s="249"/>
      <c r="J365" s="244"/>
      <c r="K365" s="244"/>
      <c r="L365" s="250"/>
      <c r="M365" s="251"/>
      <c r="N365" s="252"/>
      <c r="O365" s="252"/>
      <c r="P365" s="252"/>
      <c r="Q365" s="252"/>
      <c r="R365" s="252"/>
      <c r="S365" s="252"/>
      <c r="T365" s="25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4" t="s">
        <v>143</v>
      </c>
      <c r="AU365" s="254" t="s">
        <v>83</v>
      </c>
      <c r="AV365" s="13" t="s">
        <v>83</v>
      </c>
      <c r="AW365" s="13" t="s">
        <v>32</v>
      </c>
      <c r="AX365" s="13" t="s">
        <v>76</v>
      </c>
      <c r="AY365" s="254" t="s">
        <v>130</v>
      </c>
    </row>
    <row r="366" spans="1:51" s="13" customFormat="1" ht="12">
      <c r="A366" s="13"/>
      <c r="B366" s="243"/>
      <c r="C366" s="244"/>
      <c r="D366" s="245" t="s">
        <v>143</v>
      </c>
      <c r="E366" s="246" t="s">
        <v>1</v>
      </c>
      <c r="F366" s="247" t="s">
        <v>761</v>
      </c>
      <c r="G366" s="244"/>
      <c r="H366" s="248">
        <v>35.867</v>
      </c>
      <c r="I366" s="249"/>
      <c r="J366" s="244"/>
      <c r="K366" s="244"/>
      <c r="L366" s="250"/>
      <c r="M366" s="251"/>
      <c r="N366" s="252"/>
      <c r="O366" s="252"/>
      <c r="P366" s="252"/>
      <c r="Q366" s="252"/>
      <c r="R366" s="252"/>
      <c r="S366" s="252"/>
      <c r="T366" s="25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4" t="s">
        <v>143</v>
      </c>
      <c r="AU366" s="254" t="s">
        <v>83</v>
      </c>
      <c r="AV366" s="13" t="s">
        <v>83</v>
      </c>
      <c r="AW366" s="13" t="s">
        <v>32</v>
      </c>
      <c r="AX366" s="13" t="s">
        <v>76</v>
      </c>
      <c r="AY366" s="254" t="s">
        <v>130</v>
      </c>
    </row>
    <row r="367" spans="1:51" s="15" customFormat="1" ht="12">
      <c r="A367" s="15"/>
      <c r="B367" s="265"/>
      <c r="C367" s="266"/>
      <c r="D367" s="245" t="s">
        <v>143</v>
      </c>
      <c r="E367" s="267" t="s">
        <v>1</v>
      </c>
      <c r="F367" s="268" t="s">
        <v>181</v>
      </c>
      <c r="G367" s="266"/>
      <c r="H367" s="269">
        <v>65.417</v>
      </c>
      <c r="I367" s="270"/>
      <c r="J367" s="266"/>
      <c r="K367" s="266"/>
      <c r="L367" s="271"/>
      <c r="M367" s="272"/>
      <c r="N367" s="273"/>
      <c r="O367" s="273"/>
      <c r="P367" s="273"/>
      <c r="Q367" s="273"/>
      <c r="R367" s="273"/>
      <c r="S367" s="273"/>
      <c r="T367" s="27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5" t="s">
        <v>143</v>
      </c>
      <c r="AU367" s="275" t="s">
        <v>83</v>
      </c>
      <c r="AV367" s="15" t="s">
        <v>137</v>
      </c>
      <c r="AW367" s="15" t="s">
        <v>32</v>
      </c>
      <c r="AX367" s="15" t="s">
        <v>81</v>
      </c>
      <c r="AY367" s="275" t="s">
        <v>130</v>
      </c>
    </row>
    <row r="368" spans="1:63" s="12" customFormat="1" ht="22.8" customHeight="1">
      <c r="A368" s="12"/>
      <c r="B368" s="213"/>
      <c r="C368" s="214"/>
      <c r="D368" s="215" t="s">
        <v>75</v>
      </c>
      <c r="E368" s="227" t="s">
        <v>762</v>
      </c>
      <c r="F368" s="227" t="s">
        <v>763</v>
      </c>
      <c r="G368" s="214"/>
      <c r="H368" s="214"/>
      <c r="I368" s="217"/>
      <c r="J368" s="228">
        <f>BK368</f>
        <v>0</v>
      </c>
      <c r="K368" s="214"/>
      <c r="L368" s="219"/>
      <c r="M368" s="220"/>
      <c r="N368" s="221"/>
      <c r="O368" s="221"/>
      <c r="P368" s="222">
        <f>SUM(P369:P372)</f>
        <v>0</v>
      </c>
      <c r="Q368" s="221"/>
      <c r="R368" s="222">
        <f>SUM(R369:R372)</f>
        <v>0.008463</v>
      </c>
      <c r="S368" s="221"/>
      <c r="T368" s="223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24" t="s">
        <v>83</v>
      </c>
      <c r="AT368" s="225" t="s">
        <v>75</v>
      </c>
      <c r="AU368" s="225" t="s">
        <v>81</v>
      </c>
      <c r="AY368" s="224" t="s">
        <v>130</v>
      </c>
      <c r="BK368" s="226">
        <f>SUM(BK369:BK372)</f>
        <v>0</v>
      </c>
    </row>
    <row r="369" spans="1:65" s="2" customFormat="1" ht="21.75" customHeight="1">
      <c r="A369" s="38"/>
      <c r="B369" s="39"/>
      <c r="C369" s="229" t="s">
        <v>764</v>
      </c>
      <c r="D369" s="229" t="s">
        <v>133</v>
      </c>
      <c r="E369" s="230" t="s">
        <v>765</v>
      </c>
      <c r="F369" s="231" t="s">
        <v>766</v>
      </c>
      <c r="G369" s="232" t="s">
        <v>141</v>
      </c>
      <c r="H369" s="233">
        <v>6.51</v>
      </c>
      <c r="I369" s="234"/>
      <c r="J369" s="235">
        <f>ROUND(I369*H369,2)</f>
        <v>0</v>
      </c>
      <c r="K369" s="236"/>
      <c r="L369" s="44"/>
      <c r="M369" s="237" t="s">
        <v>1</v>
      </c>
      <c r="N369" s="238" t="s">
        <v>42</v>
      </c>
      <c r="O369" s="91"/>
      <c r="P369" s="239">
        <f>O369*H369</f>
        <v>0</v>
      </c>
      <c r="Q369" s="239">
        <v>0</v>
      </c>
      <c r="R369" s="239">
        <f>Q369*H369</f>
        <v>0</v>
      </c>
      <c r="S369" s="239">
        <v>0</v>
      </c>
      <c r="T369" s="240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1" t="s">
        <v>210</v>
      </c>
      <c r="AT369" s="241" t="s">
        <v>133</v>
      </c>
      <c r="AU369" s="241" t="s">
        <v>83</v>
      </c>
      <c r="AY369" s="17" t="s">
        <v>130</v>
      </c>
      <c r="BE369" s="242">
        <f>IF(N369="základní",J369,0)</f>
        <v>0</v>
      </c>
      <c r="BF369" s="242">
        <f>IF(N369="snížená",J369,0)</f>
        <v>0</v>
      </c>
      <c r="BG369" s="242">
        <f>IF(N369="zákl. přenesená",J369,0)</f>
        <v>0</v>
      </c>
      <c r="BH369" s="242">
        <f>IF(N369="sníž. přenesená",J369,0)</f>
        <v>0</v>
      </c>
      <c r="BI369" s="242">
        <f>IF(N369="nulová",J369,0)</f>
        <v>0</v>
      </c>
      <c r="BJ369" s="17" t="s">
        <v>83</v>
      </c>
      <c r="BK369" s="242">
        <f>ROUND(I369*H369,2)</f>
        <v>0</v>
      </c>
      <c r="BL369" s="17" t="s">
        <v>210</v>
      </c>
      <c r="BM369" s="241" t="s">
        <v>767</v>
      </c>
    </row>
    <row r="370" spans="1:51" s="13" customFormat="1" ht="12">
      <c r="A370" s="13"/>
      <c r="B370" s="243"/>
      <c r="C370" s="244"/>
      <c r="D370" s="245" t="s">
        <v>143</v>
      </c>
      <c r="E370" s="246" t="s">
        <v>1</v>
      </c>
      <c r="F370" s="247" t="s">
        <v>741</v>
      </c>
      <c r="G370" s="244"/>
      <c r="H370" s="248">
        <v>6.51</v>
      </c>
      <c r="I370" s="249"/>
      <c r="J370" s="244"/>
      <c r="K370" s="244"/>
      <c r="L370" s="250"/>
      <c r="M370" s="251"/>
      <c r="N370" s="252"/>
      <c r="O370" s="252"/>
      <c r="P370" s="252"/>
      <c r="Q370" s="252"/>
      <c r="R370" s="252"/>
      <c r="S370" s="252"/>
      <c r="T370" s="25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4" t="s">
        <v>143</v>
      </c>
      <c r="AU370" s="254" t="s">
        <v>83</v>
      </c>
      <c r="AV370" s="13" t="s">
        <v>83</v>
      </c>
      <c r="AW370" s="13" t="s">
        <v>32</v>
      </c>
      <c r="AX370" s="13" t="s">
        <v>81</v>
      </c>
      <c r="AY370" s="254" t="s">
        <v>130</v>
      </c>
    </row>
    <row r="371" spans="1:65" s="2" customFormat="1" ht="16.5" customHeight="1">
      <c r="A371" s="38"/>
      <c r="B371" s="39"/>
      <c r="C371" s="276" t="s">
        <v>768</v>
      </c>
      <c r="D371" s="276" t="s">
        <v>203</v>
      </c>
      <c r="E371" s="277" t="s">
        <v>769</v>
      </c>
      <c r="F371" s="278" t="s">
        <v>770</v>
      </c>
      <c r="G371" s="279" t="s">
        <v>141</v>
      </c>
      <c r="H371" s="280">
        <v>6.51</v>
      </c>
      <c r="I371" s="281"/>
      <c r="J371" s="282">
        <f>ROUND(I371*H371,2)</f>
        <v>0</v>
      </c>
      <c r="K371" s="283"/>
      <c r="L371" s="284"/>
      <c r="M371" s="285" t="s">
        <v>1</v>
      </c>
      <c r="N371" s="286" t="s">
        <v>42</v>
      </c>
      <c r="O371" s="91"/>
      <c r="P371" s="239">
        <f>O371*H371</f>
        <v>0</v>
      </c>
      <c r="Q371" s="239">
        <v>0.0013</v>
      </c>
      <c r="R371" s="239">
        <f>Q371*H371</f>
        <v>0.008463</v>
      </c>
      <c r="S371" s="239">
        <v>0</v>
      </c>
      <c r="T371" s="240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1" t="s">
        <v>279</v>
      </c>
      <c r="AT371" s="241" t="s">
        <v>203</v>
      </c>
      <c r="AU371" s="241" t="s">
        <v>83</v>
      </c>
      <c r="AY371" s="17" t="s">
        <v>130</v>
      </c>
      <c r="BE371" s="242">
        <f>IF(N371="základní",J371,0)</f>
        <v>0</v>
      </c>
      <c r="BF371" s="242">
        <f>IF(N371="snížená",J371,0)</f>
        <v>0</v>
      </c>
      <c r="BG371" s="242">
        <f>IF(N371="zákl. přenesená",J371,0)</f>
        <v>0</v>
      </c>
      <c r="BH371" s="242">
        <f>IF(N371="sníž. přenesená",J371,0)</f>
        <v>0</v>
      </c>
      <c r="BI371" s="242">
        <f>IF(N371="nulová",J371,0)</f>
        <v>0</v>
      </c>
      <c r="BJ371" s="17" t="s">
        <v>83</v>
      </c>
      <c r="BK371" s="242">
        <f>ROUND(I371*H371,2)</f>
        <v>0</v>
      </c>
      <c r="BL371" s="17" t="s">
        <v>210</v>
      </c>
      <c r="BM371" s="241" t="s">
        <v>771</v>
      </c>
    </row>
    <row r="372" spans="1:65" s="2" customFormat="1" ht="16.5" customHeight="1">
      <c r="A372" s="38"/>
      <c r="B372" s="39"/>
      <c r="C372" s="229" t="s">
        <v>772</v>
      </c>
      <c r="D372" s="229" t="s">
        <v>133</v>
      </c>
      <c r="E372" s="230" t="s">
        <v>773</v>
      </c>
      <c r="F372" s="231" t="s">
        <v>774</v>
      </c>
      <c r="G372" s="232" t="s">
        <v>141</v>
      </c>
      <c r="H372" s="233">
        <v>6.51</v>
      </c>
      <c r="I372" s="234"/>
      <c r="J372" s="235">
        <f>ROUND(I372*H372,2)</f>
        <v>0</v>
      </c>
      <c r="K372" s="236"/>
      <c r="L372" s="44"/>
      <c r="M372" s="237" t="s">
        <v>1</v>
      </c>
      <c r="N372" s="238" t="s">
        <v>42</v>
      </c>
      <c r="O372" s="91"/>
      <c r="P372" s="239">
        <f>O372*H372</f>
        <v>0</v>
      </c>
      <c r="Q372" s="239">
        <v>0</v>
      </c>
      <c r="R372" s="239">
        <f>Q372*H372</f>
        <v>0</v>
      </c>
      <c r="S372" s="239">
        <v>0</v>
      </c>
      <c r="T372" s="24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1" t="s">
        <v>210</v>
      </c>
      <c r="AT372" s="241" t="s">
        <v>133</v>
      </c>
      <c r="AU372" s="241" t="s">
        <v>83</v>
      </c>
      <c r="AY372" s="17" t="s">
        <v>130</v>
      </c>
      <c r="BE372" s="242">
        <f>IF(N372="základní",J372,0)</f>
        <v>0</v>
      </c>
      <c r="BF372" s="242">
        <f>IF(N372="snížená",J372,0)</f>
        <v>0</v>
      </c>
      <c r="BG372" s="242">
        <f>IF(N372="zákl. přenesená",J372,0)</f>
        <v>0</v>
      </c>
      <c r="BH372" s="242">
        <f>IF(N372="sníž. přenesená",J372,0)</f>
        <v>0</v>
      </c>
      <c r="BI372" s="242">
        <f>IF(N372="nulová",J372,0)</f>
        <v>0</v>
      </c>
      <c r="BJ372" s="17" t="s">
        <v>83</v>
      </c>
      <c r="BK372" s="242">
        <f>ROUND(I372*H372,2)</f>
        <v>0</v>
      </c>
      <c r="BL372" s="17" t="s">
        <v>210</v>
      </c>
      <c r="BM372" s="241" t="s">
        <v>775</v>
      </c>
    </row>
    <row r="373" spans="1:63" s="12" customFormat="1" ht="25.9" customHeight="1">
      <c r="A373" s="12"/>
      <c r="B373" s="213"/>
      <c r="C373" s="214"/>
      <c r="D373" s="215" t="s">
        <v>75</v>
      </c>
      <c r="E373" s="216" t="s">
        <v>203</v>
      </c>
      <c r="F373" s="216" t="s">
        <v>776</v>
      </c>
      <c r="G373" s="214"/>
      <c r="H373" s="214"/>
      <c r="I373" s="217"/>
      <c r="J373" s="218">
        <f>BK373</f>
        <v>0</v>
      </c>
      <c r="K373" s="214"/>
      <c r="L373" s="219"/>
      <c r="M373" s="220"/>
      <c r="N373" s="221"/>
      <c r="O373" s="221"/>
      <c r="P373" s="222">
        <f>P374+P414</f>
        <v>0</v>
      </c>
      <c r="Q373" s="221"/>
      <c r="R373" s="222">
        <f>R374+R414</f>
        <v>0</v>
      </c>
      <c r="S373" s="221"/>
      <c r="T373" s="223">
        <f>T374+T414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4" t="s">
        <v>131</v>
      </c>
      <c r="AT373" s="225" t="s">
        <v>75</v>
      </c>
      <c r="AU373" s="225" t="s">
        <v>76</v>
      </c>
      <c r="AY373" s="224" t="s">
        <v>130</v>
      </c>
      <c r="BK373" s="226">
        <f>BK374+BK414</f>
        <v>0</v>
      </c>
    </row>
    <row r="374" spans="1:63" s="12" customFormat="1" ht="22.8" customHeight="1">
      <c r="A374" s="12"/>
      <c r="B374" s="213"/>
      <c r="C374" s="214"/>
      <c r="D374" s="215" t="s">
        <v>75</v>
      </c>
      <c r="E374" s="227" t="s">
        <v>777</v>
      </c>
      <c r="F374" s="227" t="s">
        <v>778</v>
      </c>
      <c r="G374" s="214"/>
      <c r="H374" s="214"/>
      <c r="I374" s="217"/>
      <c r="J374" s="228">
        <f>BK374</f>
        <v>0</v>
      </c>
      <c r="K374" s="214"/>
      <c r="L374" s="219"/>
      <c r="M374" s="220"/>
      <c r="N374" s="221"/>
      <c r="O374" s="221"/>
      <c r="P374" s="222">
        <f>SUM(P375:P413)</f>
        <v>0</v>
      </c>
      <c r="Q374" s="221"/>
      <c r="R374" s="222">
        <f>SUM(R375:R413)</f>
        <v>0</v>
      </c>
      <c r="S374" s="221"/>
      <c r="T374" s="223">
        <f>SUM(T375:T413)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4" t="s">
        <v>131</v>
      </c>
      <c r="AT374" s="225" t="s">
        <v>75</v>
      </c>
      <c r="AU374" s="225" t="s">
        <v>81</v>
      </c>
      <c r="AY374" s="224" t="s">
        <v>130</v>
      </c>
      <c r="BK374" s="226">
        <f>SUM(BK375:BK413)</f>
        <v>0</v>
      </c>
    </row>
    <row r="375" spans="1:65" s="2" customFormat="1" ht="16.5" customHeight="1">
      <c r="A375" s="38"/>
      <c r="B375" s="39"/>
      <c r="C375" s="229" t="s">
        <v>779</v>
      </c>
      <c r="D375" s="229" t="s">
        <v>133</v>
      </c>
      <c r="E375" s="230" t="s">
        <v>780</v>
      </c>
      <c r="F375" s="231" t="s">
        <v>781</v>
      </c>
      <c r="G375" s="232" t="s">
        <v>298</v>
      </c>
      <c r="H375" s="233">
        <v>1</v>
      </c>
      <c r="I375" s="234"/>
      <c r="J375" s="235">
        <f>ROUND(I375*H375,2)</f>
        <v>0</v>
      </c>
      <c r="K375" s="236"/>
      <c r="L375" s="44"/>
      <c r="M375" s="237" t="s">
        <v>1</v>
      </c>
      <c r="N375" s="238" t="s">
        <v>42</v>
      </c>
      <c r="O375" s="91"/>
      <c r="P375" s="239">
        <f>O375*H375</f>
        <v>0</v>
      </c>
      <c r="Q375" s="239">
        <v>0</v>
      </c>
      <c r="R375" s="239">
        <f>Q375*H375</f>
        <v>0</v>
      </c>
      <c r="S375" s="239">
        <v>0</v>
      </c>
      <c r="T375" s="24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1" t="s">
        <v>433</v>
      </c>
      <c r="AT375" s="241" t="s">
        <v>133</v>
      </c>
      <c r="AU375" s="241" t="s">
        <v>83</v>
      </c>
      <c r="AY375" s="17" t="s">
        <v>130</v>
      </c>
      <c r="BE375" s="242">
        <f>IF(N375="základní",J375,0)</f>
        <v>0</v>
      </c>
      <c r="BF375" s="242">
        <f>IF(N375="snížená",J375,0)</f>
        <v>0</v>
      </c>
      <c r="BG375" s="242">
        <f>IF(N375="zákl. přenesená",J375,0)</f>
        <v>0</v>
      </c>
      <c r="BH375" s="242">
        <f>IF(N375="sníž. přenesená",J375,0)</f>
        <v>0</v>
      </c>
      <c r="BI375" s="242">
        <f>IF(N375="nulová",J375,0)</f>
        <v>0</v>
      </c>
      <c r="BJ375" s="17" t="s">
        <v>83</v>
      </c>
      <c r="BK375" s="242">
        <f>ROUND(I375*H375,2)</f>
        <v>0</v>
      </c>
      <c r="BL375" s="17" t="s">
        <v>433</v>
      </c>
      <c r="BM375" s="241" t="s">
        <v>782</v>
      </c>
    </row>
    <row r="376" spans="1:65" s="2" customFormat="1" ht="16.5" customHeight="1">
      <c r="A376" s="38"/>
      <c r="B376" s="39"/>
      <c r="C376" s="229" t="s">
        <v>783</v>
      </c>
      <c r="D376" s="229" t="s">
        <v>133</v>
      </c>
      <c r="E376" s="230" t="s">
        <v>784</v>
      </c>
      <c r="F376" s="231" t="s">
        <v>785</v>
      </c>
      <c r="G376" s="232" t="s">
        <v>298</v>
      </c>
      <c r="H376" s="233">
        <v>1</v>
      </c>
      <c r="I376" s="234"/>
      <c r="J376" s="235">
        <f>ROUND(I376*H376,2)</f>
        <v>0</v>
      </c>
      <c r="K376" s="236"/>
      <c r="L376" s="44"/>
      <c r="M376" s="237" t="s">
        <v>1</v>
      </c>
      <c r="N376" s="238" t="s">
        <v>42</v>
      </c>
      <c r="O376" s="91"/>
      <c r="P376" s="239">
        <f>O376*H376</f>
        <v>0</v>
      </c>
      <c r="Q376" s="239">
        <v>0</v>
      </c>
      <c r="R376" s="239">
        <f>Q376*H376</f>
        <v>0</v>
      </c>
      <c r="S376" s="239">
        <v>0</v>
      </c>
      <c r="T376" s="240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1" t="s">
        <v>433</v>
      </c>
      <c r="AT376" s="241" t="s">
        <v>133</v>
      </c>
      <c r="AU376" s="241" t="s">
        <v>83</v>
      </c>
      <c r="AY376" s="17" t="s">
        <v>130</v>
      </c>
      <c r="BE376" s="242">
        <f>IF(N376="základní",J376,0)</f>
        <v>0</v>
      </c>
      <c r="BF376" s="242">
        <f>IF(N376="snížená",J376,0)</f>
        <v>0</v>
      </c>
      <c r="BG376" s="242">
        <f>IF(N376="zákl. přenesená",J376,0)</f>
        <v>0</v>
      </c>
      <c r="BH376" s="242">
        <f>IF(N376="sníž. přenesená",J376,0)</f>
        <v>0</v>
      </c>
      <c r="BI376" s="242">
        <f>IF(N376="nulová",J376,0)</f>
        <v>0</v>
      </c>
      <c r="BJ376" s="17" t="s">
        <v>83</v>
      </c>
      <c r="BK376" s="242">
        <f>ROUND(I376*H376,2)</f>
        <v>0</v>
      </c>
      <c r="BL376" s="17" t="s">
        <v>433</v>
      </c>
      <c r="BM376" s="241" t="s">
        <v>786</v>
      </c>
    </row>
    <row r="377" spans="1:65" s="2" customFormat="1" ht="21.75" customHeight="1">
      <c r="A377" s="38"/>
      <c r="B377" s="39"/>
      <c r="C377" s="229" t="s">
        <v>787</v>
      </c>
      <c r="D377" s="229" t="s">
        <v>133</v>
      </c>
      <c r="E377" s="230" t="s">
        <v>788</v>
      </c>
      <c r="F377" s="231" t="s">
        <v>789</v>
      </c>
      <c r="G377" s="232" t="s">
        <v>298</v>
      </c>
      <c r="H377" s="233">
        <v>1</v>
      </c>
      <c r="I377" s="234"/>
      <c r="J377" s="235">
        <f>ROUND(I377*H377,2)</f>
        <v>0</v>
      </c>
      <c r="K377" s="236"/>
      <c r="L377" s="44"/>
      <c r="M377" s="237" t="s">
        <v>1</v>
      </c>
      <c r="N377" s="238" t="s">
        <v>42</v>
      </c>
      <c r="O377" s="91"/>
      <c r="P377" s="239">
        <f>O377*H377</f>
        <v>0</v>
      </c>
      <c r="Q377" s="239">
        <v>0</v>
      </c>
      <c r="R377" s="239">
        <f>Q377*H377</f>
        <v>0</v>
      </c>
      <c r="S377" s="239">
        <v>0</v>
      </c>
      <c r="T377" s="240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1" t="s">
        <v>433</v>
      </c>
      <c r="AT377" s="241" t="s">
        <v>133</v>
      </c>
      <c r="AU377" s="241" t="s">
        <v>83</v>
      </c>
      <c r="AY377" s="17" t="s">
        <v>130</v>
      </c>
      <c r="BE377" s="242">
        <f>IF(N377="základní",J377,0)</f>
        <v>0</v>
      </c>
      <c r="BF377" s="242">
        <f>IF(N377="snížená",J377,0)</f>
        <v>0</v>
      </c>
      <c r="BG377" s="242">
        <f>IF(N377="zákl. přenesená",J377,0)</f>
        <v>0</v>
      </c>
      <c r="BH377" s="242">
        <f>IF(N377="sníž. přenesená",J377,0)</f>
        <v>0</v>
      </c>
      <c r="BI377" s="242">
        <f>IF(N377="nulová",J377,0)</f>
        <v>0</v>
      </c>
      <c r="BJ377" s="17" t="s">
        <v>83</v>
      </c>
      <c r="BK377" s="242">
        <f>ROUND(I377*H377,2)</f>
        <v>0</v>
      </c>
      <c r="BL377" s="17" t="s">
        <v>433</v>
      </c>
      <c r="BM377" s="241" t="s">
        <v>790</v>
      </c>
    </row>
    <row r="378" spans="1:65" s="2" customFormat="1" ht="16.5" customHeight="1">
      <c r="A378" s="38"/>
      <c r="B378" s="39"/>
      <c r="C378" s="229" t="s">
        <v>791</v>
      </c>
      <c r="D378" s="229" t="s">
        <v>133</v>
      </c>
      <c r="E378" s="230" t="s">
        <v>792</v>
      </c>
      <c r="F378" s="231" t="s">
        <v>793</v>
      </c>
      <c r="G378" s="232" t="s">
        <v>298</v>
      </c>
      <c r="H378" s="233">
        <v>1</v>
      </c>
      <c r="I378" s="234"/>
      <c r="J378" s="235">
        <f>ROUND(I378*H378,2)</f>
        <v>0</v>
      </c>
      <c r="K378" s="236"/>
      <c r="L378" s="44"/>
      <c r="M378" s="237" t="s">
        <v>1</v>
      </c>
      <c r="N378" s="238" t="s">
        <v>42</v>
      </c>
      <c r="O378" s="91"/>
      <c r="P378" s="239">
        <f>O378*H378</f>
        <v>0</v>
      </c>
      <c r="Q378" s="239">
        <v>0</v>
      </c>
      <c r="R378" s="239">
        <f>Q378*H378</f>
        <v>0</v>
      </c>
      <c r="S378" s="239">
        <v>0</v>
      </c>
      <c r="T378" s="24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1" t="s">
        <v>433</v>
      </c>
      <c r="AT378" s="241" t="s">
        <v>133</v>
      </c>
      <c r="AU378" s="241" t="s">
        <v>83</v>
      </c>
      <c r="AY378" s="17" t="s">
        <v>130</v>
      </c>
      <c r="BE378" s="242">
        <f>IF(N378="základní",J378,0)</f>
        <v>0</v>
      </c>
      <c r="BF378" s="242">
        <f>IF(N378="snížená",J378,0)</f>
        <v>0</v>
      </c>
      <c r="BG378" s="242">
        <f>IF(N378="zákl. přenesená",J378,0)</f>
        <v>0</v>
      </c>
      <c r="BH378" s="242">
        <f>IF(N378="sníž. přenesená",J378,0)</f>
        <v>0</v>
      </c>
      <c r="BI378" s="242">
        <f>IF(N378="nulová",J378,0)</f>
        <v>0</v>
      </c>
      <c r="BJ378" s="17" t="s">
        <v>83</v>
      </c>
      <c r="BK378" s="242">
        <f>ROUND(I378*H378,2)</f>
        <v>0</v>
      </c>
      <c r="BL378" s="17" t="s">
        <v>433</v>
      </c>
      <c r="BM378" s="241" t="s">
        <v>794</v>
      </c>
    </row>
    <row r="379" spans="1:65" s="2" customFormat="1" ht="16.5" customHeight="1">
      <c r="A379" s="38"/>
      <c r="B379" s="39"/>
      <c r="C379" s="229" t="s">
        <v>795</v>
      </c>
      <c r="D379" s="229" t="s">
        <v>133</v>
      </c>
      <c r="E379" s="230" t="s">
        <v>796</v>
      </c>
      <c r="F379" s="231" t="s">
        <v>797</v>
      </c>
      <c r="G379" s="232" t="s">
        <v>298</v>
      </c>
      <c r="H379" s="233">
        <v>1</v>
      </c>
      <c r="I379" s="234"/>
      <c r="J379" s="235">
        <f>ROUND(I379*H379,2)</f>
        <v>0</v>
      </c>
      <c r="K379" s="236"/>
      <c r="L379" s="44"/>
      <c r="M379" s="237" t="s">
        <v>1</v>
      </c>
      <c r="N379" s="238" t="s">
        <v>42</v>
      </c>
      <c r="O379" s="91"/>
      <c r="P379" s="239">
        <f>O379*H379</f>
        <v>0</v>
      </c>
      <c r="Q379" s="239">
        <v>0</v>
      </c>
      <c r="R379" s="239">
        <f>Q379*H379</f>
        <v>0</v>
      </c>
      <c r="S379" s="239">
        <v>0</v>
      </c>
      <c r="T379" s="240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1" t="s">
        <v>433</v>
      </c>
      <c r="AT379" s="241" t="s">
        <v>133</v>
      </c>
      <c r="AU379" s="241" t="s">
        <v>83</v>
      </c>
      <c r="AY379" s="17" t="s">
        <v>130</v>
      </c>
      <c r="BE379" s="242">
        <f>IF(N379="základní",J379,0)</f>
        <v>0</v>
      </c>
      <c r="BF379" s="242">
        <f>IF(N379="snížená",J379,0)</f>
        <v>0</v>
      </c>
      <c r="BG379" s="242">
        <f>IF(N379="zákl. přenesená",J379,0)</f>
        <v>0</v>
      </c>
      <c r="BH379" s="242">
        <f>IF(N379="sníž. přenesená",J379,0)</f>
        <v>0</v>
      </c>
      <c r="BI379" s="242">
        <f>IF(N379="nulová",J379,0)</f>
        <v>0</v>
      </c>
      <c r="BJ379" s="17" t="s">
        <v>83</v>
      </c>
      <c r="BK379" s="242">
        <f>ROUND(I379*H379,2)</f>
        <v>0</v>
      </c>
      <c r="BL379" s="17" t="s">
        <v>433</v>
      </c>
      <c r="BM379" s="241" t="s">
        <v>798</v>
      </c>
    </row>
    <row r="380" spans="1:65" s="2" customFormat="1" ht="21.75" customHeight="1">
      <c r="A380" s="38"/>
      <c r="B380" s="39"/>
      <c r="C380" s="229" t="s">
        <v>799</v>
      </c>
      <c r="D380" s="229" t="s">
        <v>133</v>
      </c>
      <c r="E380" s="230" t="s">
        <v>800</v>
      </c>
      <c r="F380" s="231" t="s">
        <v>801</v>
      </c>
      <c r="G380" s="232" t="s">
        <v>147</v>
      </c>
      <c r="H380" s="233">
        <v>55</v>
      </c>
      <c r="I380" s="234"/>
      <c r="J380" s="235">
        <f>ROUND(I380*H380,2)</f>
        <v>0</v>
      </c>
      <c r="K380" s="236"/>
      <c r="L380" s="44"/>
      <c r="M380" s="237" t="s">
        <v>1</v>
      </c>
      <c r="N380" s="238" t="s">
        <v>42</v>
      </c>
      <c r="O380" s="91"/>
      <c r="P380" s="239">
        <f>O380*H380</f>
        <v>0</v>
      </c>
      <c r="Q380" s="239">
        <v>0</v>
      </c>
      <c r="R380" s="239">
        <f>Q380*H380</f>
        <v>0</v>
      </c>
      <c r="S380" s="239">
        <v>0</v>
      </c>
      <c r="T380" s="24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1" t="s">
        <v>433</v>
      </c>
      <c r="AT380" s="241" t="s">
        <v>133</v>
      </c>
      <c r="AU380" s="241" t="s">
        <v>83</v>
      </c>
      <c r="AY380" s="17" t="s">
        <v>130</v>
      </c>
      <c r="BE380" s="242">
        <f>IF(N380="základní",J380,0)</f>
        <v>0</v>
      </c>
      <c r="BF380" s="242">
        <f>IF(N380="snížená",J380,0)</f>
        <v>0</v>
      </c>
      <c r="BG380" s="242">
        <f>IF(N380="zákl. přenesená",J380,0)</f>
        <v>0</v>
      </c>
      <c r="BH380" s="242">
        <f>IF(N380="sníž. přenesená",J380,0)</f>
        <v>0</v>
      </c>
      <c r="BI380" s="242">
        <f>IF(N380="nulová",J380,0)</f>
        <v>0</v>
      </c>
      <c r="BJ380" s="17" t="s">
        <v>83</v>
      </c>
      <c r="BK380" s="242">
        <f>ROUND(I380*H380,2)</f>
        <v>0</v>
      </c>
      <c r="BL380" s="17" t="s">
        <v>433</v>
      </c>
      <c r="BM380" s="241" t="s">
        <v>802</v>
      </c>
    </row>
    <row r="381" spans="1:65" s="2" customFormat="1" ht="21.75" customHeight="1">
      <c r="A381" s="38"/>
      <c r="B381" s="39"/>
      <c r="C381" s="229" t="s">
        <v>803</v>
      </c>
      <c r="D381" s="229" t="s">
        <v>133</v>
      </c>
      <c r="E381" s="230" t="s">
        <v>804</v>
      </c>
      <c r="F381" s="231" t="s">
        <v>805</v>
      </c>
      <c r="G381" s="232" t="s">
        <v>147</v>
      </c>
      <c r="H381" s="233">
        <v>105</v>
      </c>
      <c r="I381" s="234"/>
      <c r="J381" s="235">
        <f>ROUND(I381*H381,2)</f>
        <v>0</v>
      </c>
      <c r="K381" s="236"/>
      <c r="L381" s="44"/>
      <c r="M381" s="237" t="s">
        <v>1</v>
      </c>
      <c r="N381" s="238" t="s">
        <v>42</v>
      </c>
      <c r="O381" s="91"/>
      <c r="P381" s="239">
        <f>O381*H381</f>
        <v>0</v>
      </c>
      <c r="Q381" s="239">
        <v>0</v>
      </c>
      <c r="R381" s="239">
        <f>Q381*H381</f>
        <v>0</v>
      </c>
      <c r="S381" s="239">
        <v>0</v>
      </c>
      <c r="T381" s="24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1" t="s">
        <v>433</v>
      </c>
      <c r="AT381" s="241" t="s">
        <v>133</v>
      </c>
      <c r="AU381" s="241" t="s">
        <v>83</v>
      </c>
      <c r="AY381" s="17" t="s">
        <v>130</v>
      </c>
      <c r="BE381" s="242">
        <f>IF(N381="základní",J381,0)</f>
        <v>0</v>
      </c>
      <c r="BF381" s="242">
        <f>IF(N381="snížená",J381,0)</f>
        <v>0</v>
      </c>
      <c r="BG381" s="242">
        <f>IF(N381="zákl. přenesená",J381,0)</f>
        <v>0</v>
      </c>
      <c r="BH381" s="242">
        <f>IF(N381="sníž. přenesená",J381,0)</f>
        <v>0</v>
      </c>
      <c r="BI381" s="242">
        <f>IF(N381="nulová",J381,0)</f>
        <v>0</v>
      </c>
      <c r="BJ381" s="17" t="s">
        <v>83</v>
      </c>
      <c r="BK381" s="242">
        <f>ROUND(I381*H381,2)</f>
        <v>0</v>
      </c>
      <c r="BL381" s="17" t="s">
        <v>433</v>
      </c>
      <c r="BM381" s="241" t="s">
        <v>806</v>
      </c>
    </row>
    <row r="382" spans="1:65" s="2" customFormat="1" ht="16.5" customHeight="1">
      <c r="A382" s="38"/>
      <c r="B382" s="39"/>
      <c r="C382" s="229" t="s">
        <v>807</v>
      </c>
      <c r="D382" s="229" t="s">
        <v>133</v>
      </c>
      <c r="E382" s="230" t="s">
        <v>808</v>
      </c>
      <c r="F382" s="231" t="s">
        <v>809</v>
      </c>
      <c r="G382" s="232" t="s">
        <v>147</v>
      </c>
      <c r="H382" s="233">
        <v>15</v>
      </c>
      <c r="I382" s="234"/>
      <c r="J382" s="235">
        <f>ROUND(I382*H382,2)</f>
        <v>0</v>
      </c>
      <c r="K382" s="236"/>
      <c r="L382" s="44"/>
      <c r="M382" s="237" t="s">
        <v>1</v>
      </c>
      <c r="N382" s="238" t="s">
        <v>42</v>
      </c>
      <c r="O382" s="91"/>
      <c r="P382" s="239">
        <f>O382*H382</f>
        <v>0</v>
      </c>
      <c r="Q382" s="239">
        <v>0</v>
      </c>
      <c r="R382" s="239">
        <f>Q382*H382</f>
        <v>0</v>
      </c>
      <c r="S382" s="239">
        <v>0</v>
      </c>
      <c r="T382" s="24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1" t="s">
        <v>433</v>
      </c>
      <c r="AT382" s="241" t="s">
        <v>133</v>
      </c>
      <c r="AU382" s="241" t="s">
        <v>83</v>
      </c>
      <c r="AY382" s="17" t="s">
        <v>130</v>
      </c>
      <c r="BE382" s="242">
        <f>IF(N382="základní",J382,0)</f>
        <v>0</v>
      </c>
      <c r="BF382" s="242">
        <f>IF(N382="snížená",J382,0)</f>
        <v>0</v>
      </c>
      <c r="BG382" s="242">
        <f>IF(N382="zákl. přenesená",J382,0)</f>
        <v>0</v>
      </c>
      <c r="BH382" s="242">
        <f>IF(N382="sníž. přenesená",J382,0)</f>
        <v>0</v>
      </c>
      <c r="BI382" s="242">
        <f>IF(N382="nulová",J382,0)</f>
        <v>0</v>
      </c>
      <c r="BJ382" s="17" t="s">
        <v>83</v>
      </c>
      <c r="BK382" s="242">
        <f>ROUND(I382*H382,2)</f>
        <v>0</v>
      </c>
      <c r="BL382" s="17" t="s">
        <v>433</v>
      </c>
      <c r="BM382" s="241" t="s">
        <v>810</v>
      </c>
    </row>
    <row r="383" spans="1:65" s="2" customFormat="1" ht="16.5" customHeight="1">
      <c r="A383" s="38"/>
      <c r="B383" s="39"/>
      <c r="C383" s="229" t="s">
        <v>811</v>
      </c>
      <c r="D383" s="229" t="s">
        <v>133</v>
      </c>
      <c r="E383" s="230" t="s">
        <v>812</v>
      </c>
      <c r="F383" s="231" t="s">
        <v>813</v>
      </c>
      <c r="G383" s="232" t="s">
        <v>147</v>
      </c>
      <c r="H383" s="233">
        <v>25</v>
      </c>
      <c r="I383" s="234"/>
      <c r="J383" s="235">
        <f>ROUND(I383*H383,2)</f>
        <v>0</v>
      </c>
      <c r="K383" s="236"/>
      <c r="L383" s="44"/>
      <c r="M383" s="237" t="s">
        <v>1</v>
      </c>
      <c r="N383" s="238" t="s">
        <v>42</v>
      </c>
      <c r="O383" s="91"/>
      <c r="P383" s="239">
        <f>O383*H383</f>
        <v>0</v>
      </c>
      <c r="Q383" s="239">
        <v>0</v>
      </c>
      <c r="R383" s="239">
        <f>Q383*H383</f>
        <v>0</v>
      </c>
      <c r="S383" s="239">
        <v>0</v>
      </c>
      <c r="T383" s="240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1" t="s">
        <v>433</v>
      </c>
      <c r="AT383" s="241" t="s">
        <v>133</v>
      </c>
      <c r="AU383" s="241" t="s">
        <v>83</v>
      </c>
      <c r="AY383" s="17" t="s">
        <v>130</v>
      </c>
      <c r="BE383" s="242">
        <f>IF(N383="základní",J383,0)</f>
        <v>0</v>
      </c>
      <c r="BF383" s="242">
        <f>IF(N383="snížená",J383,0)</f>
        <v>0</v>
      </c>
      <c r="BG383" s="242">
        <f>IF(N383="zákl. přenesená",J383,0)</f>
        <v>0</v>
      </c>
      <c r="BH383" s="242">
        <f>IF(N383="sníž. přenesená",J383,0)</f>
        <v>0</v>
      </c>
      <c r="BI383" s="242">
        <f>IF(N383="nulová",J383,0)</f>
        <v>0</v>
      </c>
      <c r="BJ383" s="17" t="s">
        <v>83</v>
      </c>
      <c r="BK383" s="242">
        <f>ROUND(I383*H383,2)</f>
        <v>0</v>
      </c>
      <c r="BL383" s="17" t="s">
        <v>433</v>
      </c>
      <c r="BM383" s="241" t="s">
        <v>814</v>
      </c>
    </row>
    <row r="384" spans="1:65" s="2" customFormat="1" ht="16.5" customHeight="1">
      <c r="A384" s="38"/>
      <c r="B384" s="39"/>
      <c r="C384" s="229" t="s">
        <v>815</v>
      </c>
      <c r="D384" s="229" t="s">
        <v>133</v>
      </c>
      <c r="E384" s="230" t="s">
        <v>816</v>
      </c>
      <c r="F384" s="231" t="s">
        <v>817</v>
      </c>
      <c r="G384" s="232" t="s">
        <v>147</v>
      </c>
      <c r="H384" s="233">
        <v>6</v>
      </c>
      <c r="I384" s="234"/>
      <c r="J384" s="235">
        <f>ROUND(I384*H384,2)</f>
        <v>0</v>
      </c>
      <c r="K384" s="236"/>
      <c r="L384" s="44"/>
      <c r="M384" s="237" t="s">
        <v>1</v>
      </c>
      <c r="N384" s="238" t="s">
        <v>42</v>
      </c>
      <c r="O384" s="91"/>
      <c r="P384" s="239">
        <f>O384*H384</f>
        <v>0</v>
      </c>
      <c r="Q384" s="239">
        <v>0</v>
      </c>
      <c r="R384" s="239">
        <f>Q384*H384</f>
        <v>0</v>
      </c>
      <c r="S384" s="239">
        <v>0</v>
      </c>
      <c r="T384" s="24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1" t="s">
        <v>433</v>
      </c>
      <c r="AT384" s="241" t="s">
        <v>133</v>
      </c>
      <c r="AU384" s="241" t="s">
        <v>83</v>
      </c>
      <c r="AY384" s="17" t="s">
        <v>130</v>
      </c>
      <c r="BE384" s="242">
        <f>IF(N384="základní",J384,0)</f>
        <v>0</v>
      </c>
      <c r="BF384" s="242">
        <f>IF(N384="snížená",J384,0)</f>
        <v>0</v>
      </c>
      <c r="BG384" s="242">
        <f>IF(N384="zákl. přenesená",J384,0)</f>
        <v>0</v>
      </c>
      <c r="BH384" s="242">
        <f>IF(N384="sníž. přenesená",J384,0)</f>
        <v>0</v>
      </c>
      <c r="BI384" s="242">
        <f>IF(N384="nulová",J384,0)</f>
        <v>0</v>
      </c>
      <c r="BJ384" s="17" t="s">
        <v>83</v>
      </c>
      <c r="BK384" s="242">
        <f>ROUND(I384*H384,2)</f>
        <v>0</v>
      </c>
      <c r="BL384" s="17" t="s">
        <v>433</v>
      </c>
      <c r="BM384" s="241" t="s">
        <v>818</v>
      </c>
    </row>
    <row r="385" spans="1:65" s="2" customFormat="1" ht="16.5" customHeight="1">
      <c r="A385" s="38"/>
      <c r="B385" s="39"/>
      <c r="C385" s="229" t="s">
        <v>819</v>
      </c>
      <c r="D385" s="229" t="s">
        <v>133</v>
      </c>
      <c r="E385" s="230" t="s">
        <v>820</v>
      </c>
      <c r="F385" s="231" t="s">
        <v>821</v>
      </c>
      <c r="G385" s="232" t="s">
        <v>147</v>
      </c>
      <c r="H385" s="233">
        <v>10</v>
      </c>
      <c r="I385" s="234"/>
      <c r="J385" s="235">
        <f>ROUND(I385*H385,2)</f>
        <v>0</v>
      </c>
      <c r="K385" s="236"/>
      <c r="L385" s="44"/>
      <c r="M385" s="237" t="s">
        <v>1</v>
      </c>
      <c r="N385" s="238" t="s">
        <v>42</v>
      </c>
      <c r="O385" s="91"/>
      <c r="P385" s="239">
        <f>O385*H385</f>
        <v>0</v>
      </c>
      <c r="Q385" s="239">
        <v>0</v>
      </c>
      <c r="R385" s="239">
        <f>Q385*H385</f>
        <v>0</v>
      </c>
      <c r="S385" s="239">
        <v>0</v>
      </c>
      <c r="T385" s="24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1" t="s">
        <v>433</v>
      </c>
      <c r="AT385" s="241" t="s">
        <v>133</v>
      </c>
      <c r="AU385" s="241" t="s">
        <v>83</v>
      </c>
      <c r="AY385" s="17" t="s">
        <v>130</v>
      </c>
      <c r="BE385" s="242">
        <f>IF(N385="základní",J385,0)</f>
        <v>0</v>
      </c>
      <c r="BF385" s="242">
        <f>IF(N385="snížená",J385,0)</f>
        <v>0</v>
      </c>
      <c r="BG385" s="242">
        <f>IF(N385="zákl. přenesená",J385,0)</f>
        <v>0</v>
      </c>
      <c r="BH385" s="242">
        <f>IF(N385="sníž. přenesená",J385,0)</f>
        <v>0</v>
      </c>
      <c r="BI385" s="242">
        <f>IF(N385="nulová",J385,0)</f>
        <v>0</v>
      </c>
      <c r="BJ385" s="17" t="s">
        <v>83</v>
      </c>
      <c r="BK385" s="242">
        <f>ROUND(I385*H385,2)</f>
        <v>0</v>
      </c>
      <c r="BL385" s="17" t="s">
        <v>433</v>
      </c>
      <c r="BM385" s="241" t="s">
        <v>822</v>
      </c>
    </row>
    <row r="386" spans="1:65" s="2" customFormat="1" ht="16.5" customHeight="1">
      <c r="A386" s="38"/>
      <c r="B386" s="39"/>
      <c r="C386" s="229" t="s">
        <v>823</v>
      </c>
      <c r="D386" s="229" t="s">
        <v>133</v>
      </c>
      <c r="E386" s="230" t="s">
        <v>824</v>
      </c>
      <c r="F386" s="231" t="s">
        <v>825</v>
      </c>
      <c r="G386" s="232" t="s">
        <v>147</v>
      </c>
      <c r="H386" s="233">
        <v>10</v>
      </c>
      <c r="I386" s="234"/>
      <c r="J386" s="235">
        <f>ROUND(I386*H386,2)</f>
        <v>0</v>
      </c>
      <c r="K386" s="236"/>
      <c r="L386" s="44"/>
      <c r="M386" s="237" t="s">
        <v>1</v>
      </c>
      <c r="N386" s="238" t="s">
        <v>42</v>
      </c>
      <c r="O386" s="91"/>
      <c r="P386" s="239">
        <f>O386*H386</f>
        <v>0</v>
      </c>
      <c r="Q386" s="239">
        <v>0</v>
      </c>
      <c r="R386" s="239">
        <f>Q386*H386</f>
        <v>0</v>
      </c>
      <c r="S386" s="239">
        <v>0</v>
      </c>
      <c r="T386" s="24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1" t="s">
        <v>433</v>
      </c>
      <c r="AT386" s="241" t="s">
        <v>133</v>
      </c>
      <c r="AU386" s="241" t="s">
        <v>83</v>
      </c>
      <c r="AY386" s="17" t="s">
        <v>130</v>
      </c>
      <c r="BE386" s="242">
        <f>IF(N386="základní",J386,0)</f>
        <v>0</v>
      </c>
      <c r="BF386" s="242">
        <f>IF(N386="snížená",J386,0)</f>
        <v>0</v>
      </c>
      <c r="BG386" s="242">
        <f>IF(N386="zákl. přenesená",J386,0)</f>
        <v>0</v>
      </c>
      <c r="BH386" s="242">
        <f>IF(N386="sníž. přenesená",J386,0)</f>
        <v>0</v>
      </c>
      <c r="BI386" s="242">
        <f>IF(N386="nulová",J386,0)</f>
        <v>0</v>
      </c>
      <c r="BJ386" s="17" t="s">
        <v>83</v>
      </c>
      <c r="BK386" s="242">
        <f>ROUND(I386*H386,2)</f>
        <v>0</v>
      </c>
      <c r="BL386" s="17" t="s">
        <v>433</v>
      </c>
      <c r="BM386" s="241" t="s">
        <v>826</v>
      </c>
    </row>
    <row r="387" spans="1:65" s="2" customFormat="1" ht="16.5" customHeight="1">
      <c r="A387" s="38"/>
      <c r="B387" s="39"/>
      <c r="C387" s="229" t="s">
        <v>827</v>
      </c>
      <c r="D387" s="229" t="s">
        <v>133</v>
      </c>
      <c r="E387" s="230" t="s">
        <v>828</v>
      </c>
      <c r="F387" s="231" t="s">
        <v>829</v>
      </c>
      <c r="G387" s="232" t="s">
        <v>147</v>
      </c>
      <c r="H387" s="233">
        <v>30</v>
      </c>
      <c r="I387" s="234"/>
      <c r="J387" s="235">
        <f>ROUND(I387*H387,2)</f>
        <v>0</v>
      </c>
      <c r="K387" s="236"/>
      <c r="L387" s="44"/>
      <c r="M387" s="237" t="s">
        <v>1</v>
      </c>
      <c r="N387" s="238" t="s">
        <v>42</v>
      </c>
      <c r="O387" s="91"/>
      <c r="P387" s="239">
        <f>O387*H387</f>
        <v>0</v>
      </c>
      <c r="Q387" s="239">
        <v>0</v>
      </c>
      <c r="R387" s="239">
        <f>Q387*H387</f>
        <v>0</v>
      </c>
      <c r="S387" s="239">
        <v>0</v>
      </c>
      <c r="T387" s="24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1" t="s">
        <v>433</v>
      </c>
      <c r="AT387" s="241" t="s">
        <v>133</v>
      </c>
      <c r="AU387" s="241" t="s">
        <v>83</v>
      </c>
      <c r="AY387" s="17" t="s">
        <v>130</v>
      </c>
      <c r="BE387" s="242">
        <f>IF(N387="základní",J387,0)</f>
        <v>0</v>
      </c>
      <c r="BF387" s="242">
        <f>IF(N387="snížená",J387,0)</f>
        <v>0</v>
      </c>
      <c r="BG387" s="242">
        <f>IF(N387="zákl. přenesená",J387,0)</f>
        <v>0</v>
      </c>
      <c r="BH387" s="242">
        <f>IF(N387="sníž. přenesená",J387,0)</f>
        <v>0</v>
      </c>
      <c r="BI387" s="242">
        <f>IF(N387="nulová",J387,0)</f>
        <v>0</v>
      </c>
      <c r="BJ387" s="17" t="s">
        <v>83</v>
      </c>
      <c r="BK387" s="242">
        <f>ROUND(I387*H387,2)</f>
        <v>0</v>
      </c>
      <c r="BL387" s="17" t="s">
        <v>433</v>
      </c>
      <c r="BM387" s="241" t="s">
        <v>830</v>
      </c>
    </row>
    <row r="388" spans="1:65" s="2" customFormat="1" ht="16.5" customHeight="1">
      <c r="A388" s="38"/>
      <c r="B388" s="39"/>
      <c r="C388" s="229" t="s">
        <v>831</v>
      </c>
      <c r="D388" s="229" t="s">
        <v>133</v>
      </c>
      <c r="E388" s="230" t="s">
        <v>832</v>
      </c>
      <c r="F388" s="231" t="s">
        <v>833</v>
      </c>
      <c r="G388" s="232" t="s">
        <v>147</v>
      </c>
      <c r="H388" s="233">
        <v>20</v>
      </c>
      <c r="I388" s="234"/>
      <c r="J388" s="235">
        <f>ROUND(I388*H388,2)</f>
        <v>0</v>
      </c>
      <c r="K388" s="236"/>
      <c r="L388" s="44"/>
      <c r="M388" s="237" t="s">
        <v>1</v>
      </c>
      <c r="N388" s="238" t="s">
        <v>42</v>
      </c>
      <c r="O388" s="91"/>
      <c r="P388" s="239">
        <f>O388*H388</f>
        <v>0</v>
      </c>
      <c r="Q388" s="239">
        <v>0</v>
      </c>
      <c r="R388" s="239">
        <f>Q388*H388</f>
        <v>0</v>
      </c>
      <c r="S388" s="239">
        <v>0</v>
      </c>
      <c r="T388" s="240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1" t="s">
        <v>433</v>
      </c>
      <c r="AT388" s="241" t="s">
        <v>133</v>
      </c>
      <c r="AU388" s="241" t="s">
        <v>83</v>
      </c>
      <c r="AY388" s="17" t="s">
        <v>130</v>
      </c>
      <c r="BE388" s="242">
        <f>IF(N388="základní",J388,0)</f>
        <v>0</v>
      </c>
      <c r="BF388" s="242">
        <f>IF(N388="snížená",J388,0)</f>
        <v>0</v>
      </c>
      <c r="BG388" s="242">
        <f>IF(N388="zákl. přenesená",J388,0)</f>
        <v>0</v>
      </c>
      <c r="BH388" s="242">
        <f>IF(N388="sníž. přenesená",J388,0)</f>
        <v>0</v>
      </c>
      <c r="BI388" s="242">
        <f>IF(N388="nulová",J388,0)</f>
        <v>0</v>
      </c>
      <c r="BJ388" s="17" t="s">
        <v>83</v>
      </c>
      <c r="BK388" s="242">
        <f>ROUND(I388*H388,2)</f>
        <v>0</v>
      </c>
      <c r="BL388" s="17" t="s">
        <v>433</v>
      </c>
      <c r="BM388" s="241" t="s">
        <v>834</v>
      </c>
    </row>
    <row r="389" spans="1:65" s="2" customFormat="1" ht="16.5" customHeight="1">
      <c r="A389" s="38"/>
      <c r="B389" s="39"/>
      <c r="C389" s="229" t="s">
        <v>835</v>
      </c>
      <c r="D389" s="229" t="s">
        <v>133</v>
      </c>
      <c r="E389" s="230" t="s">
        <v>836</v>
      </c>
      <c r="F389" s="231" t="s">
        <v>837</v>
      </c>
      <c r="G389" s="232" t="s">
        <v>298</v>
      </c>
      <c r="H389" s="233">
        <v>1</v>
      </c>
      <c r="I389" s="234"/>
      <c r="J389" s="235">
        <f>ROUND(I389*H389,2)</f>
        <v>0</v>
      </c>
      <c r="K389" s="236"/>
      <c r="L389" s="44"/>
      <c r="M389" s="237" t="s">
        <v>1</v>
      </c>
      <c r="N389" s="238" t="s">
        <v>42</v>
      </c>
      <c r="O389" s="91"/>
      <c r="P389" s="239">
        <f>O389*H389</f>
        <v>0</v>
      </c>
      <c r="Q389" s="239">
        <v>0</v>
      </c>
      <c r="R389" s="239">
        <f>Q389*H389</f>
        <v>0</v>
      </c>
      <c r="S389" s="239">
        <v>0</v>
      </c>
      <c r="T389" s="24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41" t="s">
        <v>433</v>
      </c>
      <c r="AT389" s="241" t="s">
        <v>133</v>
      </c>
      <c r="AU389" s="241" t="s">
        <v>83</v>
      </c>
      <c r="AY389" s="17" t="s">
        <v>130</v>
      </c>
      <c r="BE389" s="242">
        <f>IF(N389="základní",J389,0)</f>
        <v>0</v>
      </c>
      <c r="BF389" s="242">
        <f>IF(N389="snížená",J389,0)</f>
        <v>0</v>
      </c>
      <c r="BG389" s="242">
        <f>IF(N389="zákl. přenesená",J389,0)</f>
        <v>0</v>
      </c>
      <c r="BH389" s="242">
        <f>IF(N389="sníž. přenesená",J389,0)</f>
        <v>0</v>
      </c>
      <c r="BI389" s="242">
        <f>IF(N389="nulová",J389,0)</f>
        <v>0</v>
      </c>
      <c r="BJ389" s="17" t="s">
        <v>83</v>
      </c>
      <c r="BK389" s="242">
        <f>ROUND(I389*H389,2)</f>
        <v>0</v>
      </c>
      <c r="BL389" s="17" t="s">
        <v>433</v>
      </c>
      <c r="BM389" s="241" t="s">
        <v>838</v>
      </c>
    </row>
    <row r="390" spans="1:65" s="2" customFormat="1" ht="16.5" customHeight="1">
      <c r="A390" s="38"/>
      <c r="B390" s="39"/>
      <c r="C390" s="229" t="s">
        <v>839</v>
      </c>
      <c r="D390" s="229" t="s">
        <v>133</v>
      </c>
      <c r="E390" s="230" t="s">
        <v>840</v>
      </c>
      <c r="F390" s="231" t="s">
        <v>841</v>
      </c>
      <c r="G390" s="232" t="s">
        <v>298</v>
      </c>
      <c r="H390" s="233">
        <v>1</v>
      </c>
      <c r="I390" s="234"/>
      <c r="J390" s="235">
        <f>ROUND(I390*H390,2)</f>
        <v>0</v>
      </c>
      <c r="K390" s="236"/>
      <c r="L390" s="44"/>
      <c r="M390" s="237" t="s">
        <v>1</v>
      </c>
      <c r="N390" s="238" t="s">
        <v>42</v>
      </c>
      <c r="O390" s="91"/>
      <c r="P390" s="239">
        <f>O390*H390</f>
        <v>0</v>
      </c>
      <c r="Q390" s="239">
        <v>0</v>
      </c>
      <c r="R390" s="239">
        <f>Q390*H390</f>
        <v>0</v>
      </c>
      <c r="S390" s="239">
        <v>0</v>
      </c>
      <c r="T390" s="24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1" t="s">
        <v>433</v>
      </c>
      <c r="AT390" s="241" t="s">
        <v>133</v>
      </c>
      <c r="AU390" s="241" t="s">
        <v>83</v>
      </c>
      <c r="AY390" s="17" t="s">
        <v>130</v>
      </c>
      <c r="BE390" s="242">
        <f>IF(N390="základní",J390,0)</f>
        <v>0</v>
      </c>
      <c r="BF390" s="242">
        <f>IF(N390="snížená",J390,0)</f>
        <v>0</v>
      </c>
      <c r="BG390" s="242">
        <f>IF(N390="zákl. přenesená",J390,0)</f>
        <v>0</v>
      </c>
      <c r="BH390" s="242">
        <f>IF(N390="sníž. přenesená",J390,0)</f>
        <v>0</v>
      </c>
      <c r="BI390" s="242">
        <f>IF(N390="nulová",J390,0)</f>
        <v>0</v>
      </c>
      <c r="BJ390" s="17" t="s">
        <v>83</v>
      </c>
      <c r="BK390" s="242">
        <f>ROUND(I390*H390,2)</f>
        <v>0</v>
      </c>
      <c r="BL390" s="17" t="s">
        <v>433</v>
      </c>
      <c r="BM390" s="241" t="s">
        <v>842</v>
      </c>
    </row>
    <row r="391" spans="1:65" s="2" customFormat="1" ht="16.5" customHeight="1">
      <c r="A391" s="38"/>
      <c r="B391" s="39"/>
      <c r="C391" s="229" t="s">
        <v>843</v>
      </c>
      <c r="D391" s="229" t="s">
        <v>133</v>
      </c>
      <c r="E391" s="230" t="s">
        <v>844</v>
      </c>
      <c r="F391" s="231" t="s">
        <v>845</v>
      </c>
      <c r="G391" s="232" t="s">
        <v>298</v>
      </c>
      <c r="H391" s="233">
        <v>2</v>
      </c>
      <c r="I391" s="234"/>
      <c r="J391" s="235">
        <f>ROUND(I391*H391,2)</f>
        <v>0</v>
      </c>
      <c r="K391" s="236"/>
      <c r="L391" s="44"/>
      <c r="M391" s="237" t="s">
        <v>1</v>
      </c>
      <c r="N391" s="238" t="s">
        <v>42</v>
      </c>
      <c r="O391" s="91"/>
      <c r="P391" s="239">
        <f>O391*H391</f>
        <v>0</v>
      </c>
      <c r="Q391" s="239">
        <v>0</v>
      </c>
      <c r="R391" s="239">
        <f>Q391*H391</f>
        <v>0</v>
      </c>
      <c r="S391" s="239">
        <v>0</v>
      </c>
      <c r="T391" s="240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41" t="s">
        <v>433</v>
      </c>
      <c r="AT391" s="241" t="s">
        <v>133</v>
      </c>
      <c r="AU391" s="241" t="s">
        <v>83</v>
      </c>
      <c r="AY391" s="17" t="s">
        <v>130</v>
      </c>
      <c r="BE391" s="242">
        <f>IF(N391="základní",J391,0)</f>
        <v>0</v>
      </c>
      <c r="BF391" s="242">
        <f>IF(N391="snížená",J391,0)</f>
        <v>0</v>
      </c>
      <c r="BG391" s="242">
        <f>IF(N391="zákl. přenesená",J391,0)</f>
        <v>0</v>
      </c>
      <c r="BH391" s="242">
        <f>IF(N391="sníž. přenesená",J391,0)</f>
        <v>0</v>
      </c>
      <c r="BI391" s="242">
        <f>IF(N391="nulová",J391,0)</f>
        <v>0</v>
      </c>
      <c r="BJ391" s="17" t="s">
        <v>83</v>
      </c>
      <c r="BK391" s="242">
        <f>ROUND(I391*H391,2)</f>
        <v>0</v>
      </c>
      <c r="BL391" s="17" t="s">
        <v>433</v>
      </c>
      <c r="BM391" s="241" t="s">
        <v>846</v>
      </c>
    </row>
    <row r="392" spans="1:65" s="2" customFormat="1" ht="16.5" customHeight="1">
      <c r="A392" s="38"/>
      <c r="B392" s="39"/>
      <c r="C392" s="229" t="s">
        <v>847</v>
      </c>
      <c r="D392" s="229" t="s">
        <v>133</v>
      </c>
      <c r="E392" s="230" t="s">
        <v>848</v>
      </c>
      <c r="F392" s="231" t="s">
        <v>849</v>
      </c>
      <c r="G392" s="232" t="s">
        <v>298</v>
      </c>
      <c r="H392" s="233">
        <v>9</v>
      </c>
      <c r="I392" s="234"/>
      <c r="J392" s="235">
        <f>ROUND(I392*H392,2)</f>
        <v>0</v>
      </c>
      <c r="K392" s="236"/>
      <c r="L392" s="44"/>
      <c r="M392" s="237" t="s">
        <v>1</v>
      </c>
      <c r="N392" s="238" t="s">
        <v>42</v>
      </c>
      <c r="O392" s="91"/>
      <c r="P392" s="239">
        <f>O392*H392</f>
        <v>0</v>
      </c>
      <c r="Q392" s="239">
        <v>0</v>
      </c>
      <c r="R392" s="239">
        <f>Q392*H392</f>
        <v>0</v>
      </c>
      <c r="S392" s="239">
        <v>0</v>
      </c>
      <c r="T392" s="24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1" t="s">
        <v>433</v>
      </c>
      <c r="AT392" s="241" t="s">
        <v>133</v>
      </c>
      <c r="AU392" s="241" t="s">
        <v>83</v>
      </c>
      <c r="AY392" s="17" t="s">
        <v>130</v>
      </c>
      <c r="BE392" s="242">
        <f>IF(N392="základní",J392,0)</f>
        <v>0</v>
      </c>
      <c r="BF392" s="242">
        <f>IF(N392="snížená",J392,0)</f>
        <v>0</v>
      </c>
      <c r="BG392" s="242">
        <f>IF(N392="zákl. přenesená",J392,0)</f>
        <v>0</v>
      </c>
      <c r="BH392" s="242">
        <f>IF(N392="sníž. přenesená",J392,0)</f>
        <v>0</v>
      </c>
      <c r="BI392" s="242">
        <f>IF(N392="nulová",J392,0)</f>
        <v>0</v>
      </c>
      <c r="BJ392" s="17" t="s">
        <v>83</v>
      </c>
      <c r="BK392" s="242">
        <f>ROUND(I392*H392,2)</f>
        <v>0</v>
      </c>
      <c r="BL392" s="17" t="s">
        <v>433</v>
      </c>
      <c r="BM392" s="241" t="s">
        <v>850</v>
      </c>
    </row>
    <row r="393" spans="1:65" s="2" customFormat="1" ht="16.5" customHeight="1">
      <c r="A393" s="38"/>
      <c r="B393" s="39"/>
      <c r="C393" s="229" t="s">
        <v>851</v>
      </c>
      <c r="D393" s="229" t="s">
        <v>133</v>
      </c>
      <c r="E393" s="230" t="s">
        <v>852</v>
      </c>
      <c r="F393" s="231" t="s">
        <v>853</v>
      </c>
      <c r="G393" s="232" t="s">
        <v>298</v>
      </c>
      <c r="H393" s="233">
        <v>4</v>
      </c>
      <c r="I393" s="234"/>
      <c r="J393" s="235">
        <f>ROUND(I393*H393,2)</f>
        <v>0</v>
      </c>
      <c r="K393" s="236"/>
      <c r="L393" s="44"/>
      <c r="M393" s="237" t="s">
        <v>1</v>
      </c>
      <c r="N393" s="238" t="s">
        <v>42</v>
      </c>
      <c r="O393" s="91"/>
      <c r="P393" s="239">
        <f>O393*H393</f>
        <v>0</v>
      </c>
      <c r="Q393" s="239">
        <v>0</v>
      </c>
      <c r="R393" s="239">
        <f>Q393*H393</f>
        <v>0</v>
      </c>
      <c r="S393" s="239">
        <v>0</v>
      </c>
      <c r="T393" s="24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1" t="s">
        <v>433</v>
      </c>
      <c r="AT393" s="241" t="s">
        <v>133</v>
      </c>
      <c r="AU393" s="241" t="s">
        <v>83</v>
      </c>
      <c r="AY393" s="17" t="s">
        <v>130</v>
      </c>
      <c r="BE393" s="242">
        <f>IF(N393="základní",J393,0)</f>
        <v>0</v>
      </c>
      <c r="BF393" s="242">
        <f>IF(N393="snížená",J393,0)</f>
        <v>0</v>
      </c>
      <c r="BG393" s="242">
        <f>IF(N393="zákl. přenesená",J393,0)</f>
        <v>0</v>
      </c>
      <c r="BH393" s="242">
        <f>IF(N393="sníž. přenesená",J393,0)</f>
        <v>0</v>
      </c>
      <c r="BI393" s="242">
        <f>IF(N393="nulová",J393,0)</f>
        <v>0</v>
      </c>
      <c r="BJ393" s="17" t="s">
        <v>83</v>
      </c>
      <c r="BK393" s="242">
        <f>ROUND(I393*H393,2)</f>
        <v>0</v>
      </c>
      <c r="BL393" s="17" t="s">
        <v>433</v>
      </c>
      <c r="BM393" s="241" t="s">
        <v>854</v>
      </c>
    </row>
    <row r="394" spans="1:65" s="2" customFormat="1" ht="16.5" customHeight="1">
      <c r="A394" s="38"/>
      <c r="B394" s="39"/>
      <c r="C394" s="229" t="s">
        <v>855</v>
      </c>
      <c r="D394" s="229" t="s">
        <v>133</v>
      </c>
      <c r="E394" s="230" t="s">
        <v>856</v>
      </c>
      <c r="F394" s="231" t="s">
        <v>857</v>
      </c>
      <c r="G394" s="232" t="s">
        <v>298</v>
      </c>
      <c r="H394" s="233">
        <v>2</v>
      </c>
      <c r="I394" s="234"/>
      <c r="J394" s="235">
        <f>ROUND(I394*H394,2)</f>
        <v>0</v>
      </c>
      <c r="K394" s="236"/>
      <c r="L394" s="44"/>
      <c r="M394" s="237" t="s">
        <v>1</v>
      </c>
      <c r="N394" s="238" t="s">
        <v>42</v>
      </c>
      <c r="O394" s="91"/>
      <c r="P394" s="239">
        <f>O394*H394</f>
        <v>0</v>
      </c>
      <c r="Q394" s="239">
        <v>0</v>
      </c>
      <c r="R394" s="239">
        <f>Q394*H394</f>
        <v>0</v>
      </c>
      <c r="S394" s="239">
        <v>0</v>
      </c>
      <c r="T394" s="240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1" t="s">
        <v>433</v>
      </c>
      <c r="AT394" s="241" t="s">
        <v>133</v>
      </c>
      <c r="AU394" s="241" t="s">
        <v>83</v>
      </c>
      <c r="AY394" s="17" t="s">
        <v>130</v>
      </c>
      <c r="BE394" s="242">
        <f>IF(N394="základní",J394,0)</f>
        <v>0</v>
      </c>
      <c r="BF394" s="242">
        <f>IF(N394="snížená",J394,0)</f>
        <v>0</v>
      </c>
      <c r="BG394" s="242">
        <f>IF(N394="zákl. přenesená",J394,0)</f>
        <v>0</v>
      </c>
      <c r="BH394" s="242">
        <f>IF(N394="sníž. přenesená",J394,0)</f>
        <v>0</v>
      </c>
      <c r="BI394" s="242">
        <f>IF(N394="nulová",J394,0)</f>
        <v>0</v>
      </c>
      <c r="BJ394" s="17" t="s">
        <v>83</v>
      </c>
      <c r="BK394" s="242">
        <f>ROUND(I394*H394,2)</f>
        <v>0</v>
      </c>
      <c r="BL394" s="17" t="s">
        <v>433</v>
      </c>
      <c r="BM394" s="241" t="s">
        <v>858</v>
      </c>
    </row>
    <row r="395" spans="1:65" s="2" customFormat="1" ht="16.5" customHeight="1">
      <c r="A395" s="38"/>
      <c r="B395" s="39"/>
      <c r="C395" s="229" t="s">
        <v>859</v>
      </c>
      <c r="D395" s="229" t="s">
        <v>133</v>
      </c>
      <c r="E395" s="230" t="s">
        <v>860</v>
      </c>
      <c r="F395" s="231" t="s">
        <v>861</v>
      </c>
      <c r="G395" s="232" t="s">
        <v>298</v>
      </c>
      <c r="H395" s="233">
        <v>12</v>
      </c>
      <c r="I395" s="234"/>
      <c r="J395" s="235">
        <f>ROUND(I395*H395,2)</f>
        <v>0</v>
      </c>
      <c r="K395" s="236"/>
      <c r="L395" s="44"/>
      <c r="M395" s="237" t="s">
        <v>1</v>
      </c>
      <c r="N395" s="238" t="s">
        <v>42</v>
      </c>
      <c r="O395" s="91"/>
      <c r="P395" s="239">
        <f>O395*H395</f>
        <v>0</v>
      </c>
      <c r="Q395" s="239">
        <v>0</v>
      </c>
      <c r="R395" s="239">
        <f>Q395*H395</f>
        <v>0</v>
      </c>
      <c r="S395" s="239">
        <v>0</v>
      </c>
      <c r="T395" s="240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1" t="s">
        <v>433</v>
      </c>
      <c r="AT395" s="241" t="s">
        <v>133</v>
      </c>
      <c r="AU395" s="241" t="s">
        <v>83</v>
      </c>
      <c r="AY395" s="17" t="s">
        <v>130</v>
      </c>
      <c r="BE395" s="242">
        <f>IF(N395="základní",J395,0)</f>
        <v>0</v>
      </c>
      <c r="BF395" s="242">
        <f>IF(N395="snížená",J395,0)</f>
        <v>0</v>
      </c>
      <c r="BG395" s="242">
        <f>IF(N395="zákl. přenesená",J395,0)</f>
        <v>0</v>
      </c>
      <c r="BH395" s="242">
        <f>IF(N395="sníž. přenesená",J395,0)</f>
        <v>0</v>
      </c>
      <c r="BI395" s="242">
        <f>IF(N395="nulová",J395,0)</f>
        <v>0</v>
      </c>
      <c r="BJ395" s="17" t="s">
        <v>83</v>
      </c>
      <c r="BK395" s="242">
        <f>ROUND(I395*H395,2)</f>
        <v>0</v>
      </c>
      <c r="BL395" s="17" t="s">
        <v>433</v>
      </c>
      <c r="BM395" s="241" t="s">
        <v>862</v>
      </c>
    </row>
    <row r="396" spans="1:65" s="2" customFormat="1" ht="16.5" customHeight="1">
      <c r="A396" s="38"/>
      <c r="B396" s="39"/>
      <c r="C396" s="229" t="s">
        <v>863</v>
      </c>
      <c r="D396" s="229" t="s">
        <v>133</v>
      </c>
      <c r="E396" s="230" t="s">
        <v>864</v>
      </c>
      <c r="F396" s="231" t="s">
        <v>865</v>
      </c>
      <c r="G396" s="232" t="s">
        <v>298</v>
      </c>
      <c r="H396" s="233">
        <v>1</v>
      </c>
      <c r="I396" s="234"/>
      <c r="J396" s="235">
        <f>ROUND(I396*H396,2)</f>
        <v>0</v>
      </c>
      <c r="K396" s="236"/>
      <c r="L396" s="44"/>
      <c r="M396" s="237" t="s">
        <v>1</v>
      </c>
      <c r="N396" s="238" t="s">
        <v>42</v>
      </c>
      <c r="O396" s="91"/>
      <c r="P396" s="239">
        <f>O396*H396</f>
        <v>0</v>
      </c>
      <c r="Q396" s="239">
        <v>0</v>
      </c>
      <c r="R396" s="239">
        <f>Q396*H396</f>
        <v>0</v>
      </c>
      <c r="S396" s="239">
        <v>0</v>
      </c>
      <c r="T396" s="240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1" t="s">
        <v>433</v>
      </c>
      <c r="AT396" s="241" t="s">
        <v>133</v>
      </c>
      <c r="AU396" s="241" t="s">
        <v>83</v>
      </c>
      <c r="AY396" s="17" t="s">
        <v>130</v>
      </c>
      <c r="BE396" s="242">
        <f>IF(N396="základní",J396,0)</f>
        <v>0</v>
      </c>
      <c r="BF396" s="242">
        <f>IF(N396="snížená",J396,0)</f>
        <v>0</v>
      </c>
      <c r="BG396" s="242">
        <f>IF(N396="zákl. přenesená",J396,0)</f>
        <v>0</v>
      </c>
      <c r="BH396" s="242">
        <f>IF(N396="sníž. přenesená",J396,0)</f>
        <v>0</v>
      </c>
      <c r="BI396" s="242">
        <f>IF(N396="nulová",J396,0)</f>
        <v>0</v>
      </c>
      <c r="BJ396" s="17" t="s">
        <v>83</v>
      </c>
      <c r="BK396" s="242">
        <f>ROUND(I396*H396,2)</f>
        <v>0</v>
      </c>
      <c r="BL396" s="17" t="s">
        <v>433</v>
      </c>
      <c r="BM396" s="241" t="s">
        <v>866</v>
      </c>
    </row>
    <row r="397" spans="1:65" s="2" customFormat="1" ht="16.5" customHeight="1">
      <c r="A397" s="38"/>
      <c r="B397" s="39"/>
      <c r="C397" s="229" t="s">
        <v>867</v>
      </c>
      <c r="D397" s="229" t="s">
        <v>133</v>
      </c>
      <c r="E397" s="230" t="s">
        <v>868</v>
      </c>
      <c r="F397" s="231" t="s">
        <v>869</v>
      </c>
      <c r="G397" s="232" t="s">
        <v>298</v>
      </c>
      <c r="H397" s="233">
        <v>8</v>
      </c>
      <c r="I397" s="234"/>
      <c r="J397" s="235">
        <f>ROUND(I397*H397,2)</f>
        <v>0</v>
      </c>
      <c r="K397" s="236"/>
      <c r="L397" s="44"/>
      <c r="M397" s="237" t="s">
        <v>1</v>
      </c>
      <c r="N397" s="238" t="s">
        <v>42</v>
      </c>
      <c r="O397" s="91"/>
      <c r="P397" s="239">
        <f>O397*H397</f>
        <v>0</v>
      </c>
      <c r="Q397" s="239">
        <v>0</v>
      </c>
      <c r="R397" s="239">
        <f>Q397*H397</f>
        <v>0</v>
      </c>
      <c r="S397" s="239">
        <v>0</v>
      </c>
      <c r="T397" s="24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1" t="s">
        <v>433</v>
      </c>
      <c r="AT397" s="241" t="s">
        <v>133</v>
      </c>
      <c r="AU397" s="241" t="s">
        <v>83</v>
      </c>
      <c r="AY397" s="17" t="s">
        <v>130</v>
      </c>
      <c r="BE397" s="242">
        <f>IF(N397="základní",J397,0)</f>
        <v>0</v>
      </c>
      <c r="BF397" s="242">
        <f>IF(N397="snížená",J397,0)</f>
        <v>0</v>
      </c>
      <c r="BG397" s="242">
        <f>IF(N397="zákl. přenesená",J397,0)</f>
        <v>0</v>
      </c>
      <c r="BH397" s="242">
        <f>IF(N397="sníž. přenesená",J397,0)</f>
        <v>0</v>
      </c>
      <c r="BI397" s="242">
        <f>IF(N397="nulová",J397,0)</f>
        <v>0</v>
      </c>
      <c r="BJ397" s="17" t="s">
        <v>83</v>
      </c>
      <c r="BK397" s="242">
        <f>ROUND(I397*H397,2)</f>
        <v>0</v>
      </c>
      <c r="BL397" s="17" t="s">
        <v>433</v>
      </c>
      <c r="BM397" s="241" t="s">
        <v>870</v>
      </c>
    </row>
    <row r="398" spans="1:65" s="2" customFormat="1" ht="16.5" customHeight="1">
      <c r="A398" s="38"/>
      <c r="B398" s="39"/>
      <c r="C398" s="229" t="s">
        <v>871</v>
      </c>
      <c r="D398" s="229" t="s">
        <v>133</v>
      </c>
      <c r="E398" s="230" t="s">
        <v>872</v>
      </c>
      <c r="F398" s="231" t="s">
        <v>873</v>
      </c>
      <c r="G398" s="232" t="s">
        <v>298</v>
      </c>
      <c r="H398" s="233">
        <v>1</v>
      </c>
      <c r="I398" s="234"/>
      <c r="J398" s="235">
        <f>ROUND(I398*H398,2)</f>
        <v>0</v>
      </c>
      <c r="K398" s="236"/>
      <c r="L398" s="44"/>
      <c r="M398" s="237" t="s">
        <v>1</v>
      </c>
      <c r="N398" s="238" t="s">
        <v>42</v>
      </c>
      <c r="O398" s="91"/>
      <c r="P398" s="239">
        <f>O398*H398</f>
        <v>0</v>
      </c>
      <c r="Q398" s="239">
        <v>0</v>
      </c>
      <c r="R398" s="239">
        <f>Q398*H398</f>
        <v>0</v>
      </c>
      <c r="S398" s="239">
        <v>0</v>
      </c>
      <c r="T398" s="240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1" t="s">
        <v>433</v>
      </c>
      <c r="AT398" s="241" t="s">
        <v>133</v>
      </c>
      <c r="AU398" s="241" t="s">
        <v>83</v>
      </c>
      <c r="AY398" s="17" t="s">
        <v>130</v>
      </c>
      <c r="BE398" s="242">
        <f>IF(N398="základní",J398,0)</f>
        <v>0</v>
      </c>
      <c r="BF398" s="242">
        <f>IF(N398="snížená",J398,0)</f>
        <v>0</v>
      </c>
      <c r="BG398" s="242">
        <f>IF(N398="zákl. přenesená",J398,0)</f>
        <v>0</v>
      </c>
      <c r="BH398" s="242">
        <f>IF(N398="sníž. přenesená",J398,0)</f>
        <v>0</v>
      </c>
      <c r="BI398" s="242">
        <f>IF(N398="nulová",J398,0)</f>
        <v>0</v>
      </c>
      <c r="BJ398" s="17" t="s">
        <v>83</v>
      </c>
      <c r="BK398" s="242">
        <f>ROUND(I398*H398,2)</f>
        <v>0</v>
      </c>
      <c r="BL398" s="17" t="s">
        <v>433</v>
      </c>
      <c r="BM398" s="241" t="s">
        <v>874</v>
      </c>
    </row>
    <row r="399" spans="1:65" s="2" customFormat="1" ht="16.5" customHeight="1">
      <c r="A399" s="38"/>
      <c r="B399" s="39"/>
      <c r="C399" s="229" t="s">
        <v>875</v>
      </c>
      <c r="D399" s="229" t="s">
        <v>133</v>
      </c>
      <c r="E399" s="230" t="s">
        <v>876</v>
      </c>
      <c r="F399" s="231" t="s">
        <v>877</v>
      </c>
      <c r="G399" s="232" t="s">
        <v>298</v>
      </c>
      <c r="H399" s="233">
        <v>1</v>
      </c>
      <c r="I399" s="234"/>
      <c r="J399" s="235">
        <f>ROUND(I399*H399,2)</f>
        <v>0</v>
      </c>
      <c r="K399" s="236"/>
      <c r="L399" s="44"/>
      <c r="M399" s="237" t="s">
        <v>1</v>
      </c>
      <c r="N399" s="238" t="s">
        <v>42</v>
      </c>
      <c r="O399" s="91"/>
      <c r="P399" s="239">
        <f>O399*H399</f>
        <v>0</v>
      </c>
      <c r="Q399" s="239">
        <v>0</v>
      </c>
      <c r="R399" s="239">
        <f>Q399*H399</f>
        <v>0</v>
      </c>
      <c r="S399" s="239">
        <v>0</v>
      </c>
      <c r="T399" s="240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1" t="s">
        <v>433</v>
      </c>
      <c r="AT399" s="241" t="s">
        <v>133</v>
      </c>
      <c r="AU399" s="241" t="s">
        <v>83</v>
      </c>
      <c r="AY399" s="17" t="s">
        <v>130</v>
      </c>
      <c r="BE399" s="242">
        <f>IF(N399="základní",J399,0)</f>
        <v>0</v>
      </c>
      <c r="BF399" s="242">
        <f>IF(N399="snížená",J399,0)</f>
        <v>0</v>
      </c>
      <c r="BG399" s="242">
        <f>IF(N399="zákl. přenesená",J399,0)</f>
        <v>0</v>
      </c>
      <c r="BH399" s="242">
        <f>IF(N399="sníž. přenesená",J399,0)</f>
        <v>0</v>
      </c>
      <c r="BI399" s="242">
        <f>IF(N399="nulová",J399,0)</f>
        <v>0</v>
      </c>
      <c r="BJ399" s="17" t="s">
        <v>83</v>
      </c>
      <c r="BK399" s="242">
        <f>ROUND(I399*H399,2)</f>
        <v>0</v>
      </c>
      <c r="BL399" s="17" t="s">
        <v>433</v>
      </c>
      <c r="BM399" s="241" t="s">
        <v>878</v>
      </c>
    </row>
    <row r="400" spans="1:65" s="2" customFormat="1" ht="16.5" customHeight="1">
      <c r="A400" s="38"/>
      <c r="B400" s="39"/>
      <c r="C400" s="229" t="s">
        <v>879</v>
      </c>
      <c r="D400" s="229" t="s">
        <v>133</v>
      </c>
      <c r="E400" s="230" t="s">
        <v>880</v>
      </c>
      <c r="F400" s="231" t="s">
        <v>881</v>
      </c>
      <c r="G400" s="232" t="s">
        <v>298</v>
      </c>
      <c r="H400" s="233">
        <v>1</v>
      </c>
      <c r="I400" s="234"/>
      <c r="J400" s="235">
        <f>ROUND(I400*H400,2)</f>
        <v>0</v>
      </c>
      <c r="K400" s="236"/>
      <c r="L400" s="44"/>
      <c r="M400" s="237" t="s">
        <v>1</v>
      </c>
      <c r="N400" s="238" t="s">
        <v>42</v>
      </c>
      <c r="O400" s="91"/>
      <c r="P400" s="239">
        <f>O400*H400</f>
        <v>0</v>
      </c>
      <c r="Q400" s="239">
        <v>0</v>
      </c>
      <c r="R400" s="239">
        <f>Q400*H400</f>
        <v>0</v>
      </c>
      <c r="S400" s="239">
        <v>0</v>
      </c>
      <c r="T400" s="240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1" t="s">
        <v>433</v>
      </c>
      <c r="AT400" s="241" t="s">
        <v>133</v>
      </c>
      <c r="AU400" s="241" t="s">
        <v>83</v>
      </c>
      <c r="AY400" s="17" t="s">
        <v>130</v>
      </c>
      <c r="BE400" s="242">
        <f>IF(N400="základní",J400,0)</f>
        <v>0</v>
      </c>
      <c r="BF400" s="242">
        <f>IF(N400="snížená",J400,0)</f>
        <v>0</v>
      </c>
      <c r="BG400" s="242">
        <f>IF(N400="zákl. přenesená",J400,0)</f>
        <v>0</v>
      </c>
      <c r="BH400" s="242">
        <f>IF(N400="sníž. přenesená",J400,0)</f>
        <v>0</v>
      </c>
      <c r="BI400" s="242">
        <f>IF(N400="nulová",J400,0)</f>
        <v>0</v>
      </c>
      <c r="BJ400" s="17" t="s">
        <v>83</v>
      </c>
      <c r="BK400" s="242">
        <f>ROUND(I400*H400,2)</f>
        <v>0</v>
      </c>
      <c r="BL400" s="17" t="s">
        <v>433</v>
      </c>
      <c r="BM400" s="241" t="s">
        <v>882</v>
      </c>
    </row>
    <row r="401" spans="1:65" s="2" customFormat="1" ht="16.5" customHeight="1">
      <c r="A401" s="38"/>
      <c r="B401" s="39"/>
      <c r="C401" s="229" t="s">
        <v>883</v>
      </c>
      <c r="D401" s="229" t="s">
        <v>133</v>
      </c>
      <c r="E401" s="230" t="s">
        <v>884</v>
      </c>
      <c r="F401" s="231" t="s">
        <v>885</v>
      </c>
      <c r="G401" s="232" t="s">
        <v>298</v>
      </c>
      <c r="H401" s="233">
        <v>1</v>
      </c>
      <c r="I401" s="234"/>
      <c r="J401" s="235">
        <f>ROUND(I401*H401,2)</f>
        <v>0</v>
      </c>
      <c r="K401" s="236"/>
      <c r="L401" s="44"/>
      <c r="M401" s="237" t="s">
        <v>1</v>
      </c>
      <c r="N401" s="238" t="s">
        <v>42</v>
      </c>
      <c r="O401" s="91"/>
      <c r="P401" s="239">
        <f>O401*H401</f>
        <v>0</v>
      </c>
      <c r="Q401" s="239">
        <v>0</v>
      </c>
      <c r="R401" s="239">
        <f>Q401*H401</f>
        <v>0</v>
      </c>
      <c r="S401" s="239">
        <v>0</v>
      </c>
      <c r="T401" s="240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1" t="s">
        <v>433</v>
      </c>
      <c r="AT401" s="241" t="s">
        <v>133</v>
      </c>
      <c r="AU401" s="241" t="s">
        <v>83</v>
      </c>
      <c r="AY401" s="17" t="s">
        <v>130</v>
      </c>
      <c r="BE401" s="242">
        <f>IF(N401="základní",J401,0)</f>
        <v>0</v>
      </c>
      <c r="BF401" s="242">
        <f>IF(N401="snížená",J401,0)</f>
        <v>0</v>
      </c>
      <c r="BG401" s="242">
        <f>IF(N401="zákl. přenesená",J401,0)</f>
        <v>0</v>
      </c>
      <c r="BH401" s="242">
        <f>IF(N401="sníž. přenesená",J401,0)</f>
        <v>0</v>
      </c>
      <c r="BI401" s="242">
        <f>IF(N401="nulová",J401,0)</f>
        <v>0</v>
      </c>
      <c r="BJ401" s="17" t="s">
        <v>83</v>
      </c>
      <c r="BK401" s="242">
        <f>ROUND(I401*H401,2)</f>
        <v>0</v>
      </c>
      <c r="BL401" s="17" t="s">
        <v>433</v>
      </c>
      <c r="BM401" s="241" t="s">
        <v>886</v>
      </c>
    </row>
    <row r="402" spans="1:65" s="2" customFormat="1" ht="16.5" customHeight="1">
      <c r="A402" s="38"/>
      <c r="B402" s="39"/>
      <c r="C402" s="229" t="s">
        <v>887</v>
      </c>
      <c r="D402" s="229" t="s">
        <v>133</v>
      </c>
      <c r="E402" s="230" t="s">
        <v>888</v>
      </c>
      <c r="F402" s="231" t="s">
        <v>889</v>
      </c>
      <c r="G402" s="232" t="s">
        <v>298</v>
      </c>
      <c r="H402" s="233">
        <v>3</v>
      </c>
      <c r="I402" s="234"/>
      <c r="J402" s="235">
        <f>ROUND(I402*H402,2)</f>
        <v>0</v>
      </c>
      <c r="K402" s="236"/>
      <c r="L402" s="44"/>
      <c r="M402" s="237" t="s">
        <v>1</v>
      </c>
      <c r="N402" s="238" t="s">
        <v>42</v>
      </c>
      <c r="O402" s="91"/>
      <c r="P402" s="239">
        <f>O402*H402</f>
        <v>0</v>
      </c>
      <c r="Q402" s="239">
        <v>0</v>
      </c>
      <c r="R402" s="239">
        <f>Q402*H402</f>
        <v>0</v>
      </c>
      <c r="S402" s="239">
        <v>0</v>
      </c>
      <c r="T402" s="24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1" t="s">
        <v>433</v>
      </c>
      <c r="AT402" s="241" t="s">
        <v>133</v>
      </c>
      <c r="AU402" s="241" t="s">
        <v>83</v>
      </c>
      <c r="AY402" s="17" t="s">
        <v>130</v>
      </c>
      <c r="BE402" s="242">
        <f>IF(N402="základní",J402,0)</f>
        <v>0</v>
      </c>
      <c r="BF402" s="242">
        <f>IF(N402="snížená",J402,0)</f>
        <v>0</v>
      </c>
      <c r="BG402" s="242">
        <f>IF(N402="zákl. přenesená",J402,0)</f>
        <v>0</v>
      </c>
      <c r="BH402" s="242">
        <f>IF(N402="sníž. přenesená",J402,0)</f>
        <v>0</v>
      </c>
      <c r="BI402" s="242">
        <f>IF(N402="nulová",J402,0)</f>
        <v>0</v>
      </c>
      <c r="BJ402" s="17" t="s">
        <v>83</v>
      </c>
      <c r="BK402" s="242">
        <f>ROUND(I402*H402,2)</f>
        <v>0</v>
      </c>
      <c r="BL402" s="17" t="s">
        <v>433</v>
      </c>
      <c r="BM402" s="241" t="s">
        <v>890</v>
      </c>
    </row>
    <row r="403" spans="1:65" s="2" customFormat="1" ht="16.5" customHeight="1">
      <c r="A403" s="38"/>
      <c r="B403" s="39"/>
      <c r="C403" s="229" t="s">
        <v>891</v>
      </c>
      <c r="D403" s="229" t="s">
        <v>133</v>
      </c>
      <c r="E403" s="230" t="s">
        <v>892</v>
      </c>
      <c r="F403" s="231" t="s">
        <v>893</v>
      </c>
      <c r="G403" s="232" t="s">
        <v>298</v>
      </c>
      <c r="H403" s="233">
        <v>11</v>
      </c>
      <c r="I403" s="234"/>
      <c r="J403" s="235">
        <f>ROUND(I403*H403,2)</f>
        <v>0</v>
      </c>
      <c r="K403" s="236"/>
      <c r="L403" s="44"/>
      <c r="M403" s="237" t="s">
        <v>1</v>
      </c>
      <c r="N403" s="238" t="s">
        <v>42</v>
      </c>
      <c r="O403" s="91"/>
      <c r="P403" s="239">
        <f>O403*H403</f>
        <v>0</v>
      </c>
      <c r="Q403" s="239">
        <v>0</v>
      </c>
      <c r="R403" s="239">
        <f>Q403*H403</f>
        <v>0</v>
      </c>
      <c r="S403" s="239">
        <v>0</v>
      </c>
      <c r="T403" s="240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41" t="s">
        <v>433</v>
      </c>
      <c r="AT403" s="241" t="s">
        <v>133</v>
      </c>
      <c r="AU403" s="241" t="s">
        <v>83</v>
      </c>
      <c r="AY403" s="17" t="s">
        <v>130</v>
      </c>
      <c r="BE403" s="242">
        <f>IF(N403="základní",J403,0)</f>
        <v>0</v>
      </c>
      <c r="BF403" s="242">
        <f>IF(N403="snížená",J403,0)</f>
        <v>0</v>
      </c>
      <c r="BG403" s="242">
        <f>IF(N403="zákl. přenesená",J403,0)</f>
        <v>0</v>
      </c>
      <c r="BH403" s="242">
        <f>IF(N403="sníž. přenesená",J403,0)</f>
        <v>0</v>
      </c>
      <c r="BI403" s="242">
        <f>IF(N403="nulová",J403,0)</f>
        <v>0</v>
      </c>
      <c r="BJ403" s="17" t="s">
        <v>83</v>
      </c>
      <c r="BK403" s="242">
        <f>ROUND(I403*H403,2)</f>
        <v>0</v>
      </c>
      <c r="BL403" s="17" t="s">
        <v>433</v>
      </c>
      <c r="BM403" s="241" t="s">
        <v>894</v>
      </c>
    </row>
    <row r="404" spans="1:65" s="2" customFormat="1" ht="16.5" customHeight="1">
      <c r="A404" s="38"/>
      <c r="B404" s="39"/>
      <c r="C404" s="229" t="s">
        <v>895</v>
      </c>
      <c r="D404" s="229" t="s">
        <v>133</v>
      </c>
      <c r="E404" s="230" t="s">
        <v>896</v>
      </c>
      <c r="F404" s="231" t="s">
        <v>897</v>
      </c>
      <c r="G404" s="232" t="s">
        <v>298</v>
      </c>
      <c r="H404" s="233">
        <v>14</v>
      </c>
      <c r="I404" s="234"/>
      <c r="J404" s="235">
        <f>ROUND(I404*H404,2)</f>
        <v>0</v>
      </c>
      <c r="K404" s="236"/>
      <c r="L404" s="44"/>
      <c r="M404" s="237" t="s">
        <v>1</v>
      </c>
      <c r="N404" s="238" t="s">
        <v>42</v>
      </c>
      <c r="O404" s="91"/>
      <c r="P404" s="239">
        <f>O404*H404</f>
        <v>0</v>
      </c>
      <c r="Q404" s="239">
        <v>0</v>
      </c>
      <c r="R404" s="239">
        <f>Q404*H404</f>
        <v>0</v>
      </c>
      <c r="S404" s="239">
        <v>0</v>
      </c>
      <c r="T404" s="240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1" t="s">
        <v>433</v>
      </c>
      <c r="AT404" s="241" t="s">
        <v>133</v>
      </c>
      <c r="AU404" s="241" t="s">
        <v>83</v>
      </c>
      <c r="AY404" s="17" t="s">
        <v>130</v>
      </c>
      <c r="BE404" s="242">
        <f>IF(N404="základní",J404,0)</f>
        <v>0</v>
      </c>
      <c r="BF404" s="242">
        <f>IF(N404="snížená",J404,0)</f>
        <v>0</v>
      </c>
      <c r="BG404" s="242">
        <f>IF(N404="zákl. přenesená",J404,0)</f>
        <v>0</v>
      </c>
      <c r="BH404" s="242">
        <f>IF(N404="sníž. přenesená",J404,0)</f>
        <v>0</v>
      </c>
      <c r="BI404" s="242">
        <f>IF(N404="nulová",J404,0)</f>
        <v>0</v>
      </c>
      <c r="BJ404" s="17" t="s">
        <v>83</v>
      </c>
      <c r="BK404" s="242">
        <f>ROUND(I404*H404,2)</f>
        <v>0</v>
      </c>
      <c r="BL404" s="17" t="s">
        <v>433</v>
      </c>
      <c r="BM404" s="241" t="s">
        <v>898</v>
      </c>
    </row>
    <row r="405" spans="1:65" s="2" customFormat="1" ht="21.75" customHeight="1">
      <c r="A405" s="38"/>
      <c r="B405" s="39"/>
      <c r="C405" s="229" t="s">
        <v>899</v>
      </c>
      <c r="D405" s="229" t="s">
        <v>133</v>
      </c>
      <c r="E405" s="230" t="s">
        <v>900</v>
      </c>
      <c r="F405" s="231" t="s">
        <v>901</v>
      </c>
      <c r="G405" s="232" t="s">
        <v>136</v>
      </c>
      <c r="H405" s="233">
        <v>3</v>
      </c>
      <c r="I405" s="234"/>
      <c r="J405" s="235">
        <f>ROUND(I405*H405,2)</f>
        <v>0</v>
      </c>
      <c r="K405" s="236"/>
      <c r="L405" s="44"/>
      <c r="M405" s="237" t="s">
        <v>1</v>
      </c>
      <c r="N405" s="238" t="s">
        <v>42</v>
      </c>
      <c r="O405" s="91"/>
      <c r="P405" s="239">
        <f>O405*H405</f>
        <v>0</v>
      </c>
      <c r="Q405" s="239">
        <v>0</v>
      </c>
      <c r="R405" s="239">
        <f>Q405*H405</f>
        <v>0</v>
      </c>
      <c r="S405" s="239">
        <v>0</v>
      </c>
      <c r="T405" s="240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1" t="s">
        <v>433</v>
      </c>
      <c r="AT405" s="241" t="s">
        <v>133</v>
      </c>
      <c r="AU405" s="241" t="s">
        <v>83</v>
      </c>
      <c r="AY405" s="17" t="s">
        <v>130</v>
      </c>
      <c r="BE405" s="242">
        <f>IF(N405="základní",J405,0)</f>
        <v>0</v>
      </c>
      <c r="BF405" s="242">
        <f>IF(N405="snížená",J405,0)</f>
        <v>0</v>
      </c>
      <c r="BG405" s="242">
        <f>IF(N405="zákl. přenesená",J405,0)</f>
        <v>0</v>
      </c>
      <c r="BH405" s="242">
        <f>IF(N405="sníž. přenesená",J405,0)</f>
        <v>0</v>
      </c>
      <c r="BI405" s="242">
        <f>IF(N405="nulová",J405,0)</f>
        <v>0</v>
      </c>
      <c r="BJ405" s="17" t="s">
        <v>83</v>
      </c>
      <c r="BK405" s="242">
        <f>ROUND(I405*H405,2)</f>
        <v>0</v>
      </c>
      <c r="BL405" s="17" t="s">
        <v>433</v>
      </c>
      <c r="BM405" s="241" t="s">
        <v>902</v>
      </c>
    </row>
    <row r="406" spans="1:65" s="2" customFormat="1" ht="21.75" customHeight="1">
      <c r="A406" s="38"/>
      <c r="B406" s="39"/>
      <c r="C406" s="229" t="s">
        <v>903</v>
      </c>
      <c r="D406" s="229" t="s">
        <v>133</v>
      </c>
      <c r="E406" s="230" t="s">
        <v>904</v>
      </c>
      <c r="F406" s="231" t="s">
        <v>905</v>
      </c>
      <c r="G406" s="232" t="s">
        <v>136</v>
      </c>
      <c r="H406" s="233">
        <v>1</v>
      </c>
      <c r="I406" s="234"/>
      <c r="J406" s="235">
        <f>ROUND(I406*H406,2)</f>
        <v>0</v>
      </c>
      <c r="K406" s="236"/>
      <c r="L406" s="44"/>
      <c r="M406" s="237" t="s">
        <v>1</v>
      </c>
      <c r="N406" s="238" t="s">
        <v>42</v>
      </c>
      <c r="O406" s="91"/>
      <c r="P406" s="239">
        <f>O406*H406</f>
        <v>0</v>
      </c>
      <c r="Q406" s="239">
        <v>0</v>
      </c>
      <c r="R406" s="239">
        <f>Q406*H406</f>
        <v>0</v>
      </c>
      <c r="S406" s="239">
        <v>0</v>
      </c>
      <c r="T406" s="240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1" t="s">
        <v>433</v>
      </c>
      <c r="AT406" s="241" t="s">
        <v>133</v>
      </c>
      <c r="AU406" s="241" t="s">
        <v>83</v>
      </c>
      <c r="AY406" s="17" t="s">
        <v>130</v>
      </c>
      <c r="BE406" s="242">
        <f>IF(N406="základní",J406,0)</f>
        <v>0</v>
      </c>
      <c r="BF406" s="242">
        <f>IF(N406="snížená",J406,0)</f>
        <v>0</v>
      </c>
      <c r="BG406" s="242">
        <f>IF(N406="zákl. přenesená",J406,0)</f>
        <v>0</v>
      </c>
      <c r="BH406" s="242">
        <f>IF(N406="sníž. přenesená",J406,0)</f>
        <v>0</v>
      </c>
      <c r="BI406" s="242">
        <f>IF(N406="nulová",J406,0)</f>
        <v>0</v>
      </c>
      <c r="BJ406" s="17" t="s">
        <v>83</v>
      </c>
      <c r="BK406" s="242">
        <f>ROUND(I406*H406,2)</f>
        <v>0</v>
      </c>
      <c r="BL406" s="17" t="s">
        <v>433</v>
      </c>
      <c r="BM406" s="241" t="s">
        <v>906</v>
      </c>
    </row>
    <row r="407" spans="1:65" s="2" customFormat="1" ht="21.75" customHeight="1">
      <c r="A407" s="38"/>
      <c r="B407" s="39"/>
      <c r="C407" s="229" t="s">
        <v>907</v>
      </c>
      <c r="D407" s="229" t="s">
        <v>133</v>
      </c>
      <c r="E407" s="230" t="s">
        <v>908</v>
      </c>
      <c r="F407" s="231" t="s">
        <v>909</v>
      </c>
      <c r="G407" s="232" t="s">
        <v>136</v>
      </c>
      <c r="H407" s="233">
        <v>1</v>
      </c>
      <c r="I407" s="234"/>
      <c r="J407" s="235">
        <f>ROUND(I407*H407,2)</f>
        <v>0</v>
      </c>
      <c r="K407" s="236"/>
      <c r="L407" s="44"/>
      <c r="M407" s="237" t="s">
        <v>1</v>
      </c>
      <c r="N407" s="238" t="s">
        <v>42</v>
      </c>
      <c r="O407" s="91"/>
      <c r="P407" s="239">
        <f>O407*H407</f>
        <v>0</v>
      </c>
      <c r="Q407" s="239">
        <v>0</v>
      </c>
      <c r="R407" s="239">
        <f>Q407*H407</f>
        <v>0</v>
      </c>
      <c r="S407" s="239">
        <v>0</v>
      </c>
      <c r="T407" s="240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41" t="s">
        <v>433</v>
      </c>
      <c r="AT407" s="241" t="s">
        <v>133</v>
      </c>
      <c r="AU407" s="241" t="s">
        <v>83</v>
      </c>
      <c r="AY407" s="17" t="s">
        <v>130</v>
      </c>
      <c r="BE407" s="242">
        <f>IF(N407="základní",J407,0)</f>
        <v>0</v>
      </c>
      <c r="BF407" s="242">
        <f>IF(N407="snížená",J407,0)</f>
        <v>0</v>
      </c>
      <c r="BG407" s="242">
        <f>IF(N407="zákl. přenesená",J407,0)</f>
        <v>0</v>
      </c>
      <c r="BH407" s="242">
        <f>IF(N407="sníž. přenesená",J407,0)</f>
        <v>0</v>
      </c>
      <c r="BI407" s="242">
        <f>IF(N407="nulová",J407,0)</f>
        <v>0</v>
      </c>
      <c r="BJ407" s="17" t="s">
        <v>83</v>
      </c>
      <c r="BK407" s="242">
        <f>ROUND(I407*H407,2)</f>
        <v>0</v>
      </c>
      <c r="BL407" s="17" t="s">
        <v>433</v>
      </c>
      <c r="BM407" s="241" t="s">
        <v>910</v>
      </c>
    </row>
    <row r="408" spans="1:65" s="2" customFormat="1" ht="33" customHeight="1">
      <c r="A408" s="38"/>
      <c r="B408" s="39"/>
      <c r="C408" s="229" t="s">
        <v>911</v>
      </c>
      <c r="D408" s="229" t="s">
        <v>133</v>
      </c>
      <c r="E408" s="230" t="s">
        <v>912</v>
      </c>
      <c r="F408" s="231" t="s">
        <v>913</v>
      </c>
      <c r="G408" s="232" t="s">
        <v>136</v>
      </c>
      <c r="H408" s="233">
        <v>1</v>
      </c>
      <c r="I408" s="234"/>
      <c r="J408" s="235">
        <f>ROUND(I408*H408,2)</f>
        <v>0</v>
      </c>
      <c r="K408" s="236"/>
      <c r="L408" s="44"/>
      <c r="M408" s="237" t="s">
        <v>1</v>
      </c>
      <c r="N408" s="238" t="s">
        <v>42</v>
      </c>
      <c r="O408" s="91"/>
      <c r="P408" s="239">
        <f>O408*H408</f>
        <v>0</v>
      </c>
      <c r="Q408" s="239">
        <v>0</v>
      </c>
      <c r="R408" s="239">
        <f>Q408*H408</f>
        <v>0</v>
      </c>
      <c r="S408" s="239">
        <v>0</v>
      </c>
      <c r="T408" s="240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1" t="s">
        <v>433</v>
      </c>
      <c r="AT408" s="241" t="s">
        <v>133</v>
      </c>
      <c r="AU408" s="241" t="s">
        <v>83</v>
      </c>
      <c r="AY408" s="17" t="s">
        <v>130</v>
      </c>
      <c r="BE408" s="242">
        <f>IF(N408="základní",J408,0)</f>
        <v>0</v>
      </c>
      <c r="BF408" s="242">
        <f>IF(N408="snížená",J408,0)</f>
        <v>0</v>
      </c>
      <c r="BG408" s="242">
        <f>IF(N408="zákl. přenesená",J408,0)</f>
        <v>0</v>
      </c>
      <c r="BH408" s="242">
        <f>IF(N408="sníž. přenesená",J408,0)</f>
        <v>0</v>
      </c>
      <c r="BI408" s="242">
        <f>IF(N408="nulová",J408,0)</f>
        <v>0</v>
      </c>
      <c r="BJ408" s="17" t="s">
        <v>83</v>
      </c>
      <c r="BK408" s="242">
        <f>ROUND(I408*H408,2)</f>
        <v>0</v>
      </c>
      <c r="BL408" s="17" t="s">
        <v>433</v>
      </c>
      <c r="BM408" s="241" t="s">
        <v>914</v>
      </c>
    </row>
    <row r="409" spans="1:65" s="2" customFormat="1" ht="16.5" customHeight="1">
      <c r="A409" s="38"/>
      <c r="B409" s="39"/>
      <c r="C409" s="229" t="s">
        <v>915</v>
      </c>
      <c r="D409" s="229" t="s">
        <v>133</v>
      </c>
      <c r="E409" s="230" t="s">
        <v>916</v>
      </c>
      <c r="F409" s="231" t="s">
        <v>917</v>
      </c>
      <c r="G409" s="232" t="s">
        <v>298</v>
      </c>
      <c r="H409" s="233">
        <v>1</v>
      </c>
      <c r="I409" s="234"/>
      <c r="J409" s="235">
        <f>ROUND(I409*H409,2)</f>
        <v>0</v>
      </c>
      <c r="K409" s="236"/>
      <c r="L409" s="44"/>
      <c r="M409" s="237" t="s">
        <v>1</v>
      </c>
      <c r="N409" s="238" t="s">
        <v>42</v>
      </c>
      <c r="O409" s="91"/>
      <c r="P409" s="239">
        <f>O409*H409</f>
        <v>0</v>
      </c>
      <c r="Q409" s="239">
        <v>0</v>
      </c>
      <c r="R409" s="239">
        <f>Q409*H409</f>
        <v>0</v>
      </c>
      <c r="S409" s="239">
        <v>0</v>
      </c>
      <c r="T409" s="240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1" t="s">
        <v>433</v>
      </c>
      <c r="AT409" s="241" t="s">
        <v>133</v>
      </c>
      <c r="AU409" s="241" t="s">
        <v>83</v>
      </c>
      <c r="AY409" s="17" t="s">
        <v>130</v>
      </c>
      <c r="BE409" s="242">
        <f>IF(N409="základní",J409,0)</f>
        <v>0</v>
      </c>
      <c r="BF409" s="242">
        <f>IF(N409="snížená",J409,0)</f>
        <v>0</v>
      </c>
      <c r="BG409" s="242">
        <f>IF(N409="zákl. přenesená",J409,0)</f>
        <v>0</v>
      </c>
      <c r="BH409" s="242">
        <f>IF(N409="sníž. přenesená",J409,0)</f>
        <v>0</v>
      </c>
      <c r="BI409" s="242">
        <f>IF(N409="nulová",J409,0)</f>
        <v>0</v>
      </c>
      <c r="BJ409" s="17" t="s">
        <v>83</v>
      </c>
      <c r="BK409" s="242">
        <f>ROUND(I409*H409,2)</f>
        <v>0</v>
      </c>
      <c r="BL409" s="17" t="s">
        <v>433</v>
      </c>
      <c r="BM409" s="241" t="s">
        <v>918</v>
      </c>
    </row>
    <row r="410" spans="1:65" s="2" customFormat="1" ht="16.5" customHeight="1">
      <c r="A410" s="38"/>
      <c r="B410" s="39"/>
      <c r="C410" s="229" t="s">
        <v>919</v>
      </c>
      <c r="D410" s="229" t="s">
        <v>133</v>
      </c>
      <c r="E410" s="230" t="s">
        <v>920</v>
      </c>
      <c r="F410" s="231" t="s">
        <v>921</v>
      </c>
      <c r="G410" s="232" t="s">
        <v>298</v>
      </c>
      <c r="H410" s="233">
        <v>1</v>
      </c>
      <c r="I410" s="234"/>
      <c r="J410" s="235">
        <f>ROUND(I410*H410,2)</f>
        <v>0</v>
      </c>
      <c r="K410" s="236"/>
      <c r="L410" s="44"/>
      <c r="M410" s="237" t="s">
        <v>1</v>
      </c>
      <c r="N410" s="238" t="s">
        <v>42</v>
      </c>
      <c r="O410" s="91"/>
      <c r="P410" s="239">
        <f>O410*H410</f>
        <v>0</v>
      </c>
      <c r="Q410" s="239">
        <v>0</v>
      </c>
      <c r="R410" s="239">
        <f>Q410*H410</f>
        <v>0</v>
      </c>
      <c r="S410" s="239">
        <v>0</v>
      </c>
      <c r="T410" s="240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1" t="s">
        <v>433</v>
      </c>
      <c r="AT410" s="241" t="s">
        <v>133</v>
      </c>
      <c r="AU410" s="241" t="s">
        <v>83</v>
      </c>
      <c r="AY410" s="17" t="s">
        <v>130</v>
      </c>
      <c r="BE410" s="242">
        <f>IF(N410="základní",J410,0)</f>
        <v>0</v>
      </c>
      <c r="BF410" s="242">
        <f>IF(N410="snížená",J410,0)</f>
        <v>0</v>
      </c>
      <c r="BG410" s="242">
        <f>IF(N410="zákl. přenesená",J410,0)</f>
        <v>0</v>
      </c>
      <c r="BH410" s="242">
        <f>IF(N410="sníž. přenesená",J410,0)</f>
        <v>0</v>
      </c>
      <c r="BI410" s="242">
        <f>IF(N410="nulová",J410,0)</f>
        <v>0</v>
      </c>
      <c r="BJ410" s="17" t="s">
        <v>83</v>
      </c>
      <c r="BK410" s="242">
        <f>ROUND(I410*H410,2)</f>
        <v>0</v>
      </c>
      <c r="BL410" s="17" t="s">
        <v>433</v>
      </c>
      <c r="BM410" s="241" t="s">
        <v>922</v>
      </c>
    </row>
    <row r="411" spans="1:65" s="2" customFormat="1" ht="16.5" customHeight="1">
      <c r="A411" s="38"/>
      <c r="B411" s="39"/>
      <c r="C411" s="229" t="s">
        <v>923</v>
      </c>
      <c r="D411" s="229" t="s">
        <v>133</v>
      </c>
      <c r="E411" s="230" t="s">
        <v>924</v>
      </c>
      <c r="F411" s="231" t="s">
        <v>925</v>
      </c>
      <c r="G411" s="232" t="s">
        <v>298</v>
      </c>
      <c r="H411" s="233">
        <v>1</v>
      </c>
      <c r="I411" s="234"/>
      <c r="J411" s="235">
        <f>ROUND(I411*H411,2)</f>
        <v>0</v>
      </c>
      <c r="K411" s="236"/>
      <c r="L411" s="44"/>
      <c r="M411" s="237" t="s">
        <v>1</v>
      </c>
      <c r="N411" s="238" t="s">
        <v>42</v>
      </c>
      <c r="O411" s="91"/>
      <c r="P411" s="239">
        <f>O411*H411</f>
        <v>0</v>
      </c>
      <c r="Q411" s="239">
        <v>0</v>
      </c>
      <c r="R411" s="239">
        <f>Q411*H411</f>
        <v>0</v>
      </c>
      <c r="S411" s="239">
        <v>0</v>
      </c>
      <c r="T411" s="240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1" t="s">
        <v>433</v>
      </c>
      <c r="AT411" s="241" t="s">
        <v>133</v>
      </c>
      <c r="AU411" s="241" t="s">
        <v>83</v>
      </c>
      <c r="AY411" s="17" t="s">
        <v>130</v>
      </c>
      <c r="BE411" s="242">
        <f>IF(N411="základní",J411,0)</f>
        <v>0</v>
      </c>
      <c r="BF411" s="242">
        <f>IF(N411="snížená",J411,0)</f>
        <v>0</v>
      </c>
      <c r="BG411" s="242">
        <f>IF(N411="zákl. přenesená",J411,0)</f>
        <v>0</v>
      </c>
      <c r="BH411" s="242">
        <f>IF(N411="sníž. přenesená",J411,0)</f>
        <v>0</v>
      </c>
      <c r="BI411" s="242">
        <f>IF(N411="nulová",J411,0)</f>
        <v>0</v>
      </c>
      <c r="BJ411" s="17" t="s">
        <v>83</v>
      </c>
      <c r="BK411" s="242">
        <f>ROUND(I411*H411,2)</f>
        <v>0</v>
      </c>
      <c r="BL411" s="17" t="s">
        <v>433</v>
      </c>
      <c r="BM411" s="241" t="s">
        <v>926</v>
      </c>
    </row>
    <row r="412" spans="1:65" s="2" customFormat="1" ht="16.5" customHeight="1">
      <c r="A412" s="38"/>
      <c r="B412" s="39"/>
      <c r="C412" s="229" t="s">
        <v>927</v>
      </c>
      <c r="D412" s="229" t="s">
        <v>133</v>
      </c>
      <c r="E412" s="230" t="s">
        <v>928</v>
      </c>
      <c r="F412" s="231" t="s">
        <v>929</v>
      </c>
      <c r="G412" s="232" t="s">
        <v>298</v>
      </c>
      <c r="H412" s="233">
        <v>1</v>
      </c>
      <c r="I412" s="234"/>
      <c r="J412" s="235">
        <f>ROUND(I412*H412,2)</f>
        <v>0</v>
      </c>
      <c r="K412" s="236"/>
      <c r="L412" s="44"/>
      <c r="M412" s="237" t="s">
        <v>1</v>
      </c>
      <c r="N412" s="238" t="s">
        <v>42</v>
      </c>
      <c r="O412" s="91"/>
      <c r="P412" s="239">
        <f>O412*H412</f>
        <v>0</v>
      </c>
      <c r="Q412" s="239">
        <v>0</v>
      </c>
      <c r="R412" s="239">
        <f>Q412*H412</f>
        <v>0</v>
      </c>
      <c r="S412" s="239">
        <v>0</v>
      </c>
      <c r="T412" s="240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1" t="s">
        <v>433</v>
      </c>
      <c r="AT412" s="241" t="s">
        <v>133</v>
      </c>
      <c r="AU412" s="241" t="s">
        <v>83</v>
      </c>
      <c r="AY412" s="17" t="s">
        <v>130</v>
      </c>
      <c r="BE412" s="242">
        <f>IF(N412="základní",J412,0)</f>
        <v>0</v>
      </c>
      <c r="BF412" s="242">
        <f>IF(N412="snížená",J412,0)</f>
        <v>0</v>
      </c>
      <c r="BG412" s="242">
        <f>IF(N412="zákl. přenesená",J412,0)</f>
        <v>0</v>
      </c>
      <c r="BH412" s="242">
        <f>IF(N412="sníž. přenesená",J412,0)</f>
        <v>0</v>
      </c>
      <c r="BI412" s="242">
        <f>IF(N412="nulová",J412,0)</f>
        <v>0</v>
      </c>
      <c r="BJ412" s="17" t="s">
        <v>83</v>
      </c>
      <c r="BK412" s="242">
        <f>ROUND(I412*H412,2)</f>
        <v>0</v>
      </c>
      <c r="BL412" s="17" t="s">
        <v>433</v>
      </c>
      <c r="BM412" s="241" t="s">
        <v>930</v>
      </c>
    </row>
    <row r="413" spans="1:65" s="2" customFormat="1" ht="16.5" customHeight="1">
      <c r="A413" s="38"/>
      <c r="B413" s="39"/>
      <c r="C413" s="229" t="s">
        <v>931</v>
      </c>
      <c r="D413" s="229" t="s">
        <v>133</v>
      </c>
      <c r="E413" s="230" t="s">
        <v>932</v>
      </c>
      <c r="F413" s="231" t="s">
        <v>933</v>
      </c>
      <c r="G413" s="232" t="s">
        <v>298</v>
      </c>
      <c r="H413" s="233">
        <v>1</v>
      </c>
      <c r="I413" s="234"/>
      <c r="J413" s="235">
        <f>ROUND(I413*H413,2)</f>
        <v>0</v>
      </c>
      <c r="K413" s="236"/>
      <c r="L413" s="44"/>
      <c r="M413" s="237" t="s">
        <v>1</v>
      </c>
      <c r="N413" s="238" t="s">
        <v>42</v>
      </c>
      <c r="O413" s="91"/>
      <c r="P413" s="239">
        <f>O413*H413</f>
        <v>0</v>
      </c>
      <c r="Q413" s="239">
        <v>0</v>
      </c>
      <c r="R413" s="239">
        <f>Q413*H413</f>
        <v>0</v>
      </c>
      <c r="S413" s="239">
        <v>0</v>
      </c>
      <c r="T413" s="240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1" t="s">
        <v>433</v>
      </c>
      <c r="AT413" s="241" t="s">
        <v>133</v>
      </c>
      <c r="AU413" s="241" t="s">
        <v>83</v>
      </c>
      <c r="AY413" s="17" t="s">
        <v>130</v>
      </c>
      <c r="BE413" s="242">
        <f>IF(N413="základní",J413,0)</f>
        <v>0</v>
      </c>
      <c r="BF413" s="242">
        <f>IF(N413="snížená",J413,0)</f>
        <v>0</v>
      </c>
      <c r="BG413" s="242">
        <f>IF(N413="zákl. přenesená",J413,0)</f>
        <v>0</v>
      </c>
      <c r="BH413" s="242">
        <f>IF(N413="sníž. přenesená",J413,0)</f>
        <v>0</v>
      </c>
      <c r="BI413" s="242">
        <f>IF(N413="nulová",J413,0)</f>
        <v>0</v>
      </c>
      <c r="BJ413" s="17" t="s">
        <v>83</v>
      </c>
      <c r="BK413" s="242">
        <f>ROUND(I413*H413,2)</f>
        <v>0</v>
      </c>
      <c r="BL413" s="17" t="s">
        <v>433</v>
      </c>
      <c r="BM413" s="241" t="s">
        <v>934</v>
      </c>
    </row>
    <row r="414" spans="1:63" s="12" customFormat="1" ht="22.8" customHeight="1">
      <c r="A414" s="12"/>
      <c r="B414" s="213"/>
      <c r="C414" s="214"/>
      <c r="D414" s="215" t="s">
        <v>75</v>
      </c>
      <c r="E414" s="227" t="s">
        <v>935</v>
      </c>
      <c r="F414" s="227" t="s">
        <v>936</v>
      </c>
      <c r="G414" s="214"/>
      <c r="H414" s="214"/>
      <c r="I414" s="217"/>
      <c r="J414" s="228">
        <f>BK414</f>
        <v>0</v>
      </c>
      <c r="K414" s="214"/>
      <c r="L414" s="219"/>
      <c r="M414" s="220"/>
      <c r="N414" s="221"/>
      <c r="O414" s="221"/>
      <c r="P414" s="222">
        <f>SUM(P415:P418)</f>
        <v>0</v>
      </c>
      <c r="Q414" s="221"/>
      <c r="R414" s="222">
        <f>SUM(R415:R418)</f>
        <v>0</v>
      </c>
      <c r="S414" s="221"/>
      <c r="T414" s="223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24" t="s">
        <v>131</v>
      </c>
      <c r="AT414" s="225" t="s">
        <v>75</v>
      </c>
      <c r="AU414" s="225" t="s">
        <v>81</v>
      </c>
      <c r="AY414" s="224" t="s">
        <v>130</v>
      </c>
      <c r="BK414" s="226">
        <f>SUM(BK415:BK418)</f>
        <v>0</v>
      </c>
    </row>
    <row r="415" spans="1:65" s="2" customFormat="1" ht="16.5" customHeight="1">
      <c r="A415" s="38"/>
      <c r="B415" s="39"/>
      <c r="C415" s="229" t="s">
        <v>937</v>
      </c>
      <c r="D415" s="229" t="s">
        <v>133</v>
      </c>
      <c r="E415" s="230" t="s">
        <v>938</v>
      </c>
      <c r="F415" s="231" t="s">
        <v>939</v>
      </c>
      <c r="G415" s="232" t="s">
        <v>136</v>
      </c>
      <c r="H415" s="233">
        <v>1</v>
      </c>
      <c r="I415" s="234"/>
      <c r="J415" s="235">
        <f>ROUND(I415*H415,2)</f>
        <v>0</v>
      </c>
      <c r="K415" s="236"/>
      <c r="L415" s="44"/>
      <c r="M415" s="237" t="s">
        <v>1</v>
      </c>
      <c r="N415" s="238" t="s">
        <v>42</v>
      </c>
      <c r="O415" s="91"/>
      <c r="P415" s="239">
        <f>O415*H415</f>
        <v>0</v>
      </c>
      <c r="Q415" s="239">
        <v>0</v>
      </c>
      <c r="R415" s="239">
        <f>Q415*H415</f>
        <v>0</v>
      </c>
      <c r="S415" s="239">
        <v>0</v>
      </c>
      <c r="T415" s="240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41" t="s">
        <v>433</v>
      </c>
      <c r="AT415" s="241" t="s">
        <v>133</v>
      </c>
      <c r="AU415" s="241" t="s">
        <v>83</v>
      </c>
      <c r="AY415" s="17" t="s">
        <v>130</v>
      </c>
      <c r="BE415" s="242">
        <f>IF(N415="základní",J415,0)</f>
        <v>0</v>
      </c>
      <c r="BF415" s="242">
        <f>IF(N415="snížená",J415,0)</f>
        <v>0</v>
      </c>
      <c r="BG415" s="242">
        <f>IF(N415="zákl. přenesená",J415,0)</f>
        <v>0</v>
      </c>
      <c r="BH415" s="242">
        <f>IF(N415="sníž. přenesená",J415,0)</f>
        <v>0</v>
      </c>
      <c r="BI415" s="242">
        <f>IF(N415="nulová",J415,0)</f>
        <v>0</v>
      </c>
      <c r="BJ415" s="17" t="s">
        <v>83</v>
      </c>
      <c r="BK415" s="242">
        <f>ROUND(I415*H415,2)</f>
        <v>0</v>
      </c>
      <c r="BL415" s="17" t="s">
        <v>433</v>
      </c>
      <c r="BM415" s="241" t="s">
        <v>940</v>
      </c>
    </row>
    <row r="416" spans="1:65" s="2" customFormat="1" ht="16.5" customHeight="1">
      <c r="A416" s="38"/>
      <c r="B416" s="39"/>
      <c r="C416" s="229" t="s">
        <v>941</v>
      </c>
      <c r="D416" s="229" t="s">
        <v>133</v>
      </c>
      <c r="E416" s="230" t="s">
        <v>942</v>
      </c>
      <c r="F416" s="231" t="s">
        <v>943</v>
      </c>
      <c r="G416" s="232" t="s">
        <v>136</v>
      </c>
      <c r="H416" s="233">
        <v>1</v>
      </c>
      <c r="I416" s="234"/>
      <c r="J416" s="235">
        <f>ROUND(I416*H416,2)</f>
        <v>0</v>
      </c>
      <c r="K416" s="236"/>
      <c r="L416" s="44"/>
      <c r="M416" s="237" t="s">
        <v>1</v>
      </c>
      <c r="N416" s="238" t="s">
        <v>42</v>
      </c>
      <c r="O416" s="91"/>
      <c r="P416" s="239">
        <f>O416*H416</f>
        <v>0</v>
      </c>
      <c r="Q416" s="239">
        <v>0</v>
      </c>
      <c r="R416" s="239">
        <f>Q416*H416</f>
        <v>0</v>
      </c>
      <c r="S416" s="239">
        <v>0</v>
      </c>
      <c r="T416" s="240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1" t="s">
        <v>433</v>
      </c>
      <c r="AT416" s="241" t="s">
        <v>133</v>
      </c>
      <c r="AU416" s="241" t="s">
        <v>83</v>
      </c>
      <c r="AY416" s="17" t="s">
        <v>130</v>
      </c>
      <c r="BE416" s="242">
        <f>IF(N416="základní",J416,0)</f>
        <v>0</v>
      </c>
      <c r="BF416" s="242">
        <f>IF(N416="snížená",J416,0)</f>
        <v>0</v>
      </c>
      <c r="BG416" s="242">
        <f>IF(N416="zákl. přenesená",J416,0)</f>
        <v>0</v>
      </c>
      <c r="BH416" s="242">
        <f>IF(N416="sníž. přenesená",J416,0)</f>
        <v>0</v>
      </c>
      <c r="BI416" s="242">
        <f>IF(N416="nulová",J416,0)</f>
        <v>0</v>
      </c>
      <c r="BJ416" s="17" t="s">
        <v>83</v>
      </c>
      <c r="BK416" s="242">
        <f>ROUND(I416*H416,2)</f>
        <v>0</v>
      </c>
      <c r="BL416" s="17" t="s">
        <v>433</v>
      </c>
      <c r="BM416" s="241" t="s">
        <v>944</v>
      </c>
    </row>
    <row r="417" spans="1:65" s="2" customFormat="1" ht="16.5" customHeight="1">
      <c r="A417" s="38"/>
      <c r="B417" s="39"/>
      <c r="C417" s="229" t="s">
        <v>945</v>
      </c>
      <c r="D417" s="229" t="s">
        <v>133</v>
      </c>
      <c r="E417" s="230" t="s">
        <v>946</v>
      </c>
      <c r="F417" s="231" t="s">
        <v>947</v>
      </c>
      <c r="G417" s="232" t="s">
        <v>147</v>
      </c>
      <c r="H417" s="233">
        <v>1.5</v>
      </c>
      <c r="I417" s="234"/>
      <c r="J417" s="235">
        <f>ROUND(I417*H417,2)</f>
        <v>0</v>
      </c>
      <c r="K417" s="236"/>
      <c r="L417" s="44"/>
      <c r="M417" s="237" t="s">
        <v>1</v>
      </c>
      <c r="N417" s="238" t="s">
        <v>42</v>
      </c>
      <c r="O417" s="91"/>
      <c r="P417" s="239">
        <f>O417*H417</f>
        <v>0</v>
      </c>
      <c r="Q417" s="239">
        <v>0</v>
      </c>
      <c r="R417" s="239">
        <f>Q417*H417</f>
        <v>0</v>
      </c>
      <c r="S417" s="239">
        <v>0</v>
      </c>
      <c r="T417" s="240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41" t="s">
        <v>433</v>
      </c>
      <c r="AT417" s="241" t="s">
        <v>133</v>
      </c>
      <c r="AU417" s="241" t="s">
        <v>83</v>
      </c>
      <c r="AY417" s="17" t="s">
        <v>130</v>
      </c>
      <c r="BE417" s="242">
        <f>IF(N417="základní",J417,0)</f>
        <v>0</v>
      </c>
      <c r="BF417" s="242">
        <f>IF(N417="snížená",J417,0)</f>
        <v>0</v>
      </c>
      <c r="BG417" s="242">
        <f>IF(N417="zákl. přenesená",J417,0)</f>
        <v>0</v>
      </c>
      <c r="BH417" s="242">
        <f>IF(N417="sníž. přenesená",J417,0)</f>
        <v>0</v>
      </c>
      <c r="BI417" s="242">
        <f>IF(N417="nulová",J417,0)</f>
        <v>0</v>
      </c>
      <c r="BJ417" s="17" t="s">
        <v>83</v>
      </c>
      <c r="BK417" s="242">
        <f>ROUND(I417*H417,2)</f>
        <v>0</v>
      </c>
      <c r="BL417" s="17" t="s">
        <v>433</v>
      </c>
      <c r="BM417" s="241" t="s">
        <v>948</v>
      </c>
    </row>
    <row r="418" spans="1:65" s="2" customFormat="1" ht="16.5" customHeight="1">
      <c r="A418" s="38"/>
      <c r="B418" s="39"/>
      <c r="C418" s="229" t="s">
        <v>949</v>
      </c>
      <c r="D418" s="229" t="s">
        <v>133</v>
      </c>
      <c r="E418" s="230" t="s">
        <v>950</v>
      </c>
      <c r="F418" s="231" t="s">
        <v>951</v>
      </c>
      <c r="G418" s="232" t="s">
        <v>136</v>
      </c>
      <c r="H418" s="233">
        <v>1</v>
      </c>
      <c r="I418" s="234"/>
      <c r="J418" s="235">
        <f>ROUND(I418*H418,2)</f>
        <v>0</v>
      </c>
      <c r="K418" s="236"/>
      <c r="L418" s="44"/>
      <c r="M418" s="287" t="s">
        <v>1</v>
      </c>
      <c r="N418" s="288" t="s">
        <v>42</v>
      </c>
      <c r="O418" s="289"/>
      <c r="P418" s="290">
        <f>O418*H418</f>
        <v>0</v>
      </c>
      <c r="Q418" s="290">
        <v>0</v>
      </c>
      <c r="R418" s="290">
        <f>Q418*H418</f>
        <v>0</v>
      </c>
      <c r="S418" s="290">
        <v>0</v>
      </c>
      <c r="T418" s="291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1" t="s">
        <v>433</v>
      </c>
      <c r="AT418" s="241" t="s">
        <v>133</v>
      </c>
      <c r="AU418" s="241" t="s">
        <v>83</v>
      </c>
      <c r="AY418" s="17" t="s">
        <v>130</v>
      </c>
      <c r="BE418" s="242">
        <f>IF(N418="základní",J418,0)</f>
        <v>0</v>
      </c>
      <c r="BF418" s="242">
        <f>IF(N418="snížená",J418,0)</f>
        <v>0</v>
      </c>
      <c r="BG418" s="242">
        <f>IF(N418="zákl. přenesená",J418,0)</f>
        <v>0</v>
      </c>
      <c r="BH418" s="242">
        <f>IF(N418="sníž. přenesená",J418,0)</f>
        <v>0</v>
      </c>
      <c r="BI418" s="242">
        <f>IF(N418="nulová",J418,0)</f>
        <v>0</v>
      </c>
      <c r="BJ418" s="17" t="s">
        <v>83</v>
      </c>
      <c r="BK418" s="242">
        <f>ROUND(I418*H418,2)</f>
        <v>0</v>
      </c>
      <c r="BL418" s="17" t="s">
        <v>433</v>
      </c>
      <c r="BM418" s="241" t="s">
        <v>952</v>
      </c>
    </row>
    <row r="419" spans="1:31" s="2" customFormat="1" ht="6.95" customHeight="1">
      <c r="A419" s="38"/>
      <c r="B419" s="66"/>
      <c r="C419" s="67"/>
      <c r="D419" s="67"/>
      <c r="E419" s="67"/>
      <c r="F419" s="67"/>
      <c r="G419" s="67"/>
      <c r="H419" s="67"/>
      <c r="I419" s="177"/>
      <c r="J419" s="67"/>
      <c r="K419" s="67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password="CC35" sheet="1" objects="1" scenarios="1" formatColumns="0" formatRows="0" autoFilter="0"/>
  <autoFilter ref="C136:K41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2020-06-06T11:44:21Z</dcterms:created>
  <dcterms:modified xsi:type="dcterms:W3CDTF">2020-06-06T11:44:29Z</dcterms:modified>
  <cp:category/>
  <cp:version/>
  <cp:contentType/>
  <cp:contentStatus/>
</cp:coreProperties>
</file>