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byt...'!$C$136:$K$421</definedName>
    <definedName name="_xlnm.Print_Area" localSheetId="1">'Byt - Stavební úpravy byt...'!$C$4:$J$76,'Byt - Stavební úpravy byt...'!$C$82:$J$120,'Byt - Stavební úpravy byt...'!$C$126:$J$421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<sst xmlns="http://schemas.openxmlformats.org/spreadsheetml/2006/main" count="3684" uniqueCount="966">
  <si>
    <t>Export Komplet</t>
  </si>
  <si>
    <t/>
  </si>
  <si>
    <t>2.0</t>
  </si>
  <si>
    <t>ZAMOK</t>
  </si>
  <si>
    <t>False</t>
  </si>
  <si>
    <t>{78fbdce0-cb53-4252-bad2-659af3542915}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</si>
  <si>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</si>
  <si>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</si>
  <si>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</si>
  <si>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</si>
  <si>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</si>
  <si>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</si>
  <si>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</si>
  <si>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</si>
  <si>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</si>
  <si>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</si>
  <si>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</si>
  <si>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6</t>
  </si>
  <si>
    <t>KSO:</t>
  </si>
  <si>
    <t>CC-CZ:</t>
  </si>
  <si>
    <t>Místo:</t>
  </si>
  <si>
    <t>Žufanova 1098, Praha 17-Řepy</t>
  </si>
  <si>
    <t>Datum:</t>
  </si>
  <si>
    <t>25. 10. 2021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</si>
  <si>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</si>
  <si>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</si>
  <si>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</si>
  <si>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</si>
  <si>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</si>
  <si>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</si>
  <si>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</si>
  <si>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</si>
  <si>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</si>
  <si>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</si>
  <si>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</si>
  <si>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</si>
  <si>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</si>
  <si>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</si>
  <si>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</si>
  <si>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</si>
  <si>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</si>
  <si>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</si>
  <si>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</si>
  <si>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</si>
  <si>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</si>
  <si>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</si>
  <si>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</si>
  <si>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</si>
  <si>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</si>
  <si>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</si>
  <si>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</si>
  <si>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</si>
  <si>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</si>
  <si>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</si>
  <si>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</si>
  <si>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</si>
  <si>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</si>
  <si>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</si>
  <si>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</si>
  <si>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</si>
  <si>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</si>
  <si>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</si>
  <si>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</si>
  <si>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</si>
  <si>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</si>
  <si>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</si>
  <si>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</si>
  <si>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</si>
  <si>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</si>
  <si>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</si>
  <si>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</si>
  <si>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</si>
  <si>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</si>
  <si>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</si>
  <si>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</si>
  <si>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</si>
  <si>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</si>
  <si>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</si>
  <si>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</si>
  <si>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</si>
  <si>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</si>
  <si>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</si>
  <si>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</si>
  <si>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</si>
  <si>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</si>
  <si>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</si>
  <si>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</si>
  <si>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</si>
  <si>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</si>
  <si>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</si>
  <si>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</si>
  <si>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</si>
  <si>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</si>
  <si>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</si>
  <si>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</si>
  <si>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</si>
  <si>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</si>
  <si>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</si>
  <si>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</si>
  <si>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</si>
  <si>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</si>
  <si>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</si>
  <si>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</si>
  <si>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</si>
  <si>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</si>
  <si>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</si>
  <si>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</si>
  <si>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</si>
  <si>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</si>
  <si>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</si>
  <si>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</si>
  <si>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</si>
  <si>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</si>
  <si>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</si>
  <si>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</si>
  <si>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</si>
  <si>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</si>
  <si>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</si>
  <si>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</si>
  <si>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</si>
  <si>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</si>
  <si>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</si>
  <si>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</si>
  <si>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</si>
  <si>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</si>
  <si>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</si>
  <si>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</si>
  <si>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</si>
  <si>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</si>
  <si>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</si>
  <si>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</si>
  <si>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</si>
  <si>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</si>
  <si>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</si>
  <si>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</si>
  <si>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</si>
  <si>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</si>
  <si>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</si>
  <si>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</si>
  <si>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</si>
  <si>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</si>
  <si>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</si>
  <si>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</si>
  <si>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</si>
  <si>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</si>
  <si>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</si>
  <si>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</si>
  <si>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</si>
  <si>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</si>
  <si>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</si>
  <si>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</si>
  <si>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</si>
  <si>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</si>
  <si>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</si>
  <si>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</si>
  <si>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</si>
  <si>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</si>
  <si>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</si>
  <si>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</si>
  <si>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</si>
  <si>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</si>
  <si>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</si>
  <si>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</si>
  <si>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</si>
  <si>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</si>
  <si>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</si>
  <si>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</si>
  <si>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</si>
  <si>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</si>
  <si>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</si>
  <si>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</si>
  <si>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</si>
  <si>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</si>
  <si>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</si>
  <si>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</si>
  <si>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</si>
  <si>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</si>
  <si>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</si>
  <si>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</si>
  <si>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</si>
  <si>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</si>
  <si>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</si>
  <si>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</si>
  <si>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</si>
  <si>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</si>
  <si>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</si>
  <si>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</si>
  <si>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</si>
  <si>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</si>
  <si>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</si>
  <si>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</si>
  <si>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</si>
  <si>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</si>
  <si>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</si>
  <si>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</si>
  <si>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</si>
  <si>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</si>
  <si>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</si>
  <si>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</si>
  <si>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</si>
  <si>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</si>
  <si>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</si>
  <si>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</si>
  <si>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</si>
  <si>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</si>
  <si>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</si>
  <si>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</si>
  <si>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</si>
  <si>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</si>
  <si>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</si>
  <si>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</si>
  <si>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</si>
  <si>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</si>
  <si>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</si>
  <si>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</si>
  <si>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</si>
  <si>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</si>
  <si>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</si>
  <si>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</si>
  <si>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</si>
  <si>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</si>
  <si>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</si>
  <si>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</si>
  <si>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</si>
  <si>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</si>
  <si>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</si>
  <si>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</si>
  <si>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</si>
  <si>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</si>
  <si>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</si>
  <si>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</si>
  <si>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</si>
  <si>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</si>
  <si>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</si>
  <si>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</si>
  <si>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</si>
  <si>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</si>
  <si>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</si>
  <si>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</si>
  <si>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</si>
  <si>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</si>
  <si>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</si>
  <si>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</si>
  <si>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</si>
  <si>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</si>
  <si>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</si>
  <si>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</si>
  <si>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</si>
  <si>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</si>
  <si>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</si>
  <si>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</si>
  <si>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</si>
  <si>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</si>
  <si>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</si>
  <si>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</si>
  <si>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</si>
  <si>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</si>
  <si>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</si>
  <si>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</si>
  <si>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2113101471</t>
  </si>
  <si>
    <t>32,45</t>
  </si>
  <si>
    <t>28</t>
  </si>
  <si>
    <t>776401800</t>
  </si>
  <si>
    <t>Odstranění soklíků a lišt pryžových nebo plastových</t>
  </si>
  <si>
    <t>-1343632462</t>
  </si>
  <si>
    <t>(1,81*2+2,3*2)-(0,8*2+0,6*2)</t>
  </si>
  <si>
    <t>(2,55+3,15+3,54*2+5,9*2+5,8)-(0,8+1,45)</t>
  </si>
  <si>
    <t>29</t>
  </si>
  <si>
    <t>776991821</t>
  </si>
  <si>
    <t>Odstranění lepidla ručně z podlah</t>
  </si>
  <si>
    <t>-901594844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</si>
  <si>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</si>
  <si>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</si>
  <si>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</si>
  <si>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</si>
  <si>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</si>
  <si>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</si>
  <si>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</si>
  <si>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</si>
  <si>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</si>
  <si>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</si>
  <si>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</si>
  <si>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</si>
  <si>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</si>
  <si>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</si>
  <si>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</si>
  <si>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</si>
  <si>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</si>
  <si>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</si>
  <si>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</si>
  <si>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</si>
  <si>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</si>
  <si>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</si>
  <si>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</si>
  <si>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-1525264550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</si>
  <si>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</si>
  <si>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</si>
  <si>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</si>
  <si>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</si>
  <si>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</si>
  <si>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</si>
  <si>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</si>
  <si>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</si>
  <si>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</si>
  <si>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</si>
  <si>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978059511</t>
  </si>
  <si>
    <t>Odsekání a odebrání obkladů stěn z vnitřních obkládaček plochy do 1 m2</t>
  </si>
  <si>
    <t>671762250</t>
  </si>
  <si>
    <t>0,45*1,6+0,6*0,6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</si>
  <si>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</si>
  <si>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</si>
  <si>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</si>
  <si>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</si>
  <si>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</si>
  <si>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</si>
  <si>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</si>
  <si>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</si>
  <si>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</si>
  <si>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</si>
  <si>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</si>
  <si>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</si>
  <si>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</si>
  <si>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</si>
  <si>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</si>
  <si>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5,852*10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</si>
  <si>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</si>
  <si>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</si>
  <si>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</si>
  <si>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</si>
  <si>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</si>
  <si>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</si>
  <si>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</si>
  <si>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</si>
  <si>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</si>
  <si>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</si>
  <si>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</si>
  <si>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</si>
  <si>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</si>
  <si>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43</t>
  </si>
  <si>
    <t>711493110</t>
  </si>
  <si>
    <t xml:space="preserve">Izolace proti  vodě vodorovná těsnicí stěrkou </t>
  </si>
  <si>
    <t>1117516079</t>
  </si>
  <si>
    <t>44</t>
  </si>
  <si>
    <t>711493120</t>
  </si>
  <si>
    <t>Izolace proti  vodě svislá  těsnicí stěrkou</t>
  </si>
  <si>
    <t>1528095643</t>
  </si>
  <si>
    <t>(1,2+0,7*2)*1,7</t>
  </si>
  <si>
    <t>(1,2+1,77*2+1,1*2+0,95*2)*0,3</t>
  </si>
  <si>
    <t>45</t>
  </si>
  <si>
    <t>711493130</t>
  </si>
  <si>
    <t>Těsnící rohová páska</t>
  </si>
  <si>
    <t>281347932</t>
  </si>
  <si>
    <t>(1,75*2+1,25*2+1,1*2+0,95*2)-0,6*2</t>
  </si>
  <si>
    <t>46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</si>
  <si>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</si>
  <si>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</si>
  <si>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</si>
  <si>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</si>
  <si>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</si>
  <si>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</si>
  <si>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</si>
  <si>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</si>
  <si>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</si>
  <si>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</si>
  <si>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</si>
  <si>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</si>
  <si>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</si>
  <si>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3,25*1,02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</si>
  <si>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</si>
  <si>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</si>
  <si>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</si>
  <si>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</si>
  <si>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</si>
  <si>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</si>
  <si>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</si>
  <si>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</si>
  <si>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</si>
  <si>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</si>
  <si>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</si>
  <si>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</si>
  <si>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</si>
  <si>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-737235704</t>
  </si>
  <si>
    <t>52</t>
  </si>
  <si>
    <t>721174042</t>
  </si>
  <si>
    <t>Potrubí kanalizační z PP připojovací systém HT DN 40</t>
  </si>
  <si>
    <t>1706380177</t>
  </si>
  <si>
    <t>53</t>
  </si>
  <si>
    <t>721174043</t>
  </si>
  <si>
    <t>Potrubí kanalizační z PP připojovací systém HT DN 50</t>
  </si>
  <si>
    <t>-548840079</t>
  </si>
  <si>
    <t>54</t>
  </si>
  <si>
    <t>721226510</t>
  </si>
  <si>
    <t>Zápachová uzávěrka umyvadlo DN 40</t>
  </si>
  <si>
    <t>1388238202</t>
  </si>
  <si>
    <t>55</t>
  </si>
  <si>
    <t>721226520</t>
  </si>
  <si>
    <t>Zápachová uzávěrka dřez DN 50</t>
  </si>
  <si>
    <t>537871187</t>
  </si>
  <si>
    <t>56</t>
  </si>
  <si>
    <t>721290111</t>
  </si>
  <si>
    <t>Zkouška těsnosti potrubí kanalizace vodou do DN 125</t>
  </si>
  <si>
    <t>106650641</t>
  </si>
  <si>
    <t>3,5+1,1+1</t>
  </si>
  <si>
    <t>57</t>
  </si>
  <si>
    <t>721290191</t>
  </si>
  <si>
    <t>Drobný instalační materiál</t>
  </si>
  <si>
    <t>881061594</t>
  </si>
  <si>
    <t>58</t>
  </si>
  <si>
    <t>721290192</t>
  </si>
  <si>
    <t>Stavební přípomoce</t>
  </si>
  <si>
    <t>1456289733</t>
  </si>
  <si>
    <t>59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</si>
  <si>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</si>
  <si>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</si>
  <si>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</si>
  <si>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</si>
  <si>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</si>
  <si>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60</t>
  </si>
  <si>
    <t>722174001</t>
  </si>
  <si>
    <t>Potrubí vodovodní plastové PPR svar polyfuze PN 16 D 16 x 2,2 mm</t>
  </si>
  <si>
    <t>-1360365416</t>
  </si>
  <si>
    <t>61</t>
  </si>
  <si>
    <t>722181221</t>
  </si>
  <si>
    <t>Ochrana vodovodního potrubí přilepenými tepelně izolačními trubicemi z PE tl do 10 mm DN do 22 mm</t>
  </si>
  <si>
    <t>242431619</t>
  </si>
  <si>
    <t>62</t>
  </si>
  <si>
    <t>722181231</t>
  </si>
  <si>
    <t>Ochrana vodovodního potrubí přilepenými tepelně izolačními trubicemi z PE tl do 15 mm DN do 22 mm</t>
  </si>
  <si>
    <t>-1433644273</t>
  </si>
  <si>
    <t>63</t>
  </si>
  <si>
    <t>722240121</t>
  </si>
  <si>
    <t>Kohout kulový plastový PPR DN 16</t>
  </si>
  <si>
    <t>1391476492</t>
  </si>
  <si>
    <t>64</t>
  </si>
  <si>
    <t>722290215</t>
  </si>
  <si>
    <t>Zkouška těsnosti vodovodního potrubí hrdlového nebo přírubového do DN 100</t>
  </si>
  <si>
    <t>-1314090544</t>
  </si>
  <si>
    <t>65</t>
  </si>
  <si>
    <t>722290234</t>
  </si>
  <si>
    <t>Proplach a dezinfekce vodovodního potrubí do DN 80</t>
  </si>
  <si>
    <t>939429026</t>
  </si>
  <si>
    <t>66</t>
  </si>
  <si>
    <t>722290291</t>
  </si>
  <si>
    <t>227052085</t>
  </si>
  <si>
    <t>67</t>
  </si>
  <si>
    <t>722290292</t>
  </si>
  <si>
    <t>Drobý instalační materiál</t>
  </si>
  <si>
    <t>1867218732</t>
  </si>
  <si>
    <t>68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</si>
  <si>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</si>
  <si>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</si>
  <si>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</si>
  <si>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</si>
  <si>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</si>
  <si>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69</t>
  </si>
  <si>
    <t>725112171</t>
  </si>
  <si>
    <t xml:space="preserve">Kombi klozet </t>
  </si>
  <si>
    <t>-1989549281</t>
  </si>
  <si>
    <t>70</t>
  </si>
  <si>
    <t>725211621</t>
  </si>
  <si>
    <t>Umyvadlo keram</t>
  </si>
  <si>
    <t>1586770171</t>
  </si>
  <si>
    <t>71</t>
  </si>
  <si>
    <t>725311121</t>
  </si>
  <si>
    <t>Drez nerez</t>
  </si>
  <si>
    <t>1428530126</t>
  </si>
  <si>
    <t>72</t>
  </si>
  <si>
    <t>725813112</t>
  </si>
  <si>
    <t xml:space="preserve">rohový uzávěr  DN 15 </t>
  </si>
  <si>
    <t>-368542976</t>
  </si>
  <si>
    <t>73</t>
  </si>
  <si>
    <t>725813113</t>
  </si>
  <si>
    <t>Výtokový ventil T212-DN15</t>
  </si>
  <si>
    <t>739355323</t>
  </si>
  <si>
    <t>74</t>
  </si>
  <si>
    <t>725821325</t>
  </si>
  <si>
    <t>Baterie drezová</t>
  </si>
  <si>
    <t>-823814258</t>
  </si>
  <si>
    <t>75</t>
  </si>
  <si>
    <t>725822612</t>
  </si>
  <si>
    <t>Baterie umyv stoj páka+výpust</t>
  </si>
  <si>
    <t>1935736560</t>
  </si>
  <si>
    <t>76</t>
  </si>
  <si>
    <t>725841311</t>
  </si>
  <si>
    <t>Baterie sprchová nástěnná</t>
  </si>
  <si>
    <t>-1949647607</t>
  </si>
  <si>
    <t>77</t>
  </si>
  <si>
    <t>725860202</t>
  </si>
  <si>
    <t>Sifon dřezový HL100G</t>
  </si>
  <si>
    <t>-1500638657</t>
  </si>
  <si>
    <t>78</t>
  </si>
  <si>
    <t>725860203</t>
  </si>
  <si>
    <t>Sifon sprchový  HL 522</t>
  </si>
  <si>
    <t>-1858290183</t>
  </si>
  <si>
    <t>79</t>
  </si>
  <si>
    <t>725860212</t>
  </si>
  <si>
    <t>Sifon umyvadlový HL134.0 pod omítku</t>
  </si>
  <si>
    <t>-1056287864</t>
  </si>
  <si>
    <t>80</t>
  </si>
  <si>
    <t>725901</t>
  </si>
  <si>
    <t>Sporák se sklokeramickou deskou - DODÁVKA+MONTÁŽ</t>
  </si>
  <si>
    <t>-183039462</t>
  </si>
  <si>
    <t>81</t>
  </si>
  <si>
    <t>725902</t>
  </si>
  <si>
    <t>Sprchová vanička - polyban akrylát vč- zástěny 120/140</t>
  </si>
  <si>
    <t>-1916225855</t>
  </si>
  <si>
    <t>82</t>
  </si>
  <si>
    <t>Pol5</t>
  </si>
  <si>
    <t>Sifon stěnový -  HL400</t>
  </si>
  <si>
    <t>-2146424976</t>
  </si>
  <si>
    <t>83</t>
  </si>
  <si>
    <t>Pol7</t>
  </si>
  <si>
    <t>topný žebřík 960/450 mm- DODÁVKA+MONTÁŽ (koupelna)</t>
  </si>
  <si>
    <t>-172865140</t>
  </si>
  <si>
    <t>84</t>
  </si>
  <si>
    <t>Pol8</t>
  </si>
  <si>
    <t>Zrcadlo s poličkou   DODÁVKA+MONTÁŽ</t>
  </si>
  <si>
    <t>1466472249</t>
  </si>
  <si>
    <t>85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</si>
  <si>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</si>
  <si>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</si>
  <si>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</si>
  <si>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</si>
  <si>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</si>
  <si>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</si>
  <si>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</si>
  <si>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</si>
  <si>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</si>
  <si>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</si>
  <si>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</si>
  <si>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</si>
  <si>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</si>
  <si>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</si>
  <si>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0,95*2,6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</si>
  <si>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</si>
  <si>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</si>
  <si>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</si>
  <si>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</si>
  <si>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</si>
  <si>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</si>
  <si>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</si>
  <si>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</si>
  <si>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</si>
  <si>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</si>
  <si>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</si>
  <si>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</si>
  <si>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</si>
  <si>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</si>
  <si>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</si>
  <si>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</si>
  <si>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>dveře dřevěné vnitřní hladké plné 1křídlové  60x197 cm dekor dub</t>
  </si>
  <si>
    <t>1575298825</t>
  </si>
  <si>
    <t>92</t>
  </si>
  <si>
    <t>611601261</t>
  </si>
  <si>
    <t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</si>
  <si>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</si>
  <si>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</si>
  <si>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</si>
  <si>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</si>
  <si>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</si>
  <si>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</si>
  <si>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</si>
  <si>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</si>
  <si>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</si>
  <si>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</si>
  <si>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</si>
  <si>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</si>
  <si>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</si>
  <si>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</si>
  <si>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</si>
  <si>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</si>
  <si>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</si>
  <si>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</si>
  <si>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</si>
  <si>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</si>
  <si>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</si>
  <si>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</si>
  <si>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766811110</t>
  </si>
  <si>
    <t xml:space="preserve">Montáž a dodávka kuchyňské linky </t>
  </si>
  <si>
    <t>-173624350</t>
  </si>
  <si>
    <t>998766102</t>
  </si>
  <si>
    <t>Přesun hmot tonážní pro konstrukce truhlářské v objektech v do 12 m</t>
  </si>
  <si>
    <t>1814035188</t>
  </si>
  <si>
    <t>771</t>
  </si>
  <si>
    <t>Podlahy z dlaždic</t>
  </si>
  <si>
    <t>100</t>
  </si>
  <si>
    <t>771111011</t>
  </si>
  <si>
    <t>Vysátí podkladu před pokládkou dlažby</t>
  </si>
  <si>
    <t>367430176</t>
  </si>
  <si>
    <t>101</t>
  </si>
  <si>
    <t>771121011</t>
  </si>
  <si>
    <t>Nátěr penetrační na podlahu</t>
  </si>
  <si>
    <t>1728941471</t>
  </si>
  <si>
    <t>102</t>
  </si>
  <si>
    <t>771151012</t>
  </si>
  <si>
    <t>Samonivelační stěrka podlah pevnosti 20 MPa tl přes 3 do 5 mm</t>
  </si>
  <si>
    <t>-1280605794</t>
  </si>
  <si>
    <t>103</t>
  </si>
  <si>
    <t>771574117</t>
  </si>
  <si>
    <t>Montáž podlah keramických režných hladkých lepených flexibilním lepidlem do 35 ks/m2</t>
  </si>
  <si>
    <t>463781819</t>
  </si>
  <si>
    <t>104</t>
  </si>
  <si>
    <t>597614081</t>
  </si>
  <si>
    <t>keramická dlažba</t>
  </si>
  <si>
    <t>-1209913485</t>
  </si>
  <si>
    <t>3,25*1,1 'Přepočtené koeficientem množství</t>
  </si>
  <si>
    <t>105</t>
  </si>
  <si>
    <t>771577151</t>
  </si>
  <si>
    <t>Příplatek k montáži podlah keramických do malty za plochu do 5 m2</t>
  </si>
  <si>
    <t>82674836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</si>
  <si>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</si>
  <si>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</si>
  <si>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</si>
  <si>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</si>
  <si>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</si>
  <si>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</si>
  <si>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</si>
  <si>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</si>
  <si>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</si>
  <si>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</si>
  <si>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</si>
  <si>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</si>
  <si>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</si>
  <si>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</si>
  <si>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</si>
  <si>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</si>
  <si>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</si>
  <si>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</si>
  <si>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</si>
  <si>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</si>
  <si>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</si>
  <si>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1653614619</t>
  </si>
  <si>
    <t>110</t>
  </si>
  <si>
    <t>776121321</t>
  </si>
  <si>
    <t>Neředěná penetrace savého podkladu povlakových podlah</t>
  </si>
  <si>
    <t>843491221</t>
  </si>
  <si>
    <t>111</t>
  </si>
  <si>
    <t>776141112</t>
  </si>
  <si>
    <t>Vyrovnání podkladu povlakových podlah stěrkou pevnosti 20 MPa tl přes 3 do 5 mm</t>
  </si>
  <si>
    <t>-476789030</t>
  </si>
  <si>
    <t>3,7+20,55+5,3</t>
  </si>
  <si>
    <t>112</t>
  </si>
  <si>
    <t>776421100</t>
  </si>
  <si>
    <t>Lepení obvodových soklíků nebo lišt z měkčených plastů</t>
  </si>
  <si>
    <t>570309232</t>
  </si>
  <si>
    <t>1,65*2+2,3*2-(0,8*2+0,6*2)</t>
  </si>
  <si>
    <t>5,8*2+5,9*2+0,7-0,8</t>
  </si>
  <si>
    <t>113</t>
  </si>
  <si>
    <t>284110081</t>
  </si>
  <si>
    <t xml:space="preserve">lišta speciální soklová </t>
  </si>
  <si>
    <t>344117318</t>
  </si>
  <si>
    <t>28,4*1,04 'Přepočtené koeficientem množství</t>
  </si>
  <si>
    <t>114</t>
  </si>
  <si>
    <t>776521100</t>
  </si>
  <si>
    <t>Lepení pásů povlakových podlah plastových</t>
  </si>
  <si>
    <t>-863558226</t>
  </si>
  <si>
    <t>115</t>
  </si>
  <si>
    <t>284122551</t>
  </si>
  <si>
    <t>podlahovina PVC</t>
  </si>
  <si>
    <t>929100025</t>
  </si>
  <si>
    <t>29,55*1,04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</si>
  <si>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</si>
  <si>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</si>
  <si>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</si>
  <si>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</si>
  <si>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</si>
  <si>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</si>
  <si>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</si>
  <si>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</si>
  <si>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</si>
  <si>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1755914111</t>
  </si>
  <si>
    <t>118</t>
  </si>
  <si>
    <t>781121011</t>
  </si>
  <si>
    <t>Nátěr penetrační na stěnu</t>
  </si>
  <si>
    <t>-300229917</t>
  </si>
  <si>
    <t>119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</si>
  <si>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</si>
  <si>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</si>
  <si>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</si>
  <si>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</si>
  <si>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</si>
  <si>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</si>
  <si>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120</t>
  </si>
  <si>
    <t>597610000</t>
  </si>
  <si>
    <t>keramický obklad</t>
  </si>
  <si>
    <t>-1410715031</t>
  </si>
  <si>
    <t>21,34*1,1 'Přepočtené koeficientem množství</t>
  </si>
  <si>
    <t>121</t>
  </si>
  <si>
    <t>781479191</t>
  </si>
  <si>
    <t>Příplatek k montáži obkladů vnitřních keramických hladkých za plochu do 10 m2</t>
  </si>
  <si>
    <t>669923965</t>
  </si>
  <si>
    <t>122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</si>
  <si>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</si>
  <si>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</si>
  <si>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</si>
  <si>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</si>
  <si>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</si>
  <si>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</si>
  <si>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123</t>
  </si>
  <si>
    <t>781493111</t>
  </si>
  <si>
    <t>Plastové profily rohové lepené standardním lepidlem</t>
  </si>
  <si>
    <t>-502039305</t>
  </si>
  <si>
    <t>6*2</t>
  </si>
  <si>
    <t>4*1</t>
  </si>
  <si>
    <t>124</t>
  </si>
  <si>
    <t>781493511</t>
  </si>
  <si>
    <t>Plastové profily ukončovací lepené standardním lepidlem</t>
  </si>
  <si>
    <t>1533520813</t>
  </si>
  <si>
    <t>0,95*2+1,2*2-0,6</t>
  </si>
  <si>
    <t>1,75*2+1,35*2-0,6</t>
  </si>
  <si>
    <t>125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</si>
  <si>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</si>
  <si>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</si>
  <si>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</si>
  <si>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</si>
  <si>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</si>
  <si>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126</t>
  </si>
  <si>
    <t>783201811</t>
  </si>
  <si>
    <t>Odstranění nátěrů ze zámečnických konstrukcí oškrabáním</t>
  </si>
  <si>
    <t>1439131909</t>
  </si>
  <si>
    <t>" stávající zárubeň"</t>
  </si>
  <si>
    <t>1,1</t>
  </si>
  <si>
    <t>127</t>
  </si>
  <si>
    <t>783314201</t>
  </si>
  <si>
    <t>Základní antikorozní jednonásobný syntetický standardní nátěr zámečnických konstrukcí</t>
  </si>
  <si>
    <t>-1238625317</t>
  </si>
  <si>
    <t>" zárubně"</t>
  </si>
  <si>
    <t>1,1*4</t>
  </si>
  <si>
    <t>128</t>
  </si>
  <si>
    <t>783315101</t>
  </si>
  <si>
    <t>Mezinátěr jednonásobný syntetický standardní zámečnických konstrukcí</t>
  </si>
  <si>
    <t>-1181583381</t>
  </si>
  <si>
    <t>129</t>
  </si>
  <si>
    <t>783317101</t>
  </si>
  <si>
    <t>Krycí jednonásobný syntetický standardní nátěr zámečnických konstrukcí</t>
  </si>
  <si>
    <t>-1318581461</t>
  </si>
  <si>
    <t>130</t>
  </si>
  <si>
    <t>783321100</t>
  </si>
  <si>
    <t>Nátěry syntetické - otopná tělesa, potrubí ÚT</t>
  </si>
  <si>
    <t>129337366</t>
  </si>
  <si>
    <t>784</t>
  </si>
  <si>
    <t>Dokončovací práce - malby</t>
  </si>
  <si>
    <t>131</t>
  </si>
  <si>
    <t>784111001</t>
  </si>
  <si>
    <t>Oprášení (ometení ) podkladu v místnostech výšky do 3,80 m</t>
  </si>
  <si>
    <t>55485777</t>
  </si>
  <si>
    <t>117,38</t>
  </si>
  <si>
    <t>132</t>
  </si>
  <si>
    <t>784121001</t>
  </si>
  <si>
    <t>Oškrabání malby v mísnostech v do 3,80 m</t>
  </si>
  <si>
    <t>-697976447</t>
  </si>
  <si>
    <t>68,96</t>
  </si>
  <si>
    <t>133</t>
  </si>
  <si>
    <t>784121002</t>
  </si>
  <si>
    <t>Oškrabání malby - příplatek za sytý odstín</t>
  </si>
  <si>
    <t>-779594572</t>
  </si>
  <si>
    <t>134</t>
  </si>
  <si>
    <t>784171111</t>
  </si>
  <si>
    <t>Zakrytí vnitřních ploch stěn v místnostech výšky do 3,80 m</t>
  </si>
  <si>
    <t>1931434798</t>
  </si>
  <si>
    <t>2,1*1,55*2</t>
  </si>
  <si>
    <t>135</t>
  </si>
  <si>
    <t>581248431</t>
  </si>
  <si>
    <t>fólie pro malířské potřeby zakrývací</t>
  </si>
  <si>
    <t>-1418744244</t>
  </si>
  <si>
    <t>6,51*1,05 'Přepočtené koeficientem množství</t>
  </si>
  <si>
    <t>136</t>
  </si>
  <si>
    <t>784181121</t>
  </si>
  <si>
    <t>Hloubková jednonásobná penetrace podkladu v místnostech výšky do 3,80 m</t>
  </si>
  <si>
    <t>-554997256</t>
  </si>
  <si>
    <t>15,62+68,96+32,8</t>
  </si>
  <si>
    <t>137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</si>
  <si>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</si>
  <si>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</si>
  <si>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</si>
  <si>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</si>
  <si>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</si>
  <si>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138</t>
  </si>
  <si>
    <t>786624111</t>
  </si>
  <si>
    <t>Montáž lamelové žaluzie do oken zdvojených dřevěných otevíravých, sklápěcích a vyklápěcích</t>
  </si>
  <si>
    <t>1388723360</t>
  </si>
  <si>
    <t>139</t>
  </si>
  <si>
    <t>553462000</t>
  </si>
  <si>
    <t>žaluzie horizontální interiérové</t>
  </si>
  <si>
    <t>-1969626619</t>
  </si>
  <si>
    <t>140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</si>
  <si>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</si>
  <si>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</si>
  <si>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</si>
  <si>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</si>
  <si>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</si>
  <si>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</si>
  <si>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141</t>
  </si>
  <si>
    <t>210 00-01</t>
  </si>
  <si>
    <t>rozvadec RB vcet. jistice a vybavení</t>
  </si>
  <si>
    <t>-1798700207</t>
  </si>
  <si>
    <t>142</t>
  </si>
  <si>
    <t>210 00-03</t>
  </si>
  <si>
    <t>zásuvka TV, SAT, VKV</t>
  </si>
  <si>
    <t>1635137709</t>
  </si>
  <si>
    <t>143</t>
  </si>
  <si>
    <t>210 00-04</t>
  </si>
  <si>
    <t>zvýšení príkonu u PRE z 1x20A na 3x25A /ceníková cena 11000/+ vyřízení</t>
  </si>
  <si>
    <t>-1360633170</t>
  </si>
  <si>
    <t>144</t>
  </si>
  <si>
    <t>210 00-05</t>
  </si>
  <si>
    <t>zkoušky, revize, príprava odberného místa</t>
  </si>
  <si>
    <t>1310970618</t>
  </si>
  <si>
    <t>145</t>
  </si>
  <si>
    <t>210 00-06</t>
  </si>
  <si>
    <t>domovní telefon</t>
  </si>
  <si>
    <t>1604854325</t>
  </si>
  <si>
    <t>146</t>
  </si>
  <si>
    <t>210800105</t>
  </si>
  <si>
    <t>Kabel CYKY 750 V 3x1,5 mm2 uložený pod omítkou vcetne dodávky kabelu 3Cx1,5</t>
  </si>
  <si>
    <t>1869403716</t>
  </si>
  <si>
    <t>147</t>
  </si>
  <si>
    <t>210800106</t>
  </si>
  <si>
    <t>Kabel CYKY 750 V 3x2,5 mm2 uložený pod omítkou vcetne dodávky kabelu 3Cx2,5</t>
  </si>
  <si>
    <t>-25226130</t>
  </si>
  <si>
    <t>148</t>
  </si>
  <si>
    <t>Pol09</t>
  </si>
  <si>
    <t>Kabel CYKY 5Cx2,5</t>
  </si>
  <si>
    <t>1727694971</t>
  </si>
  <si>
    <t>149</t>
  </si>
  <si>
    <t>Pol10</t>
  </si>
  <si>
    <t>Kabel CYKY 3Ax1,5</t>
  </si>
  <si>
    <t>636081818</t>
  </si>
  <si>
    <t>150</t>
  </si>
  <si>
    <t>Pol11</t>
  </si>
  <si>
    <t>Kabel CYKY 2Ax1,5</t>
  </si>
  <si>
    <t>-854373487</t>
  </si>
  <si>
    <t>151</t>
  </si>
  <si>
    <t>Pol12</t>
  </si>
  <si>
    <t>Kabel CYKY 5Cx6</t>
  </si>
  <si>
    <t>1796532567</t>
  </si>
  <si>
    <t>152</t>
  </si>
  <si>
    <t>Pol13</t>
  </si>
  <si>
    <t>Kabel CY6</t>
  </si>
  <si>
    <t>-916074360</t>
  </si>
  <si>
    <t>153</t>
  </si>
  <si>
    <t>Pol14</t>
  </si>
  <si>
    <t>podlahová lišta LP35 s prísluš</t>
  </si>
  <si>
    <t>-529581785</t>
  </si>
  <si>
    <t>154</t>
  </si>
  <si>
    <t>Pol15</t>
  </si>
  <si>
    <t>koax kabel</t>
  </si>
  <si>
    <t>-751572486</t>
  </si>
  <si>
    <t>155</t>
  </si>
  <si>
    <t>Pol16</t>
  </si>
  <si>
    <t>svorkovnice 5pol</t>
  </si>
  <si>
    <t>-1397657433</t>
  </si>
  <si>
    <t>156</t>
  </si>
  <si>
    <t>Pol17</t>
  </si>
  <si>
    <t>seriový prepínac</t>
  </si>
  <si>
    <t>776970459</t>
  </si>
  <si>
    <t>157</t>
  </si>
  <si>
    <t>Pol18</t>
  </si>
  <si>
    <t>Strídavý prepinac</t>
  </si>
  <si>
    <t>-212252784</t>
  </si>
  <si>
    <t>158</t>
  </si>
  <si>
    <t>Pol19</t>
  </si>
  <si>
    <t>prístrojový nosic pro LP35</t>
  </si>
  <si>
    <t>766373486</t>
  </si>
  <si>
    <t>159</t>
  </si>
  <si>
    <t>Pol20</t>
  </si>
  <si>
    <t>1pol vypinac</t>
  </si>
  <si>
    <t>-264304445</t>
  </si>
  <si>
    <t>160</t>
  </si>
  <si>
    <t>Pol21</t>
  </si>
  <si>
    <t>styk. Ovladac</t>
  </si>
  <si>
    <t>-212763284</t>
  </si>
  <si>
    <t>161</t>
  </si>
  <si>
    <t>Pol22</t>
  </si>
  <si>
    <t>zásuvka dvojnásobná</t>
  </si>
  <si>
    <t>-3492296</t>
  </si>
  <si>
    <t>162</t>
  </si>
  <si>
    <t>Pol23</t>
  </si>
  <si>
    <t>jistic 3B25/3</t>
  </si>
  <si>
    <t>260371539</t>
  </si>
  <si>
    <t>163</t>
  </si>
  <si>
    <t>Pol24</t>
  </si>
  <si>
    <t>LK 80x20R1</t>
  </si>
  <si>
    <t>1686789582</t>
  </si>
  <si>
    <t>164</t>
  </si>
  <si>
    <t>Pol25</t>
  </si>
  <si>
    <t>LK 80x28 2ZK</t>
  </si>
  <si>
    <t>-2062903830</t>
  </si>
  <si>
    <t>165</t>
  </si>
  <si>
    <t>Pol26</t>
  </si>
  <si>
    <t>LK 80x28 2R</t>
  </si>
  <si>
    <t>-1978498943</t>
  </si>
  <si>
    <t>166</t>
  </si>
  <si>
    <t>Pol27</t>
  </si>
  <si>
    <t>vícko VLK80 2R</t>
  </si>
  <si>
    <t>-587648586</t>
  </si>
  <si>
    <t>167</t>
  </si>
  <si>
    <t>Pol28</t>
  </si>
  <si>
    <t>svorkovnice S66</t>
  </si>
  <si>
    <t>-1653104734</t>
  </si>
  <si>
    <t>168</t>
  </si>
  <si>
    <t>Pol29</t>
  </si>
  <si>
    <t>LK 80R/3</t>
  </si>
  <si>
    <t>-1065663617</t>
  </si>
  <si>
    <t>169</t>
  </si>
  <si>
    <t>Pol30</t>
  </si>
  <si>
    <t>KU 1903</t>
  </si>
  <si>
    <t>463828385</t>
  </si>
  <si>
    <t>170</t>
  </si>
  <si>
    <t>Pol31</t>
  </si>
  <si>
    <t>KU 1901</t>
  </si>
  <si>
    <t>780870481</t>
  </si>
  <si>
    <t>171</t>
  </si>
  <si>
    <t>Pol32</t>
  </si>
  <si>
    <t>svítidlo kruhové- difuzér opálové sklo, 1x75 W/E27, IP20, D280-300mm, hloubka cca 100 mm, 4000k</t>
  </si>
  <si>
    <t>-1562699448</t>
  </si>
  <si>
    <t>172</t>
  </si>
  <si>
    <t>Pol32-1</t>
  </si>
  <si>
    <t>svítidlo kruhové- difuzér opálové sklo, 1x75 W/E27, IP44/IP64, D280-300mm, hloubka cca 100 mm, 4000k</t>
  </si>
  <si>
    <t>1916753132</t>
  </si>
  <si>
    <t>173</t>
  </si>
  <si>
    <t>Pol32-2</t>
  </si>
  <si>
    <t>nábytkové svítidlo -  1x39W/G5; IP44/IP20, délka 600 mm, hloubka 90 mm, 4000k</t>
  </si>
  <si>
    <t>-910162300</t>
  </si>
  <si>
    <t>174</t>
  </si>
  <si>
    <t>Pol33</t>
  </si>
  <si>
    <t>koupelnové přisazené nástěnné svítidlo - chrom/sklo, 2x40W/E14, IP44/IP64, šířka 300mm, výška 100 mm, 4000k</t>
  </si>
  <si>
    <t>-1194332749</t>
  </si>
  <si>
    <t>175</t>
  </si>
  <si>
    <t>Pol34</t>
  </si>
  <si>
    <t>požární ucpávka - hlavní přívod</t>
  </si>
  <si>
    <t>-389131799</t>
  </si>
  <si>
    <t>176</t>
  </si>
  <si>
    <t>Pol35</t>
  </si>
  <si>
    <t>kontrola a zprovoznení telefonu</t>
  </si>
  <si>
    <t>437419818</t>
  </si>
  <si>
    <t>177</t>
  </si>
  <si>
    <t>Pol36</t>
  </si>
  <si>
    <t>kontrola a zprovoznení TV zásuvek</t>
  </si>
  <si>
    <t>1991981760</t>
  </si>
  <si>
    <t>178</t>
  </si>
  <si>
    <t>Pol37</t>
  </si>
  <si>
    <t>stavební přípomoce - sekání rýh</t>
  </si>
  <si>
    <t>847272595</t>
  </si>
  <si>
    <t>179</t>
  </si>
  <si>
    <t>Pol38</t>
  </si>
  <si>
    <t>stavební přípomoce - zapravení rýh</t>
  </si>
  <si>
    <t>-607050026</t>
  </si>
  <si>
    <t>24-M</t>
  </si>
  <si>
    <t>Montáže vzduchotechnických zařízení</t>
  </si>
  <si>
    <t>180</t>
  </si>
  <si>
    <t>240010212</t>
  </si>
  <si>
    <t>Malý axiální ventilátor s doběhem WC</t>
  </si>
  <si>
    <t>-478800279</t>
  </si>
  <si>
    <t>181</t>
  </si>
  <si>
    <t>240010213</t>
  </si>
  <si>
    <t>Malý axiální ventilátor s doběhem 1x12V - kouplena</t>
  </si>
  <si>
    <t>849475366</t>
  </si>
  <si>
    <t>182</t>
  </si>
  <si>
    <t>240080319</t>
  </si>
  <si>
    <t>Potrubí VZT flexi vč. tepelné izolace</t>
  </si>
  <si>
    <t>712004650</t>
  </si>
  <si>
    <t>183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</si>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</sst>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6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25. 10. 2021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ROUND((SUM(BE137:BE421)),2)</f>
        <v>0</v>
      </c>
      <c r="G31" s="38"/>
      <c r="H31" s="38"/>
      <c r="I31" s="149">
        <v>0.21</v>
      </c>
      <c r="J31" s="148">
        <f>ROUND(((SUM(BE137:BE421))*I31),2)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ROUND((SUM(BF137:BF421)),2)</f>
        <v>0</v>
      </c>
      <c r="G32" s="38"/>
      <c r="H32" s="38"/>
      <c r="I32" s="149">
        <v>0.15</v>
      </c>
      <c r="J32" s="148">
        <f>ROUND(((SUM(BF137:BF421))*I32),2)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ROUND((SUM(BG137:BG421)),2)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ROUND((SUM(BH137:BH421)),2)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ROUND((SUM(BI137:BI421)),2)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6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25. 10. 2021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J211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J213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J251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J269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J287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J297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J302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J318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J344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J354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J371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J376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J417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Žufanova 1098, byt č. 6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1098, Praha 17-Řepy</v>
      </c>
      <c r="G131" s="40"/>
      <c r="H131" s="40"/>
      <c r="I131" s="32" t="s">
        <v>22</v>
      </c>
      <c r="J131" s="79" t="str">
        <f>IF(J10="","",J10)</f>
        <v>25. 10. 2021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P138+P213+P376</f>
        <v>0</v>
      </c>
      <c r="Q137" s="104"/>
      <c r="R137" s="193">
        <f>R138+R213+R376</f>
        <v>4.775357956000001</v>
      </c>
      <c r="S137" s="104"/>
      <c r="T137" s="194">
        <f>T138+T213+T376</f>
        <v>5.8518107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BK138+BK213+BK376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P139+P148+P150+P175+P205+P211</f>
        <v>0</v>
      </c>
      <c r="Q138" s="204"/>
      <c r="R138" s="205">
        <f>R139+R148+R150+R175+R205+R211</f>
        <v>3.459388</v>
      </c>
      <c r="S138" s="204"/>
      <c r="T138" s="206">
        <f>T139+T148+T150+T175+T205+T211</f>
        <v>5.799894999999999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BK139+BK148+BK150+BK175+BK205+BK211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1.0414282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0.9851601999999998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0.08865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0.150705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0.25374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5" customFormat="1" ht="12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pans="1:65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pans="1:65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pans="1:65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SUM(P176:P204)</f>
        <v>0</v>
      </c>
      <c r="Q175" s="204"/>
      <c r="R175" s="205">
        <f>SUM(R176:R204)</f>
        <v>0.001312</v>
      </c>
      <c r="S175" s="204"/>
      <c r="T175" s="206">
        <f>SUM(T176:T204)</f>
        <v>5.799894999999999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SUM(BK176:BK204)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pans="1:65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0.081125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33.55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28.13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pans="1:65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pans="1:65" s="2" customFormat="1" ht="24.15" customHeight="1">
      <c r="A194" s="38"/>
      <c r="B194" s="39"/>
      <c r="C194" s="212" t="s">
        <v>275</v>
      </c>
      <c r="D194" s="212" t="s">
        <v>132</v>
      </c>
      <c r="E194" s="213" t="s">
        <v>276</v>
      </c>
      <c r="F194" s="214" t="s">
        <v>277</v>
      </c>
      <c r="G194" s="215" t="s">
        <v>141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278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279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pans="1:65" s="2" customFormat="1" ht="37.8" customHeight="1">
      <c r="A196" s="38"/>
      <c r="B196" s="39"/>
      <c r="C196" s="212" t="s">
        <v>280</v>
      </c>
      <c r="D196" s="212" t="s">
        <v>132</v>
      </c>
      <c r="E196" s="213" t="s">
        <v>281</v>
      </c>
      <c r="F196" s="214" t="s">
        <v>282</v>
      </c>
      <c r="G196" s="215" t="s">
        <v>283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136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136</v>
      </c>
      <c r="BM196" s="224" t="s">
        <v>284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285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1.75" customHeight="1">
      <c r="A198" s="38"/>
      <c r="B198" s="39"/>
      <c r="C198" s="212" t="s">
        <v>286</v>
      </c>
      <c r="D198" s="212" t="s">
        <v>132</v>
      </c>
      <c r="E198" s="213" t="s">
        <v>287</v>
      </c>
      <c r="F198" s="214" t="s">
        <v>288</v>
      </c>
      <c r="G198" s="215" t="s">
        <v>141</v>
      </c>
      <c r="H198" s="216">
        <v>4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0.076</v>
      </c>
      <c r="T198" s="223">
        <f>S198*H198</f>
        <v>0.304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289</v>
      </c>
    </row>
    <row r="199" spans="1:51" s="13" customFormat="1" ht="12">
      <c r="A199" s="13"/>
      <c r="B199" s="226"/>
      <c r="C199" s="227"/>
      <c r="D199" s="228" t="s">
        <v>143</v>
      </c>
      <c r="E199" s="229" t="s">
        <v>1</v>
      </c>
      <c r="F199" s="230" t="s">
        <v>290</v>
      </c>
      <c r="G199" s="227"/>
      <c r="H199" s="231">
        <v>4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81</v>
      </c>
      <c r="AY199" s="237" t="s">
        <v>129</v>
      </c>
    </row>
    <row r="200" spans="1:65" s="2" customFormat="1" ht="24.15" customHeight="1">
      <c r="A200" s="38"/>
      <c r="B200" s="39"/>
      <c r="C200" s="212" t="s">
        <v>291</v>
      </c>
      <c r="D200" s="212" t="s">
        <v>132</v>
      </c>
      <c r="E200" s="213" t="s">
        <v>292</v>
      </c>
      <c r="F200" s="214" t="s">
        <v>293</v>
      </c>
      <c r="G200" s="215" t="s">
        <v>135</v>
      </c>
      <c r="H200" s="216">
        <v>2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0.0881</v>
      </c>
      <c r="T200" s="223">
        <f>S200*H200</f>
        <v>0.1762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136</v>
      </c>
      <c r="AT200" s="224" t="s">
        <v>132</v>
      </c>
      <c r="AU200" s="224" t="s">
        <v>137</v>
      </c>
      <c r="AY200" s="17" t="s">
        <v>129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137</v>
      </c>
      <c r="BK200" s="225">
        <f>ROUND(I200*H200,2)</f>
        <v>0</v>
      </c>
      <c r="BL200" s="17" t="s">
        <v>136</v>
      </c>
      <c r="BM200" s="224" t="s">
        <v>294</v>
      </c>
    </row>
    <row r="201" spans="1:65" s="2" customFormat="1" ht="16.5" customHeight="1">
      <c r="A201" s="38"/>
      <c r="B201" s="39"/>
      <c r="C201" s="212" t="s">
        <v>295</v>
      </c>
      <c r="D201" s="212" t="s">
        <v>132</v>
      </c>
      <c r="E201" s="213" t="s">
        <v>296</v>
      </c>
      <c r="F201" s="214" t="s">
        <v>297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pans="1:65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298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pans="1:65" s="2" customFormat="1" ht="24.1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141</v>
      </c>
      <c r="H203" s="216">
        <v>1.08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0.068</v>
      </c>
      <c r="T203" s="223">
        <f>S203*H203</f>
        <v>0.07344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pans="1:51" s="13" customFormat="1" ht="12">
      <c r="A204" s="13"/>
      <c r="B204" s="226"/>
      <c r="C204" s="227"/>
      <c r="D204" s="228" t="s">
        <v>143</v>
      </c>
      <c r="E204" s="229" t="s">
        <v>1</v>
      </c>
      <c r="F204" s="230" t="s">
        <v>308</v>
      </c>
      <c r="G204" s="227"/>
      <c r="H204" s="231">
        <v>1.08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143</v>
      </c>
      <c r="AU204" s="237" t="s">
        <v>137</v>
      </c>
      <c r="AV204" s="13" t="s">
        <v>137</v>
      </c>
      <c r="AW204" s="13" t="s">
        <v>32</v>
      </c>
      <c r="AX204" s="13" t="s">
        <v>81</v>
      </c>
      <c r="AY204" s="237" t="s">
        <v>129</v>
      </c>
    </row>
    <row r="205" spans="1:63" s="12" customFormat="1" ht="22.8" customHeight="1">
      <c r="A205" s="12"/>
      <c r="B205" s="196"/>
      <c r="C205" s="197"/>
      <c r="D205" s="198" t="s">
        <v>75</v>
      </c>
      <c r="E205" s="210" t="s">
        <v>309</v>
      </c>
      <c r="F205" s="210" t="s">
        <v>310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SUM(P206:P210)</f>
        <v>0</v>
      </c>
      <c r="Q205" s="204"/>
      <c r="R205" s="205">
        <f>SUM(R206:R210)</f>
        <v>0</v>
      </c>
      <c r="S205" s="204"/>
      <c r="T205" s="206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81</v>
      </c>
      <c r="AT205" s="208" t="s">
        <v>75</v>
      </c>
      <c r="AU205" s="208" t="s">
        <v>81</v>
      </c>
      <c r="AY205" s="207" t="s">
        <v>129</v>
      </c>
      <c r="BK205" s="209">
        <f>SUM(BK206:BK210)</f>
        <v>0</v>
      </c>
    </row>
    <row r="206" spans="1:65" s="2" customFormat="1" ht="24.15" customHeight="1">
      <c r="A206" s="38"/>
      <c r="B206" s="39"/>
      <c r="C206" s="212" t="s">
        <v>311</v>
      </c>
      <c r="D206" s="212" t="s">
        <v>132</v>
      </c>
      <c r="E206" s="213" t="s">
        <v>312</v>
      </c>
      <c r="F206" s="214" t="s">
        <v>313</v>
      </c>
      <c r="G206" s="215" t="s">
        <v>314</v>
      </c>
      <c r="H206" s="216">
        <v>5.852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315</v>
      </c>
    </row>
    <row r="207" spans="1:65" s="2" customFormat="1" ht="24.15" customHeight="1">
      <c r="A207" s="38"/>
      <c r="B207" s="39"/>
      <c r="C207" s="212" t="s">
        <v>316</v>
      </c>
      <c r="D207" s="212" t="s">
        <v>132</v>
      </c>
      <c r="E207" s="213" t="s">
        <v>317</v>
      </c>
      <c r="F207" s="214" t="s">
        <v>318</v>
      </c>
      <c r="G207" s="215" t="s">
        <v>314</v>
      </c>
      <c r="H207" s="216">
        <v>5.852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319</v>
      </c>
    </row>
    <row r="208" spans="1:65" s="2" customFormat="1" ht="24.15" customHeight="1">
      <c r="A208" s="38"/>
      <c r="B208" s="39"/>
      <c r="C208" s="212" t="s">
        <v>320</v>
      </c>
      <c r="D208" s="212" t="s">
        <v>132</v>
      </c>
      <c r="E208" s="213" t="s">
        <v>321</v>
      </c>
      <c r="F208" s="214" t="s">
        <v>322</v>
      </c>
      <c r="G208" s="215" t="s">
        <v>314</v>
      </c>
      <c r="H208" s="216">
        <v>58.52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323</v>
      </c>
    </row>
    <row r="209" spans="1:51" s="13" customFormat="1" ht="12">
      <c r="A209" s="13"/>
      <c r="B209" s="226"/>
      <c r="C209" s="227"/>
      <c r="D209" s="228" t="s">
        <v>143</v>
      </c>
      <c r="E209" s="227"/>
      <c r="F209" s="230" t="s">
        <v>324</v>
      </c>
      <c r="G209" s="227"/>
      <c r="H209" s="231">
        <v>58.52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143</v>
      </c>
      <c r="AU209" s="237" t="s">
        <v>137</v>
      </c>
      <c r="AV209" s="13" t="s">
        <v>137</v>
      </c>
      <c r="AW209" s="13" t="s">
        <v>4</v>
      </c>
      <c r="AX209" s="13" t="s">
        <v>81</v>
      </c>
      <c r="AY209" s="237" t="s">
        <v>129</v>
      </c>
    </row>
    <row r="210" spans="1:65" s="2" customFormat="1" ht="24.15" customHeight="1">
      <c r="A210" s="38"/>
      <c r="B210" s="39"/>
      <c r="C210" s="212" t="s">
        <v>325</v>
      </c>
      <c r="D210" s="212" t="s">
        <v>132</v>
      </c>
      <c r="E210" s="213" t="s">
        <v>326</v>
      </c>
      <c r="F210" s="214" t="s">
        <v>327</v>
      </c>
      <c r="G210" s="215" t="s">
        <v>314</v>
      </c>
      <c r="H210" s="216">
        <v>5.852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136</v>
      </c>
      <c r="AT210" s="224" t="s">
        <v>132</v>
      </c>
      <c r="AU210" s="224" t="s">
        <v>137</v>
      </c>
      <c r="AY210" s="17" t="s">
        <v>129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137</v>
      </c>
      <c r="BK210" s="225">
        <f>ROUND(I210*H210,2)</f>
        <v>0</v>
      </c>
      <c r="BL210" s="17" t="s">
        <v>136</v>
      </c>
      <c r="BM210" s="224" t="s">
        <v>328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329</v>
      </c>
      <c r="F211" s="210" t="s">
        <v>310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P212</f>
        <v>0</v>
      </c>
      <c r="Q211" s="204"/>
      <c r="R211" s="205">
        <f>R212</f>
        <v>0</v>
      </c>
      <c r="S211" s="204"/>
      <c r="T211" s="206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129</v>
      </c>
      <c r="BK211" s="209">
        <f>BK212</f>
        <v>0</v>
      </c>
    </row>
    <row r="212" spans="1:65" s="2" customFormat="1" ht="16.5" customHeight="1">
      <c r="A212" s="38"/>
      <c r="B212" s="39"/>
      <c r="C212" s="212" t="s">
        <v>330</v>
      </c>
      <c r="D212" s="212" t="s">
        <v>132</v>
      </c>
      <c r="E212" s="213" t="s">
        <v>331</v>
      </c>
      <c r="F212" s="214" t="s">
        <v>332</v>
      </c>
      <c r="G212" s="215" t="s">
        <v>314</v>
      </c>
      <c r="H212" s="216">
        <v>3.461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333</v>
      </c>
    </row>
    <row r="213" spans="1:63" s="12" customFormat="1" ht="25.9" customHeight="1">
      <c r="A213" s="12"/>
      <c r="B213" s="196"/>
      <c r="C213" s="197"/>
      <c r="D213" s="198" t="s">
        <v>75</v>
      </c>
      <c r="E213" s="199" t="s">
        <v>334</v>
      </c>
      <c r="F213" s="199" t="s">
        <v>335</v>
      </c>
      <c r="G213" s="197"/>
      <c r="H213" s="197"/>
      <c r="I213" s="200"/>
      <c r="J213" s="201">
        <f>BK213</f>
        <v>0</v>
      </c>
      <c r="K213" s="197"/>
      <c r="L213" s="202"/>
      <c r="M213" s="203"/>
      <c r="N213" s="204"/>
      <c r="O213" s="204"/>
      <c r="P213" s="205">
        <f>P214+P224+P230+P241+P251+P269+P276+P287+P297+P302+P318+P344+P354+P371</f>
        <v>0</v>
      </c>
      <c r="Q213" s="204"/>
      <c r="R213" s="205">
        <f>R214+R224+R230+R241+R251+R269+R276+R287+R297+R302+R318+R344+R354+R371</f>
        <v>1.3159699560000004</v>
      </c>
      <c r="S213" s="204"/>
      <c r="T213" s="206">
        <f>T214+T224+T230+T241+T251+T269+T276+T287+T297+T302+T318+T344+T354+T371</f>
        <v>0.051915699999999995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137</v>
      </c>
      <c r="AT213" s="208" t="s">
        <v>75</v>
      </c>
      <c r="AU213" s="208" t="s">
        <v>76</v>
      </c>
      <c r="AY213" s="207" t="s">
        <v>129</v>
      </c>
      <c r="BK213" s="209">
        <f>BK214+BK224+BK230+BK241+BK251+BK269+BK276+BK287+BK297+BK302+BK318+BK344+BK354+BK371</f>
        <v>0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336</v>
      </c>
      <c r="F214" s="210" t="s">
        <v>337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SUM(P215:P223)</f>
        <v>0</v>
      </c>
      <c r="Q214" s="204"/>
      <c r="R214" s="205">
        <f>SUM(R215:R223)</f>
        <v>0.08649899999999999</v>
      </c>
      <c r="S214" s="204"/>
      <c r="T214" s="206">
        <f>SUM(T215:T223)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137</v>
      </c>
      <c r="AT214" s="208" t="s">
        <v>75</v>
      </c>
      <c r="AU214" s="208" t="s">
        <v>81</v>
      </c>
      <c r="AY214" s="207" t="s">
        <v>129</v>
      </c>
      <c r="BK214" s="209">
        <f>SUM(BK215:BK223)</f>
        <v>0</v>
      </c>
    </row>
    <row r="215" spans="1:65" s="2" customFormat="1" ht="16.5" customHeight="1">
      <c r="A215" s="38"/>
      <c r="B215" s="39"/>
      <c r="C215" s="212" t="s">
        <v>338</v>
      </c>
      <c r="D215" s="212" t="s">
        <v>132</v>
      </c>
      <c r="E215" s="213" t="s">
        <v>339</v>
      </c>
      <c r="F215" s="214" t="s">
        <v>340</v>
      </c>
      <c r="G215" s="215" t="s">
        <v>141</v>
      </c>
      <c r="H215" s="216">
        <v>3.25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0.0045</v>
      </c>
      <c r="R215" s="222">
        <f>Q215*H215</f>
        <v>0.014624999999999999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210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210</v>
      </c>
      <c r="BM215" s="224" t="s">
        <v>341</v>
      </c>
    </row>
    <row r="216" spans="1:51" s="13" customFormat="1" ht="12">
      <c r="A216" s="13"/>
      <c r="B216" s="226"/>
      <c r="C216" s="227"/>
      <c r="D216" s="228" t="s">
        <v>143</v>
      </c>
      <c r="E216" s="229" t="s">
        <v>1</v>
      </c>
      <c r="F216" s="230" t="s">
        <v>170</v>
      </c>
      <c r="G216" s="227"/>
      <c r="H216" s="231">
        <v>3.25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143</v>
      </c>
      <c r="AU216" s="237" t="s">
        <v>137</v>
      </c>
      <c r="AV216" s="13" t="s">
        <v>137</v>
      </c>
      <c r="AW216" s="13" t="s">
        <v>32</v>
      </c>
      <c r="AX216" s="13" t="s">
        <v>81</v>
      </c>
      <c r="AY216" s="237" t="s">
        <v>129</v>
      </c>
    </row>
    <row r="217" spans="1:65" s="2" customFormat="1" ht="16.5" customHeight="1">
      <c r="A217" s="38"/>
      <c r="B217" s="39"/>
      <c r="C217" s="212" t="s">
        <v>342</v>
      </c>
      <c r="D217" s="212" t="s">
        <v>132</v>
      </c>
      <c r="E217" s="213" t="s">
        <v>343</v>
      </c>
      <c r="F217" s="214" t="s">
        <v>344</v>
      </c>
      <c r="G217" s="215" t="s">
        <v>141</v>
      </c>
      <c r="H217" s="216">
        <v>7.072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0.0045</v>
      </c>
      <c r="R217" s="222">
        <f>Q217*H217</f>
        <v>0.031824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210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210</v>
      </c>
      <c r="BM217" s="224" t="s">
        <v>345</v>
      </c>
    </row>
    <row r="218" spans="1:51" s="13" customFormat="1" ht="12">
      <c r="A218" s="13"/>
      <c r="B218" s="226"/>
      <c r="C218" s="227"/>
      <c r="D218" s="228" t="s">
        <v>143</v>
      </c>
      <c r="E218" s="229" t="s">
        <v>1</v>
      </c>
      <c r="F218" s="230" t="s">
        <v>346</v>
      </c>
      <c r="G218" s="227"/>
      <c r="H218" s="231">
        <v>4.42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143</v>
      </c>
      <c r="AU218" s="237" t="s">
        <v>137</v>
      </c>
      <c r="AV218" s="13" t="s">
        <v>137</v>
      </c>
      <c r="AW218" s="13" t="s">
        <v>32</v>
      </c>
      <c r="AX218" s="13" t="s">
        <v>76</v>
      </c>
      <c r="AY218" s="237" t="s">
        <v>129</v>
      </c>
    </row>
    <row r="219" spans="1:51" s="13" customFormat="1" ht="12">
      <c r="A219" s="13"/>
      <c r="B219" s="226"/>
      <c r="C219" s="227"/>
      <c r="D219" s="228" t="s">
        <v>143</v>
      </c>
      <c r="E219" s="229" t="s">
        <v>1</v>
      </c>
      <c r="F219" s="230" t="s">
        <v>347</v>
      </c>
      <c r="G219" s="227"/>
      <c r="H219" s="231">
        <v>2.652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32</v>
      </c>
      <c r="AX219" s="13" t="s">
        <v>76</v>
      </c>
      <c r="AY219" s="237" t="s">
        <v>129</v>
      </c>
    </row>
    <row r="220" spans="1:51" s="15" customFormat="1" ht="12">
      <c r="A220" s="15"/>
      <c r="B220" s="248"/>
      <c r="C220" s="249"/>
      <c r="D220" s="228" t="s">
        <v>143</v>
      </c>
      <c r="E220" s="250" t="s">
        <v>1</v>
      </c>
      <c r="F220" s="251" t="s">
        <v>181</v>
      </c>
      <c r="G220" s="249"/>
      <c r="H220" s="252">
        <v>7.072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8" t="s">
        <v>143</v>
      </c>
      <c r="AU220" s="258" t="s">
        <v>137</v>
      </c>
      <c r="AV220" s="15" t="s">
        <v>136</v>
      </c>
      <c r="AW220" s="15" t="s">
        <v>32</v>
      </c>
      <c r="AX220" s="15" t="s">
        <v>81</v>
      </c>
      <c r="AY220" s="258" t="s">
        <v>129</v>
      </c>
    </row>
    <row r="221" spans="1:65" s="2" customFormat="1" ht="16.5" customHeight="1">
      <c r="A221" s="38"/>
      <c r="B221" s="39"/>
      <c r="C221" s="212" t="s">
        <v>348</v>
      </c>
      <c r="D221" s="212" t="s">
        <v>132</v>
      </c>
      <c r="E221" s="213" t="s">
        <v>349</v>
      </c>
      <c r="F221" s="214" t="s">
        <v>350</v>
      </c>
      <c r="G221" s="215" t="s">
        <v>147</v>
      </c>
      <c r="H221" s="216">
        <v>8.9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0.0045</v>
      </c>
      <c r="R221" s="222">
        <f>Q221*H221</f>
        <v>0.040049999999999995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210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210</v>
      </c>
      <c r="BM221" s="224" t="s">
        <v>351</v>
      </c>
    </row>
    <row r="222" spans="1:51" s="13" customFormat="1" ht="12">
      <c r="A222" s="13"/>
      <c r="B222" s="226"/>
      <c r="C222" s="227"/>
      <c r="D222" s="228" t="s">
        <v>143</v>
      </c>
      <c r="E222" s="229" t="s">
        <v>1</v>
      </c>
      <c r="F222" s="230" t="s">
        <v>352</v>
      </c>
      <c r="G222" s="227"/>
      <c r="H222" s="231">
        <v>8.9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143</v>
      </c>
      <c r="AU222" s="237" t="s">
        <v>137</v>
      </c>
      <c r="AV222" s="13" t="s">
        <v>137</v>
      </c>
      <c r="AW222" s="13" t="s">
        <v>32</v>
      </c>
      <c r="AX222" s="13" t="s">
        <v>81</v>
      </c>
      <c r="AY222" s="237" t="s">
        <v>129</v>
      </c>
    </row>
    <row r="223" spans="1:65" s="2" customFormat="1" ht="24.15" customHeight="1">
      <c r="A223" s="38"/>
      <c r="B223" s="39"/>
      <c r="C223" s="212" t="s">
        <v>353</v>
      </c>
      <c r="D223" s="212" t="s">
        <v>132</v>
      </c>
      <c r="E223" s="213" t="s">
        <v>354</v>
      </c>
      <c r="F223" s="214" t="s">
        <v>355</v>
      </c>
      <c r="G223" s="215" t="s">
        <v>314</v>
      </c>
      <c r="H223" s="216">
        <v>0.086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210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210</v>
      </c>
      <c r="BM223" s="224" t="s">
        <v>356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357</v>
      </c>
      <c r="F224" s="210" t="s">
        <v>358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SUM(P225:P229)</f>
        <v>0</v>
      </c>
      <c r="Q224" s="204"/>
      <c r="R224" s="205">
        <f>SUM(R225:R229)</f>
        <v>0.00663</v>
      </c>
      <c r="S224" s="204"/>
      <c r="T224" s="206">
        <f>SUM(T225:T229)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137</v>
      </c>
      <c r="AT224" s="208" t="s">
        <v>75</v>
      </c>
      <c r="AU224" s="208" t="s">
        <v>81</v>
      </c>
      <c r="AY224" s="207" t="s">
        <v>129</v>
      </c>
      <c r="BK224" s="209">
        <f>SUM(BK225:BK229)</f>
        <v>0</v>
      </c>
    </row>
    <row r="225" spans="1:65" s="2" customFormat="1" ht="24.15" customHeight="1">
      <c r="A225" s="38"/>
      <c r="B225" s="39"/>
      <c r="C225" s="212" t="s">
        <v>359</v>
      </c>
      <c r="D225" s="212" t="s">
        <v>132</v>
      </c>
      <c r="E225" s="213" t="s">
        <v>360</v>
      </c>
      <c r="F225" s="214" t="s">
        <v>361</v>
      </c>
      <c r="G225" s="215" t="s">
        <v>141</v>
      </c>
      <c r="H225" s="216">
        <v>3.25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210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210</v>
      </c>
      <c r="BM225" s="224" t="s">
        <v>362</v>
      </c>
    </row>
    <row r="226" spans="1:65" s="2" customFormat="1" ht="16.5" customHeight="1">
      <c r="A226" s="38"/>
      <c r="B226" s="39"/>
      <c r="C226" s="259" t="s">
        <v>363</v>
      </c>
      <c r="D226" s="259" t="s">
        <v>203</v>
      </c>
      <c r="E226" s="260" t="s">
        <v>364</v>
      </c>
      <c r="F226" s="261" t="s">
        <v>365</v>
      </c>
      <c r="G226" s="262" t="s">
        <v>141</v>
      </c>
      <c r="H226" s="263">
        <v>3.315</v>
      </c>
      <c r="I226" s="264"/>
      <c r="J226" s="265">
        <f>ROUND(I226*H226,2)</f>
        <v>0</v>
      </c>
      <c r="K226" s="266"/>
      <c r="L226" s="267"/>
      <c r="M226" s="268" t="s">
        <v>1</v>
      </c>
      <c r="N226" s="269" t="s">
        <v>42</v>
      </c>
      <c r="O226" s="91"/>
      <c r="P226" s="222">
        <f>O226*H226</f>
        <v>0</v>
      </c>
      <c r="Q226" s="222">
        <v>0.002</v>
      </c>
      <c r="R226" s="222">
        <f>Q226*H226</f>
        <v>0.00663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280</v>
      </c>
      <c r="AT226" s="224" t="s">
        <v>203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210</v>
      </c>
      <c r="BM226" s="224" t="s">
        <v>366</v>
      </c>
    </row>
    <row r="227" spans="1:51" s="13" customFormat="1" ht="12">
      <c r="A227" s="13"/>
      <c r="B227" s="226"/>
      <c r="C227" s="227"/>
      <c r="D227" s="228" t="s">
        <v>143</v>
      </c>
      <c r="E227" s="227"/>
      <c r="F227" s="230" t="s">
        <v>367</v>
      </c>
      <c r="G227" s="227"/>
      <c r="H227" s="231">
        <v>3.315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143</v>
      </c>
      <c r="AU227" s="237" t="s">
        <v>137</v>
      </c>
      <c r="AV227" s="13" t="s">
        <v>137</v>
      </c>
      <c r="AW227" s="13" t="s">
        <v>4</v>
      </c>
      <c r="AX227" s="13" t="s">
        <v>81</v>
      </c>
      <c r="AY227" s="237" t="s">
        <v>129</v>
      </c>
    </row>
    <row r="228" spans="1:65" s="2" customFormat="1" ht="16.5" customHeight="1">
      <c r="A228" s="38"/>
      <c r="B228" s="39"/>
      <c r="C228" s="212" t="s">
        <v>368</v>
      </c>
      <c r="D228" s="212" t="s">
        <v>132</v>
      </c>
      <c r="E228" s="213" t="s">
        <v>369</v>
      </c>
      <c r="F228" s="214" t="s">
        <v>370</v>
      </c>
      <c r="G228" s="215" t="s">
        <v>298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210</v>
      </c>
      <c r="AT228" s="224" t="s">
        <v>132</v>
      </c>
      <c r="AU228" s="224" t="s">
        <v>137</v>
      </c>
      <c r="AY228" s="17" t="s">
        <v>129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137</v>
      </c>
      <c r="BK228" s="225">
        <f>ROUND(I228*H228,2)</f>
        <v>0</v>
      </c>
      <c r="BL228" s="17" t="s">
        <v>210</v>
      </c>
      <c r="BM228" s="224" t="s">
        <v>371</v>
      </c>
    </row>
    <row r="229" spans="1:65" s="2" customFormat="1" ht="24.1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314</v>
      </c>
      <c r="H229" s="216">
        <v>0.007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pans="1:63" s="12" customFormat="1" ht="22.8" customHeight="1">
      <c r="A230" s="12"/>
      <c r="B230" s="196"/>
      <c r="C230" s="197"/>
      <c r="D230" s="198" t="s">
        <v>75</v>
      </c>
      <c r="E230" s="210" t="s">
        <v>376</v>
      </c>
      <c r="F230" s="210" t="s">
        <v>377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SUM(P231:P240)</f>
        <v>0</v>
      </c>
      <c r="Q230" s="204"/>
      <c r="R230" s="205">
        <f>SUM(R231:R240)</f>
        <v>0.003484</v>
      </c>
      <c r="S230" s="204"/>
      <c r="T230" s="206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137</v>
      </c>
      <c r="AT230" s="208" t="s">
        <v>75</v>
      </c>
      <c r="AU230" s="208" t="s">
        <v>81</v>
      </c>
      <c r="AY230" s="207" t="s">
        <v>129</v>
      </c>
      <c r="BK230" s="209">
        <f>SUM(BK231:BK240)</f>
        <v>0</v>
      </c>
    </row>
    <row r="231" spans="1:65" s="2" customFormat="1" ht="21.75" customHeight="1">
      <c r="A231" s="38"/>
      <c r="B231" s="39"/>
      <c r="C231" s="212" t="s">
        <v>378</v>
      </c>
      <c r="D231" s="212" t="s">
        <v>132</v>
      </c>
      <c r="E231" s="213" t="s">
        <v>379</v>
      </c>
      <c r="F231" s="214" t="s">
        <v>380</v>
      </c>
      <c r="G231" s="215" t="s">
        <v>147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0.00126</v>
      </c>
      <c r="R231" s="222">
        <f>Q231*H231</f>
        <v>0.00126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136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136</v>
      </c>
      <c r="BM231" s="224" t="s">
        <v>381</v>
      </c>
    </row>
    <row r="232" spans="1:65" s="2" customFormat="1" ht="21.75" customHeight="1">
      <c r="A232" s="38"/>
      <c r="B232" s="39"/>
      <c r="C232" s="212" t="s">
        <v>382</v>
      </c>
      <c r="D232" s="212" t="s">
        <v>132</v>
      </c>
      <c r="E232" s="213" t="s">
        <v>383</v>
      </c>
      <c r="F232" s="214" t="s">
        <v>384</v>
      </c>
      <c r="G232" s="215" t="s">
        <v>147</v>
      </c>
      <c r="H232" s="216">
        <v>1.1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0.00029</v>
      </c>
      <c r="R232" s="222">
        <f>Q232*H232</f>
        <v>0.000319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210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210</v>
      </c>
      <c r="BM232" s="224" t="s">
        <v>385</v>
      </c>
    </row>
    <row r="233" spans="1:65" s="2" customFormat="1" ht="21.75" customHeight="1">
      <c r="A233" s="38"/>
      <c r="B233" s="39"/>
      <c r="C233" s="212" t="s">
        <v>386</v>
      </c>
      <c r="D233" s="212" t="s">
        <v>132</v>
      </c>
      <c r="E233" s="213" t="s">
        <v>387</v>
      </c>
      <c r="F233" s="214" t="s">
        <v>388</v>
      </c>
      <c r="G233" s="215" t="s">
        <v>147</v>
      </c>
      <c r="H233" s="216">
        <v>3.5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0.00035</v>
      </c>
      <c r="R233" s="222">
        <f>Q233*H233</f>
        <v>0.001225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389</v>
      </c>
    </row>
    <row r="234" spans="1:65" s="2" customFormat="1" ht="16.5" customHeight="1">
      <c r="A234" s="38"/>
      <c r="B234" s="39"/>
      <c r="C234" s="212" t="s">
        <v>390</v>
      </c>
      <c r="D234" s="212" t="s">
        <v>132</v>
      </c>
      <c r="E234" s="213" t="s">
        <v>391</v>
      </c>
      <c r="F234" s="214" t="s">
        <v>392</v>
      </c>
      <c r="G234" s="215" t="s">
        <v>135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</v>
      </c>
      <c r="R234" s="222">
        <f>Q234*H234</f>
        <v>0.00034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393</v>
      </c>
    </row>
    <row r="235" spans="1:65" s="2" customFormat="1" ht="16.5" customHeight="1">
      <c r="A235" s="38"/>
      <c r="B235" s="39"/>
      <c r="C235" s="212" t="s">
        <v>394</v>
      </c>
      <c r="D235" s="212" t="s">
        <v>132</v>
      </c>
      <c r="E235" s="213" t="s">
        <v>395</v>
      </c>
      <c r="F235" s="214" t="s">
        <v>396</v>
      </c>
      <c r="G235" s="215" t="s">
        <v>135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</v>
      </c>
      <c r="R235" s="222">
        <f>Q235*H235</f>
        <v>0.00034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397</v>
      </c>
    </row>
    <row r="236" spans="1:65" s="2" customFormat="1" ht="21.75" customHeight="1">
      <c r="A236" s="38"/>
      <c r="B236" s="39"/>
      <c r="C236" s="212" t="s">
        <v>398</v>
      </c>
      <c r="D236" s="212" t="s">
        <v>132</v>
      </c>
      <c r="E236" s="213" t="s">
        <v>399</v>
      </c>
      <c r="F236" s="214" t="s">
        <v>400</v>
      </c>
      <c r="G236" s="215" t="s">
        <v>147</v>
      </c>
      <c r="H236" s="216">
        <v>5.6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401</v>
      </c>
    </row>
    <row r="237" spans="1:51" s="13" customFormat="1" ht="12">
      <c r="A237" s="13"/>
      <c r="B237" s="226"/>
      <c r="C237" s="227"/>
      <c r="D237" s="228" t="s">
        <v>143</v>
      </c>
      <c r="E237" s="229" t="s">
        <v>1</v>
      </c>
      <c r="F237" s="230" t="s">
        <v>402</v>
      </c>
      <c r="G237" s="227"/>
      <c r="H237" s="231">
        <v>5.6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143</v>
      </c>
      <c r="AU237" s="237" t="s">
        <v>137</v>
      </c>
      <c r="AV237" s="13" t="s">
        <v>137</v>
      </c>
      <c r="AW237" s="13" t="s">
        <v>32</v>
      </c>
      <c r="AX237" s="13" t="s">
        <v>81</v>
      </c>
      <c r="AY237" s="237" t="s">
        <v>129</v>
      </c>
    </row>
    <row r="238" spans="1:65" s="2" customFormat="1" ht="16.5" customHeight="1">
      <c r="A238" s="38"/>
      <c r="B238" s="39"/>
      <c r="C238" s="212" t="s">
        <v>403</v>
      </c>
      <c r="D238" s="212" t="s">
        <v>132</v>
      </c>
      <c r="E238" s="213" t="s">
        <v>404</v>
      </c>
      <c r="F238" s="214" t="s">
        <v>405</v>
      </c>
      <c r="G238" s="215" t="s">
        <v>298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210</v>
      </c>
      <c r="BM238" s="224" t="s">
        <v>406</v>
      </c>
    </row>
    <row r="239" spans="1:65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298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pans="1:65" s="2" customFormat="1" ht="24.1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314</v>
      </c>
      <c r="H240" s="216">
        <v>0.002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pans="1:63" s="12" customFormat="1" ht="22.8" customHeight="1">
      <c r="A241" s="12"/>
      <c r="B241" s="196"/>
      <c r="C241" s="197"/>
      <c r="D241" s="198" t="s">
        <v>75</v>
      </c>
      <c r="E241" s="210" t="s">
        <v>415</v>
      </c>
      <c r="F241" s="210" t="s">
        <v>416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SUM(P242:P250)</f>
        <v>0</v>
      </c>
      <c r="Q241" s="204"/>
      <c r="R241" s="205">
        <f>SUM(R242:R250)</f>
        <v>0.00966</v>
      </c>
      <c r="S241" s="204"/>
      <c r="T241" s="206">
        <f>SUM(T242:T250)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137</v>
      </c>
      <c r="AT241" s="208" t="s">
        <v>75</v>
      </c>
      <c r="AU241" s="208" t="s">
        <v>81</v>
      </c>
      <c r="AY241" s="207" t="s">
        <v>129</v>
      </c>
      <c r="BK241" s="209">
        <f>SUM(BK242:BK250)</f>
        <v>0</v>
      </c>
    </row>
    <row r="242" spans="1:65" s="2" customFormat="1" ht="24.15" customHeight="1">
      <c r="A242" s="38"/>
      <c r="B242" s="39"/>
      <c r="C242" s="212" t="s">
        <v>417</v>
      </c>
      <c r="D242" s="212" t="s">
        <v>132</v>
      </c>
      <c r="E242" s="213" t="s">
        <v>418</v>
      </c>
      <c r="F242" s="214" t="s">
        <v>419</v>
      </c>
      <c r="G242" s="215" t="s">
        <v>147</v>
      </c>
      <c r="H242" s="216">
        <v>9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0.0004</v>
      </c>
      <c r="R242" s="222">
        <f>Q242*H242</f>
        <v>0.0036000000000000003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210</v>
      </c>
      <c r="BM242" s="224" t="s">
        <v>420</v>
      </c>
    </row>
    <row r="243" spans="1:65" s="2" customFormat="1" ht="33" customHeight="1">
      <c r="A243" s="38"/>
      <c r="B243" s="39"/>
      <c r="C243" s="212" t="s">
        <v>421</v>
      </c>
      <c r="D243" s="212" t="s">
        <v>132</v>
      </c>
      <c r="E243" s="213" t="s">
        <v>422</v>
      </c>
      <c r="F243" s="214" t="s">
        <v>423</v>
      </c>
      <c r="G243" s="215" t="s">
        <v>147</v>
      </c>
      <c r="H243" s="216">
        <v>4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5E-05</v>
      </c>
      <c r="R243" s="222">
        <f>Q243*H243</f>
        <v>0.0002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424</v>
      </c>
    </row>
    <row r="244" spans="1:65" s="2" customFormat="1" ht="33" customHeight="1">
      <c r="A244" s="38"/>
      <c r="B244" s="39"/>
      <c r="C244" s="212" t="s">
        <v>425</v>
      </c>
      <c r="D244" s="212" t="s">
        <v>132</v>
      </c>
      <c r="E244" s="213" t="s">
        <v>426</v>
      </c>
      <c r="F244" s="214" t="s">
        <v>427</v>
      </c>
      <c r="G244" s="215" t="s">
        <v>147</v>
      </c>
      <c r="H244" s="216">
        <v>5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7E-05</v>
      </c>
      <c r="R244" s="222">
        <f>Q244*H244</f>
        <v>0.00034999999999999994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428</v>
      </c>
    </row>
    <row r="245" spans="1:65" s="2" customFormat="1" ht="16.5" customHeight="1">
      <c r="A245" s="38"/>
      <c r="B245" s="39"/>
      <c r="C245" s="212" t="s">
        <v>429</v>
      </c>
      <c r="D245" s="212" t="s">
        <v>132</v>
      </c>
      <c r="E245" s="213" t="s">
        <v>430</v>
      </c>
      <c r="F245" s="214" t="s">
        <v>431</v>
      </c>
      <c r="G245" s="215" t="s">
        <v>135</v>
      </c>
      <c r="H245" s="216">
        <v>3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0.0006</v>
      </c>
      <c r="R245" s="222">
        <f>Q245*H245</f>
        <v>0.0018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432</v>
      </c>
    </row>
    <row r="246" spans="1:65" s="2" customFormat="1" ht="24.15" customHeight="1">
      <c r="A246" s="38"/>
      <c r="B246" s="39"/>
      <c r="C246" s="212" t="s">
        <v>433</v>
      </c>
      <c r="D246" s="212" t="s">
        <v>132</v>
      </c>
      <c r="E246" s="213" t="s">
        <v>434</v>
      </c>
      <c r="F246" s="214" t="s">
        <v>435</v>
      </c>
      <c r="G246" s="215" t="s">
        <v>147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0.0004</v>
      </c>
      <c r="R246" s="222">
        <f>Q246*H246</f>
        <v>0.0036000000000000003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436</v>
      </c>
    </row>
    <row r="247" spans="1:65" s="2" customFormat="1" ht="21.75" customHeight="1">
      <c r="A247" s="38"/>
      <c r="B247" s="39"/>
      <c r="C247" s="212" t="s">
        <v>437</v>
      </c>
      <c r="D247" s="212" t="s">
        <v>132</v>
      </c>
      <c r="E247" s="213" t="s">
        <v>438</v>
      </c>
      <c r="F247" s="214" t="s">
        <v>439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9E-05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440</v>
      </c>
    </row>
    <row r="248" spans="1:65" s="2" customFormat="1" ht="16.5" customHeight="1">
      <c r="A248" s="38"/>
      <c r="B248" s="39"/>
      <c r="C248" s="212" t="s">
        <v>441</v>
      </c>
      <c r="D248" s="212" t="s">
        <v>132</v>
      </c>
      <c r="E248" s="213" t="s">
        <v>442</v>
      </c>
      <c r="F248" s="214" t="s">
        <v>409</v>
      </c>
      <c r="G248" s="215" t="s">
        <v>298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443</v>
      </c>
    </row>
    <row r="249" spans="1:65" s="2" customFormat="1" ht="16.5" customHeight="1">
      <c r="A249" s="38"/>
      <c r="B249" s="39"/>
      <c r="C249" s="212" t="s">
        <v>444</v>
      </c>
      <c r="D249" s="212" t="s">
        <v>132</v>
      </c>
      <c r="E249" s="213" t="s">
        <v>445</v>
      </c>
      <c r="F249" s="214" t="s">
        <v>446</v>
      </c>
      <c r="G249" s="215" t="s">
        <v>298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1E-05</v>
      </c>
      <c r="R249" s="222">
        <f>Q249*H249</f>
        <v>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447</v>
      </c>
    </row>
    <row r="250" spans="1:65" s="2" customFormat="1" ht="24.15" customHeight="1">
      <c r="A250" s="38"/>
      <c r="B250" s="39"/>
      <c r="C250" s="212" t="s">
        <v>448</v>
      </c>
      <c r="D250" s="212" t="s">
        <v>132</v>
      </c>
      <c r="E250" s="213" t="s">
        <v>449</v>
      </c>
      <c r="F250" s="214" t="s">
        <v>450</v>
      </c>
      <c r="G250" s="215" t="s">
        <v>314</v>
      </c>
      <c r="H250" s="216">
        <v>0.01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451</v>
      </c>
    </row>
    <row r="251" spans="1:63" s="12" customFormat="1" ht="22.8" customHeight="1">
      <c r="A251" s="12"/>
      <c r="B251" s="196"/>
      <c r="C251" s="197"/>
      <c r="D251" s="198" t="s">
        <v>75</v>
      </c>
      <c r="E251" s="210" t="s">
        <v>452</v>
      </c>
      <c r="F251" s="210" t="s">
        <v>453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SUM(P252:P268)</f>
        <v>0</v>
      </c>
      <c r="Q251" s="204"/>
      <c r="R251" s="205">
        <f>SUM(R252:R268)</f>
        <v>0.02407</v>
      </c>
      <c r="S251" s="204"/>
      <c r="T251" s="206">
        <f>SUM(T252:T268)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7" t="s">
        <v>137</v>
      </c>
      <c r="AT251" s="208" t="s">
        <v>75</v>
      </c>
      <c r="AU251" s="208" t="s">
        <v>81</v>
      </c>
      <c r="AY251" s="207" t="s">
        <v>129</v>
      </c>
      <c r="BK251" s="209">
        <f>SUM(BK252:BK268)</f>
        <v>0</v>
      </c>
    </row>
    <row r="252" spans="1:65" s="2" customFormat="1" ht="16.5" customHeight="1">
      <c r="A252" s="38"/>
      <c r="B252" s="39"/>
      <c r="C252" s="212" t="s">
        <v>454</v>
      </c>
      <c r="D252" s="212" t="s">
        <v>132</v>
      </c>
      <c r="E252" s="213" t="s">
        <v>455</v>
      </c>
      <c r="F252" s="214" t="s">
        <v>456</v>
      </c>
      <c r="G252" s="215" t="s">
        <v>222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0.02407</v>
      </c>
      <c r="R252" s="222">
        <f>Q252*H252</f>
        <v>0.02407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210</v>
      </c>
      <c r="BM252" s="224" t="s">
        <v>457</v>
      </c>
    </row>
    <row r="253" spans="1:65" s="2" customFormat="1" ht="16.5" customHeight="1">
      <c r="A253" s="38"/>
      <c r="B253" s="39"/>
      <c r="C253" s="212" t="s">
        <v>458</v>
      </c>
      <c r="D253" s="212" t="s">
        <v>132</v>
      </c>
      <c r="E253" s="213" t="s">
        <v>459</v>
      </c>
      <c r="F253" s="214" t="s">
        <v>460</v>
      </c>
      <c r="G253" s="215" t="s">
        <v>222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461</v>
      </c>
    </row>
    <row r="254" spans="1:65" s="2" customFormat="1" ht="16.5" customHeight="1">
      <c r="A254" s="38"/>
      <c r="B254" s="39"/>
      <c r="C254" s="212" t="s">
        <v>462</v>
      </c>
      <c r="D254" s="212" t="s">
        <v>132</v>
      </c>
      <c r="E254" s="213" t="s">
        <v>463</v>
      </c>
      <c r="F254" s="214" t="s">
        <v>464</v>
      </c>
      <c r="G254" s="215" t="s">
        <v>222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465</v>
      </c>
    </row>
    <row r="255" spans="1:65" s="2" customFormat="1" ht="16.5" customHeight="1">
      <c r="A255" s="38"/>
      <c r="B255" s="39"/>
      <c r="C255" s="212" t="s">
        <v>466</v>
      </c>
      <c r="D255" s="212" t="s">
        <v>132</v>
      </c>
      <c r="E255" s="213" t="s">
        <v>467</v>
      </c>
      <c r="F255" s="214" t="s">
        <v>468</v>
      </c>
      <c r="G255" s="215" t="s">
        <v>135</v>
      </c>
      <c r="H255" s="216">
        <v>4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469</v>
      </c>
    </row>
    <row r="256" spans="1:65" s="2" customFormat="1" ht="16.5" customHeight="1">
      <c r="A256" s="38"/>
      <c r="B256" s="39"/>
      <c r="C256" s="212" t="s">
        <v>470</v>
      </c>
      <c r="D256" s="212" t="s">
        <v>132</v>
      </c>
      <c r="E256" s="213" t="s">
        <v>471</v>
      </c>
      <c r="F256" s="214" t="s">
        <v>472</v>
      </c>
      <c r="G256" s="215" t="s">
        <v>135</v>
      </c>
      <c r="H256" s="216">
        <v>2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473</v>
      </c>
    </row>
    <row r="257" spans="1:65" s="2" customFormat="1" ht="16.5" customHeight="1">
      <c r="A257" s="38"/>
      <c r="B257" s="39"/>
      <c r="C257" s="212" t="s">
        <v>474</v>
      </c>
      <c r="D257" s="212" t="s">
        <v>132</v>
      </c>
      <c r="E257" s="213" t="s">
        <v>475</v>
      </c>
      <c r="F257" s="214" t="s">
        <v>476</v>
      </c>
      <c r="G257" s="215" t="s">
        <v>222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477</v>
      </c>
    </row>
    <row r="258" spans="1:65" s="2" customFormat="1" ht="16.5" customHeight="1">
      <c r="A258" s="38"/>
      <c r="B258" s="39"/>
      <c r="C258" s="212" t="s">
        <v>478</v>
      </c>
      <c r="D258" s="212" t="s">
        <v>132</v>
      </c>
      <c r="E258" s="213" t="s">
        <v>479</v>
      </c>
      <c r="F258" s="214" t="s">
        <v>480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481</v>
      </c>
    </row>
    <row r="259" spans="1:65" s="2" customFormat="1" ht="16.5" customHeight="1">
      <c r="A259" s="38"/>
      <c r="B259" s="39"/>
      <c r="C259" s="212" t="s">
        <v>482</v>
      </c>
      <c r="D259" s="212" t="s">
        <v>132</v>
      </c>
      <c r="E259" s="213" t="s">
        <v>483</v>
      </c>
      <c r="F259" s="214" t="s">
        <v>484</v>
      </c>
      <c r="G259" s="215" t="s">
        <v>222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485</v>
      </c>
    </row>
    <row r="260" spans="1:65" s="2" customFormat="1" ht="16.5" customHeight="1">
      <c r="A260" s="38"/>
      <c r="B260" s="39"/>
      <c r="C260" s="212" t="s">
        <v>486</v>
      </c>
      <c r="D260" s="212" t="s">
        <v>132</v>
      </c>
      <c r="E260" s="213" t="s">
        <v>487</v>
      </c>
      <c r="F260" s="214" t="s">
        <v>488</v>
      </c>
      <c r="G260" s="215" t="s">
        <v>135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489</v>
      </c>
    </row>
    <row r="261" spans="1:65" s="2" customFormat="1" ht="16.5" customHeight="1">
      <c r="A261" s="38"/>
      <c r="B261" s="39"/>
      <c r="C261" s="212" t="s">
        <v>490</v>
      </c>
      <c r="D261" s="212" t="s">
        <v>132</v>
      </c>
      <c r="E261" s="213" t="s">
        <v>491</v>
      </c>
      <c r="F261" s="214" t="s">
        <v>492</v>
      </c>
      <c r="G261" s="215" t="s">
        <v>135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493</v>
      </c>
    </row>
    <row r="262" spans="1:65" s="2" customFormat="1" ht="16.5" customHeight="1">
      <c r="A262" s="38"/>
      <c r="B262" s="39"/>
      <c r="C262" s="212" t="s">
        <v>494</v>
      </c>
      <c r="D262" s="212" t="s">
        <v>132</v>
      </c>
      <c r="E262" s="213" t="s">
        <v>495</v>
      </c>
      <c r="F262" s="214" t="s">
        <v>496</v>
      </c>
      <c r="G262" s="215" t="s">
        <v>135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497</v>
      </c>
    </row>
    <row r="263" spans="1:65" s="2" customFormat="1" ht="24.15" customHeight="1">
      <c r="A263" s="38"/>
      <c r="B263" s="39"/>
      <c r="C263" s="212" t="s">
        <v>498</v>
      </c>
      <c r="D263" s="212" t="s">
        <v>132</v>
      </c>
      <c r="E263" s="213" t="s">
        <v>499</v>
      </c>
      <c r="F263" s="214" t="s">
        <v>500</v>
      </c>
      <c r="G263" s="215" t="s">
        <v>135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501</v>
      </c>
    </row>
    <row r="264" spans="1:65" s="2" customFormat="1" ht="21.75" customHeight="1">
      <c r="A264" s="38"/>
      <c r="B264" s="39"/>
      <c r="C264" s="212" t="s">
        <v>502</v>
      </c>
      <c r="D264" s="212" t="s">
        <v>132</v>
      </c>
      <c r="E264" s="213" t="s">
        <v>503</v>
      </c>
      <c r="F264" s="214" t="s">
        <v>504</v>
      </c>
      <c r="G264" s="215" t="s">
        <v>222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505</v>
      </c>
    </row>
    <row r="265" spans="1:65" s="2" customFormat="1" ht="16.5" customHeight="1">
      <c r="A265" s="38"/>
      <c r="B265" s="39"/>
      <c r="C265" s="212" t="s">
        <v>506</v>
      </c>
      <c r="D265" s="212" t="s">
        <v>132</v>
      </c>
      <c r="E265" s="213" t="s">
        <v>507</v>
      </c>
      <c r="F265" s="214" t="s">
        <v>508</v>
      </c>
      <c r="G265" s="215" t="s">
        <v>135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509</v>
      </c>
    </row>
    <row r="266" spans="1:65" s="2" customFormat="1" ht="24.15" customHeight="1">
      <c r="A266" s="38"/>
      <c r="B266" s="39"/>
      <c r="C266" s="212" t="s">
        <v>510</v>
      </c>
      <c r="D266" s="212" t="s">
        <v>132</v>
      </c>
      <c r="E266" s="213" t="s">
        <v>511</v>
      </c>
      <c r="F266" s="214" t="s">
        <v>512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513</v>
      </c>
    </row>
    <row r="267" spans="1:65" s="2" customFormat="1" ht="16.5" customHeight="1">
      <c r="A267" s="38"/>
      <c r="B267" s="39"/>
      <c r="C267" s="212" t="s">
        <v>514</v>
      </c>
      <c r="D267" s="212" t="s">
        <v>132</v>
      </c>
      <c r="E267" s="213" t="s">
        <v>515</v>
      </c>
      <c r="F267" s="214" t="s">
        <v>516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517</v>
      </c>
    </row>
    <row r="268" spans="1:65" s="2" customFormat="1" ht="24.15" customHeight="1">
      <c r="A268" s="38"/>
      <c r="B268" s="39"/>
      <c r="C268" s="212" t="s">
        <v>518</v>
      </c>
      <c r="D268" s="212" t="s">
        <v>132</v>
      </c>
      <c r="E268" s="213" t="s">
        <v>519</v>
      </c>
      <c r="F268" s="214" t="s">
        <v>520</v>
      </c>
      <c r="G268" s="215" t="s">
        <v>314</v>
      </c>
      <c r="H268" s="216">
        <v>0.062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521</v>
      </c>
    </row>
    <row r="269" spans="1:63" s="12" customFormat="1" ht="22.8" customHeight="1">
      <c r="A269" s="12"/>
      <c r="B269" s="196"/>
      <c r="C269" s="197"/>
      <c r="D269" s="198" t="s">
        <v>75</v>
      </c>
      <c r="E269" s="210" t="s">
        <v>522</v>
      </c>
      <c r="F269" s="210" t="s">
        <v>523</v>
      </c>
      <c r="G269" s="197"/>
      <c r="H269" s="197"/>
      <c r="I269" s="200"/>
      <c r="J269" s="211">
        <f>BK269</f>
        <v>0</v>
      </c>
      <c r="K269" s="197"/>
      <c r="L269" s="202"/>
      <c r="M269" s="203"/>
      <c r="N269" s="204"/>
      <c r="O269" s="204"/>
      <c r="P269" s="205">
        <f>SUM(P270:P275)</f>
        <v>0</v>
      </c>
      <c r="Q269" s="204"/>
      <c r="R269" s="205">
        <f>SUM(R270:R275)</f>
        <v>0.0479641</v>
      </c>
      <c r="S269" s="204"/>
      <c r="T269" s="206">
        <f>SUM(T270:T275)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7" t="s">
        <v>137</v>
      </c>
      <c r="AT269" s="208" t="s">
        <v>75</v>
      </c>
      <c r="AU269" s="208" t="s">
        <v>81</v>
      </c>
      <c r="AY269" s="207" t="s">
        <v>129</v>
      </c>
      <c r="BK269" s="209">
        <f>SUM(BK270:BK275)</f>
        <v>0</v>
      </c>
    </row>
    <row r="270" spans="1:65" s="2" customFormat="1" ht="24.15" customHeight="1">
      <c r="A270" s="38"/>
      <c r="B270" s="39"/>
      <c r="C270" s="212" t="s">
        <v>524</v>
      </c>
      <c r="D270" s="212" t="s">
        <v>132</v>
      </c>
      <c r="E270" s="213" t="s">
        <v>525</v>
      </c>
      <c r="F270" s="214" t="s">
        <v>526</v>
      </c>
      <c r="G270" s="215" t="s">
        <v>141</v>
      </c>
      <c r="H270" s="216">
        <v>1.83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0.02567</v>
      </c>
      <c r="R270" s="222">
        <f>Q270*H270</f>
        <v>0.0469761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210</v>
      </c>
      <c r="BM270" s="224" t="s">
        <v>527</v>
      </c>
    </row>
    <row r="271" spans="1:51" s="13" customFormat="1" ht="12">
      <c r="A271" s="13"/>
      <c r="B271" s="226"/>
      <c r="C271" s="227"/>
      <c r="D271" s="228" t="s">
        <v>143</v>
      </c>
      <c r="E271" s="229" t="s">
        <v>1</v>
      </c>
      <c r="F271" s="230" t="s">
        <v>528</v>
      </c>
      <c r="G271" s="227"/>
      <c r="H271" s="231">
        <v>1.83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143</v>
      </c>
      <c r="AU271" s="237" t="s">
        <v>137</v>
      </c>
      <c r="AV271" s="13" t="s">
        <v>137</v>
      </c>
      <c r="AW271" s="13" t="s">
        <v>32</v>
      </c>
      <c r="AX271" s="13" t="s">
        <v>81</v>
      </c>
      <c r="AY271" s="237" t="s">
        <v>129</v>
      </c>
    </row>
    <row r="272" spans="1:65" s="2" customFormat="1" ht="16.5" customHeight="1">
      <c r="A272" s="38"/>
      <c r="B272" s="39"/>
      <c r="C272" s="212" t="s">
        <v>529</v>
      </c>
      <c r="D272" s="212" t="s">
        <v>132</v>
      </c>
      <c r="E272" s="213" t="s">
        <v>530</v>
      </c>
      <c r="F272" s="214" t="s">
        <v>531</v>
      </c>
      <c r="G272" s="215" t="s">
        <v>141</v>
      </c>
      <c r="H272" s="216">
        <v>2.47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0.0002</v>
      </c>
      <c r="R272" s="222">
        <f>Q272*H272</f>
        <v>0.0004940000000000001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210</v>
      </c>
      <c r="BM272" s="224" t="s">
        <v>532</v>
      </c>
    </row>
    <row r="273" spans="1:51" s="13" customFormat="1" ht="12">
      <c r="A273" s="13"/>
      <c r="B273" s="226"/>
      <c r="C273" s="227"/>
      <c r="D273" s="228" t="s">
        <v>143</v>
      </c>
      <c r="E273" s="229" t="s">
        <v>1</v>
      </c>
      <c r="F273" s="230" t="s">
        <v>533</v>
      </c>
      <c r="G273" s="227"/>
      <c r="H273" s="231">
        <v>2.47</v>
      </c>
      <c r="I273" s="232"/>
      <c r="J273" s="227"/>
      <c r="K273" s="227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143</v>
      </c>
      <c r="AU273" s="237" t="s">
        <v>137</v>
      </c>
      <c r="AV273" s="13" t="s">
        <v>137</v>
      </c>
      <c r="AW273" s="13" t="s">
        <v>32</v>
      </c>
      <c r="AX273" s="13" t="s">
        <v>81</v>
      </c>
      <c r="AY273" s="237" t="s">
        <v>129</v>
      </c>
    </row>
    <row r="274" spans="1:65" s="2" customFormat="1" ht="16.5" customHeight="1">
      <c r="A274" s="38"/>
      <c r="B274" s="39"/>
      <c r="C274" s="212" t="s">
        <v>534</v>
      </c>
      <c r="D274" s="212" t="s">
        <v>132</v>
      </c>
      <c r="E274" s="213" t="s">
        <v>535</v>
      </c>
      <c r="F274" s="214" t="s">
        <v>536</v>
      </c>
      <c r="G274" s="215" t="s">
        <v>141</v>
      </c>
      <c r="H274" s="216">
        <v>2.47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0.0002</v>
      </c>
      <c r="R274" s="222">
        <f>Q274*H274</f>
        <v>0.0004940000000000001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210</v>
      </c>
      <c r="BM274" s="224" t="s">
        <v>537</v>
      </c>
    </row>
    <row r="275" spans="1:65" s="2" customFormat="1" ht="24.15" customHeight="1">
      <c r="A275" s="38"/>
      <c r="B275" s="39"/>
      <c r="C275" s="212" t="s">
        <v>538</v>
      </c>
      <c r="D275" s="212" t="s">
        <v>132</v>
      </c>
      <c r="E275" s="213" t="s">
        <v>539</v>
      </c>
      <c r="F275" s="214" t="s">
        <v>540</v>
      </c>
      <c r="G275" s="215" t="s">
        <v>314</v>
      </c>
      <c r="H275" s="216">
        <v>0.048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541</v>
      </c>
    </row>
    <row r="276" spans="1:63" s="12" customFormat="1" ht="22.8" customHeight="1">
      <c r="A276" s="12"/>
      <c r="B276" s="196"/>
      <c r="C276" s="197"/>
      <c r="D276" s="198" t="s">
        <v>75</v>
      </c>
      <c r="E276" s="210" t="s">
        <v>542</v>
      </c>
      <c r="F276" s="210" t="s">
        <v>543</v>
      </c>
      <c r="G276" s="197"/>
      <c r="H276" s="197"/>
      <c r="I276" s="200"/>
      <c r="J276" s="211">
        <f>BK276</f>
        <v>0</v>
      </c>
      <c r="K276" s="197"/>
      <c r="L276" s="202"/>
      <c r="M276" s="203"/>
      <c r="N276" s="204"/>
      <c r="O276" s="204"/>
      <c r="P276" s="205">
        <f>SUM(P277:P286)</f>
        <v>0</v>
      </c>
      <c r="Q276" s="204"/>
      <c r="R276" s="205">
        <f>SUM(R277:R286)</f>
        <v>0.0615</v>
      </c>
      <c r="S276" s="204"/>
      <c r="T276" s="206">
        <f>SUM(T277:T286)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7" t="s">
        <v>137</v>
      </c>
      <c r="AT276" s="208" t="s">
        <v>75</v>
      </c>
      <c r="AU276" s="208" t="s">
        <v>81</v>
      </c>
      <c r="AY276" s="207" t="s">
        <v>129</v>
      </c>
      <c r="BK276" s="209">
        <f>SUM(BK277:BK286)</f>
        <v>0</v>
      </c>
    </row>
    <row r="277" spans="1:65" s="2" customFormat="1" ht="24.15" customHeight="1">
      <c r="A277" s="38"/>
      <c r="B277" s="39"/>
      <c r="C277" s="212" t="s">
        <v>544</v>
      </c>
      <c r="D277" s="212" t="s">
        <v>132</v>
      </c>
      <c r="E277" s="213" t="s">
        <v>545</v>
      </c>
      <c r="F277" s="214" t="s">
        <v>546</v>
      </c>
      <c r="G277" s="215" t="s">
        <v>135</v>
      </c>
      <c r="H277" s="216">
        <v>3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210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210</v>
      </c>
      <c r="BM277" s="224" t="s">
        <v>547</v>
      </c>
    </row>
    <row r="278" spans="1:65" s="2" customFormat="1" ht="24.15" customHeight="1">
      <c r="A278" s="38"/>
      <c r="B278" s="39"/>
      <c r="C278" s="259" t="s">
        <v>548</v>
      </c>
      <c r="D278" s="259" t="s">
        <v>203</v>
      </c>
      <c r="E278" s="260" t="s">
        <v>549</v>
      </c>
      <c r="F278" s="261" t="s">
        <v>550</v>
      </c>
      <c r="G278" s="262" t="s">
        <v>135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280</v>
      </c>
      <c r="AT278" s="224" t="s">
        <v>203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551</v>
      </c>
    </row>
    <row r="279" spans="1:65" s="2" customFormat="1" ht="24.15" customHeight="1">
      <c r="A279" s="38"/>
      <c r="B279" s="39"/>
      <c r="C279" s="259" t="s">
        <v>552</v>
      </c>
      <c r="D279" s="259" t="s">
        <v>203</v>
      </c>
      <c r="E279" s="260" t="s">
        <v>553</v>
      </c>
      <c r="F279" s="261" t="s">
        <v>554</v>
      </c>
      <c r="G279" s="262" t="s">
        <v>135</v>
      </c>
      <c r="H279" s="263">
        <v>1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0.0138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280</v>
      </c>
      <c r="AT279" s="224" t="s">
        <v>203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555</v>
      </c>
    </row>
    <row r="280" spans="1:65" s="2" customFormat="1" ht="24.15" customHeight="1">
      <c r="A280" s="38"/>
      <c r="B280" s="39"/>
      <c r="C280" s="212" t="s">
        <v>556</v>
      </c>
      <c r="D280" s="212" t="s">
        <v>132</v>
      </c>
      <c r="E280" s="213" t="s">
        <v>557</v>
      </c>
      <c r="F280" s="214" t="s">
        <v>558</v>
      </c>
      <c r="G280" s="215" t="s">
        <v>135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210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559</v>
      </c>
    </row>
    <row r="281" spans="1:65" s="2" customFormat="1" ht="24.15" customHeight="1">
      <c r="A281" s="38"/>
      <c r="B281" s="39"/>
      <c r="C281" s="259" t="s">
        <v>560</v>
      </c>
      <c r="D281" s="259" t="s">
        <v>203</v>
      </c>
      <c r="E281" s="260" t="s">
        <v>561</v>
      </c>
      <c r="F281" s="261" t="s">
        <v>562</v>
      </c>
      <c r="G281" s="262" t="s">
        <v>135</v>
      </c>
      <c r="H281" s="263">
        <v>1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0.0138</v>
      </c>
      <c r="R281" s="222">
        <f>Q281*H281</f>
        <v>0.0138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280</v>
      </c>
      <c r="AT281" s="224" t="s">
        <v>203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563</v>
      </c>
    </row>
    <row r="282" spans="1:65" s="2" customFormat="1" ht="16.5" customHeight="1">
      <c r="A282" s="38"/>
      <c r="B282" s="39"/>
      <c r="C282" s="212" t="s">
        <v>564</v>
      </c>
      <c r="D282" s="212" t="s">
        <v>132</v>
      </c>
      <c r="E282" s="213" t="s">
        <v>565</v>
      </c>
      <c r="F282" s="214" t="s">
        <v>566</v>
      </c>
      <c r="G282" s="215" t="s">
        <v>135</v>
      </c>
      <c r="H282" s="216">
        <v>3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210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567</v>
      </c>
    </row>
    <row r="283" spans="1:65" s="2" customFormat="1" ht="16.5" customHeight="1">
      <c r="A283" s="38"/>
      <c r="B283" s="39"/>
      <c r="C283" s="259" t="s">
        <v>568</v>
      </c>
      <c r="D283" s="259" t="s">
        <v>203</v>
      </c>
      <c r="E283" s="260" t="s">
        <v>569</v>
      </c>
      <c r="F283" s="261" t="s">
        <v>570</v>
      </c>
      <c r="G283" s="262" t="s">
        <v>135</v>
      </c>
      <c r="H283" s="263">
        <v>3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0.0021</v>
      </c>
      <c r="R283" s="222">
        <f>Q283*H283</f>
        <v>0.0063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280</v>
      </c>
      <c r="AT283" s="224" t="s">
        <v>203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571</v>
      </c>
    </row>
    <row r="284" spans="1:65" s="2" customFormat="1" ht="16.5" customHeight="1">
      <c r="A284" s="38"/>
      <c r="B284" s="39"/>
      <c r="C284" s="212" t="s">
        <v>572</v>
      </c>
      <c r="D284" s="212" t="s">
        <v>132</v>
      </c>
      <c r="E284" s="213" t="s">
        <v>573</v>
      </c>
      <c r="F284" s="214" t="s">
        <v>574</v>
      </c>
      <c r="G284" s="215" t="s">
        <v>298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210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575</v>
      </c>
    </row>
    <row r="285" spans="1:65" s="2" customFormat="1" ht="16.5" customHeight="1">
      <c r="A285" s="38"/>
      <c r="B285" s="39"/>
      <c r="C285" s="212" t="s">
        <v>576</v>
      </c>
      <c r="D285" s="212" t="s">
        <v>132</v>
      </c>
      <c r="E285" s="213" t="s">
        <v>577</v>
      </c>
      <c r="F285" s="214" t="s">
        <v>578</v>
      </c>
      <c r="G285" s="215" t="s">
        <v>298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579</v>
      </c>
    </row>
    <row r="286" spans="1:65" s="2" customFormat="1" ht="24.15" customHeight="1">
      <c r="A286" s="38"/>
      <c r="B286" s="39"/>
      <c r="C286" s="212" t="s">
        <v>309</v>
      </c>
      <c r="D286" s="212" t="s">
        <v>132</v>
      </c>
      <c r="E286" s="213" t="s">
        <v>580</v>
      </c>
      <c r="F286" s="214" t="s">
        <v>581</v>
      </c>
      <c r="G286" s="215" t="s">
        <v>314</v>
      </c>
      <c r="H286" s="216">
        <v>0.062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582</v>
      </c>
    </row>
    <row r="287" spans="1:63" s="12" customFormat="1" ht="22.8" customHeight="1">
      <c r="A287" s="12"/>
      <c r="B287" s="196"/>
      <c r="C287" s="197"/>
      <c r="D287" s="198" t="s">
        <v>75</v>
      </c>
      <c r="E287" s="210" t="s">
        <v>583</v>
      </c>
      <c r="F287" s="210" t="s">
        <v>584</v>
      </c>
      <c r="G287" s="197"/>
      <c r="H287" s="197"/>
      <c r="I287" s="200"/>
      <c r="J287" s="211">
        <f>BK287</f>
        <v>0</v>
      </c>
      <c r="K287" s="197"/>
      <c r="L287" s="202"/>
      <c r="M287" s="203"/>
      <c r="N287" s="204"/>
      <c r="O287" s="204"/>
      <c r="P287" s="205">
        <f>SUM(P288:P296)</f>
        <v>0</v>
      </c>
      <c r="Q287" s="204"/>
      <c r="R287" s="205">
        <f>SUM(R288:R296)</f>
        <v>0.106015</v>
      </c>
      <c r="S287" s="204"/>
      <c r="T287" s="206">
        <f>SUM(T288:T296)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7" t="s">
        <v>137</v>
      </c>
      <c r="AT287" s="208" t="s">
        <v>75</v>
      </c>
      <c r="AU287" s="208" t="s">
        <v>81</v>
      </c>
      <c r="AY287" s="207" t="s">
        <v>129</v>
      </c>
      <c r="BK287" s="209">
        <f>SUM(BK288:BK296)</f>
        <v>0</v>
      </c>
    </row>
    <row r="288" spans="1:65" s="2" customFormat="1" ht="16.5" customHeight="1">
      <c r="A288" s="38"/>
      <c r="B288" s="39"/>
      <c r="C288" s="212" t="s">
        <v>585</v>
      </c>
      <c r="D288" s="212" t="s">
        <v>132</v>
      </c>
      <c r="E288" s="213" t="s">
        <v>586</v>
      </c>
      <c r="F288" s="214" t="s">
        <v>587</v>
      </c>
      <c r="G288" s="215" t="s">
        <v>141</v>
      </c>
      <c r="H288" s="216">
        <v>3.25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210</v>
      </c>
      <c r="AT288" s="224" t="s">
        <v>132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210</v>
      </c>
      <c r="BM288" s="224" t="s">
        <v>588</v>
      </c>
    </row>
    <row r="289" spans="1:65" s="2" customFormat="1" ht="16.5" customHeight="1">
      <c r="A289" s="38"/>
      <c r="B289" s="39"/>
      <c r="C289" s="212" t="s">
        <v>589</v>
      </c>
      <c r="D289" s="212" t="s">
        <v>132</v>
      </c>
      <c r="E289" s="213" t="s">
        <v>590</v>
      </c>
      <c r="F289" s="214" t="s">
        <v>591</v>
      </c>
      <c r="G289" s="215" t="s">
        <v>141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0.0003</v>
      </c>
      <c r="R289" s="222">
        <f>Q289*H289</f>
        <v>0.000975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592</v>
      </c>
    </row>
    <row r="290" spans="1:65" s="2" customFormat="1" ht="24.15" customHeight="1">
      <c r="A290" s="38"/>
      <c r="B290" s="39"/>
      <c r="C290" s="212" t="s">
        <v>593</v>
      </c>
      <c r="D290" s="212" t="s">
        <v>132</v>
      </c>
      <c r="E290" s="213" t="s">
        <v>594</v>
      </c>
      <c r="F290" s="214" t="s">
        <v>595</v>
      </c>
      <c r="G290" s="215" t="s">
        <v>141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0.00758</v>
      </c>
      <c r="R290" s="222">
        <f>Q290*H290</f>
        <v>0.024635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596</v>
      </c>
    </row>
    <row r="291" spans="1:65" s="2" customFormat="1" ht="24.15" customHeight="1">
      <c r="A291" s="38"/>
      <c r="B291" s="39"/>
      <c r="C291" s="212" t="s">
        <v>597</v>
      </c>
      <c r="D291" s="212" t="s">
        <v>132</v>
      </c>
      <c r="E291" s="213" t="s">
        <v>598</v>
      </c>
      <c r="F291" s="214" t="s">
        <v>599</v>
      </c>
      <c r="G291" s="215" t="s">
        <v>141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0.00362</v>
      </c>
      <c r="R291" s="222">
        <f>Q291*H291</f>
        <v>0.011765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600</v>
      </c>
    </row>
    <row r="292" spans="1:51" s="13" customFormat="1" ht="12">
      <c r="A292" s="13"/>
      <c r="B292" s="226"/>
      <c r="C292" s="227"/>
      <c r="D292" s="228" t="s">
        <v>143</v>
      </c>
      <c r="E292" s="229" t="s">
        <v>1</v>
      </c>
      <c r="F292" s="230" t="s">
        <v>170</v>
      </c>
      <c r="G292" s="227"/>
      <c r="H292" s="231">
        <v>3.25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143</v>
      </c>
      <c r="AU292" s="237" t="s">
        <v>137</v>
      </c>
      <c r="AV292" s="13" t="s">
        <v>137</v>
      </c>
      <c r="AW292" s="13" t="s">
        <v>32</v>
      </c>
      <c r="AX292" s="13" t="s">
        <v>81</v>
      </c>
      <c r="AY292" s="237" t="s">
        <v>129</v>
      </c>
    </row>
    <row r="293" spans="1:65" s="2" customFormat="1" ht="16.5" customHeight="1">
      <c r="A293" s="38"/>
      <c r="B293" s="39"/>
      <c r="C293" s="259" t="s">
        <v>601</v>
      </c>
      <c r="D293" s="259" t="s">
        <v>203</v>
      </c>
      <c r="E293" s="260" t="s">
        <v>602</v>
      </c>
      <c r="F293" s="261" t="s">
        <v>603</v>
      </c>
      <c r="G293" s="262" t="s">
        <v>141</v>
      </c>
      <c r="H293" s="263">
        <v>3.575</v>
      </c>
      <c r="I293" s="264"/>
      <c r="J293" s="265">
        <f>ROUND(I293*H293,2)</f>
        <v>0</v>
      </c>
      <c r="K293" s="266"/>
      <c r="L293" s="267"/>
      <c r="M293" s="268" t="s">
        <v>1</v>
      </c>
      <c r="N293" s="269" t="s">
        <v>42</v>
      </c>
      <c r="O293" s="91"/>
      <c r="P293" s="222">
        <f>O293*H293</f>
        <v>0</v>
      </c>
      <c r="Q293" s="222">
        <v>0.0192</v>
      </c>
      <c r="R293" s="222">
        <f>Q293*H293</f>
        <v>0.06863999999999999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280</v>
      </c>
      <c r="AT293" s="224" t="s">
        <v>203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210</v>
      </c>
      <c r="BM293" s="224" t="s">
        <v>604</v>
      </c>
    </row>
    <row r="294" spans="1:51" s="13" customFormat="1" ht="12">
      <c r="A294" s="13"/>
      <c r="B294" s="226"/>
      <c r="C294" s="227"/>
      <c r="D294" s="228" t="s">
        <v>143</v>
      </c>
      <c r="E294" s="227"/>
      <c r="F294" s="230" t="s">
        <v>605</v>
      </c>
      <c r="G294" s="227"/>
      <c r="H294" s="231">
        <v>3.575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143</v>
      </c>
      <c r="AU294" s="237" t="s">
        <v>137</v>
      </c>
      <c r="AV294" s="13" t="s">
        <v>137</v>
      </c>
      <c r="AW294" s="13" t="s">
        <v>4</v>
      </c>
      <c r="AX294" s="13" t="s">
        <v>81</v>
      </c>
      <c r="AY294" s="237" t="s">
        <v>129</v>
      </c>
    </row>
    <row r="295" spans="1:65" s="2" customFormat="1" ht="24.15" customHeight="1">
      <c r="A295" s="38"/>
      <c r="B295" s="39"/>
      <c r="C295" s="212" t="s">
        <v>606</v>
      </c>
      <c r="D295" s="212" t="s">
        <v>132</v>
      </c>
      <c r="E295" s="213" t="s">
        <v>607</v>
      </c>
      <c r="F295" s="214" t="s">
        <v>608</v>
      </c>
      <c r="G295" s="215" t="s">
        <v>141</v>
      </c>
      <c r="H295" s="216">
        <v>3.25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210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210</v>
      </c>
      <c r="BM295" s="224" t="s">
        <v>609</v>
      </c>
    </row>
    <row r="296" spans="1:65" s="2" customFormat="1" ht="24.15" customHeight="1">
      <c r="A296" s="38"/>
      <c r="B296" s="39"/>
      <c r="C296" s="212" t="s">
        <v>610</v>
      </c>
      <c r="D296" s="212" t="s">
        <v>132</v>
      </c>
      <c r="E296" s="213" t="s">
        <v>611</v>
      </c>
      <c r="F296" s="214" t="s">
        <v>612</v>
      </c>
      <c r="G296" s="215" t="s">
        <v>314</v>
      </c>
      <c r="H296" s="216">
        <v>0.106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210</v>
      </c>
      <c r="BM296" s="224" t="s">
        <v>613</v>
      </c>
    </row>
    <row r="297" spans="1:63" s="12" customFormat="1" ht="22.8" customHeight="1">
      <c r="A297" s="12"/>
      <c r="B297" s="196"/>
      <c r="C297" s="197"/>
      <c r="D297" s="198" t="s">
        <v>75</v>
      </c>
      <c r="E297" s="210" t="s">
        <v>614</v>
      </c>
      <c r="F297" s="210" t="s">
        <v>615</v>
      </c>
      <c r="G297" s="197"/>
      <c r="H297" s="197"/>
      <c r="I297" s="200"/>
      <c r="J297" s="211">
        <f>BK297</f>
        <v>0</v>
      </c>
      <c r="K297" s="197"/>
      <c r="L297" s="202"/>
      <c r="M297" s="203"/>
      <c r="N297" s="204"/>
      <c r="O297" s="204"/>
      <c r="P297" s="205">
        <f>SUM(P298:P301)</f>
        <v>0</v>
      </c>
      <c r="Q297" s="204"/>
      <c r="R297" s="205">
        <f>SUM(R298:R301)</f>
        <v>0.00058</v>
      </c>
      <c r="S297" s="204"/>
      <c r="T297" s="206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7" t="s">
        <v>137</v>
      </c>
      <c r="AT297" s="208" t="s">
        <v>75</v>
      </c>
      <c r="AU297" s="208" t="s">
        <v>81</v>
      </c>
      <c r="AY297" s="207" t="s">
        <v>129</v>
      </c>
      <c r="BK297" s="209">
        <f>SUM(BK298:BK301)</f>
        <v>0</v>
      </c>
    </row>
    <row r="298" spans="1:65" s="2" customFormat="1" ht="21.75" customHeight="1">
      <c r="A298" s="38"/>
      <c r="B298" s="39"/>
      <c r="C298" s="212" t="s">
        <v>616</v>
      </c>
      <c r="D298" s="212" t="s">
        <v>132</v>
      </c>
      <c r="E298" s="213" t="s">
        <v>617</v>
      </c>
      <c r="F298" s="214" t="s">
        <v>618</v>
      </c>
      <c r="G298" s="215" t="s">
        <v>147</v>
      </c>
      <c r="H298" s="216">
        <v>2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7E-05</v>
      </c>
      <c r="R298" s="222">
        <f>Q298*H298</f>
        <v>0.00014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210</v>
      </c>
      <c r="AT298" s="224" t="s">
        <v>132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210</v>
      </c>
      <c r="BM298" s="224" t="s">
        <v>619</v>
      </c>
    </row>
    <row r="299" spans="1:51" s="13" customFormat="1" ht="12">
      <c r="A299" s="13"/>
      <c r="B299" s="226"/>
      <c r="C299" s="227"/>
      <c r="D299" s="228" t="s">
        <v>143</v>
      </c>
      <c r="E299" s="229" t="s">
        <v>1</v>
      </c>
      <c r="F299" s="230" t="s">
        <v>620</v>
      </c>
      <c r="G299" s="227"/>
      <c r="H299" s="231">
        <v>2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143</v>
      </c>
      <c r="AU299" s="237" t="s">
        <v>137</v>
      </c>
      <c r="AV299" s="13" t="s">
        <v>137</v>
      </c>
      <c r="AW299" s="13" t="s">
        <v>32</v>
      </c>
      <c r="AX299" s="13" t="s">
        <v>81</v>
      </c>
      <c r="AY299" s="237" t="s">
        <v>129</v>
      </c>
    </row>
    <row r="300" spans="1:65" s="2" customFormat="1" ht="16.5" customHeight="1">
      <c r="A300" s="38"/>
      <c r="B300" s="39"/>
      <c r="C300" s="259" t="s">
        <v>621</v>
      </c>
      <c r="D300" s="259" t="s">
        <v>203</v>
      </c>
      <c r="E300" s="260" t="s">
        <v>622</v>
      </c>
      <c r="F300" s="261" t="s">
        <v>623</v>
      </c>
      <c r="G300" s="262" t="s">
        <v>147</v>
      </c>
      <c r="H300" s="263">
        <v>2.2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0.0002</v>
      </c>
      <c r="R300" s="222">
        <f>Q300*H300</f>
        <v>0.00044000000000000007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280</v>
      </c>
      <c r="AT300" s="224" t="s">
        <v>203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210</v>
      </c>
      <c r="BM300" s="224" t="s">
        <v>624</v>
      </c>
    </row>
    <row r="301" spans="1:51" s="13" customFormat="1" ht="12">
      <c r="A301" s="13"/>
      <c r="B301" s="226"/>
      <c r="C301" s="227"/>
      <c r="D301" s="228" t="s">
        <v>143</v>
      </c>
      <c r="E301" s="227"/>
      <c r="F301" s="230" t="s">
        <v>625</v>
      </c>
      <c r="G301" s="227"/>
      <c r="H301" s="231">
        <v>2.2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143</v>
      </c>
      <c r="AU301" s="237" t="s">
        <v>137</v>
      </c>
      <c r="AV301" s="13" t="s">
        <v>137</v>
      </c>
      <c r="AW301" s="13" t="s">
        <v>4</v>
      </c>
      <c r="AX301" s="13" t="s">
        <v>81</v>
      </c>
      <c r="AY301" s="237" t="s">
        <v>129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626</v>
      </c>
      <c r="F302" s="210" t="s">
        <v>627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SUM(P303:P317)</f>
        <v>0</v>
      </c>
      <c r="Q302" s="204"/>
      <c r="R302" s="205">
        <f>SUM(R303:R317)</f>
        <v>0.32598022000000004</v>
      </c>
      <c r="S302" s="204"/>
      <c r="T302" s="206">
        <f>SUM(T303:T317)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137</v>
      </c>
      <c r="AT302" s="208" t="s">
        <v>75</v>
      </c>
      <c r="AU302" s="208" t="s">
        <v>81</v>
      </c>
      <c r="AY302" s="207" t="s">
        <v>129</v>
      </c>
      <c r="BK302" s="209">
        <f>SUM(BK303:BK317)</f>
        <v>0</v>
      </c>
    </row>
    <row r="303" spans="1:65" s="2" customFormat="1" ht="16.5" customHeight="1">
      <c r="A303" s="38"/>
      <c r="B303" s="39"/>
      <c r="C303" s="212" t="s">
        <v>628</v>
      </c>
      <c r="D303" s="212" t="s">
        <v>132</v>
      </c>
      <c r="E303" s="213" t="s">
        <v>629</v>
      </c>
      <c r="F303" s="214" t="s">
        <v>630</v>
      </c>
      <c r="G303" s="215" t="s">
        <v>141</v>
      </c>
      <c r="H303" s="216">
        <v>29.55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210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210</v>
      </c>
      <c r="BM303" s="224" t="s">
        <v>631</v>
      </c>
    </row>
    <row r="304" spans="1:65" s="2" customFormat="1" ht="24.15" customHeight="1">
      <c r="A304" s="38"/>
      <c r="B304" s="39"/>
      <c r="C304" s="212" t="s">
        <v>632</v>
      </c>
      <c r="D304" s="212" t="s">
        <v>132</v>
      </c>
      <c r="E304" s="213" t="s">
        <v>633</v>
      </c>
      <c r="F304" s="214" t="s">
        <v>634</v>
      </c>
      <c r="G304" s="215" t="s">
        <v>141</v>
      </c>
      <c r="H304" s="216">
        <v>29.55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0.0002</v>
      </c>
      <c r="R304" s="222">
        <f>Q304*H304</f>
        <v>0.00591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635</v>
      </c>
    </row>
    <row r="305" spans="1:65" s="2" customFormat="1" ht="24.15" customHeight="1">
      <c r="A305" s="38"/>
      <c r="B305" s="39"/>
      <c r="C305" s="212" t="s">
        <v>636</v>
      </c>
      <c r="D305" s="212" t="s">
        <v>132</v>
      </c>
      <c r="E305" s="213" t="s">
        <v>637</v>
      </c>
      <c r="F305" s="214" t="s">
        <v>638</v>
      </c>
      <c r="G305" s="215" t="s">
        <v>141</v>
      </c>
      <c r="H305" s="216">
        <v>29.55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0.00758</v>
      </c>
      <c r="R305" s="222">
        <f>Q305*H305</f>
        <v>0.223989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639</v>
      </c>
    </row>
    <row r="306" spans="1:51" s="13" customFormat="1" ht="12">
      <c r="A306" s="13"/>
      <c r="B306" s="226"/>
      <c r="C306" s="227"/>
      <c r="D306" s="228" t="s">
        <v>143</v>
      </c>
      <c r="E306" s="229" t="s">
        <v>1</v>
      </c>
      <c r="F306" s="230" t="s">
        <v>640</v>
      </c>
      <c r="G306" s="227"/>
      <c r="H306" s="231">
        <v>29.55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143</v>
      </c>
      <c r="AU306" s="237" t="s">
        <v>137</v>
      </c>
      <c r="AV306" s="13" t="s">
        <v>137</v>
      </c>
      <c r="AW306" s="13" t="s">
        <v>32</v>
      </c>
      <c r="AX306" s="13" t="s">
        <v>81</v>
      </c>
      <c r="AY306" s="237" t="s">
        <v>129</v>
      </c>
    </row>
    <row r="307" spans="1:65" s="2" customFormat="1" ht="24.15" customHeight="1">
      <c r="A307" s="38"/>
      <c r="B307" s="39"/>
      <c r="C307" s="212" t="s">
        <v>641</v>
      </c>
      <c r="D307" s="212" t="s">
        <v>132</v>
      </c>
      <c r="E307" s="213" t="s">
        <v>642</v>
      </c>
      <c r="F307" s="214" t="s">
        <v>643</v>
      </c>
      <c r="G307" s="215" t="s">
        <v>147</v>
      </c>
      <c r="H307" s="216">
        <v>28.4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2E-05</v>
      </c>
      <c r="R307" s="222">
        <f>Q307*H307</f>
        <v>0.000568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644</v>
      </c>
    </row>
    <row r="308" spans="1:51" s="13" customFormat="1" ht="12">
      <c r="A308" s="13"/>
      <c r="B308" s="226"/>
      <c r="C308" s="227"/>
      <c r="D308" s="228" t="s">
        <v>143</v>
      </c>
      <c r="E308" s="229" t="s">
        <v>1</v>
      </c>
      <c r="F308" s="230" t="s">
        <v>645</v>
      </c>
      <c r="G308" s="227"/>
      <c r="H308" s="231">
        <v>5.1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76</v>
      </c>
      <c r="AY308" s="237" t="s">
        <v>129</v>
      </c>
    </row>
    <row r="309" spans="1:51" s="13" customFormat="1" ht="12">
      <c r="A309" s="13"/>
      <c r="B309" s="226"/>
      <c r="C309" s="227"/>
      <c r="D309" s="228" t="s">
        <v>143</v>
      </c>
      <c r="E309" s="229" t="s">
        <v>1</v>
      </c>
      <c r="F309" s="230" t="s">
        <v>646</v>
      </c>
      <c r="G309" s="227"/>
      <c r="H309" s="231">
        <v>23.3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143</v>
      </c>
      <c r="AU309" s="237" t="s">
        <v>137</v>
      </c>
      <c r="AV309" s="13" t="s">
        <v>137</v>
      </c>
      <c r="AW309" s="13" t="s">
        <v>32</v>
      </c>
      <c r="AX309" s="13" t="s">
        <v>76</v>
      </c>
      <c r="AY309" s="237" t="s">
        <v>129</v>
      </c>
    </row>
    <row r="310" spans="1:51" s="15" customFormat="1" ht="12">
      <c r="A310" s="15"/>
      <c r="B310" s="248"/>
      <c r="C310" s="249"/>
      <c r="D310" s="228" t="s">
        <v>143</v>
      </c>
      <c r="E310" s="250" t="s">
        <v>1</v>
      </c>
      <c r="F310" s="251" t="s">
        <v>181</v>
      </c>
      <c r="G310" s="249"/>
      <c r="H310" s="252">
        <v>28.4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8" t="s">
        <v>143</v>
      </c>
      <c r="AU310" s="258" t="s">
        <v>137</v>
      </c>
      <c r="AV310" s="15" t="s">
        <v>136</v>
      </c>
      <c r="AW310" s="15" t="s">
        <v>32</v>
      </c>
      <c r="AX310" s="15" t="s">
        <v>81</v>
      </c>
      <c r="AY310" s="258" t="s">
        <v>129</v>
      </c>
    </row>
    <row r="311" spans="1:65" s="2" customFormat="1" ht="16.5" customHeight="1">
      <c r="A311" s="38"/>
      <c r="B311" s="39"/>
      <c r="C311" s="259" t="s">
        <v>647</v>
      </c>
      <c r="D311" s="259" t="s">
        <v>203</v>
      </c>
      <c r="E311" s="260" t="s">
        <v>648</v>
      </c>
      <c r="F311" s="261" t="s">
        <v>649</v>
      </c>
      <c r="G311" s="262" t="s">
        <v>147</v>
      </c>
      <c r="H311" s="263">
        <v>29.536</v>
      </c>
      <c r="I311" s="264"/>
      <c r="J311" s="265">
        <f>ROUND(I311*H311,2)</f>
        <v>0</v>
      </c>
      <c r="K311" s="266"/>
      <c r="L311" s="267"/>
      <c r="M311" s="268" t="s">
        <v>1</v>
      </c>
      <c r="N311" s="269" t="s">
        <v>42</v>
      </c>
      <c r="O311" s="91"/>
      <c r="P311" s="222">
        <f>O311*H311</f>
        <v>0</v>
      </c>
      <c r="Q311" s="222">
        <v>0.0003</v>
      </c>
      <c r="R311" s="222">
        <f>Q311*H311</f>
        <v>0.0088608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280</v>
      </c>
      <c r="AT311" s="224" t="s">
        <v>203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650</v>
      </c>
    </row>
    <row r="312" spans="1:51" s="13" customFormat="1" ht="12">
      <c r="A312" s="13"/>
      <c r="B312" s="226"/>
      <c r="C312" s="227"/>
      <c r="D312" s="228" t="s">
        <v>143</v>
      </c>
      <c r="E312" s="227"/>
      <c r="F312" s="230" t="s">
        <v>651</v>
      </c>
      <c r="G312" s="227"/>
      <c r="H312" s="231">
        <v>29.536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4</v>
      </c>
      <c r="AX312" s="13" t="s">
        <v>81</v>
      </c>
      <c r="AY312" s="237" t="s">
        <v>129</v>
      </c>
    </row>
    <row r="313" spans="1:65" s="2" customFormat="1" ht="16.5" customHeight="1">
      <c r="A313" s="38"/>
      <c r="B313" s="39"/>
      <c r="C313" s="212" t="s">
        <v>652</v>
      </c>
      <c r="D313" s="212" t="s">
        <v>132</v>
      </c>
      <c r="E313" s="213" t="s">
        <v>653</v>
      </c>
      <c r="F313" s="214" t="s">
        <v>654</v>
      </c>
      <c r="G313" s="215" t="s">
        <v>141</v>
      </c>
      <c r="H313" s="216">
        <v>29.55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0.00027</v>
      </c>
      <c r="R313" s="222">
        <f>Q313*H313</f>
        <v>0.0079785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210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655</v>
      </c>
    </row>
    <row r="314" spans="1:51" s="13" customFormat="1" ht="12">
      <c r="A314" s="13"/>
      <c r="B314" s="226"/>
      <c r="C314" s="227"/>
      <c r="D314" s="228" t="s">
        <v>143</v>
      </c>
      <c r="E314" s="229" t="s">
        <v>1</v>
      </c>
      <c r="F314" s="230" t="s">
        <v>640</v>
      </c>
      <c r="G314" s="227"/>
      <c r="H314" s="231">
        <v>29.55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32</v>
      </c>
      <c r="AX314" s="13" t="s">
        <v>81</v>
      </c>
      <c r="AY314" s="237" t="s">
        <v>129</v>
      </c>
    </row>
    <row r="315" spans="1:65" s="2" customFormat="1" ht="16.5" customHeight="1">
      <c r="A315" s="38"/>
      <c r="B315" s="39"/>
      <c r="C315" s="259" t="s">
        <v>656</v>
      </c>
      <c r="D315" s="259" t="s">
        <v>203</v>
      </c>
      <c r="E315" s="260" t="s">
        <v>657</v>
      </c>
      <c r="F315" s="261" t="s">
        <v>658</v>
      </c>
      <c r="G315" s="262" t="s">
        <v>141</v>
      </c>
      <c r="H315" s="263">
        <v>30.732</v>
      </c>
      <c r="I315" s="264"/>
      <c r="J315" s="265">
        <f>ROUND(I315*H315,2)</f>
        <v>0</v>
      </c>
      <c r="K315" s="266"/>
      <c r="L315" s="267"/>
      <c r="M315" s="268" t="s">
        <v>1</v>
      </c>
      <c r="N315" s="269" t="s">
        <v>42</v>
      </c>
      <c r="O315" s="91"/>
      <c r="P315" s="222">
        <f>O315*H315</f>
        <v>0</v>
      </c>
      <c r="Q315" s="222">
        <v>0.00256</v>
      </c>
      <c r="R315" s="222">
        <f>Q315*H315</f>
        <v>0.07867392000000001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280</v>
      </c>
      <c r="AT315" s="224" t="s">
        <v>203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659</v>
      </c>
    </row>
    <row r="316" spans="1:51" s="13" customFormat="1" ht="12">
      <c r="A316" s="13"/>
      <c r="B316" s="226"/>
      <c r="C316" s="227"/>
      <c r="D316" s="228" t="s">
        <v>143</v>
      </c>
      <c r="E316" s="227"/>
      <c r="F316" s="230" t="s">
        <v>660</v>
      </c>
      <c r="G316" s="227"/>
      <c r="H316" s="231">
        <v>30.732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4</v>
      </c>
      <c r="AX316" s="13" t="s">
        <v>81</v>
      </c>
      <c r="AY316" s="237" t="s">
        <v>129</v>
      </c>
    </row>
    <row r="317" spans="1:65" s="2" customFormat="1" ht="24.15" customHeight="1">
      <c r="A317" s="38"/>
      <c r="B317" s="39"/>
      <c r="C317" s="212" t="s">
        <v>661</v>
      </c>
      <c r="D317" s="212" t="s">
        <v>132</v>
      </c>
      <c r="E317" s="213" t="s">
        <v>662</v>
      </c>
      <c r="F317" s="214" t="s">
        <v>663</v>
      </c>
      <c r="G317" s="215" t="s">
        <v>314</v>
      </c>
      <c r="H317" s="216">
        <v>0.326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664</v>
      </c>
    </row>
    <row r="318" spans="1:63" s="12" customFormat="1" ht="22.8" customHeight="1">
      <c r="A318" s="12"/>
      <c r="B318" s="196"/>
      <c r="C318" s="197"/>
      <c r="D318" s="198" t="s">
        <v>75</v>
      </c>
      <c r="E318" s="210" t="s">
        <v>665</v>
      </c>
      <c r="F318" s="210" t="s">
        <v>666</v>
      </c>
      <c r="G318" s="197"/>
      <c r="H318" s="197"/>
      <c r="I318" s="200"/>
      <c r="J318" s="211">
        <f>BK318</f>
        <v>0</v>
      </c>
      <c r="K318" s="197"/>
      <c r="L318" s="202"/>
      <c r="M318" s="203"/>
      <c r="N318" s="204"/>
      <c r="O318" s="204"/>
      <c r="P318" s="205">
        <f>SUM(P319:P343)</f>
        <v>0</v>
      </c>
      <c r="Q318" s="204"/>
      <c r="R318" s="205">
        <f>SUM(R319:R343)</f>
        <v>0.4137132</v>
      </c>
      <c r="S318" s="204"/>
      <c r="T318" s="206">
        <f>SUM(T319:T343)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7" t="s">
        <v>137</v>
      </c>
      <c r="AT318" s="208" t="s">
        <v>75</v>
      </c>
      <c r="AU318" s="208" t="s">
        <v>81</v>
      </c>
      <c r="AY318" s="207" t="s">
        <v>129</v>
      </c>
      <c r="BK318" s="209">
        <f>SUM(BK319:BK343)</f>
        <v>0</v>
      </c>
    </row>
    <row r="319" spans="1:65" s="2" customFormat="1" ht="16.5" customHeight="1">
      <c r="A319" s="38"/>
      <c r="B319" s="39"/>
      <c r="C319" s="212" t="s">
        <v>667</v>
      </c>
      <c r="D319" s="212" t="s">
        <v>132</v>
      </c>
      <c r="E319" s="213" t="s">
        <v>668</v>
      </c>
      <c r="F319" s="214" t="s">
        <v>669</v>
      </c>
      <c r="G319" s="215" t="s">
        <v>141</v>
      </c>
      <c r="H319" s="216">
        <v>21.34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210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670</v>
      </c>
    </row>
    <row r="320" spans="1:65" s="2" customFormat="1" ht="16.5" customHeight="1">
      <c r="A320" s="38"/>
      <c r="B320" s="39"/>
      <c r="C320" s="212" t="s">
        <v>671</v>
      </c>
      <c r="D320" s="212" t="s">
        <v>132</v>
      </c>
      <c r="E320" s="213" t="s">
        <v>672</v>
      </c>
      <c r="F320" s="214" t="s">
        <v>673</v>
      </c>
      <c r="G320" s="215" t="s">
        <v>141</v>
      </c>
      <c r="H320" s="216">
        <v>21.34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0.0003</v>
      </c>
      <c r="R320" s="222">
        <f>Q320*H320</f>
        <v>0.006402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210</v>
      </c>
      <c r="AT320" s="224" t="s">
        <v>132</v>
      </c>
      <c r="AU320" s="224" t="s">
        <v>137</v>
      </c>
      <c r="AY320" s="17" t="s">
        <v>129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137</v>
      </c>
      <c r="BK320" s="225">
        <f>ROUND(I320*H320,2)</f>
        <v>0</v>
      </c>
      <c r="BL320" s="17" t="s">
        <v>210</v>
      </c>
      <c r="BM320" s="224" t="s">
        <v>674</v>
      </c>
    </row>
    <row r="321" spans="1:65" s="2" customFormat="1" ht="24.15" customHeight="1">
      <c r="A321" s="38"/>
      <c r="B321" s="39"/>
      <c r="C321" s="212" t="s">
        <v>675</v>
      </c>
      <c r="D321" s="212" t="s">
        <v>132</v>
      </c>
      <c r="E321" s="213" t="s">
        <v>676</v>
      </c>
      <c r="F321" s="214" t="s">
        <v>677</v>
      </c>
      <c r="G321" s="215" t="s">
        <v>141</v>
      </c>
      <c r="H321" s="216">
        <v>21.34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0.003</v>
      </c>
      <c r="R321" s="222">
        <f>Q321*H321</f>
        <v>0.06402000000000001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210</v>
      </c>
      <c r="AT321" s="224" t="s">
        <v>132</v>
      </c>
      <c r="AU321" s="224" t="s">
        <v>137</v>
      </c>
      <c r="AY321" s="17" t="s">
        <v>129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137</v>
      </c>
      <c r="BK321" s="225">
        <f>ROUND(I321*H321,2)</f>
        <v>0</v>
      </c>
      <c r="BL321" s="17" t="s">
        <v>210</v>
      </c>
      <c r="BM321" s="224" t="s">
        <v>678</v>
      </c>
    </row>
    <row r="322" spans="1:51" s="13" customFormat="1" ht="12">
      <c r="A322" s="13"/>
      <c r="B322" s="226"/>
      <c r="C322" s="227"/>
      <c r="D322" s="228" t="s">
        <v>143</v>
      </c>
      <c r="E322" s="229" t="s">
        <v>1</v>
      </c>
      <c r="F322" s="230" t="s">
        <v>679</v>
      </c>
      <c r="G322" s="227"/>
      <c r="H322" s="231">
        <v>10.8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pans="1:51" s="13" customFormat="1" ht="12">
      <c r="A323" s="13"/>
      <c r="B323" s="226"/>
      <c r="C323" s="227"/>
      <c r="D323" s="228" t="s">
        <v>143</v>
      </c>
      <c r="E323" s="229" t="s">
        <v>1</v>
      </c>
      <c r="F323" s="230" t="s">
        <v>680</v>
      </c>
      <c r="G323" s="227"/>
      <c r="H323" s="231">
        <v>7.04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32</v>
      </c>
      <c r="AX323" s="13" t="s">
        <v>76</v>
      </c>
      <c r="AY323" s="237" t="s">
        <v>129</v>
      </c>
    </row>
    <row r="324" spans="1:51" s="13" customFormat="1" ht="12">
      <c r="A324" s="13"/>
      <c r="B324" s="226"/>
      <c r="C324" s="227"/>
      <c r="D324" s="228" t="s">
        <v>143</v>
      </c>
      <c r="E324" s="229" t="s">
        <v>1</v>
      </c>
      <c r="F324" s="230" t="s">
        <v>681</v>
      </c>
      <c r="G324" s="227"/>
      <c r="H324" s="231">
        <v>3.5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143</v>
      </c>
      <c r="AU324" s="237" t="s">
        <v>137</v>
      </c>
      <c r="AV324" s="13" t="s">
        <v>137</v>
      </c>
      <c r="AW324" s="13" t="s">
        <v>32</v>
      </c>
      <c r="AX324" s="13" t="s">
        <v>76</v>
      </c>
      <c r="AY324" s="237" t="s">
        <v>129</v>
      </c>
    </row>
    <row r="325" spans="1:51" s="15" customFormat="1" ht="12">
      <c r="A325" s="15"/>
      <c r="B325" s="248"/>
      <c r="C325" s="249"/>
      <c r="D325" s="228" t="s">
        <v>143</v>
      </c>
      <c r="E325" s="250" t="s">
        <v>1</v>
      </c>
      <c r="F325" s="251" t="s">
        <v>181</v>
      </c>
      <c r="G325" s="249"/>
      <c r="H325" s="252">
        <v>21.34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143</v>
      </c>
      <c r="AU325" s="258" t="s">
        <v>137</v>
      </c>
      <c r="AV325" s="15" t="s">
        <v>136</v>
      </c>
      <c r="AW325" s="15" t="s">
        <v>32</v>
      </c>
      <c r="AX325" s="15" t="s">
        <v>81</v>
      </c>
      <c r="AY325" s="258" t="s">
        <v>129</v>
      </c>
    </row>
    <row r="326" spans="1:65" s="2" customFormat="1" ht="16.5" customHeight="1">
      <c r="A326" s="38"/>
      <c r="B326" s="39"/>
      <c r="C326" s="259" t="s">
        <v>682</v>
      </c>
      <c r="D326" s="259" t="s">
        <v>203</v>
      </c>
      <c r="E326" s="260" t="s">
        <v>683</v>
      </c>
      <c r="F326" s="261" t="s">
        <v>684</v>
      </c>
      <c r="G326" s="262" t="s">
        <v>141</v>
      </c>
      <c r="H326" s="263">
        <v>23.474</v>
      </c>
      <c r="I326" s="264"/>
      <c r="J326" s="265">
        <f>ROUND(I326*H326,2)</f>
        <v>0</v>
      </c>
      <c r="K326" s="266"/>
      <c r="L326" s="267"/>
      <c r="M326" s="268" t="s">
        <v>1</v>
      </c>
      <c r="N326" s="269" t="s">
        <v>42</v>
      </c>
      <c r="O326" s="91"/>
      <c r="P326" s="222">
        <f>O326*H326</f>
        <v>0</v>
      </c>
      <c r="Q326" s="222">
        <v>0.0118</v>
      </c>
      <c r="R326" s="222">
        <f>Q326*H326</f>
        <v>0.2769932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280</v>
      </c>
      <c r="AT326" s="224" t="s">
        <v>203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210</v>
      </c>
      <c r="BM326" s="224" t="s">
        <v>685</v>
      </c>
    </row>
    <row r="327" spans="1:51" s="13" customFormat="1" ht="12">
      <c r="A327" s="13"/>
      <c r="B327" s="226"/>
      <c r="C327" s="227"/>
      <c r="D327" s="228" t="s">
        <v>143</v>
      </c>
      <c r="E327" s="227"/>
      <c r="F327" s="230" t="s">
        <v>686</v>
      </c>
      <c r="G327" s="227"/>
      <c r="H327" s="231">
        <v>23.474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143</v>
      </c>
      <c r="AU327" s="237" t="s">
        <v>137</v>
      </c>
      <c r="AV327" s="13" t="s">
        <v>137</v>
      </c>
      <c r="AW327" s="13" t="s">
        <v>4</v>
      </c>
      <c r="AX327" s="13" t="s">
        <v>81</v>
      </c>
      <c r="AY327" s="237" t="s">
        <v>129</v>
      </c>
    </row>
    <row r="328" spans="1:65" s="2" customFormat="1" ht="24.15" customHeight="1">
      <c r="A328" s="38"/>
      <c r="B328" s="39"/>
      <c r="C328" s="212" t="s">
        <v>687</v>
      </c>
      <c r="D328" s="212" t="s">
        <v>132</v>
      </c>
      <c r="E328" s="213" t="s">
        <v>688</v>
      </c>
      <c r="F328" s="214" t="s">
        <v>689</v>
      </c>
      <c r="G328" s="215" t="s">
        <v>141</v>
      </c>
      <c r="H328" s="216">
        <v>21.34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210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210</v>
      </c>
      <c r="BM328" s="224" t="s">
        <v>690</v>
      </c>
    </row>
    <row r="329" spans="1:65" s="2" customFormat="1" ht="24.15" customHeight="1">
      <c r="A329" s="38"/>
      <c r="B329" s="39"/>
      <c r="C329" s="212" t="s">
        <v>691</v>
      </c>
      <c r="D329" s="212" t="s">
        <v>132</v>
      </c>
      <c r="E329" s="213" t="s">
        <v>692</v>
      </c>
      <c r="F329" s="214" t="s">
        <v>693</v>
      </c>
      <c r="G329" s="215" t="s">
        <v>141</v>
      </c>
      <c r="H329" s="216">
        <v>6.9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0.008</v>
      </c>
      <c r="R329" s="222">
        <f>Q329*H329</f>
        <v>0.055200000000000006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210</v>
      </c>
      <c r="AT329" s="224" t="s">
        <v>132</v>
      </c>
      <c r="AU329" s="224" t="s">
        <v>137</v>
      </c>
      <c r="AY329" s="17" t="s">
        <v>129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137</v>
      </c>
      <c r="BK329" s="225">
        <f>ROUND(I329*H329,2)</f>
        <v>0</v>
      </c>
      <c r="BL329" s="17" t="s">
        <v>210</v>
      </c>
      <c r="BM329" s="224" t="s">
        <v>694</v>
      </c>
    </row>
    <row r="330" spans="1:51" s="14" customFormat="1" ht="12">
      <c r="A330" s="14"/>
      <c r="B330" s="238"/>
      <c r="C330" s="239"/>
      <c r="D330" s="228" t="s">
        <v>143</v>
      </c>
      <c r="E330" s="240" t="s">
        <v>1</v>
      </c>
      <c r="F330" s="241" t="s">
        <v>695</v>
      </c>
      <c r="G330" s="239"/>
      <c r="H330" s="240" t="s">
        <v>1</v>
      </c>
      <c r="I330" s="242"/>
      <c r="J330" s="239"/>
      <c r="K330" s="239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143</v>
      </c>
      <c r="AU330" s="247" t="s">
        <v>137</v>
      </c>
      <c r="AV330" s="14" t="s">
        <v>81</v>
      </c>
      <c r="AW330" s="14" t="s">
        <v>32</v>
      </c>
      <c r="AX330" s="14" t="s">
        <v>76</v>
      </c>
      <c r="AY330" s="247" t="s">
        <v>129</v>
      </c>
    </row>
    <row r="331" spans="1:51" s="13" customFormat="1" ht="12">
      <c r="A331" s="13"/>
      <c r="B331" s="226"/>
      <c r="C331" s="227"/>
      <c r="D331" s="228" t="s">
        <v>143</v>
      </c>
      <c r="E331" s="229" t="s">
        <v>1</v>
      </c>
      <c r="F331" s="230" t="s">
        <v>696</v>
      </c>
      <c r="G331" s="227"/>
      <c r="H331" s="231">
        <v>1.2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pans="1:51" s="13" customFormat="1" ht="12">
      <c r="A332" s="13"/>
      <c r="B332" s="226"/>
      <c r="C332" s="227"/>
      <c r="D332" s="228" t="s">
        <v>143</v>
      </c>
      <c r="E332" s="229" t="s">
        <v>1</v>
      </c>
      <c r="F332" s="230" t="s">
        <v>697</v>
      </c>
      <c r="G332" s="227"/>
      <c r="H332" s="231">
        <v>5.7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143</v>
      </c>
      <c r="AU332" s="237" t="s">
        <v>137</v>
      </c>
      <c r="AV332" s="13" t="s">
        <v>137</v>
      </c>
      <c r="AW332" s="13" t="s">
        <v>32</v>
      </c>
      <c r="AX332" s="13" t="s">
        <v>76</v>
      </c>
      <c r="AY332" s="237" t="s">
        <v>129</v>
      </c>
    </row>
    <row r="333" spans="1:51" s="15" customFormat="1" ht="12">
      <c r="A333" s="15"/>
      <c r="B333" s="248"/>
      <c r="C333" s="249"/>
      <c r="D333" s="228" t="s">
        <v>143</v>
      </c>
      <c r="E333" s="250" t="s">
        <v>1</v>
      </c>
      <c r="F333" s="251" t="s">
        <v>181</v>
      </c>
      <c r="G333" s="249"/>
      <c r="H333" s="252">
        <v>6.9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143</v>
      </c>
      <c r="AU333" s="258" t="s">
        <v>137</v>
      </c>
      <c r="AV333" s="15" t="s">
        <v>136</v>
      </c>
      <c r="AW333" s="15" t="s">
        <v>32</v>
      </c>
      <c r="AX333" s="15" t="s">
        <v>81</v>
      </c>
      <c r="AY333" s="258" t="s">
        <v>129</v>
      </c>
    </row>
    <row r="334" spans="1:65" s="2" customFormat="1" ht="21.75" customHeight="1">
      <c r="A334" s="38"/>
      <c r="B334" s="39"/>
      <c r="C334" s="212" t="s">
        <v>698</v>
      </c>
      <c r="D334" s="212" t="s">
        <v>132</v>
      </c>
      <c r="E334" s="213" t="s">
        <v>699</v>
      </c>
      <c r="F334" s="214" t="s">
        <v>700</v>
      </c>
      <c r="G334" s="215" t="s">
        <v>147</v>
      </c>
      <c r="H334" s="216">
        <v>28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0.00031</v>
      </c>
      <c r="R334" s="222">
        <f>Q334*H334</f>
        <v>0.00868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210</v>
      </c>
      <c r="AT334" s="224" t="s">
        <v>132</v>
      </c>
      <c r="AU334" s="224" t="s">
        <v>137</v>
      </c>
      <c r="AY334" s="17" t="s">
        <v>129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137</v>
      </c>
      <c r="BK334" s="225">
        <f>ROUND(I334*H334,2)</f>
        <v>0</v>
      </c>
      <c r="BL334" s="17" t="s">
        <v>210</v>
      </c>
      <c r="BM334" s="224" t="s">
        <v>701</v>
      </c>
    </row>
    <row r="335" spans="1:51" s="13" customFormat="1" ht="12">
      <c r="A335" s="13"/>
      <c r="B335" s="226"/>
      <c r="C335" s="227"/>
      <c r="D335" s="228" t="s">
        <v>143</v>
      </c>
      <c r="E335" s="229" t="s">
        <v>1</v>
      </c>
      <c r="F335" s="230" t="s">
        <v>702</v>
      </c>
      <c r="G335" s="227"/>
      <c r="H335" s="231">
        <v>12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pans="1:51" s="13" customFormat="1" ht="12">
      <c r="A336" s="13"/>
      <c r="B336" s="226"/>
      <c r="C336" s="227"/>
      <c r="D336" s="228" t="s">
        <v>143</v>
      </c>
      <c r="E336" s="229" t="s">
        <v>1</v>
      </c>
      <c r="F336" s="230" t="s">
        <v>702</v>
      </c>
      <c r="G336" s="227"/>
      <c r="H336" s="231">
        <v>12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143</v>
      </c>
      <c r="AU336" s="237" t="s">
        <v>137</v>
      </c>
      <c r="AV336" s="13" t="s">
        <v>137</v>
      </c>
      <c r="AW336" s="13" t="s">
        <v>32</v>
      </c>
      <c r="AX336" s="13" t="s">
        <v>76</v>
      </c>
      <c r="AY336" s="237" t="s">
        <v>129</v>
      </c>
    </row>
    <row r="337" spans="1:51" s="13" customFormat="1" ht="12">
      <c r="A337" s="13"/>
      <c r="B337" s="226"/>
      <c r="C337" s="227"/>
      <c r="D337" s="228" t="s">
        <v>143</v>
      </c>
      <c r="E337" s="229" t="s">
        <v>1</v>
      </c>
      <c r="F337" s="230" t="s">
        <v>703</v>
      </c>
      <c r="G337" s="227"/>
      <c r="H337" s="231">
        <v>4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143</v>
      </c>
      <c r="AU337" s="237" t="s">
        <v>137</v>
      </c>
      <c r="AV337" s="13" t="s">
        <v>137</v>
      </c>
      <c r="AW337" s="13" t="s">
        <v>32</v>
      </c>
      <c r="AX337" s="13" t="s">
        <v>76</v>
      </c>
      <c r="AY337" s="237" t="s">
        <v>129</v>
      </c>
    </row>
    <row r="338" spans="1:51" s="15" customFormat="1" ht="12">
      <c r="A338" s="15"/>
      <c r="B338" s="248"/>
      <c r="C338" s="249"/>
      <c r="D338" s="228" t="s">
        <v>143</v>
      </c>
      <c r="E338" s="250" t="s">
        <v>1</v>
      </c>
      <c r="F338" s="251" t="s">
        <v>181</v>
      </c>
      <c r="G338" s="249"/>
      <c r="H338" s="252">
        <v>28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143</v>
      </c>
      <c r="AU338" s="258" t="s">
        <v>137</v>
      </c>
      <c r="AV338" s="15" t="s">
        <v>136</v>
      </c>
      <c r="AW338" s="15" t="s">
        <v>32</v>
      </c>
      <c r="AX338" s="15" t="s">
        <v>81</v>
      </c>
      <c r="AY338" s="258" t="s">
        <v>129</v>
      </c>
    </row>
    <row r="339" spans="1:65" s="2" customFormat="1" ht="24.15" customHeight="1">
      <c r="A339" s="38"/>
      <c r="B339" s="39"/>
      <c r="C339" s="212" t="s">
        <v>704</v>
      </c>
      <c r="D339" s="212" t="s">
        <v>132</v>
      </c>
      <c r="E339" s="213" t="s">
        <v>705</v>
      </c>
      <c r="F339" s="214" t="s">
        <v>706</v>
      </c>
      <c r="G339" s="215" t="s">
        <v>147</v>
      </c>
      <c r="H339" s="216">
        <v>9.3</v>
      </c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42</v>
      </c>
      <c r="O339" s="91"/>
      <c r="P339" s="222">
        <f>O339*H339</f>
        <v>0</v>
      </c>
      <c r="Q339" s="222">
        <v>0.00026</v>
      </c>
      <c r="R339" s="222">
        <f>Q339*H339</f>
        <v>0.002418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210</v>
      </c>
      <c r="AT339" s="224" t="s">
        <v>132</v>
      </c>
      <c r="AU339" s="224" t="s">
        <v>137</v>
      </c>
      <c r="AY339" s="17" t="s">
        <v>129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137</v>
      </c>
      <c r="BK339" s="225">
        <f>ROUND(I339*H339,2)</f>
        <v>0</v>
      </c>
      <c r="BL339" s="17" t="s">
        <v>210</v>
      </c>
      <c r="BM339" s="224" t="s">
        <v>707</v>
      </c>
    </row>
    <row r="340" spans="1:51" s="13" customFormat="1" ht="12">
      <c r="A340" s="13"/>
      <c r="B340" s="226"/>
      <c r="C340" s="227"/>
      <c r="D340" s="228" t="s">
        <v>143</v>
      </c>
      <c r="E340" s="229" t="s">
        <v>1</v>
      </c>
      <c r="F340" s="230" t="s">
        <v>708</v>
      </c>
      <c r="G340" s="227"/>
      <c r="H340" s="231">
        <v>3.7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pans="1:51" s="13" customFormat="1" ht="12">
      <c r="A341" s="13"/>
      <c r="B341" s="226"/>
      <c r="C341" s="227"/>
      <c r="D341" s="228" t="s">
        <v>143</v>
      </c>
      <c r="E341" s="229" t="s">
        <v>1</v>
      </c>
      <c r="F341" s="230" t="s">
        <v>709</v>
      </c>
      <c r="G341" s="227"/>
      <c r="H341" s="231">
        <v>5.6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143</v>
      </c>
      <c r="AU341" s="237" t="s">
        <v>137</v>
      </c>
      <c r="AV341" s="13" t="s">
        <v>137</v>
      </c>
      <c r="AW341" s="13" t="s">
        <v>32</v>
      </c>
      <c r="AX341" s="13" t="s">
        <v>76</v>
      </c>
      <c r="AY341" s="237" t="s">
        <v>129</v>
      </c>
    </row>
    <row r="342" spans="1:51" s="15" customFormat="1" ht="12">
      <c r="A342" s="15"/>
      <c r="B342" s="248"/>
      <c r="C342" s="249"/>
      <c r="D342" s="228" t="s">
        <v>143</v>
      </c>
      <c r="E342" s="250" t="s">
        <v>1</v>
      </c>
      <c r="F342" s="251" t="s">
        <v>181</v>
      </c>
      <c r="G342" s="249"/>
      <c r="H342" s="252">
        <v>9.3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143</v>
      </c>
      <c r="AU342" s="258" t="s">
        <v>137</v>
      </c>
      <c r="AV342" s="15" t="s">
        <v>136</v>
      </c>
      <c r="AW342" s="15" t="s">
        <v>32</v>
      </c>
      <c r="AX342" s="15" t="s">
        <v>81</v>
      </c>
      <c r="AY342" s="258" t="s">
        <v>129</v>
      </c>
    </row>
    <row r="343" spans="1:65" s="2" customFormat="1" ht="24.15" customHeight="1">
      <c r="A343" s="38"/>
      <c r="B343" s="39"/>
      <c r="C343" s="212" t="s">
        <v>710</v>
      </c>
      <c r="D343" s="212" t="s">
        <v>132</v>
      </c>
      <c r="E343" s="213" t="s">
        <v>711</v>
      </c>
      <c r="F343" s="214" t="s">
        <v>712</v>
      </c>
      <c r="G343" s="215" t="s">
        <v>314</v>
      </c>
      <c r="H343" s="216">
        <v>0.414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713</v>
      </c>
    </row>
    <row r="344" spans="1:63" s="12" customFormat="1" ht="22.8" customHeight="1">
      <c r="A344" s="12"/>
      <c r="B344" s="196"/>
      <c r="C344" s="197"/>
      <c r="D344" s="198" t="s">
        <v>75</v>
      </c>
      <c r="E344" s="210" t="s">
        <v>714</v>
      </c>
      <c r="F344" s="210" t="s">
        <v>715</v>
      </c>
      <c r="G344" s="197"/>
      <c r="H344" s="197"/>
      <c r="I344" s="200"/>
      <c r="J344" s="211">
        <f>BK344</f>
        <v>0</v>
      </c>
      <c r="K344" s="197"/>
      <c r="L344" s="202"/>
      <c r="M344" s="203"/>
      <c r="N344" s="204"/>
      <c r="O344" s="204"/>
      <c r="P344" s="205">
        <f>SUM(P345:P353)</f>
        <v>0</v>
      </c>
      <c r="Q344" s="204"/>
      <c r="R344" s="205">
        <f>SUM(R345:R353)</f>
        <v>0.010504</v>
      </c>
      <c r="S344" s="204"/>
      <c r="T344" s="206">
        <f>SUM(T345:T353)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7" t="s">
        <v>137</v>
      </c>
      <c r="AT344" s="208" t="s">
        <v>75</v>
      </c>
      <c r="AU344" s="208" t="s">
        <v>81</v>
      </c>
      <c r="AY344" s="207" t="s">
        <v>129</v>
      </c>
      <c r="BK344" s="209">
        <f>SUM(BK345:BK353)</f>
        <v>0</v>
      </c>
    </row>
    <row r="345" spans="1:65" s="2" customFormat="1" ht="24.15" customHeight="1">
      <c r="A345" s="38"/>
      <c r="B345" s="39"/>
      <c r="C345" s="212" t="s">
        <v>716</v>
      </c>
      <c r="D345" s="212" t="s">
        <v>132</v>
      </c>
      <c r="E345" s="213" t="s">
        <v>717</v>
      </c>
      <c r="F345" s="214" t="s">
        <v>718</v>
      </c>
      <c r="G345" s="215" t="s">
        <v>141</v>
      </c>
      <c r="H345" s="216">
        <v>1.1</v>
      </c>
      <c r="I345" s="217"/>
      <c r="J345" s="218">
        <f>ROUND(I345*H345,2)</f>
        <v>0</v>
      </c>
      <c r="K345" s="219"/>
      <c r="L345" s="44"/>
      <c r="M345" s="220" t="s">
        <v>1</v>
      </c>
      <c r="N345" s="221" t="s">
        <v>42</v>
      </c>
      <c r="O345" s="91"/>
      <c r="P345" s="222">
        <f>O345*H345</f>
        <v>0</v>
      </c>
      <c r="Q345" s="222">
        <v>0</v>
      </c>
      <c r="R345" s="222">
        <f>Q345*H345</f>
        <v>0</v>
      </c>
      <c r="S345" s="222">
        <v>0</v>
      </c>
      <c r="T345" s="22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4" t="s">
        <v>210</v>
      </c>
      <c r="AT345" s="224" t="s">
        <v>132</v>
      </c>
      <c r="AU345" s="224" t="s">
        <v>137</v>
      </c>
      <c r="AY345" s="17" t="s">
        <v>129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7" t="s">
        <v>137</v>
      </c>
      <c r="BK345" s="225">
        <f>ROUND(I345*H345,2)</f>
        <v>0</v>
      </c>
      <c r="BL345" s="17" t="s">
        <v>210</v>
      </c>
      <c r="BM345" s="224" t="s">
        <v>719</v>
      </c>
    </row>
    <row r="346" spans="1:51" s="14" customFormat="1" ht="12">
      <c r="A346" s="14"/>
      <c r="B346" s="238"/>
      <c r="C346" s="239"/>
      <c r="D346" s="228" t="s">
        <v>143</v>
      </c>
      <c r="E346" s="240" t="s">
        <v>1</v>
      </c>
      <c r="F346" s="241" t="s">
        <v>720</v>
      </c>
      <c r="G346" s="239"/>
      <c r="H346" s="240" t="s">
        <v>1</v>
      </c>
      <c r="I346" s="242"/>
      <c r="J346" s="239"/>
      <c r="K346" s="239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143</v>
      </c>
      <c r="AU346" s="247" t="s">
        <v>137</v>
      </c>
      <c r="AV346" s="14" t="s">
        <v>81</v>
      </c>
      <c r="AW346" s="14" t="s">
        <v>32</v>
      </c>
      <c r="AX346" s="14" t="s">
        <v>76</v>
      </c>
      <c r="AY346" s="247" t="s">
        <v>129</v>
      </c>
    </row>
    <row r="347" spans="1:51" s="13" customFormat="1" ht="12">
      <c r="A347" s="13"/>
      <c r="B347" s="226"/>
      <c r="C347" s="227"/>
      <c r="D347" s="228" t="s">
        <v>143</v>
      </c>
      <c r="E347" s="229" t="s">
        <v>1</v>
      </c>
      <c r="F347" s="230" t="s">
        <v>721</v>
      </c>
      <c r="G347" s="227"/>
      <c r="H347" s="231">
        <v>1.1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143</v>
      </c>
      <c r="AU347" s="237" t="s">
        <v>137</v>
      </c>
      <c r="AV347" s="13" t="s">
        <v>137</v>
      </c>
      <c r="AW347" s="13" t="s">
        <v>32</v>
      </c>
      <c r="AX347" s="13" t="s">
        <v>81</v>
      </c>
      <c r="AY347" s="237" t="s">
        <v>129</v>
      </c>
    </row>
    <row r="348" spans="1:65" s="2" customFormat="1" ht="24.15" customHeight="1">
      <c r="A348" s="38"/>
      <c r="B348" s="39"/>
      <c r="C348" s="212" t="s">
        <v>722</v>
      </c>
      <c r="D348" s="212" t="s">
        <v>132</v>
      </c>
      <c r="E348" s="213" t="s">
        <v>723</v>
      </c>
      <c r="F348" s="214" t="s">
        <v>724</v>
      </c>
      <c r="G348" s="215" t="s">
        <v>141</v>
      </c>
      <c r="H348" s="216">
        <v>4.4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0.00017</v>
      </c>
      <c r="R348" s="222">
        <f>Q348*H348</f>
        <v>0.0007480000000000001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210</v>
      </c>
      <c r="AT348" s="224" t="s">
        <v>132</v>
      </c>
      <c r="AU348" s="224" t="s">
        <v>137</v>
      </c>
      <c r="AY348" s="17" t="s">
        <v>129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137</v>
      </c>
      <c r="BK348" s="225">
        <f>ROUND(I348*H348,2)</f>
        <v>0</v>
      </c>
      <c r="BL348" s="17" t="s">
        <v>210</v>
      </c>
      <c r="BM348" s="224" t="s">
        <v>725</v>
      </c>
    </row>
    <row r="349" spans="1:51" s="14" customFormat="1" ht="12">
      <c r="A349" s="14"/>
      <c r="B349" s="238"/>
      <c r="C349" s="239"/>
      <c r="D349" s="228" t="s">
        <v>143</v>
      </c>
      <c r="E349" s="240" t="s">
        <v>1</v>
      </c>
      <c r="F349" s="241" t="s">
        <v>726</v>
      </c>
      <c r="G349" s="239"/>
      <c r="H349" s="240" t="s">
        <v>1</v>
      </c>
      <c r="I349" s="242"/>
      <c r="J349" s="239"/>
      <c r="K349" s="239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143</v>
      </c>
      <c r="AU349" s="247" t="s">
        <v>137</v>
      </c>
      <c r="AV349" s="14" t="s">
        <v>81</v>
      </c>
      <c r="AW349" s="14" t="s">
        <v>32</v>
      </c>
      <c r="AX349" s="14" t="s">
        <v>76</v>
      </c>
      <c r="AY349" s="247" t="s">
        <v>129</v>
      </c>
    </row>
    <row r="350" spans="1:51" s="13" customFormat="1" ht="12">
      <c r="A350" s="13"/>
      <c r="B350" s="226"/>
      <c r="C350" s="227"/>
      <c r="D350" s="228" t="s">
        <v>143</v>
      </c>
      <c r="E350" s="229" t="s">
        <v>1</v>
      </c>
      <c r="F350" s="230" t="s">
        <v>727</v>
      </c>
      <c r="G350" s="227"/>
      <c r="H350" s="231">
        <v>4.4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143</v>
      </c>
      <c r="AU350" s="237" t="s">
        <v>137</v>
      </c>
      <c r="AV350" s="13" t="s">
        <v>137</v>
      </c>
      <c r="AW350" s="13" t="s">
        <v>32</v>
      </c>
      <c r="AX350" s="13" t="s">
        <v>81</v>
      </c>
      <c r="AY350" s="237" t="s">
        <v>129</v>
      </c>
    </row>
    <row r="351" spans="1:65" s="2" customFormat="1" ht="24.15" customHeight="1">
      <c r="A351" s="38"/>
      <c r="B351" s="39"/>
      <c r="C351" s="212" t="s">
        <v>728</v>
      </c>
      <c r="D351" s="212" t="s">
        <v>132</v>
      </c>
      <c r="E351" s="213" t="s">
        <v>729</v>
      </c>
      <c r="F351" s="214" t="s">
        <v>730</v>
      </c>
      <c r="G351" s="215" t="s">
        <v>141</v>
      </c>
      <c r="H351" s="216">
        <v>4.4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0.00012</v>
      </c>
      <c r="R351" s="222">
        <f>Q351*H351</f>
        <v>0.000528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210</v>
      </c>
      <c r="AT351" s="224" t="s">
        <v>132</v>
      </c>
      <c r="AU351" s="224" t="s">
        <v>137</v>
      </c>
      <c r="AY351" s="17" t="s">
        <v>129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137</v>
      </c>
      <c r="BK351" s="225">
        <f>ROUND(I351*H351,2)</f>
        <v>0</v>
      </c>
      <c r="BL351" s="17" t="s">
        <v>210</v>
      </c>
      <c r="BM351" s="224" t="s">
        <v>731</v>
      </c>
    </row>
    <row r="352" spans="1:65" s="2" customFormat="1" ht="24.15" customHeight="1">
      <c r="A352" s="38"/>
      <c r="B352" s="39"/>
      <c r="C352" s="212" t="s">
        <v>732</v>
      </c>
      <c r="D352" s="212" t="s">
        <v>132</v>
      </c>
      <c r="E352" s="213" t="s">
        <v>733</v>
      </c>
      <c r="F352" s="214" t="s">
        <v>734</v>
      </c>
      <c r="G352" s="215" t="s">
        <v>141</v>
      </c>
      <c r="H352" s="216">
        <v>4.4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0.00012</v>
      </c>
      <c r="R352" s="222">
        <f>Q352*H352</f>
        <v>0.000528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210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210</v>
      </c>
      <c r="BM352" s="224" t="s">
        <v>735</v>
      </c>
    </row>
    <row r="353" spans="1:65" s="2" customFormat="1" ht="16.5" customHeight="1">
      <c r="A353" s="38"/>
      <c r="B353" s="39"/>
      <c r="C353" s="212" t="s">
        <v>736</v>
      </c>
      <c r="D353" s="212" t="s">
        <v>132</v>
      </c>
      <c r="E353" s="213" t="s">
        <v>737</v>
      </c>
      <c r="F353" s="214" t="s">
        <v>738</v>
      </c>
      <c r="G353" s="215" t="s">
        <v>141</v>
      </c>
      <c r="H353" s="216">
        <v>15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0.00058</v>
      </c>
      <c r="R353" s="222">
        <f>Q353*H353</f>
        <v>0.0087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210</v>
      </c>
      <c r="BM353" s="224" t="s">
        <v>739</v>
      </c>
    </row>
    <row r="354" spans="1:63" s="12" customFormat="1" ht="22.8" customHeight="1">
      <c r="A354" s="12"/>
      <c r="B354" s="196"/>
      <c r="C354" s="197"/>
      <c r="D354" s="198" t="s">
        <v>75</v>
      </c>
      <c r="E354" s="210" t="s">
        <v>740</v>
      </c>
      <c r="F354" s="210" t="s">
        <v>741</v>
      </c>
      <c r="G354" s="197"/>
      <c r="H354" s="197"/>
      <c r="I354" s="200"/>
      <c r="J354" s="211">
        <f>BK354</f>
        <v>0</v>
      </c>
      <c r="K354" s="197"/>
      <c r="L354" s="202"/>
      <c r="M354" s="203"/>
      <c r="N354" s="204"/>
      <c r="O354" s="204"/>
      <c r="P354" s="205">
        <f>SUM(P355:P370)</f>
        <v>0</v>
      </c>
      <c r="Q354" s="204"/>
      <c r="R354" s="205">
        <f>SUM(R355:R370)</f>
        <v>0.21090743599999998</v>
      </c>
      <c r="S354" s="204"/>
      <c r="T354" s="206">
        <f>SUM(T355:T370)</f>
        <v>0.051915699999999995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7" t="s">
        <v>137</v>
      </c>
      <c r="AT354" s="208" t="s">
        <v>75</v>
      </c>
      <c r="AU354" s="208" t="s">
        <v>81</v>
      </c>
      <c r="AY354" s="207" t="s">
        <v>129</v>
      </c>
      <c r="BK354" s="209">
        <f>SUM(BK355:BK370)</f>
        <v>0</v>
      </c>
    </row>
    <row r="355" spans="1:65" s="2" customFormat="1" ht="24.15" customHeight="1">
      <c r="A355" s="38"/>
      <c r="B355" s="39"/>
      <c r="C355" s="212" t="s">
        <v>742</v>
      </c>
      <c r="D355" s="212" t="s">
        <v>132</v>
      </c>
      <c r="E355" s="213" t="s">
        <v>743</v>
      </c>
      <c r="F355" s="214" t="s">
        <v>744</v>
      </c>
      <c r="G355" s="215" t="s">
        <v>141</v>
      </c>
      <c r="H355" s="216">
        <v>117.38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745</v>
      </c>
    </row>
    <row r="356" spans="1:51" s="13" customFormat="1" ht="12">
      <c r="A356" s="13"/>
      <c r="B356" s="226"/>
      <c r="C356" s="227"/>
      <c r="D356" s="228" t="s">
        <v>143</v>
      </c>
      <c r="E356" s="229" t="s">
        <v>1</v>
      </c>
      <c r="F356" s="230" t="s">
        <v>746</v>
      </c>
      <c r="G356" s="227"/>
      <c r="H356" s="231">
        <v>117.38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81</v>
      </c>
      <c r="AY356" s="237" t="s">
        <v>129</v>
      </c>
    </row>
    <row r="357" spans="1:65" s="2" customFormat="1" ht="16.5" customHeight="1">
      <c r="A357" s="38"/>
      <c r="B357" s="39"/>
      <c r="C357" s="212" t="s">
        <v>747</v>
      </c>
      <c r="D357" s="212" t="s">
        <v>132</v>
      </c>
      <c r="E357" s="213" t="s">
        <v>748</v>
      </c>
      <c r="F357" s="214" t="s">
        <v>749</v>
      </c>
      <c r="G357" s="215" t="s">
        <v>141</v>
      </c>
      <c r="H357" s="216">
        <v>98.51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0.001</v>
      </c>
      <c r="R357" s="222">
        <f>Q357*H357</f>
        <v>0.09851</v>
      </c>
      <c r="S357" s="222">
        <v>0.00031</v>
      </c>
      <c r="T357" s="223">
        <f>S357*H357</f>
        <v>0.030538100000000002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210</v>
      </c>
      <c r="AT357" s="224" t="s">
        <v>132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210</v>
      </c>
      <c r="BM357" s="224" t="s">
        <v>750</v>
      </c>
    </row>
    <row r="358" spans="1:51" s="13" customFormat="1" ht="12">
      <c r="A358" s="13"/>
      <c r="B358" s="226"/>
      <c r="C358" s="227"/>
      <c r="D358" s="228" t="s">
        <v>143</v>
      </c>
      <c r="E358" s="229" t="s">
        <v>1</v>
      </c>
      <c r="F358" s="230" t="s">
        <v>165</v>
      </c>
      <c r="G358" s="227"/>
      <c r="H358" s="231">
        <v>29.55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76</v>
      </c>
      <c r="AY358" s="237" t="s">
        <v>129</v>
      </c>
    </row>
    <row r="359" spans="1:51" s="13" customFormat="1" ht="12">
      <c r="A359" s="13"/>
      <c r="B359" s="226"/>
      <c r="C359" s="227"/>
      <c r="D359" s="228" t="s">
        <v>143</v>
      </c>
      <c r="E359" s="229" t="s">
        <v>1</v>
      </c>
      <c r="F359" s="230" t="s">
        <v>751</v>
      </c>
      <c r="G359" s="227"/>
      <c r="H359" s="231">
        <v>68.96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143</v>
      </c>
      <c r="AU359" s="237" t="s">
        <v>137</v>
      </c>
      <c r="AV359" s="13" t="s">
        <v>137</v>
      </c>
      <c r="AW359" s="13" t="s">
        <v>32</v>
      </c>
      <c r="AX359" s="13" t="s">
        <v>76</v>
      </c>
      <c r="AY359" s="237" t="s">
        <v>129</v>
      </c>
    </row>
    <row r="360" spans="1:51" s="15" customFormat="1" ht="12">
      <c r="A360" s="15"/>
      <c r="B360" s="248"/>
      <c r="C360" s="249"/>
      <c r="D360" s="228" t="s">
        <v>143</v>
      </c>
      <c r="E360" s="250" t="s">
        <v>1</v>
      </c>
      <c r="F360" s="251" t="s">
        <v>181</v>
      </c>
      <c r="G360" s="249"/>
      <c r="H360" s="252">
        <v>98.51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8" t="s">
        <v>143</v>
      </c>
      <c r="AU360" s="258" t="s">
        <v>137</v>
      </c>
      <c r="AV360" s="15" t="s">
        <v>136</v>
      </c>
      <c r="AW360" s="15" t="s">
        <v>32</v>
      </c>
      <c r="AX360" s="15" t="s">
        <v>81</v>
      </c>
      <c r="AY360" s="258" t="s">
        <v>129</v>
      </c>
    </row>
    <row r="361" spans="1:65" s="2" customFormat="1" ht="16.5" customHeight="1">
      <c r="A361" s="38"/>
      <c r="B361" s="39"/>
      <c r="C361" s="212" t="s">
        <v>752</v>
      </c>
      <c r="D361" s="212" t="s">
        <v>132</v>
      </c>
      <c r="E361" s="213" t="s">
        <v>753</v>
      </c>
      <c r="F361" s="214" t="s">
        <v>754</v>
      </c>
      <c r="G361" s="215" t="s">
        <v>141</v>
      </c>
      <c r="H361" s="216">
        <v>68.96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0.001</v>
      </c>
      <c r="R361" s="222">
        <f>Q361*H361</f>
        <v>0.06896</v>
      </c>
      <c r="S361" s="222">
        <v>0.00031</v>
      </c>
      <c r="T361" s="223">
        <f>S361*H361</f>
        <v>0.021377599999999997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210</v>
      </c>
      <c r="AT361" s="224" t="s">
        <v>132</v>
      </c>
      <c r="AU361" s="224" t="s">
        <v>137</v>
      </c>
      <c r="AY361" s="17" t="s">
        <v>129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137</v>
      </c>
      <c r="BK361" s="225">
        <f>ROUND(I361*H361,2)</f>
        <v>0</v>
      </c>
      <c r="BL361" s="17" t="s">
        <v>210</v>
      </c>
      <c r="BM361" s="224" t="s">
        <v>755</v>
      </c>
    </row>
    <row r="362" spans="1:51" s="13" customFormat="1" ht="12">
      <c r="A362" s="13"/>
      <c r="B362" s="226"/>
      <c r="C362" s="227"/>
      <c r="D362" s="228" t="s">
        <v>143</v>
      </c>
      <c r="E362" s="229" t="s">
        <v>1</v>
      </c>
      <c r="F362" s="230" t="s">
        <v>751</v>
      </c>
      <c r="G362" s="227"/>
      <c r="H362" s="231">
        <v>68.96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143</v>
      </c>
      <c r="AU362" s="237" t="s">
        <v>137</v>
      </c>
      <c r="AV362" s="13" t="s">
        <v>137</v>
      </c>
      <c r="AW362" s="13" t="s">
        <v>32</v>
      </c>
      <c r="AX362" s="13" t="s">
        <v>81</v>
      </c>
      <c r="AY362" s="237" t="s">
        <v>129</v>
      </c>
    </row>
    <row r="363" spans="1:65" s="2" customFormat="1" ht="24.15" customHeight="1">
      <c r="A363" s="38"/>
      <c r="B363" s="39"/>
      <c r="C363" s="212" t="s">
        <v>756</v>
      </c>
      <c r="D363" s="212" t="s">
        <v>132</v>
      </c>
      <c r="E363" s="213" t="s">
        <v>757</v>
      </c>
      <c r="F363" s="214" t="s">
        <v>758</v>
      </c>
      <c r="G363" s="215" t="s">
        <v>141</v>
      </c>
      <c r="H363" s="216">
        <v>6.51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210</v>
      </c>
      <c r="AT363" s="224" t="s">
        <v>132</v>
      </c>
      <c r="AU363" s="224" t="s">
        <v>137</v>
      </c>
      <c r="AY363" s="17" t="s">
        <v>129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137</v>
      </c>
      <c r="BK363" s="225">
        <f>ROUND(I363*H363,2)</f>
        <v>0</v>
      </c>
      <c r="BL363" s="17" t="s">
        <v>210</v>
      </c>
      <c r="BM363" s="224" t="s">
        <v>759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760</v>
      </c>
      <c r="G364" s="227"/>
      <c r="H364" s="231">
        <v>6.51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81</v>
      </c>
      <c r="AY364" s="237" t="s">
        <v>129</v>
      </c>
    </row>
    <row r="365" spans="1:65" s="2" customFormat="1" ht="16.5" customHeight="1">
      <c r="A365" s="38"/>
      <c r="B365" s="39"/>
      <c r="C365" s="259" t="s">
        <v>761</v>
      </c>
      <c r="D365" s="259" t="s">
        <v>203</v>
      </c>
      <c r="E365" s="260" t="s">
        <v>762</v>
      </c>
      <c r="F365" s="261" t="s">
        <v>763</v>
      </c>
      <c r="G365" s="262" t="s">
        <v>141</v>
      </c>
      <c r="H365" s="263">
        <v>6.836</v>
      </c>
      <c r="I365" s="264"/>
      <c r="J365" s="265">
        <f>ROUND(I365*H365,2)</f>
        <v>0</v>
      </c>
      <c r="K365" s="266"/>
      <c r="L365" s="267"/>
      <c r="M365" s="268" t="s">
        <v>1</v>
      </c>
      <c r="N365" s="269" t="s">
        <v>42</v>
      </c>
      <c r="O365" s="91"/>
      <c r="P365" s="222">
        <f>O365*H365</f>
        <v>0</v>
      </c>
      <c r="Q365" s="222">
        <v>1E-06</v>
      </c>
      <c r="R365" s="222">
        <f>Q365*H365</f>
        <v>6.836E-06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280</v>
      </c>
      <c r="AT365" s="224" t="s">
        <v>203</v>
      </c>
      <c r="AU365" s="224" t="s">
        <v>137</v>
      </c>
      <c r="AY365" s="17" t="s">
        <v>129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137</v>
      </c>
      <c r="BK365" s="225">
        <f>ROUND(I365*H365,2)</f>
        <v>0</v>
      </c>
      <c r="BL365" s="17" t="s">
        <v>210</v>
      </c>
      <c r="BM365" s="224" t="s">
        <v>764</v>
      </c>
    </row>
    <row r="366" spans="1:51" s="13" customFormat="1" ht="12">
      <c r="A366" s="13"/>
      <c r="B366" s="226"/>
      <c r="C366" s="227"/>
      <c r="D366" s="228" t="s">
        <v>143</v>
      </c>
      <c r="E366" s="227"/>
      <c r="F366" s="230" t="s">
        <v>765</v>
      </c>
      <c r="G366" s="227"/>
      <c r="H366" s="231">
        <v>6.836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143</v>
      </c>
      <c r="AU366" s="237" t="s">
        <v>137</v>
      </c>
      <c r="AV366" s="13" t="s">
        <v>137</v>
      </c>
      <c r="AW366" s="13" t="s">
        <v>4</v>
      </c>
      <c r="AX366" s="13" t="s">
        <v>81</v>
      </c>
      <c r="AY366" s="237" t="s">
        <v>129</v>
      </c>
    </row>
    <row r="367" spans="1:65" s="2" customFormat="1" ht="24.15" customHeight="1">
      <c r="A367" s="38"/>
      <c r="B367" s="39"/>
      <c r="C367" s="212" t="s">
        <v>766</v>
      </c>
      <c r="D367" s="212" t="s">
        <v>132</v>
      </c>
      <c r="E367" s="213" t="s">
        <v>767</v>
      </c>
      <c r="F367" s="214" t="s">
        <v>768</v>
      </c>
      <c r="G367" s="215" t="s">
        <v>141</v>
      </c>
      <c r="H367" s="216">
        <v>117.38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0.0002</v>
      </c>
      <c r="R367" s="222">
        <f>Q367*H367</f>
        <v>0.023476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210</v>
      </c>
      <c r="AT367" s="224" t="s">
        <v>132</v>
      </c>
      <c r="AU367" s="224" t="s">
        <v>137</v>
      </c>
      <c r="AY367" s="17" t="s">
        <v>129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137</v>
      </c>
      <c r="BK367" s="225">
        <f>ROUND(I367*H367,2)</f>
        <v>0</v>
      </c>
      <c r="BL367" s="17" t="s">
        <v>210</v>
      </c>
      <c r="BM367" s="224" t="s">
        <v>769</v>
      </c>
    </row>
    <row r="368" spans="1:51" s="13" customFormat="1" ht="12">
      <c r="A368" s="13"/>
      <c r="B368" s="226"/>
      <c r="C368" s="227"/>
      <c r="D368" s="228" t="s">
        <v>143</v>
      </c>
      <c r="E368" s="229" t="s">
        <v>1</v>
      </c>
      <c r="F368" s="230" t="s">
        <v>770</v>
      </c>
      <c r="G368" s="227"/>
      <c r="H368" s="231">
        <v>117.38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143</v>
      </c>
      <c r="AU368" s="237" t="s">
        <v>137</v>
      </c>
      <c r="AV368" s="13" t="s">
        <v>137</v>
      </c>
      <c r="AW368" s="13" t="s">
        <v>32</v>
      </c>
      <c r="AX368" s="13" t="s">
        <v>81</v>
      </c>
      <c r="AY368" s="237" t="s">
        <v>129</v>
      </c>
    </row>
    <row r="369" spans="1:65" s="2" customFormat="1" ht="33" customHeight="1">
      <c r="A369" s="38"/>
      <c r="B369" s="39"/>
      <c r="C369" s="212" t="s">
        <v>771</v>
      </c>
      <c r="D369" s="212" t="s">
        <v>132</v>
      </c>
      <c r="E369" s="213" t="s">
        <v>772</v>
      </c>
      <c r="F369" s="214" t="s">
        <v>773</v>
      </c>
      <c r="G369" s="215" t="s">
        <v>141</v>
      </c>
      <c r="H369" s="216">
        <v>117.38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0.00017</v>
      </c>
      <c r="R369" s="222">
        <f>Q369*H369</f>
        <v>0.0199546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774</v>
      </c>
    </row>
    <row r="370" spans="1:51" s="13" customFormat="1" ht="12">
      <c r="A370" s="13"/>
      <c r="B370" s="226"/>
      <c r="C370" s="227"/>
      <c r="D370" s="228" t="s">
        <v>143</v>
      </c>
      <c r="E370" s="229" t="s">
        <v>1</v>
      </c>
      <c r="F370" s="230" t="s">
        <v>746</v>
      </c>
      <c r="G370" s="227"/>
      <c r="H370" s="231">
        <v>117.38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81</v>
      </c>
      <c r="AY370" s="237" t="s">
        <v>129</v>
      </c>
    </row>
    <row r="371" spans="1:63" s="12" customFormat="1" ht="22.8" customHeight="1">
      <c r="A371" s="12"/>
      <c r="B371" s="196"/>
      <c r="C371" s="197"/>
      <c r="D371" s="198" t="s">
        <v>75</v>
      </c>
      <c r="E371" s="210" t="s">
        <v>775</v>
      </c>
      <c r="F371" s="210" t="s">
        <v>776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SUM(P372:P375)</f>
        <v>0</v>
      </c>
      <c r="Q371" s="204"/>
      <c r="R371" s="205">
        <f>SUM(R372:R375)</f>
        <v>0.008463</v>
      </c>
      <c r="S371" s="204"/>
      <c r="T371" s="206">
        <f>SUM(T372:T375)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137</v>
      </c>
      <c r="AT371" s="208" t="s">
        <v>75</v>
      </c>
      <c r="AU371" s="208" t="s">
        <v>81</v>
      </c>
      <c r="AY371" s="207" t="s">
        <v>129</v>
      </c>
      <c r="BK371" s="209">
        <f>SUM(BK372:BK375)</f>
        <v>0</v>
      </c>
    </row>
    <row r="372" spans="1:65" s="2" customFormat="1" ht="24.15" customHeight="1">
      <c r="A372" s="38"/>
      <c r="B372" s="39"/>
      <c r="C372" s="212" t="s">
        <v>777</v>
      </c>
      <c r="D372" s="212" t="s">
        <v>132</v>
      </c>
      <c r="E372" s="213" t="s">
        <v>778</v>
      </c>
      <c r="F372" s="214" t="s">
        <v>779</v>
      </c>
      <c r="G372" s="215" t="s">
        <v>141</v>
      </c>
      <c r="H372" s="216">
        <v>6.51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210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210</v>
      </c>
      <c r="BM372" s="224" t="s">
        <v>780</v>
      </c>
    </row>
    <row r="373" spans="1:51" s="13" customFormat="1" ht="12">
      <c r="A373" s="13"/>
      <c r="B373" s="226"/>
      <c r="C373" s="227"/>
      <c r="D373" s="228" t="s">
        <v>143</v>
      </c>
      <c r="E373" s="229" t="s">
        <v>1</v>
      </c>
      <c r="F373" s="230" t="s">
        <v>760</v>
      </c>
      <c r="G373" s="227"/>
      <c r="H373" s="231">
        <v>6.51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32</v>
      </c>
      <c r="AX373" s="13" t="s">
        <v>81</v>
      </c>
      <c r="AY373" s="237" t="s">
        <v>129</v>
      </c>
    </row>
    <row r="374" spans="1:65" s="2" customFormat="1" ht="16.5" customHeight="1">
      <c r="A374" s="38"/>
      <c r="B374" s="39"/>
      <c r="C374" s="259" t="s">
        <v>781</v>
      </c>
      <c r="D374" s="259" t="s">
        <v>203</v>
      </c>
      <c r="E374" s="260" t="s">
        <v>782</v>
      </c>
      <c r="F374" s="261" t="s">
        <v>783</v>
      </c>
      <c r="G374" s="262" t="s">
        <v>141</v>
      </c>
      <c r="H374" s="263">
        <v>6.51</v>
      </c>
      <c r="I374" s="264"/>
      <c r="J374" s="265">
        <f>ROUND(I374*H374,2)</f>
        <v>0</v>
      </c>
      <c r="K374" s="266"/>
      <c r="L374" s="267"/>
      <c r="M374" s="268" t="s">
        <v>1</v>
      </c>
      <c r="N374" s="269" t="s">
        <v>42</v>
      </c>
      <c r="O374" s="91"/>
      <c r="P374" s="222">
        <f>O374*H374</f>
        <v>0</v>
      </c>
      <c r="Q374" s="222">
        <v>0.0013</v>
      </c>
      <c r="R374" s="222">
        <f>Q374*H374</f>
        <v>0.008463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280</v>
      </c>
      <c r="AT374" s="224" t="s">
        <v>203</v>
      </c>
      <c r="AU374" s="224" t="s">
        <v>137</v>
      </c>
      <c r="AY374" s="17" t="s">
        <v>129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137</v>
      </c>
      <c r="BK374" s="225">
        <f>ROUND(I374*H374,2)</f>
        <v>0</v>
      </c>
      <c r="BL374" s="17" t="s">
        <v>210</v>
      </c>
      <c r="BM374" s="224" t="s">
        <v>784</v>
      </c>
    </row>
    <row r="375" spans="1:65" s="2" customFormat="1" ht="16.5" customHeight="1">
      <c r="A375" s="38"/>
      <c r="B375" s="39"/>
      <c r="C375" s="212" t="s">
        <v>785</v>
      </c>
      <c r="D375" s="212" t="s">
        <v>132</v>
      </c>
      <c r="E375" s="213" t="s">
        <v>786</v>
      </c>
      <c r="F375" s="214" t="s">
        <v>787</v>
      </c>
      <c r="G375" s="215" t="s">
        <v>141</v>
      </c>
      <c r="H375" s="216">
        <v>6.51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210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210</v>
      </c>
      <c r="BM375" s="224" t="s">
        <v>788</v>
      </c>
    </row>
    <row r="376" spans="1:63" s="12" customFormat="1" ht="25.9" customHeight="1">
      <c r="A376" s="12"/>
      <c r="B376" s="196"/>
      <c r="C376" s="197"/>
      <c r="D376" s="198" t="s">
        <v>75</v>
      </c>
      <c r="E376" s="199" t="s">
        <v>203</v>
      </c>
      <c r="F376" s="199" t="s">
        <v>789</v>
      </c>
      <c r="G376" s="197"/>
      <c r="H376" s="197"/>
      <c r="I376" s="200"/>
      <c r="J376" s="201">
        <f>BK376</f>
        <v>0</v>
      </c>
      <c r="K376" s="197"/>
      <c r="L376" s="202"/>
      <c r="M376" s="203"/>
      <c r="N376" s="204"/>
      <c r="O376" s="204"/>
      <c r="P376" s="205">
        <f>P377+P417</f>
        <v>0</v>
      </c>
      <c r="Q376" s="204"/>
      <c r="R376" s="205">
        <f>R377+R417</f>
        <v>0</v>
      </c>
      <c r="S376" s="204"/>
      <c r="T376" s="206">
        <f>T377+T417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7" t="s">
        <v>130</v>
      </c>
      <c r="AT376" s="208" t="s">
        <v>75</v>
      </c>
      <c r="AU376" s="208" t="s">
        <v>76</v>
      </c>
      <c r="AY376" s="207" t="s">
        <v>129</v>
      </c>
      <c r="BK376" s="209">
        <f>BK377+BK417</f>
        <v>0</v>
      </c>
    </row>
    <row r="377" spans="1:63" s="12" customFormat="1" ht="22.8" customHeight="1">
      <c r="A377" s="12"/>
      <c r="B377" s="196"/>
      <c r="C377" s="197"/>
      <c r="D377" s="198" t="s">
        <v>75</v>
      </c>
      <c r="E377" s="210" t="s">
        <v>790</v>
      </c>
      <c r="F377" s="210" t="s">
        <v>791</v>
      </c>
      <c r="G377" s="197"/>
      <c r="H377" s="197"/>
      <c r="I377" s="200"/>
      <c r="J377" s="211">
        <f>BK377</f>
        <v>0</v>
      </c>
      <c r="K377" s="197"/>
      <c r="L377" s="202"/>
      <c r="M377" s="203"/>
      <c r="N377" s="204"/>
      <c r="O377" s="204"/>
      <c r="P377" s="205">
        <f>SUM(P378:P416)</f>
        <v>0</v>
      </c>
      <c r="Q377" s="204"/>
      <c r="R377" s="205">
        <f>SUM(R378:R416)</f>
        <v>0</v>
      </c>
      <c r="S377" s="204"/>
      <c r="T377" s="206">
        <f>SUM(T378:T416)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7" t="s">
        <v>130</v>
      </c>
      <c r="AT377" s="208" t="s">
        <v>75</v>
      </c>
      <c r="AU377" s="208" t="s">
        <v>81</v>
      </c>
      <c r="AY377" s="207" t="s">
        <v>129</v>
      </c>
      <c r="BK377" s="209">
        <f>SUM(BK378:BK416)</f>
        <v>0</v>
      </c>
    </row>
    <row r="378" spans="1:65" s="2" customFormat="1" ht="16.5" customHeight="1">
      <c r="A378" s="38"/>
      <c r="B378" s="39"/>
      <c r="C378" s="212" t="s">
        <v>792</v>
      </c>
      <c r="D378" s="212" t="s">
        <v>132</v>
      </c>
      <c r="E378" s="213" t="s">
        <v>793</v>
      </c>
      <c r="F378" s="214" t="s">
        <v>794</v>
      </c>
      <c r="G378" s="215" t="s">
        <v>298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433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433</v>
      </c>
      <c r="BM378" s="224" t="s">
        <v>795</v>
      </c>
    </row>
    <row r="379" spans="1:65" s="2" customFormat="1" ht="16.5" customHeight="1">
      <c r="A379" s="38"/>
      <c r="B379" s="39"/>
      <c r="C379" s="212" t="s">
        <v>796</v>
      </c>
      <c r="D379" s="212" t="s">
        <v>132</v>
      </c>
      <c r="E379" s="213" t="s">
        <v>797</v>
      </c>
      <c r="F379" s="214" t="s">
        <v>798</v>
      </c>
      <c r="G379" s="215" t="s">
        <v>298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433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433</v>
      </c>
      <c r="BM379" s="224" t="s">
        <v>799</v>
      </c>
    </row>
    <row r="380" spans="1:65" s="2" customFormat="1" ht="24.15" customHeight="1">
      <c r="A380" s="38"/>
      <c r="B380" s="39"/>
      <c r="C380" s="212" t="s">
        <v>800</v>
      </c>
      <c r="D380" s="212" t="s">
        <v>132</v>
      </c>
      <c r="E380" s="213" t="s">
        <v>801</v>
      </c>
      <c r="F380" s="214" t="s">
        <v>802</v>
      </c>
      <c r="G380" s="215" t="s">
        <v>298</v>
      </c>
      <c r="H380" s="216">
        <v>1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433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433</v>
      </c>
      <c r="BM380" s="224" t="s">
        <v>803</v>
      </c>
    </row>
    <row r="381" spans="1:65" s="2" customFormat="1" ht="16.5" customHeight="1">
      <c r="A381" s="38"/>
      <c r="B381" s="39"/>
      <c r="C381" s="212" t="s">
        <v>804</v>
      </c>
      <c r="D381" s="212" t="s">
        <v>132</v>
      </c>
      <c r="E381" s="213" t="s">
        <v>805</v>
      </c>
      <c r="F381" s="214" t="s">
        <v>806</v>
      </c>
      <c r="G381" s="215" t="s">
        <v>298</v>
      </c>
      <c r="H381" s="216">
        <v>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433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433</v>
      </c>
      <c r="BM381" s="224" t="s">
        <v>807</v>
      </c>
    </row>
    <row r="382" spans="1:65" s="2" customFormat="1" ht="16.5" customHeight="1">
      <c r="A382" s="38"/>
      <c r="B382" s="39"/>
      <c r="C382" s="212" t="s">
        <v>808</v>
      </c>
      <c r="D382" s="212" t="s">
        <v>132</v>
      </c>
      <c r="E382" s="213" t="s">
        <v>809</v>
      </c>
      <c r="F382" s="214" t="s">
        <v>810</v>
      </c>
      <c r="G382" s="215" t="s">
        <v>298</v>
      </c>
      <c r="H382" s="216">
        <v>1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433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433</v>
      </c>
      <c r="BM382" s="224" t="s">
        <v>811</v>
      </c>
    </row>
    <row r="383" spans="1:65" s="2" customFormat="1" ht="24.15" customHeight="1">
      <c r="A383" s="38"/>
      <c r="B383" s="39"/>
      <c r="C383" s="212" t="s">
        <v>812</v>
      </c>
      <c r="D383" s="212" t="s">
        <v>132</v>
      </c>
      <c r="E383" s="213" t="s">
        <v>813</v>
      </c>
      <c r="F383" s="214" t="s">
        <v>814</v>
      </c>
      <c r="G383" s="215" t="s">
        <v>147</v>
      </c>
      <c r="H383" s="216">
        <v>55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433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433</v>
      </c>
      <c r="BM383" s="224" t="s">
        <v>815</v>
      </c>
    </row>
    <row r="384" spans="1:65" s="2" customFormat="1" ht="24.15" customHeight="1">
      <c r="A384" s="38"/>
      <c r="B384" s="39"/>
      <c r="C384" s="212" t="s">
        <v>816</v>
      </c>
      <c r="D384" s="212" t="s">
        <v>132</v>
      </c>
      <c r="E384" s="213" t="s">
        <v>817</v>
      </c>
      <c r="F384" s="214" t="s">
        <v>818</v>
      </c>
      <c r="G384" s="215" t="s">
        <v>147</v>
      </c>
      <c r="H384" s="216">
        <v>105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433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433</v>
      </c>
      <c r="BM384" s="224" t="s">
        <v>819</v>
      </c>
    </row>
    <row r="385" spans="1:65" s="2" customFormat="1" ht="16.5" customHeight="1">
      <c r="A385" s="38"/>
      <c r="B385" s="39"/>
      <c r="C385" s="212" t="s">
        <v>820</v>
      </c>
      <c r="D385" s="212" t="s">
        <v>132</v>
      </c>
      <c r="E385" s="213" t="s">
        <v>821</v>
      </c>
      <c r="F385" s="214" t="s">
        <v>822</v>
      </c>
      <c r="G385" s="215" t="s">
        <v>147</v>
      </c>
      <c r="H385" s="216">
        <v>15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433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433</v>
      </c>
      <c r="BM385" s="224" t="s">
        <v>823</v>
      </c>
    </row>
    <row r="386" spans="1:65" s="2" customFormat="1" ht="16.5" customHeight="1">
      <c r="A386" s="38"/>
      <c r="B386" s="39"/>
      <c r="C386" s="212" t="s">
        <v>824</v>
      </c>
      <c r="D386" s="212" t="s">
        <v>132</v>
      </c>
      <c r="E386" s="213" t="s">
        <v>825</v>
      </c>
      <c r="F386" s="214" t="s">
        <v>826</v>
      </c>
      <c r="G386" s="215" t="s">
        <v>147</v>
      </c>
      <c r="H386" s="216">
        <v>25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433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433</v>
      </c>
      <c r="BM386" s="224" t="s">
        <v>827</v>
      </c>
    </row>
    <row r="387" spans="1:65" s="2" customFormat="1" ht="16.5" customHeight="1">
      <c r="A387" s="38"/>
      <c r="B387" s="39"/>
      <c r="C387" s="212" t="s">
        <v>828</v>
      </c>
      <c r="D387" s="212" t="s">
        <v>132</v>
      </c>
      <c r="E387" s="213" t="s">
        <v>829</v>
      </c>
      <c r="F387" s="214" t="s">
        <v>830</v>
      </c>
      <c r="G387" s="215" t="s">
        <v>147</v>
      </c>
      <c r="H387" s="216">
        <v>6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433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433</v>
      </c>
      <c r="BM387" s="224" t="s">
        <v>831</v>
      </c>
    </row>
    <row r="388" spans="1:65" s="2" customFormat="1" ht="16.5" customHeight="1">
      <c r="A388" s="38"/>
      <c r="B388" s="39"/>
      <c r="C388" s="212" t="s">
        <v>832</v>
      </c>
      <c r="D388" s="212" t="s">
        <v>132</v>
      </c>
      <c r="E388" s="213" t="s">
        <v>833</v>
      </c>
      <c r="F388" s="214" t="s">
        <v>834</v>
      </c>
      <c r="G388" s="215" t="s">
        <v>147</v>
      </c>
      <c r="H388" s="216">
        <v>10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433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433</v>
      </c>
      <c r="BM388" s="224" t="s">
        <v>835</v>
      </c>
    </row>
    <row r="389" spans="1:65" s="2" customFormat="1" ht="16.5" customHeight="1">
      <c r="A389" s="38"/>
      <c r="B389" s="39"/>
      <c r="C389" s="212" t="s">
        <v>836</v>
      </c>
      <c r="D389" s="212" t="s">
        <v>132</v>
      </c>
      <c r="E389" s="213" t="s">
        <v>837</v>
      </c>
      <c r="F389" s="214" t="s">
        <v>838</v>
      </c>
      <c r="G389" s="215" t="s">
        <v>147</v>
      </c>
      <c r="H389" s="216">
        <v>10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433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433</v>
      </c>
      <c r="BM389" s="224" t="s">
        <v>839</v>
      </c>
    </row>
    <row r="390" spans="1:65" s="2" customFormat="1" ht="16.5" customHeight="1">
      <c r="A390" s="38"/>
      <c r="B390" s="39"/>
      <c r="C390" s="212" t="s">
        <v>840</v>
      </c>
      <c r="D390" s="212" t="s">
        <v>132</v>
      </c>
      <c r="E390" s="213" t="s">
        <v>841</v>
      </c>
      <c r="F390" s="214" t="s">
        <v>842</v>
      </c>
      <c r="G390" s="215" t="s">
        <v>147</v>
      </c>
      <c r="H390" s="216">
        <v>30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433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433</v>
      </c>
      <c r="BM390" s="224" t="s">
        <v>843</v>
      </c>
    </row>
    <row r="391" spans="1:65" s="2" customFormat="1" ht="16.5" customHeight="1">
      <c r="A391" s="38"/>
      <c r="B391" s="39"/>
      <c r="C391" s="212" t="s">
        <v>844</v>
      </c>
      <c r="D391" s="212" t="s">
        <v>132</v>
      </c>
      <c r="E391" s="213" t="s">
        <v>845</v>
      </c>
      <c r="F391" s="214" t="s">
        <v>846</v>
      </c>
      <c r="G391" s="215" t="s">
        <v>147</v>
      </c>
      <c r="H391" s="216">
        <v>20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433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433</v>
      </c>
      <c r="BM391" s="224" t="s">
        <v>847</v>
      </c>
    </row>
    <row r="392" spans="1:65" s="2" customFormat="1" ht="16.5" customHeight="1">
      <c r="A392" s="38"/>
      <c r="B392" s="39"/>
      <c r="C392" s="212" t="s">
        <v>848</v>
      </c>
      <c r="D392" s="212" t="s">
        <v>132</v>
      </c>
      <c r="E392" s="213" t="s">
        <v>849</v>
      </c>
      <c r="F392" s="214" t="s">
        <v>850</v>
      </c>
      <c r="G392" s="215" t="s">
        <v>298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433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433</v>
      </c>
      <c r="BM392" s="224" t="s">
        <v>851</v>
      </c>
    </row>
    <row r="393" spans="1:65" s="2" customFormat="1" ht="16.5" customHeight="1">
      <c r="A393" s="38"/>
      <c r="B393" s="39"/>
      <c r="C393" s="212" t="s">
        <v>852</v>
      </c>
      <c r="D393" s="212" t="s">
        <v>132</v>
      </c>
      <c r="E393" s="213" t="s">
        <v>853</v>
      </c>
      <c r="F393" s="214" t="s">
        <v>854</v>
      </c>
      <c r="G393" s="215" t="s">
        <v>298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433</v>
      </c>
      <c r="BM393" s="224" t="s">
        <v>855</v>
      </c>
    </row>
    <row r="394" spans="1:65" s="2" customFormat="1" ht="16.5" customHeight="1">
      <c r="A394" s="38"/>
      <c r="B394" s="39"/>
      <c r="C394" s="212" t="s">
        <v>856</v>
      </c>
      <c r="D394" s="212" t="s">
        <v>132</v>
      </c>
      <c r="E394" s="213" t="s">
        <v>857</v>
      </c>
      <c r="F394" s="214" t="s">
        <v>858</v>
      </c>
      <c r="G394" s="215" t="s">
        <v>298</v>
      </c>
      <c r="H394" s="216">
        <v>2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433</v>
      </c>
      <c r="BM394" s="224" t="s">
        <v>859</v>
      </c>
    </row>
    <row r="395" spans="1:65" s="2" customFormat="1" ht="16.5" customHeight="1">
      <c r="A395" s="38"/>
      <c r="B395" s="39"/>
      <c r="C395" s="212" t="s">
        <v>860</v>
      </c>
      <c r="D395" s="212" t="s">
        <v>132</v>
      </c>
      <c r="E395" s="213" t="s">
        <v>861</v>
      </c>
      <c r="F395" s="214" t="s">
        <v>862</v>
      </c>
      <c r="G395" s="215" t="s">
        <v>298</v>
      </c>
      <c r="H395" s="216">
        <v>9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433</v>
      </c>
      <c r="BM395" s="224" t="s">
        <v>863</v>
      </c>
    </row>
    <row r="396" spans="1:65" s="2" customFormat="1" ht="16.5" customHeight="1">
      <c r="A396" s="38"/>
      <c r="B396" s="39"/>
      <c r="C396" s="212" t="s">
        <v>864</v>
      </c>
      <c r="D396" s="212" t="s">
        <v>132</v>
      </c>
      <c r="E396" s="213" t="s">
        <v>865</v>
      </c>
      <c r="F396" s="214" t="s">
        <v>866</v>
      </c>
      <c r="G396" s="215" t="s">
        <v>298</v>
      </c>
      <c r="H396" s="216">
        <v>4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433</v>
      </c>
      <c r="BM396" s="224" t="s">
        <v>867</v>
      </c>
    </row>
    <row r="397" spans="1:65" s="2" customFormat="1" ht="16.5" customHeight="1">
      <c r="A397" s="38"/>
      <c r="B397" s="39"/>
      <c r="C397" s="212" t="s">
        <v>868</v>
      </c>
      <c r="D397" s="212" t="s">
        <v>132</v>
      </c>
      <c r="E397" s="213" t="s">
        <v>869</v>
      </c>
      <c r="F397" s="214" t="s">
        <v>870</v>
      </c>
      <c r="G397" s="215" t="s">
        <v>298</v>
      </c>
      <c r="H397" s="216">
        <v>2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433</v>
      </c>
      <c r="BM397" s="224" t="s">
        <v>871</v>
      </c>
    </row>
    <row r="398" spans="1:65" s="2" customFormat="1" ht="16.5" customHeight="1">
      <c r="A398" s="38"/>
      <c r="B398" s="39"/>
      <c r="C398" s="212" t="s">
        <v>872</v>
      </c>
      <c r="D398" s="212" t="s">
        <v>132</v>
      </c>
      <c r="E398" s="213" t="s">
        <v>873</v>
      </c>
      <c r="F398" s="214" t="s">
        <v>874</v>
      </c>
      <c r="G398" s="215" t="s">
        <v>298</v>
      </c>
      <c r="H398" s="216">
        <v>12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433</v>
      </c>
      <c r="BM398" s="224" t="s">
        <v>875</v>
      </c>
    </row>
    <row r="399" spans="1:65" s="2" customFormat="1" ht="16.5" customHeight="1">
      <c r="A399" s="38"/>
      <c r="B399" s="39"/>
      <c r="C399" s="212" t="s">
        <v>876</v>
      </c>
      <c r="D399" s="212" t="s">
        <v>132</v>
      </c>
      <c r="E399" s="213" t="s">
        <v>877</v>
      </c>
      <c r="F399" s="214" t="s">
        <v>878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433</v>
      </c>
      <c r="BM399" s="224" t="s">
        <v>879</v>
      </c>
    </row>
    <row r="400" spans="1:65" s="2" customFormat="1" ht="16.5" customHeight="1">
      <c r="A400" s="38"/>
      <c r="B400" s="39"/>
      <c r="C400" s="212" t="s">
        <v>880</v>
      </c>
      <c r="D400" s="212" t="s">
        <v>132</v>
      </c>
      <c r="E400" s="213" t="s">
        <v>881</v>
      </c>
      <c r="F400" s="214" t="s">
        <v>882</v>
      </c>
      <c r="G400" s="215" t="s">
        <v>298</v>
      </c>
      <c r="H400" s="216">
        <v>8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433</v>
      </c>
      <c r="BM400" s="224" t="s">
        <v>883</v>
      </c>
    </row>
    <row r="401" spans="1:65" s="2" customFormat="1" ht="16.5" customHeight="1">
      <c r="A401" s="38"/>
      <c r="B401" s="39"/>
      <c r="C401" s="212" t="s">
        <v>884</v>
      </c>
      <c r="D401" s="212" t="s">
        <v>132</v>
      </c>
      <c r="E401" s="213" t="s">
        <v>885</v>
      </c>
      <c r="F401" s="214" t="s">
        <v>886</v>
      </c>
      <c r="G401" s="215" t="s">
        <v>298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433</v>
      </c>
      <c r="BM401" s="224" t="s">
        <v>887</v>
      </c>
    </row>
    <row r="402" spans="1:65" s="2" customFormat="1" ht="16.5" customHeight="1">
      <c r="A402" s="38"/>
      <c r="B402" s="39"/>
      <c r="C402" s="212" t="s">
        <v>888</v>
      </c>
      <c r="D402" s="212" t="s">
        <v>132</v>
      </c>
      <c r="E402" s="213" t="s">
        <v>889</v>
      </c>
      <c r="F402" s="214" t="s">
        <v>890</v>
      </c>
      <c r="G402" s="215" t="s">
        <v>298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433</v>
      </c>
      <c r="BM402" s="224" t="s">
        <v>891</v>
      </c>
    </row>
    <row r="403" spans="1:65" s="2" customFormat="1" ht="16.5" customHeight="1">
      <c r="A403" s="38"/>
      <c r="B403" s="39"/>
      <c r="C403" s="212" t="s">
        <v>892</v>
      </c>
      <c r="D403" s="212" t="s">
        <v>132</v>
      </c>
      <c r="E403" s="213" t="s">
        <v>893</v>
      </c>
      <c r="F403" s="214" t="s">
        <v>894</v>
      </c>
      <c r="G403" s="215" t="s">
        <v>298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433</v>
      </c>
      <c r="BM403" s="224" t="s">
        <v>895</v>
      </c>
    </row>
    <row r="404" spans="1:65" s="2" customFormat="1" ht="16.5" customHeight="1">
      <c r="A404" s="38"/>
      <c r="B404" s="39"/>
      <c r="C404" s="212" t="s">
        <v>896</v>
      </c>
      <c r="D404" s="212" t="s">
        <v>132</v>
      </c>
      <c r="E404" s="213" t="s">
        <v>897</v>
      </c>
      <c r="F404" s="214" t="s">
        <v>898</v>
      </c>
      <c r="G404" s="215" t="s">
        <v>298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433</v>
      </c>
      <c r="BM404" s="224" t="s">
        <v>899</v>
      </c>
    </row>
    <row r="405" spans="1:65" s="2" customFormat="1" ht="16.5" customHeight="1">
      <c r="A405" s="38"/>
      <c r="B405" s="39"/>
      <c r="C405" s="212" t="s">
        <v>900</v>
      </c>
      <c r="D405" s="212" t="s">
        <v>132</v>
      </c>
      <c r="E405" s="213" t="s">
        <v>901</v>
      </c>
      <c r="F405" s="214" t="s">
        <v>902</v>
      </c>
      <c r="G405" s="215" t="s">
        <v>298</v>
      </c>
      <c r="H405" s="216">
        <v>3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433</v>
      </c>
      <c r="BM405" s="224" t="s">
        <v>903</v>
      </c>
    </row>
    <row r="406" spans="1:65" s="2" customFormat="1" ht="16.5" customHeight="1">
      <c r="A406" s="38"/>
      <c r="B406" s="39"/>
      <c r="C406" s="212" t="s">
        <v>904</v>
      </c>
      <c r="D406" s="212" t="s">
        <v>132</v>
      </c>
      <c r="E406" s="213" t="s">
        <v>905</v>
      </c>
      <c r="F406" s="214" t="s">
        <v>906</v>
      </c>
      <c r="G406" s="215" t="s">
        <v>298</v>
      </c>
      <c r="H406" s="216">
        <v>11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433</v>
      </c>
      <c r="BM406" s="224" t="s">
        <v>907</v>
      </c>
    </row>
    <row r="407" spans="1:65" s="2" customFormat="1" ht="16.5" customHeight="1">
      <c r="A407" s="38"/>
      <c r="B407" s="39"/>
      <c r="C407" s="212" t="s">
        <v>908</v>
      </c>
      <c r="D407" s="212" t="s">
        <v>132</v>
      </c>
      <c r="E407" s="213" t="s">
        <v>909</v>
      </c>
      <c r="F407" s="214" t="s">
        <v>910</v>
      </c>
      <c r="G407" s="215" t="s">
        <v>298</v>
      </c>
      <c r="H407" s="216">
        <v>14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433</v>
      </c>
      <c r="BM407" s="224" t="s">
        <v>911</v>
      </c>
    </row>
    <row r="408" spans="1:65" s="2" customFormat="1" ht="33" customHeight="1">
      <c r="A408" s="38"/>
      <c r="B408" s="39"/>
      <c r="C408" s="212" t="s">
        <v>912</v>
      </c>
      <c r="D408" s="212" t="s">
        <v>132</v>
      </c>
      <c r="E408" s="213" t="s">
        <v>913</v>
      </c>
      <c r="F408" s="214" t="s">
        <v>914</v>
      </c>
      <c r="G408" s="215" t="s">
        <v>135</v>
      </c>
      <c r="H408" s="216">
        <v>3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433</v>
      </c>
      <c r="BM408" s="224" t="s">
        <v>915</v>
      </c>
    </row>
    <row r="409" spans="1:65" s="2" customFormat="1" ht="33" customHeight="1">
      <c r="A409" s="38"/>
      <c r="B409" s="39"/>
      <c r="C409" s="212" t="s">
        <v>916</v>
      </c>
      <c r="D409" s="212" t="s">
        <v>132</v>
      </c>
      <c r="E409" s="213" t="s">
        <v>917</v>
      </c>
      <c r="F409" s="214" t="s">
        <v>918</v>
      </c>
      <c r="G409" s="215" t="s">
        <v>135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433</v>
      </c>
      <c r="BM409" s="224" t="s">
        <v>919</v>
      </c>
    </row>
    <row r="410" spans="1:65" s="2" customFormat="1" ht="24.15" customHeight="1">
      <c r="A410" s="38"/>
      <c r="B410" s="39"/>
      <c r="C410" s="212" t="s">
        <v>920</v>
      </c>
      <c r="D410" s="212" t="s">
        <v>132</v>
      </c>
      <c r="E410" s="213" t="s">
        <v>921</v>
      </c>
      <c r="F410" s="214" t="s">
        <v>922</v>
      </c>
      <c r="G410" s="215" t="s">
        <v>135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433</v>
      </c>
      <c r="BM410" s="224" t="s">
        <v>923</v>
      </c>
    </row>
    <row r="411" spans="1:65" s="2" customFormat="1" ht="37.8" customHeight="1">
      <c r="A411" s="38"/>
      <c r="B411" s="39"/>
      <c r="C411" s="212" t="s">
        <v>924</v>
      </c>
      <c r="D411" s="212" t="s">
        <v>132</v>
      </c>
      <c r="E411" s="213" t="s">
        <v>925</v>
      </c>
      <c r="F411" s="214" t="s">
        <v>926</v>
      </c>
      <c r="G411" s="215" t="s">
        <v>135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433</v>
      </c>
      <c r="BM411" s="224" t="s">
        <v>927</v>
      </c>
    </row>
    <row r="412" spans="1:65" s="2" customFormat="1" ht="16.5" customHeight="1">
      <c r="A412" s="38"/>
      <c r="B412" s="39"/>
      <c r="C412" s="212" t="s">
        <v>928</v>
      </c>
      <c r="D412" s="212" t="s">
        <v>132</v>
      </c>
      <c r="E412" s="213" t="s">
        <v>929</v>
      </c>
      <c r="F412" s="214" t="s">
        <v>930</v>
      </c>
      <c r="G412" s="215" t="s">
        <v>298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433</v>
      </c>
      <c r="BM412" s="224" t="s">
        <v>931</v>
      </c>
    </row>
    <row r="413" spans="1:65" s="2" customFormat="1" ht="16.5" customHeight="1">
      <c r="A413" s="38"/>
      <c r="B413" s="39"/>
      <c r="C413" s="212" t="s">
        <v>932</v>
      </c>
      <c r="D413" s="212" t="s">
        <v>132</v>
      </c>
      <c r="E413" s="213" t="s">
        <v>933</v>
      </c>
      <c r="F413" s="214" t="s">
        <v>934</v>
      </c>
      <c r="G413" s="215" t="s">
        <v>298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433</v>
      </c>
      <c r="BM413" s="224" t="s">
        <v>935</v>
      </c>
    </row>
    <row r="414" spans="1:65" s="2" customFormat="1" ht="16.5" customHeight="1">
      <c r="A414" s="38"/>
      <c r="B414" s="39"/>
      <c r="C414" s="212" t="s">
        <v>936</v>
      </c>
      <c r="D414" s="212" t="s">
        <v>132</v>
      </c>
      <c r="E414" s="213" t="s">
        <v>937</v>
      </c>
      <c r="F414" s="214" t="s">
        <v>938</v>
      </c>
      <c r="G414" s="215" t="s">
        <v>298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433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433</v>
      </c>
      <c r="BM414" s="224" t="s">
        <v>939</v>
      </c>
    </row>
    <row r="415" spans="1:65" s="2" customFormat="1" ht="16.5" customHeight="1">
      <c r="A415" s="38"/>
      <c r="B415" s="39"/>
      <c r="C415" s="212" t="s">
        <v>940</v>
      </c>
      <c r="D415" s="212" t="s">
        <v>132</v>
      </c>
      <c r="E415" s="213" t="s">
        <v>941</v>
      </c>
      <c r="F415" s="214" t="s">
        <v>942</v>
      </c>
      <c r="G415" s="215" t="s">
        <v>298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433</v>
      </c>
      <c r="BM415" s="224" t="s">
        <v>943</v>
      </c>
    </row>
    <row r="416" spans="1:65" s="2" customFormat="1" ht="16.5" customHeight="1">
      <c r="A416" s="38"/>
      <c r="B416" s="39"/>
      <c r="C416" s="212" t="s">
        <v>944</v>
      </c>
      <c r="D416" s="212" t="s">
        <v>132</v>
      </c>
      <c r="E416" s="213" t="s">
        <v>945</v>
      </c>
      <c r="F416" s="214" t="s">
        <v>946</v>
      </c>
      <c r="G416" s="215" t="s">
        <v>298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433</v>
      </c>
      <c r="BM416" s="224" t="s">
        <v>947</v>
      </c>
    </row>
    <row r="417" spans="1:63" s="12" customFormat="1" ht="22.8" customHeight="1">
      <c r="A417" s="12"/>
      <c r="B417" s="196"/>
      <c r="C417" s="197"/>
      <c r="D417" s="198" t="s">
        <v>75</v>
      </c>
      <c r="E417" s="210" t="s">
        <v>948</v>
      </c>
      <c r="F417" s="210" t="s">
        <v>949</v>
      </c>
      <c r="G417" s="197"/>
      <c r="H417" s="197"/>
      <c r="I417" s="200"/>
      <c r="J417" s="211">
        <f>BK417</f>
        <v>0</v>
      </c>
      <c r="K417" s="197"/>
      <c r="L417" s="202"/>
      <c r="M417" s="203"/>
      <c r="N417" s="204"/>
      <c r="O417" s="204"/>
      <c r="P417" s="205">
        <f>SUM(P418:P421)</f>
        <v>0</v>
      </c>
      <c r="Q417" s="204"/>
      <c r="R417" s="205">
        <f>SUM(R418:R421)</f>
        <v>0</v>
      </c>
      <c r="S417" s="204"/>
      <c r="T417" s="206">
        <f>SUM(T418:T421)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7" t="s">
        <v>130</v>
      </c>
      <c r="AT417" s="208" t="s">
        <v>75</v>
      </c>
      <c r="AU417" s="208" t="s">
        <v>81</v>
      </c>
      <c r="AY417" s="207" t="s">
        <v>129</v>
      </c>
      <c r="BK417" s="209">
        <f>SUM(BK418:BK421)</f>
        <v>0</v>
      </c>
    </row>
    <row r="418" spans="1:65" s="2" customFormat="1" ht="16.5" customHeight="1">
      <c r="A418" s="38"/>
      <c r="B418" s="39"/>
      <c r="C418" s="212" t="s">
        <v>950</v>
      </c>
      <c r="D418" s="212" t="s">
        <v>132</v>
      </c>
      <c r="E418" s="213" t="s">
        <v>951</v>
      </c>
      <c r="F418" s="214" t="s">
        <v>952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433</v>
      </c>
      <c r="BM418" s="224" t="s">
        <v>953</v>
      </c>
    </row>
    <row r="419" spans="1:65" s="2" customFormat="1" ht="21.75" customHeight="1">
      <c r="A419" s="38"/>
      <c r="B419" s="39"/>
      <c r="C419" s="212" t="s">
        <v>954</v>
      </c>
      <c r="D419" s="212" t="s">
        <v>132</v>
      </c>
      <c r="E419" s="213" t="s">
        <v>955</v>
      </c>
      <c r="F419" s="214" t="s">
        <v>956</v>
      </c>
      <c r="G419" s="215" t="s">
        <v>135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433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433</v>
      </c>
      <c r="BM419" s="224" t="s">
        <v>957</v>
      </c>
    </row>
    <row r="420" spans="1:65" s="2" customFormat="1" ht="16.5" customHeight="1">
      <c r="A420" s="38"/>
      <c r="B420" s="39"/>
      <c r="C420" s="212" t="s">
        <v>958</v>
      </c>
      <c r="D420" s="212" t="s">
        <v>132</v>
      </c>
      <c r="E420" s="213" t="s">
        <v>959</v>
      </c>
      <c r="F420" s="214" t="s">
        <v>960</v>
      </c>
      <c r="G420" s="215" t="s">
        <v>147</v>
      </c>
      <c r="H420" s="216">
        <v>1.5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433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433</v>
      </c>
      <c r="BM420" s="224" t="s">
        <v>961</v>
      </c>
    </row>
    <row r="421" spans="1:65" s="2" customFormat="1" ht="16.5" customHeight="1">
      <c r="A421" s="38"/>
      <c r="B421" s="39"/>
      <c r="C421" s="212" t="s">
        <v>962</v>
      </c>
      <c r="D421" s="212" t="s">
        <v>132</v>
      </c>
      <c r="E421" s="213" t="s">
        <v>963</v>
      </c>
      <c r="F421" s="214" t="s">
        <v>964</v>
      </c>
      <c r="G421" s="215" t="s">
        <v>135</v>
      </c>
      <c r="H421" s="216">
        <v>1</v>
      </c>
      <c r="I421" s="217"/>
      <c r="J421" s="218">
        <f>ROUND(I421*H421,2)</f>
        <v>0</v>
      </c>
      <c r="K421" s="219"/>
      <c r="L421" s="44"/>
      <c r="M421" s="270" t="s">
        <v>1</v>
      </c>
      <c r="N421" s="271" t="s">
        <v>42</v>
      </c>
      <c r="O421" s="272"/>
      <c r="P421" s="273">
        <f>O421*H421</f>
        <v>0</v>
      </c>
      <c r="Q421" s="273">
        <v>0</v>
      </c>
      <c r="R421" s="273">
        <f>Q421*H421</f>
        <v>0</v>
      </c>
      <c r="S421" s="273">
        <v>0</v>
      </c>
      <c r="T421" s="274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433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433</v>
      </c>
      <c r="BM421" s="224" t="s">
        <v>965</v>
      </c>
    </row>
    <row r="422" spans="1:31" s="2" customFormat="1" ht="6.95" customHeight="1">
      <c r="A422" s="38"/>
      <c r="B422" s="66"/>
      <c r="C422" s="67"/>
      <c r="D422" s="67"/>
      <c r="E422" s="67"/>
      <c r="F422" s="67"/>
      <c r="G422" s="67"/>
      <c r="H422" s="67"/>
      <c r="I422" s="67"/>
      <c r="J422" s="67"/>
      <c r="K422" s="67"/>
      <c r="L422" s="44"/>
      <c r="M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</row>
  </sheetData>
  <sheetProtection password="CC35" sheet="1" objects="1" scenarios="1" formatColumns="0" formatRows="0" autoFilter="0"/>
  <autoFilter ref="C136:K421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2021-11-01T12:43:18Z</dcterms:created>
  <dcterms:modified xsi:type="dcterms:W3CDTF">2021-11-01T12:43:28Z</dcterms:modified>
  <cp:category/>
  <cp:version/>
  <cp:contentType/>
  <cp:contentStatus/>
</cp:coreProperties>
</file>