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byt...'!$C$136:$K$415</definedName>
    <definedName name="_xlnm.Print_Area" localSheetId="1">'Byt - Stavební úpravy byt...'!$C$4:$J$76,'Byt - Stavební úpravy byt...'!$C$82:$J$120,'Byt - Stavební úpravy byt...'!$C$126:$J$415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<sst xmlns="http://schemas.openxmlformats.org/spreadsheetml/2006/main" count="3615" uniqueCount="953">
  <si>
    <t>Export Komplet</t>
  </si>
  <si>
    <t/>
  </si>
  <si>
    <t>2.0</t>
  </si>
  <si>
    <t>ZAMOK</t>
  </si>
  <si>
    <t>False</t>
  </si>
  <si>
    <t>{a3327c59-7f6e-48e9-84d8-0e0dc9bf7505}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</si>
  <si>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</si>
  <si>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</si>
  <si>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</si>
  <si>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</si>
  <si>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</si>
  <si>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</si>
  <si>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</si>
  <si>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</si>
  <si>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</si>
  <si>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</si>
  <si>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</si>
  <si>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Vondroušova 1166, byt č. 22</t>
  </si>
  <si>
    <t>KSO:</t>
  </si>
  <si>
    <t>CC-CZ:</t>
  </si>
  <si>
    <t>Místo:</t>
  </si>
  <si>
    <t>Vondroušova 1166,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</si>
  <si>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</si>
  <si>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</si>
  <si>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</si>
  <si>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</si>
  <si>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</si>
  <si>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</si>
  <si>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</si>
  <si>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</si>
  <si>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</si>
  <si>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</si>
  <si>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</si>
  <si>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</si>
  <si>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</si>
  <si>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</si>
  <si>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</si>
  <si>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</si>
  <si>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</si>
  <si>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</si>
  <si>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</si>
  <si>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</si>
  <si>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</si>
  <si>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</si>
  <si>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</si>
  <si>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</si>
  <si>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</si>
  <si>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</si>
  <si>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</si>
  <si>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</si>
  <si>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</si>
  <si>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</si>
  <si>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</si>
  <si>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</si>
  <si>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</si>
  <si>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</si>
  <si>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</si>
  <si>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</si>
  <si>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</si>
  <si>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</si>
  <si>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</si>
  <si>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</si>
  <si>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</si>
  <si>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</si>
  <si>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</si>
  <si>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</si>
  <si>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</si>
  <si>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</si>
  <si>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</si>
  <si>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</si>
  <si>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</si>
  <si>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</si>
  <si>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</si>
  <si>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</si>
  <si>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</si>
  <si>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</si>
  <si>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</si>
  <si>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</si>
  <si>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</si>
  <si>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</si>
  <si>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</si>
  <si>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</si>
  <si>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</si>
  <si>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</si>
  <si>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</si>
  <si>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</si>
  <si>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</si>
  <si>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</si>
  <si>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</si>
  <si>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</si>
  <si>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</si>
  <si>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</si>
  <si>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</si>
  <si>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</si>
  <si>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</si>
  <si>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</si>
  <si>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</si>
  <si>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</si>
  <si>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</si>
  <si>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</si>
  <si>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</si>
  <si>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</si>
  <si>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</si>
  <si>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</si>
  <si>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</si>
  <si>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</si>
  <si>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</si>
  <si>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</si>
  <si>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</si>
  <si>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</si>
  <si>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</si>
  <si>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</si>
  <si>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</si>
  <si>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</si>
  <si>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</si>
  <si>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</si>
  <si>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</si>
  <si>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</si>
  <si>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</si>
  <si>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</si>
  <si>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</si>
  <si>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</si>
  <si>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</si>
  <si>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</si>
  <si>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</si>
  <si>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</si>
  <si>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</si>
  <si>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</si>
  <si>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</si>
  <si>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</si>
  <si>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</si>
  <si>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</si>
  <si>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</si>
  <si>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</si>
  <si>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</si>
  <si>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</si>
  <si>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</si>
  <si>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</si>
  <si>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</si>
  <si>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</si>
  <si>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</si>
  <si>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</si>
  <si>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</si>
  <si>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</si>
  <si>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</si>
  <si>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</si>
  <si>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</si>
  <si>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</si>
  <si>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</si>
  <si>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</si>
  <si>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</si>
  <si>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</si>
  <si>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</si>
  <si>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</si>
  <si>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</si>
  <si>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</si>
  <si>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</si>
  <si>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</si>
  <si>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</si>
  <si>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</si>
  <si>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</si>
  <si>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</si>
  <si>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</si>
  <si>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</si>
  <si>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</si>
  <si>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</si>
  <si>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</si>
  <si>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</si>
  <si>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</si>
  <si>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</si>
  <si>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</si>
  <si>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</si>
  <si>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</si>
  <si>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</si>
  <si>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</si>
  <si>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</si>
  <si>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</si>
  <si>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</si>
  <si>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</si>
  <si>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</si>
  <si>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</si>
  <si>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</si>
  <si>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</si>
  <si>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</si>
  <si>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</si>
  <si>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</si>
  <si>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</si>
  <si>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</si>
  <si>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</si>
  <si>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</si>
  <si>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</si>
  <si>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</si>
  <si>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</si>
  <si>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</si>
  <si>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</si>
  <si>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</si>
  <si>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</si>
  <si>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</si>
  <si>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</si>
  <si>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</si>
  <si>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</si>
  <si>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</si>
  <si>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</si>
  <si>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</si>
  <si>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</si>
  <si>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</si>
  <si>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</si>
  <si>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</si>
  <si>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</si>
  <si>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</si>
  <si>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</si>
  <si>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</si>
  <si>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</si>
  <si>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</si>
  <si>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</si>
  <si>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</si>
  <si>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</si>
  <si>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</si>
  <si>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</si>
  <si>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</si>
  <si>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</si>
  <si>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</si>
  <si>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</si>
  <si>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</si>
  <si>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</si>
  <si>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</si>
  <si>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</si>
  <si>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</si>
  <si>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</si>
  <si>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</si>
  <si>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</si>
  <si>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</si>
  <si>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</si>
  <si>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</si>
  <si>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</si>
  <si>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</si>
  <si>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</si>
  <si>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</si>
  <si>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</si>
  <si>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</si>
  <si>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</si>
  <si>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</si>
  <si>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</si>
  <si>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</si>
  <si>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</si>
  <si>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</si>
  <si>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</si>
  <si>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</si>
  <si>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</si>
  <si>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</si>
  <si>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</si>
  <si>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</si>
  <si>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</si>
  <si>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</si>
  <si>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</si>
  <si>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</si>
  <si>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</si>
  <si>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</si>
  <si>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</si>
  <si>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</si>
  <si>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</si>
  <si>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</si>
  <si>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</si>
  <si>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</si>
  <si>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</si>
  <si>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</si>
  <si>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</si>
  <si>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</si>
  <si>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</si>
  <si>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</si>
  <si>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</si>
  <si>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</si>
  <si>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</si>
  <si>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</si>
  <si>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</si>
  <si>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</si>
  <si>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</si>
  <si>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</si>
  <si>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</si>
  <si>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</si>
  <si>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</si>
  <si>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</si>
  <si>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</si>
  <si>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</si>
  <si>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</si>
  <si>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</si>
  <si>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</si>
  <si>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766825811</t>
  </si>
  <si>
    <t>Demontáž truhlářských vestavěných skříní jednokřídlových</t>
  </si>
  <si>
    <t>-594968025</t>
  </si>
  <si>
    <t>34</t>
  </si>
  <si>
    <t>968072455</t>
  </si>
  <si>
    <t>Vybourání kovových dveřních zárubní pl do 2 m2</t>
  </si>
  <si>
    <t>1210790330</t>
  </si>
  <si>
    <t>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</si>
  <si>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</si>
  <si>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</si>
  <si>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</si>
  <si>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</si>
  <si>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</si>
  <si>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</si>
  <si>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</si>
  <si>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</si>
  <si>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</si>
  <si>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</si>
  <si>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969011191</t>
  </si>
  <si>
    <t>Odstranění garnyže</t>
  </si>
  <si>
    <t>930662437</t>
  </si>
  <si>
    <t>38</t>
  </si>
  <si>
    <t>978059511</t>
  </si>
  <si>
    <t>Odsekání a odebrání obkladů stěn z vnitřních obkládaček plochy do 1 m2</t>
  </si>
  <si>
    <t>671762250</t>
  </si>
  <si>
    <t>1*1,5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</si>
  <si>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</si>
  <si>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</si>
  <si>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</si>
  <si>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</si>
  <si>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</si>
  <si>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</si>
  <si>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</si>
  <si>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</si>
  <si>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</si>
  <si>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</si>
  <si>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</si>
  <si>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</si>
  <si>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</si>
  <si>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</si>
  <si>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</si>
  <si>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5,962*10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</si>
  <si>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</si>
  <si>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</si>
  <si>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</si>
  <si>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</si>
  <si>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</si>
  <si>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</si>
  <si>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</si>
  <si>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</si>
  <si>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</si>
  <si>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</si>
  <si>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</si>
  <si>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</si>
  <si>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</si>
  <si>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</si>
  <si>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</si>
  <si>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</si>
  <si>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1117516079</t>
  </si>
  <si>
    <t>45</t>
  </si>
  <si>
    <t>711493120</t>
  </si>
  <si>
    <t>Izolace proti  vodě svislá  těsnicí stěrkou</t>
  </si>
  <si>
    <t>1528095643</t>
  </si>
  <si>
    <t>(1,2+0,7*2)*0,7</t>
  </si>
  <si>
    <t>(1,2+1,77*2+1,1*2+0,95*2)*0,3</t>
  </si>
  <si>
    <t>46</t>
  </si>
  <si>
    <t>711493130</t>
  </si>
  <si>
    <t>Těsnící rohová páska</t>
  </si>
  <si>
    <t>281347932</t>
  </si>
  <si>
    <t>(1,75*2+1,25*2+1,1*2+0,95*2)-0,6*2</t>
  </si>
  <si>
    <t>47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</si>
  <si>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</si>
  <si>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</si>
  <si>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</si>
  <si>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</si>
  <si>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</si>
  <si>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</si>
  <si>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</si>
  <si>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</si>
  <si>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-479695708</t>
  </si>
  <si>
    <t>49</t>
  </si>
  <si>
    <t>631414301</t>
  </si>
  <si>
    <t>deska izolační podlahová 15 mm</t>
  </si>
  <si>
    <t>1622649133</t>
  </si>
  <si>
    <t>3,25*1,02 'Přepočtené koeficientem množství</t>
  </si>
  <si>
    <t>50</t>
  </si>
  <si>
    <t>713121129</t>
  </si>
  <si>
    <t>Protipožární ucpávky kolem stoupaček</t>
  </si>
  <si>
    <t>-717802662</t>
  </si>
  <si>
    <t>51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</si>
  <si>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</si>
  <si>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</si>
  <si>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</si>
  <si>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</si>
  <si>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</si>
  <si>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52</t>
  </si>
  <si>
    <t>721173401</t>
  </si>
  <si>
    <t>Potrubí kanalizační plastové svodné systém KG DN 100</t>
  </si>
  <si>
    <t>-737235704</t>
  </si>
  <si>
    <t>53</t>
  </si>
  <si>
    <t>721174042</t>
  </si>
  <si>
    <t>Potrubí kanalizační z PP připojovací systém HT DN 40</t>
  </si>
  <si>
    <t>1706380177</t>
  </si>
  <si>
    <t>54</t>
  </si>
  <si>
    <t>721174043</t>
  </si>
  <si>
    <t>Potrubí kanalizační z PP připojovací systém HT DN 50</t>
  </si>
  <si>
    <t>-548840079</t>
  </si>
  <si>
    <t>55</t>
  </si>
  <si>
    <t>721226510</t>
  </si>
  <si>
    <t>Zápachová uzávěrka umyvadlo DN 40</t>
  </si>
  <si>
    <t>1388238202</t>
  </si>
  <si>
    <t>56</t>
  </si>
  <si>
    <t>721226520</t>
  </si>
  <si>
    <t>Zápachová uzávěrka dřez DN 50</t>
  </si>
  <si>
    <t>537871187</t>
  </si>
  <si>
    <t>57</t>
  </si>
  <si>
    <t>721290111</t>
  </si>
  <si>
    <t>Zkouška těsnosti potrubí kanalizace vodou do DN 125</t>
  </si>
  <si>
    <t>106650641</t>
  </si>
  <si>
    <t>3,5+1,1+1</t>
  </si>
  <si>
    <t>58</t>
  </si>
  <si>
    <t>721290191</t>
  </si>
  <si>
    <t>Drobný instalační materiál</t>
  </si>
  <si>
    <t>881061594</t>
  </si>
  <si>
    <t>59</t>
  </si>
  <si>
    <t>721290192</t>
  </si>
  <si>
    <t>Stavební přípomoce</t>
  </si>
  <si>
    <t>1456289733</t>
  </si>
  <si>
    <t>60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</si>
  <si>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</si>
  <si>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</si>
  <si>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</si>
  <si>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</si>
  <si>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</si>
  <si>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61</t>
  </si>
  <si>
    <t>722174001</t>
  </si>
  <si>
    <t>Potrubí vodovodní plastové PPR svar polyfuze PN 16 D 16 x 2,2 mm</t>
  </si>
  <si>
    <t>-1360365416</t>
  </si>
  <si>
    <t>62</t>
  </si>
  <si>
    <t>722181221</t>
  </si>
  <si>
    <t>Ochrana vodovodního potrubí přilepenými tepelně izolačními trubicemi z PE tl do 10 mm DN do 22 mm</t>
  </si>
  <si>
    <t>242431619</t>
  </si>
  <si>
    <t>63</t>
  </si>
  <si>
    <t>722181231</t>
  </si>
  <si>
    <t>Ochrana vodovodního potrubí přilepenými tepelně izolačními trubicemi z PE tl do 15 mm DN do 22 mm</t>
  </si>
  <si>
    <t>-1433644273</t>
  </si>
  <si>
    <t>64</t>
  </si>
  <si>
    <t>722240121</t>
  </si>
  <si>
    <t>Kohout kulový plastový PPR DN 16</t>
  </si>
  <si>
    <t>1391476492</t>
  </si>
  <si>
    <t>65</t>
  </si>
  <si>
    <t>722290215</t>
  </si>
  <si>
    <t>Zkouška těsnosti vodovodního potrubí hrdlového nebo přírubového do DN 100</t>
  </si>
  <si>
    <t>-1314090544</t>
  </si>
  <si>
    <t>66</t>
  </si>
  <si>
    <t>722290234</t>
  </si>
  <si>
    <t>Proplach a dezinfekce vodovodního potrubí do DN 80</t>
  </si>
  <si>
    <t>939429026</t>
  </si>
  <si>
    <t>67</t>
  </si>
  <si>
    <t>722290291</t>
  </si>
  <si>
    <t>227052085</t>
  </si>
  <si>
    <t>68</t>
  </si>
  <si>
    <t>722290292</t>
  </si>
  <si>
    <t>Drobý instalační materiál</t>
  </si>
  <si>
    <t>1867218732</t>
  </si>
  <si>
    <t>69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</si>
  <si>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</si>
  <si>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</si>
  <si>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</si>
  <si>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</si>
  <si>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</si>
  <si>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70</t>
  </si>
  <si>
    <t>725112171</t>
  </si>
  <si>
    <t xml:space="preserve">Kombi klozet </t>
  </si>
  <si>
    <t>-1989549281</t>
  </si>
  <si>
    <t>71</t>
  </si>
  <si>
    <t>725211621</t>
  </si>
  <si>
    <t>Umyvadlo keram</t>
  </si>
  <si>
    <t>1586770171</t>
  </si>
  <si>
    <t>72</t>
  </si>
  <si>
    <t>725311121</t>
  </si>
  <si>
    <t>Drez nerez</t>
  </si>
  <si>
    <t>1428530126</t>
  </si>
  <si>
    <t>73</t>
  </si>
  <si>
    <t>725813112</t>
  </si>
  <si>
    <t xml:space="preserve">rohový uzávěr  DN 15 </t>
  </si>
  <si>
    <t>-368542976</t>
  </si>
  <si>
    <t>74</t>
  </si>
  <si>
    <t>725813113</t>
  </si>
  <si>
    <t>Výtokový ventil T212-DN15</t>
  </si>
  <si>
    <t>739355323</t>
  </si>
  <si>
    <t>75</t>
  </si>
  <si>
    <t>725821325</t>
  </si>
  <si>
    <t>Baterie drezová</t>
  </si>
  <si>
    <t>-823814258</t>
  </si>
  <si>
    <t>76</t>
  </si>
  <si>
    <t>725822612</t>
  </si>
  <si>
    <t>Baterie umyv stoj páka+výpust</t>
  </si>
  <si>
    <t>1935736560</t>
  </si>
  <si>
    <t>77</t>
  </si>
  <si>
    <t>725841311</t>
  </si>
  <si>
    <t>Baterie sprchová nástěnná</t>
  </si>
  <si>
    <t>-1949647607</t>
  </si>
  <si>
    <t>78</t>
  </si>
  <si>
    <t>725860202</t>
  </si>
  <si>
    <t>Sifon dřezový HL100G</t>
  </si>
  <si>
    <t>-1500638657</t>
  </si>
  <si>
    <t>79</t>
  </si>
  <si>
    <t>725860203</t>
  </si>
  <si>
    <t>Sifon sprchový  HL 522</t>
  </si>
  <si>
    <t>-1858290183</t>
  </si>
  <si>
    <t>80</t>
  </si>
  <si>
    <t>725860212</t>
  </si>
  <si>
    <t>Sifon umyvadlový HL134.0 pod omítku</t>
  </si>
  <si>
    <t>-1056287864</t>
  </si>
  <si>
    <t>81</t>
  </si>
  <si>
    <t>725901</t>
  </si>
  <si>
    <t>Sporák se sklokeramickou deskou - DODÁVKA+MONTÁŽ</t>
  </si>
  <si>
    <t>-183039462</t>
  </si>
  <si>
    <t>82</t>
  </si>
  <si>
    <t>725902</t>
  </si>
  <si>
    <t>Sprchová vanička - polyban akrylát vč- zástěny 120/140</t>
  </si>
  <si>
    <t>-1916225855</t>
  </si>
  <si>
    <t>83</t>
  </si>
  <si>
    <t>Pol5</t>
  </si>
  <si>
    <t>Sifon stěnový -  HL400</t>
  </si>
  <si>
    <t>-2146424976</t>
  </si>
  <si>
    <t>84</t>
  </si>
  <si>
    <t>Pol7</t>
  </si>
  <si>
    <t>topný žebřík 960/450 mm- DODÁVKA+MONTÁŽ (koupelna)</t>
  </si>
  <si>
    <t>-172865140</t>
  </si>
  <si>
    <t>85</t>
  </si>
  <si>
    <t>Pol8</t>
  </si>
  <si>
    <t>Zrcadlo s poličkou   DODÁVKA+MONTÁŽ</t>
  </si>
  <si>
    <t>1466472249</t>
  </si>
  <si>
    <t>86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</si>
  <si>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</si>
  <si>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</si>
  <si>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</si>
  <si>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</si>
  <si>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</si>
  <si>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</si>
  <si>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</si>
  <si>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</si>
  <si>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-1452548205</t>
  </si>
  <si>
    <t>0,95*2,6-0,8*0,8</t>
  </si>
  <si>
    <t>88</t>
  </si>
  <si>
    <t>763111717</t>
  </si>
  <si>
    <t>SDK příčka základní penetrační nátěr</t>
  </si>
  <si>
    <t>-1742490150</t>
  </si>
  <si>
    <t>0,95*2,6</t>
  </si>
  <si>
    <t>89</t>
  </si>
  <si>
    <t>763111771</t>
  </si>
  <si>
    <t>Příplatek k SDK příčce za rovinnost kvality Q3</t>
  </si>
  <si>
    <t>767072733</t>
  </si>
  <si>
    <t>90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</si>
  <si>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</si>
  <si>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</si>
  <si>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</si>
  <si>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</si>
  <si>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</si>
  <si>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</si>
  <si>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</si>
  <si>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</si>
  <si>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-1089152215</t>
  </si>
  <si>
    <t>92</t>
  </si>
  <si>
    <t>611601260</t>
  </si>
  <si>
    <t>dveře dřevěné vnitřní hladké plné 1křídlové  60x197 cm dekor dub</t>
  </si>
  <si>
    <t>1575298825</t>
  </si>
  <si>
    <t>93</t>
  </si>
  <si>
    <t>611601261</t>
  </si>
  <si>
    <t>dveře dřevěné vnitřní hladké 2/3 sklo 1křídlové  80x197 cm dekor dub</t>
  </si>
  <si>
    <t>-1651821917</t>
  </si>
  <si>
    <t>94</t>
  </si>
  <si>
    <t>766660021</t>
  </si>
  <si>
    <t>Montáž dveřních křídel otvíravých 1křídlových š do 0,8 m požárních do ocelové zárubně</t>
  </si>
  <si>
    <t>-229263114</t>
  </si>
  <si>
    <t>95</t>
  </si>
  <si>
    <t>611600501</t>
  </si>
  <si>
    <t>dveře vstupní 80x197 EI 30 , vč. kování, plné s kukátkem</t>
  </si>
  <si>
    <t>662135706</t>
  </si>
  <si>
    <t>96</t>
  </si>
  <si>
    <t>766660722</t>
  </si>
  <si>
    <t>Montáž dveřního kování</t>
  </si>
  <si>
    <t>2123850908</t>
  </si>
  <si>
    <t>97</t>
  </si>
  <si>
    <t>549141001</t>
  </si>
  <si>
    <t>kování dveřní kovové</t>
  </si>
  <si>
    <t>-1234049698</t>
  </si>
  <si>
    <t>98</t>
  </si>
  <si>
    <t>766691939</t>
  </si>
  <si>
    <t>Seřízení oken</t>
  </si>
  <si>
    <t>-2024615848</t>
  </si>
  <si>
    <t>766811110</t>
  </si>
  <si>
    <t xml:space="preserve">Montáž a dodávka kuchyňské linky </t>
  </si>
  <si>
    <t>-173624350</t>
  </si>
  <si>
    <t>100</t>
  </si>
  <si>
    <t>998766102</t>
  </si>
  <si>
    <t>Přesun hmot tonážní pro konstrukce truhlářské v objektech v do 12 m</t>
  </si>
  <si>
    <t>1814035188</t>
  </si>
  <si>
    <t>771</t>
  </si>
  <si>
    <t>Podlahy z dlaždic</t>
  </si>
  <si>
    <t>101</t>
  </si>
  <si>
    <t>771111011</t>
  </si>
  <si>
    <t>Vysátí podkladu před pokládkou dlažby</t>
  </si>
  <si>
    <t>-44809663</t>
  </si>
  <si>
    <t>102</t>
  </si>
  <si>
    <t>771121011</t>
  </si>
  <si>
    <t>Nátěr penetrační na podlahu</t>
  </si>
  <si>
    <t>-904050232</t>
  </si>
  <si>
    <t>103</t>
  </si>
  <si>
    <t>771151012</t>
  </si>
  <si>
    <t>Samonivelační stěrka podlah pevnosti 20 MPa tl přes 3 do 5 mm</t>
  </si>
  <si>
    <t>927535438</t>
  </si>
  <si>
    <t>104</t>
  </si>
  <si>
    <t>771574117</t>
  </si>
  <si>
    <t>Montáž podlah keramických režných hladkých lepených flexibilním lepidlem do 35 ks/m2</t>
  </si>
  <si>
    <t>463781819</t>
  </si>
  <si>
    <t>105</t>
  </si>
  <si>
    <t>597614081</t>
  </si>
  <si>
    <t>keramická dlažba</t>
  </si>
  <si>
    <t>-1209913485</t>
  </si>
  <si>
    <t>3,25*1,1 'Přepočtené koeficientem množství</t>
  </si>
  <si>
    <t>106</t>
  </si>
  <si>
    <t>771577111</t>
  </si>
  <si>
    <t>Příplatek k montáži podlah keramických lepených flexibilním lepidlem za plochu do 5 m2</t>
  </si>
  <si>
    <t>187932503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</si>
  <si>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</si>
  <si>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</si>
  <si>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</si>
  <si>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</si>
  <si>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</si>
  <si>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</si>
  <si>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</si>
  <si>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</si>
  <si>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</si>
  <si>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</si>
  <si>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</si>
  <si>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</si>
  <si>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</si>
  <si>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</si>
  <si>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</si>
  <si>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</si>
  <si>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</si>
  <si>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</si>
  <si>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</si>
  <si>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</si>
  <si>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</si>
  <si>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</si>
  <si>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</si>
  <si>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</si>
  <si>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</si>
  <si>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</si>
  <si>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</si>
  <si>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</si>
  <si>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</si>
  <si>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</si>
  <si>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</si>
  <si>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</si>
  <si>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</si>
  <si>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</si>
  <si>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</si>
  <si>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</si>
  <si>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</si>
  <si>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</si>
  <si>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</si>
  <si>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</si>
  <si>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</si>
  <si>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</si>
  <si>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</si>
  <si>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</si>
  <si>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3,7+20,55+5,3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</si>
  <si>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</si>
  <si>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</si>
  <si>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</si>
  <si>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</si>
  <si>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</si>
  <si>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</si>
  <si>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</si>
  <si>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</si>
  <si>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</si>
  <si>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</si>
  <si>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</si>
  <si>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</si>
  <si>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</si>
  <si>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</si>
  <si>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</si>
  <si>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</si>
  <si>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</si>
  <si>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</si>
  <si>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</si>
  <si>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</si>
  <si>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</si>
  <si>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</si>
  <si>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</si>
  <si>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</si>
  <si>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</si>
  <si>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</si>
  <si>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121</t>
  </si>
  <si>
    <t>597610000</t>
  </si>
  <si>
    <t>keramický obklad</t>
  </si>
  <si>
    <t>-1410715031</t>
  </si>
  <si>
    <t>21,34*1,1 'Přepočtené koeficientem množství</t>
  </si>
  <si>
    <t>122</t>
  </si>
  <si>
    <t>781479191</t>
  </si>
  <si>
    <t>Příplatek k montáži obkladů vnitřních keramických hladkých za plochu do 10 m2</t>
  </si>
  <si>
    <t>669923965</t>
  </si>
  <si>
    <t>123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</si>
  <si>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</si>
  <si>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</si>
  <si>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</si>
  <si>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</si>
  <si>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</si>
  <si>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</si>
  <si>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124</t>
  </si>
  <si>
    <t>781493111</t>
  </si>
  <si>
    <t>Plastové profily rohové lepené standardním lepidlem</t>
  </si>
  <si>
    <t>-502039305</t>
  </si>
  <si>
    <t>6*2</t>
  </si>
  <si>
    <t>4*1</t>
  </si>
  <si>
    <t>125</t>
  </si>
  <si>
    <t>781493511</t>
  </si>
  <si>
    <t>Plastové profily ukončovací lepené standardním lepidlem</t>
  </si>
  <si>
    <t>1533520813</t>
  </si>
  <si>
    <t>0,95*2+1,2*2-0,6</t>
  </si>
  <si>
    <t>1,75*2+1,35*2-0,6</t>
  </si>
  <si>
    <t>126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</si>
  <si>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</si>
  <si>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</si>
  <si>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</si>
  <si>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</si>
  <si>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</si>
  <si>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127</t>
  </si>
  <si>
    <t>783201811</t>
  </si>
  <si>
    <t>Odstranění nátěrů ze zámečnických konstrukcí oškrabáním</t>
  </si>
  <si>
    <t>1439131909</t>
  </si>
  <si>
    <t>" stávající zárubeň"</t>
  </si>
  <si>
    <t>1,1</t>
  </si>
  <si>
    <t>128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</si>
  <si>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</si>
  <si>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</si>
  <si>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</si>
  <si>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</si>
  <si>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</si>
  <si>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129</t>
  </si>
  <si>
    <t>783321100</t>
  </si>
  <si>
    <t>Nátěry syntetické - otopná tělesa, potrubí ÚT</t>
  </si>
  <si>
    <t>129337366</t>
  </si>
  <si>
    <t>784</t>
  </si>
  <si>
    <t>Dokončovací práce - malby</t>
  </si>
  <si>
    <t>130</t>
  </si>
  <si>
    <t>784111011</t>
  </si>
  <si>
    <t>Obroušení podkladu omítnutého v místnostech výšky do 3,80 m</t>
  </si>
  <si>
    <t>1246845473</t>
  </si>
  <si>
    <t>68,96</t>
  </si>
  <si>
    <t>131</t>
  </si>
  <si>
    <t>784121001</t>
  </si>
  <si>
    <t>Oškrabání malby v mísnostech v do 3,80 m</t>
  </si>
  <si>
    <t>2021239536</t>
  </si>
  <si>
    <t>132</t>
  </si>
  <si>
    <t>784131017</t>
  </si>
  <si>
    <t>Odstranění lepených tapet bez makulatury ze stěn výšky do 3,80 m</t>
  </si>
  <si>
    <t>-1948470224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</si>
  <si>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</si>
  <si>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</si>
  <si>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</si>
  <si>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</si>
  <si>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</si>
  <si>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</si>
  <si>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</si>
  <si>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</si>
  <si>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</si>
  <si>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</si>
  <si>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</si>
  <si>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</si>
  <si>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</si>
  <si>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</si>
  <si>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15,62+68,96+32,8</t>
  </si>
  <si>
    <t>136</t>
  </si>
  <si>
    <t>784221121</t>
  </si>
  <si>
    <t>Dvojnásobné bílé malby  ze směsí za sucha minimálně otěruvzdorných v místnostech do 3,80 m</t>
  </si>
  <si>
    <t>1865482585</t>
  </si>
  <si>
    <t>117,38</t>
  </si>
  <si>
    <t>786</t>
  </si>
  <si>
    <t>Dokončovací práce - čalounické úpravy</t>
  </si>
  <si>
    <t>137</t>
  </si>
  <si>
    <t>786624121</t>
  </si>
  <si>
    <t>Seřízení žaluzií</t>
  </si>
  <si>
    <t>1587288051</t>
  </si>
  <si>
    <t>Práce a dodávky M</t>
  </si>
  <si>
    <t>21-M</t>
  </si>
  <si>
    <t>Elektromontáže (montáž vč. dodávky)</t>
  </si>
  <si>
    <t>138</t>
  </si>
  <si>
    <t>210 00-01</t>
  </si>
  <si>
    <t>rozvadec RB vcet. jistice a vybavení</t>
  </si>
  <si>
    <t>-1798700207</t>
  </si>
  <si>
    <t>139</t>
  </si>
  <si>
    <t>210 00-03</t>
  </si>
  <si>
    <t>zásuvka TV, SAT, VKV</t>
  </si>
  <si>
    <t>1635137709</t>
  </si>
  <si>
    <t>140</t>
  </si>
  <si>
    <t>210 00-04</t>
  </si>
  <si>
    <t>zvýšení príkonu u PRE z 1x20A na 3x25A /ceníková cena 11000/+ vyřízení</t>
  </si>
  <si>
    <t>-1360633170</t>
  </si>
  <si>
    <t>141</t>
  </si>
  <si>
    <t>210 00-05</t>
  </si>
  <si>
    <t>zkoušky, revize, příprava odběrného místa</t>
  </si>
  <si>
    <t>1310970618</t>
  </si>
  <si>
    <t>142</t>
  </si>
  <si>
    <t>210 00-06</t>
  </si>
  <si>
    <t>domovní telefon</t>
  </si>
  <si>
    <t>1604854325</t>
  </si>
  <si>
    <t>143</t>
  </si>
  <si>
    <t>210800105</t>
  </si>
  <si>
    <t>Kabel CYKY 750 V 3x1,5 mm2 uložený pod omítkou vcetne dodávky kabelu 3Cx1,5</t>
  </si>
  <si>
    <t>1869403716</t>
  </si>
  <si>
    <t>144</t>
  </si>
  <si>
    <t>210800106</t>
  </si>
  <si>
    <t>Kabel CYKY 750 V 3x2,5 mm2 uložený pod omítkou vcetne dodávky kabelu 3Cx2,5</t>
  </si>
  <si>
    <t>-25226130</t>
  </si>
  <si>
    <t>145</t>
  </si>
  <si>
    <t>Pol09</t>
  </si>
  <si>
    <t>Kabel CYKY 5Cx2,5</t>
  </si>
  <si>
    <t>1727694971</t>
  </si>
  <si>
    <t>146</t>
  </si>
  <si>
    <t>Pol10</t>
  </si>
  <si>
    <t>Kabel CYKY 3Ax1,5</t>
  </si>
  <si>
    <t>636081818</t>
  </si>
  <si>
    <t>147</t>
  </si>
  <si>
    <t>Pol11</t>
  </si>
  <si>
    <t>Kabel CYKY 2Ax1,5</t>
  </si>
  <si>
    <t>-854373487</t>
  </si>
  <si>
    <t>148</t>
  </si>
  <si>
    <t>Pol12</t>
  </si>
  <si>
    <t>Kabel CYKY 5Cx6</t>
  </si>
  <si>
    <t>1796532567</t>
  </si>
  <si>
    <t>149</t>
  </si>
  <si>
    <t>Pol13</t>
  </si>
  <si>
    <t>Kabel CY6</t>
  </si>
  <si>
    <t>-916074360</t>
  </si>
  <si>
    <t>150</t>
  </si>
  <si>
    <t>Pol14</t>
  </si>
  <si>
    <t>podlahová lišta LP35 s prísluš</t>
  </si>
  <si>
    <t>-529581785</t>
  </si>
  <si>
    <t>151</t>
  </si>
  <si>
    <t>Pol15</t>
  </si>
  <si>
    <t>koax kabel</t>
  </si>
  <si>
    <t>-751572486</t>
  </si>
  <si>
    <t>152</t>
  </si>
  <si>
    <t>Pol16</t>
  </si>
  <si>
    <t>svorkovnice 5pol</t>
  </si>
  <si>
    <t>-1397657433</t>
  </si>
  <si>
    <t>153</t>
  </si>
  <si>
    <t>Pol17</t>
  </si>
  <si>
    <t>seriový prepínac</t>
  </si>
  <si>
    <t>776970459</t>
  </si>
  <si>
    <t>154</t>
  </si>
  <si>
    <t>Pol18</t>
  </si>
  <si>
    <t>Strídavý prepinac</t>
  </si>
  <si>
    <t>-212252784</t>
  </si>
  <si>
    <t>155</t>
  </si>
  <si>
    <t>Pol19</t>
  </si>
  <si>
    <t>prístrojový nosic pro LP35</t>
  </si>
  <si>
    <t>766373486</t>
  </si>
  <si>
    <t>156</t>
  </si>
  <si>
    <t>Pol20</t>
  </si>
  <si>
    <t>1pol vypinac</t>
  </si>
  <si>
    <t>-264304445</t>
  </si>
  <si>
    <t>157</t>
  </si>
  <si>
    <t>Pol21</t>
  </si>
  <si>
    <t>styk. Ovladac</t>
  </si>
  <si>
    <t>-212763284</t>
  </si>
  <si>
    <t>158</t>
  </si>
  <si>
    <t>Pol22</t>
  </si>
  <si>
    <t>zásuvka dvojnásobná</t>
  </si>
  <si>
    <t>-3492296</t>
  </si>
  <si>
    <t>159</t>
  </si>
  <si>
    <t>Pol23</t>
  </si>
  <si>
    <t>jistic 3B25/3</t>
  </si>
  <si>
    <t>260371539</t>
  </si>
  <si>
    <t>160</t>
  </si>
  <si>
    <t>Pol24</t>
  </si>
  <si>
    <t>LK 80x20R1</t>
  </si>
  <si>
    <t>1686789582</t>
  </si>
  <si>
    <t>161</t>
  </si>
  <si>
    <t>Pol25</t>
  </si>
  <si>
    <t>LK 80x28 2ZK</t>
  </si>
  <si>
    <t>-2062903830</t>
  </si>
  <si>
    <t>162</t>
  </si>
  <si>
    <t>Pol26</t>
  </si>
  <si>
    <t>LK 80x28 2R</t>
  </si>
  <si>
    <t>-1978498943</t>
  </si>
  <si>
    <t>163</t>
  </si>
  <si>
    <t>Pol27</t>
  </si>
  <si>
    <t>vícko VLK80 2R</t>
  </si>
  <si>
    <t>-587648586</t>
  </si>
  <si>
    <t>164</t>
  </si>
  <si>
    <t>Pol28</t>
  </si>
  <si>
    <t>svorkovnice S66</t>
  </si>
  <si>
    <t>-1653104734</t>
  </si>
  <si>
    <t>165</t>
  </si>
  <si>
    <t>Pol29</t>
  </si>
  <si>
    <t>LK 80R/3</t>
  </si>
  <si>
    <t>-1065663617</t>
  </si>
  <si>
    <t>166</t>
  </si>
  <si>
    <t>Pol30</t>
  </si>
  <si>
    <t>KU 1903</t>
  </si>
  <si>
    <t>463828385</t>
  </si>
  <si>
    <t>167</t>
  </si>
  <si>
    <t>Pol31</t>
  </si>
  <si>
    <t>KU 1901</t>
  </si>
  <si>
    <t>780870481</t>
  </si>
  <si>
    <t>168</t>
  </si>
  <si>
    <t>Pol32</t>
  </si>
  <si>
    <t>svítidlo kruhové- difuzér opálové sklo, 1x75 W/E27, IP20, D280-300mm, hloubka cca 100 mm, 4000k</t>
  </si>
  <si>
    <t>-1562699448</t>
  </si>
  <si>
    <t>169</t>
  </si>
  <si>
    <t>Pol32-1</t>
  </si>
  <si>
    <t>svítidlo kruhové- difuzér opálové sklo, 1x75 W/E27, IP44/IP64, D280-300mm, hloubka cca 100 mm, 4000k</t>
  </si>
  <si>
    <t>1916753132</t>
  </si>
  <si>
    <t>170</t>
  </si>
  <si>
    <t>Pol32-2</t>
  </si>
  <si>
    <t>nábytkové svítidlo -  1x39W/G5; IP44/IP20, délka 600 mm, hloubka 90 mm, 4000k</t>
  </si>
  <si>
    <t>-910162300</t>
  </si>
  <si>
    <t>171</t>
  </si>
  <si>
    <t>Pol33</t>
  </si>
  <si>
    <t>koupelnové přisazené nástěnné svítidlo - chrom/sklo, 2x40W/E14, IP44/IP64, šířka 300mm, výška 100 mm, 4000k</t>
  </si>
  <si>
    <t>-1194332749</t>
  </si>
  <si>
    <t>172</t>
  </si>
  <si>
    <t>Pol34</t>
  </si>
  <si>
    <t>požární ucpávka - hlavní přívod</t>
  </si>
  <si>
    <t>-389131799</t>
  </si>
  <si>
    <t>173</t>
  </si>
  <si>
    <t>Pol35</t>
  </si>
  <si>
    <t>kontrola a zprovoznení telefonu</t>
  </si>
  <si>
    <t>437419818</t>
  </si>
  <si>
    <t>174</t>
  </si>
  <si>
    <t>Pol36</t>
  </si>
  <si>
    <t>kontrola a zprovoznení TV zásuvek</t>
  </si>
  <si>
    <t>1991981760</t>
  </si>
  <si>
    <t>175</t>
  </si>
  <si>
    <t>Pol37</t>
  </si>
  <si>
    <t>stavební přípomoce - sekání rýh</t>
  </si>
  <si>
    <t>847272595</t>
  </si>
  <si>
    <t>176</t>
  </si>
  <si>
    <t>Pol38</t>
  </si>
  <si>
    <t>stavební přípomoce - zapravení rýh</t>
  </si>
  <si>
    <t>-607050026</t>
  </si>
  <si>
    <t>24-M</t>
  </si>
  <si>
    <t>Montáže vzduchotechnických zařízení</t>
  </si>
  <si>
    <t>177</t>
  </si>
  <si>
    <t>240010212</t>
  </si>
  <si>
    <t>Malý axiální ventilátor s doběhem WC</t>
  </si>
  <si>
    <t>-478800279</t>
  </si>
  <si>
    <t>178</t>
  </si>
  <si>
    <t>240010213</t>
  </si>
  <si>
    <t>Malý axiální ventilátor s doběhem 1x12V - kouplena</t>
  </si>
  <si>
    <t>849475366</t>
  </si>
  <si>
    <t>179</t>
  </si>
  <si>
    <t>240080319</t>
  </si>
  <si>
    <t>Potrubí VZT flexi vč. tepelné izolace</t>
  </si>
  <si>
    <t>712004650</t>
  </si>
  <si>
    <t>180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</si>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</sst>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Vondroušova 1166, byt č. 22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Vondroušova 1166,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ROUND((SUM(BE137:BE415)),2)</f>
        <v>0</v>
      </c>
      <c r="G31" s="38"/>
      <c r="H31" s="38"/>
      <c r="I31" s="149">
        <v>0.21</v>
      </c>
      <c r="J31" s="148">
        <f>ROUND(((SUM(BE137:BE415))*I31),2)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ROUND((SUM(BF137:BF415)),2)</f>
        <v>0</v>
      </c>
      <c r="G32" s="38"/>
      <c r="H32" s="38"/>
      <c r="I32" s="149">
        <v>0.15</v>
      </c>
      <c r="J32" s="148">
        <f>ROUND(((SUM(BF137:BF415))*I32),2)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ROUND((SUM(BG137:BG415)),2)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ROUND((SUM(BH137:BH415)),2)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ROUND((SUM(BI137:BI415)),2)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Vondroušova 1166, byt č. 22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Vondroušova 1166,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J242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J368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J370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J371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J411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Vondroušova 1166, byt č. 22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Vondroušova 1166,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P138+P214+P370</f>
        <v>0</v>
      </c>
      <c r="Q137" s="104"/>
      <c r="R137" s="193">
        <f>R138+R214+R370</f>
        <v>4.451188676</v>
      </c>
      <c r="S137" s="104"/>
      <c r="T137" s="194">
        <f>T138+T214+T370</f>
        <v>5.9623035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BK138+BK214+BK370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P139+P148+P150+P175+P206+P212</f>
        <v>0</v>
      </c>
      <c r="Q138" s="204"/>
      <c r="R138" s="205">
        <f>R139+R148+R150+R175+R206+R212</f>
        <v>3.2971745</v>
      </c>
      <c r="S138" s="204"/>
      <c r="T138" s="206">
        <f>T139+T148+T150+T175+T206+T212</f>
        <v>5.932455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BK139+BK148+BK150+BK175+BK206+BK212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</v>
      </c>
      <c r="R140" s="222">
        <f>Q140*H140</f>
        <v>0.04456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</v>
      </c>
      <c r="R141" s="222">
        <f>Q141*H141</f>
        <v>0.8320666999999999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SUM(P176:P205)</f>
        <v>0</v>
      </c>
      <c r="Q175" s="204"/>
      <c r="R175" s="205">
        <f>SUM(R176:R205)</f>
        <v>0.001312</v>
      </c>
      <c r="S175" s="204"/>
      <c r="T175" s="206">
        <f>SUM(T176:T205)</f>
        <v>5.932455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SUM(BK176:BK205)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0.081125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28.13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pans="1:65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pans="1:65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4.1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135</v>
      </c>
      <c r="H198" s="216">
        <v>2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0.0881</v>
      </c>
      <c r="T198" s="223">
        <f>S198*H198</f>
        <v>0.1762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pans="1:65" s="2" customFormat="1" ht="21.75" customHeight="1">
      <c r="A199" s="38"/>
      <c r="B199" s="39"/>
      <c r="C199" s="212" t="s">
        <v>290</v>
      </c>
      <c r="D199" s="212" t="s">
        <v>132</v>
      </c>
      <c r="E199" s="213" t="s">
        <v>291</v>
      </c>
      <c r="F199" s="214" t="s">
        <v>292</v>
      </c>
      <c r="G199" s="215" t="s">
        <v>141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0.076</v>
      </c>
      <c r="T199" s="223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293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294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pans="1:65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pans="1:65" s="2" customFormat="1" ht="16.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147</v>
      </c>
      <c r="H203" s="216">
        <v>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0.013</v>
      </c>
      <c r="T203" s="223">
        <f>S203*H203</f>
        <v>0.104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pans="1:65" s="2" customFormat="1" ht="24.15" customHeight="1">
      <c r="A204" s="38"/>
      <c r="B204" s="39"/>
      <c r="C204" s="212" t="s">
        <v>308</v>
      </c>
      <c r="D204" s="212" t="s">
        <v>132</v>
      </c>
      <c r="E204" s="213" t="s">
        <v>309</v>
      </c>
      <c r="F204" s="214" t="s">
        <v>310</v>
      </c>
      <c r="G204" s="215" t="s">
        <v>141</v>
      </c>
      <c r="H204" s="216">
        <v>1.5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0.068</v>
      </c>
      <c r="T204" s="223">
        <f>S204*H204</f>
        <v>0.10200000000000001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311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312</v>
      </c>
      <c r="G205" s="227"/>
      <c r="H205" s="231">
        <v>1.5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pans="1:63" s="12" customFormat="1" ht="22.8" customHeight="1">
      <c r="A206" s="12"/>
      <c r="B206" s="196"/>
      <c r="C206" s="197"/>
      <c r="D206" s="198" t="s">
        <v>75</v>
      </c>
      <c r="E206" s="210" t="s">
        <v>313</v>
      </c>
      <c r="F206" s="210" t="s">
        <v>314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SUM(P207:P211)</f>
        <v>0</v>
      </c>
      <c r="Q206" s="204"/>
      <c r="R206" s="205">
        <f>SUM(R207:R211)</f>
        <v>0</v>
      </c>
      <c r="S206" s="204"/>
      <c r="T206" s="206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81</v>
      </c>
      <c r="AT206" s="208" t="s">
        <v>75</v>
      </c>
      <c r="AU206" s="208" t="s">
        <v>81</v>
      </c>
      <c r="AY206" s="207" t="s">
        <v>129</v>
      </c>
      <c r="BK206" s="209">
        <f>SUM(BK207:BK211)</f>
        <v>0</v>
      </c>
    </row>
    <row r="207" spans="1:65" s="2" customFormat="1" ht="24.15" customHeight="1">
      <c r="A207" s="38"/>
      <c r="B207" s="39"/>
      <c r="C207" s="212" t="s">
        <v>315</v>
      </c>
      <c r="D207" s="212" t="s">
        <v>132</v>
      </c>
      <c r="E207" s="213" t="s">
        <v>316</v>
      </c>
      <c r="F207" s="214" t="s">
        <v>317</v>
      </c>
      <c r="G207" s="215" t="s">
        <v>318</v>
      </c>
      <c r="H207" s="216">
        <v>5.962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pans="1:65" s="2" customFormat="1" ht="24.1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318</v>
      </c>
      <c r="H208" s="216">
        <v>5.962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pans="1:65" s="2" customFormat="1" ht="24.15" customHeight="1">
      <c r="A209" s="38"/>
      <c r="B209" s="39"/>
      <c r="C209" s="212" t="s">
        <v>324</v>
      </c>
      <c r="D209" s="212" t="s">
        <v>132</v>
      </c>
      <c r="E209" s="213" t="s">
        <v>325</v>
      </c>
      <c r="F209" s="214" t="s">
        <v>326</v>
      </c>
      <c r="G209" s="215" t="s">
        <v>318</v>
      </c>
      <c r="H209" s="216">
        <v>59.62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327</v>
      </c>
    </row>
    <row r="210" spans="1:51" s="13" customFormat="1" ht="12">
      <c r="A210" s="13"/>
      <c r="B210" s="226"/>
      <c r="C210" s="227"/>
      <c r="D210" s="228" t="s">
        <v>143</v>
      </c>
      <c r="E210" s="227"/>
      <c r="F210" s="230" t="s">
        <v>328</v>
      </c>
      <c r="G210" s="227"/>
      <c r="H210" s="231">
        <v>59.62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4</v>
      </c>
      <c r="AX210" s="13" t="s">
        <v>81</v>
      </c>
      <c r="AY210" s="237" t="s">
        <v>129</v>
      </c>
    </row>
    <row r="211" spans="1:65" s="2" customFormat="1" ht="24.15" customHeight="1">
      <c r="A211" s="38"/>
      <c r="B211" s="39"/>
      <c r="C211" s="212" t="s">
        <v>329</v>
      </c>
      <c r="D211" s="212" t="s">
        <v>132</v>
      </c>
      <c r="E211" s="213" t="s">
        <v>330</v>
      </c>
      <c r="F211" s="214" t="s">
        <v>331</v>
      </c>
      <c r="G211" s="215" t="s">
        <v>318</v>
      </c>
      <c r="H211" s="216">
        <v>5.962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332</v>
      </c>
    </row>
    <row r="212" spans="1:63" s="12" customFormat="1" ht="22.8" customHeight="1">
      <c r="A212" s="12"/>
      <c r="B212" s="196"/>
      <c r="C212" s="197"/>
      <c r="D212" s="198" t="s">
        <v>75</v>
      </c>
      <c r="E212" s="210" t="s">
        <v>333</v>
      </c>
      <c r="F212" s="210" t="s">
        <v>314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P213</f>
        <v>0</v>
      </c>
      <c r="Q212" s="204"/>
      <c r="R212" s="205">
        <f>R213</f>
        <v>0</v>
      </c>
      <c r="S212" s="204"/>
      <c r="T212" s="206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81</v>
      </c>
      <c r="AT212" s="208" t="s">
        <v>75</v>
      </c>
      <c r="AU212" s="208" t="s">
        <v>81</v>
      </c>
      <c r="AY212" s="207" t="s">
        <v>129</v>
      </c>
      <c r="BK212" s="209">
        <f>BK213</f>
        <v>0</v>
      </c>
    </row>
    <row r="213" spans="1:65" s="2" customFormat="1" ht="16.5" customHeight="1">
      <c r="A213" s="38"/>
      <c r="B213" s="39"/>
      <c r="C213" s="212" t="s">
        <v>334</v>
      </c>
      <c r="D213" s="212" t="s">
        <v>132</v>
      </c>
      <c r="E213" s="213" t="s">
        <v>335</v>
      </c>
      <c r="F213" s="214" t="s">
        <v>336</v>
      </c>
      <c r="G213" s="215" t="s">
        <v>318</v>
      </c>
      <c r="H213" s="216">
        <v>3.298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337</v>
      </c>
    </row>
    <row r="214" spans="1:63" s="12" customFormat="1" ht="25.9" customHeight="1">
      <c r="A214" s="12"/>
      <c r="B214" s="196"/>
      <c r="C214" s="197"/>
      <c r="D214" s="198" t="s">
        <v>75</v>
      </c>
      <c r="E214" s="199" t="s">
        <v>338</v>
      </c>
      <c r="F214" s="199" t="s">
        <v>339</v>
      </c>
      <c r="G214" s="197"/>
      <c r="H214" s="197"/>
      <c r="I214" s="200"/>
      <c r="J214" s="201">
        <f>BK214</f>
        <v>0</v>
      </c>
      <c r="K214" s="197"/>
      <c r="L214" s="202"/>
      <c r="M214" s="203"/>
      <c r="N214" s="204"/>
      <c r="O214" s="204"/>
      <c r="P214" s="205">
        <f>P215+P225+P231+P242+P252+P270+P277+P288+P298+P303+P316+P342+P350+P368</f>
        <v>0</v>
      </c>
      <c r="Q214" s="204"/>
      <c r="R214" s="205">
        <f>R215+R225+R231+R242+R252+R270+R277+R288+R298+R303+R316+R342+R350+R368</f>
        <v>1.154014176</v>
      </c>
      <c r="S214" s="204"/>
      <c r="T214" s="206">
        <f>T215+T225+T231+T242+T252+T270+T277+T288+T298+T303+T316+T342+T350+T368</f>
        <v>0.029848499999999993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76</v>
      </c>
      <c r="AY214" s="207" t="s">
        <v>129</v>
      </c>
      <c r="BK214" s="209">
        <f>BK215+BK225+BK231+BK242+BK252+BK270+BK277+BK288+BK298+BK303+BK316+BK342+BK350+BK368</f>
        <v>0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340</v>
      </c>
      <c r="F215" s="210" t="s">
        <v>341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SUM(P216:P224)</f>
        <v>0</v>
      </c>
      <c r="Q215" s="204"/>
      <c r="R215" s="205">
        <f>SUM(R216:R224)</f>
        <v>0.07479899999999999</v>
      </c>
      <c r="S215" s="204"/>
      <c r="T215" s="206">
        <f>SUM(T216:T224)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137</v>
      </c>
      <c r="AT215" s="208" t="s">
        <v>75</v>
      </c>
      <c r="AU215" s="208" t="s">
        <v>81</v>
      </c>
      <c r="AY215" s="207" t="s">
        <v>129</v>
      </c>
      <c r="BK215" s="209">
        <f>SUM(BK216:BK224)</f>
        <v>0</v>
      </c>
    </row>
    <row r="216" spans="1:65" s="2" customFormat="1" ht="16.5" customHeight="1">
      <c r="A216" s="38"/>
      <c r="B216" s="39"/>
      <c r="C216" s="212" t="s">
        <v>342</v>
      </c>
      <c r="D216" s="212" t="s">
        <v>132</v>
      </c>
      <c r="E216" s="213" t="s">
        <v>343</v>
      </c>
      <c r="F216" s="214" t="s">
        <v>344</v>
      </c>
      <c r="G216" s="215" t="s">
        <v>141</v>
      </c>
      <c r="H216" s="216">
        <v>3.25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0.0045</v>
      </c>
      <c r="R216" s="222">
        <f>Q216*H216</f>
        <v>0.014624999999999999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210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210</v>
      </c>
      <c r="BM216" s="224" t="s">
        <v>345</v>
      </c>
    </row>
    <row r="217" spans="1:51" s="13" customFormat="1" ht="12">
      <c r="A217" s="13"/>
      <c r="B217" s="226"/>
      <c r="C217" s="227"/>
      <c r="D217" s="228" t="s">
        <v>143</v>
      </c>
      <c r="E217" s="229" t="s">
        <v>1</v>
      </c>
      <c r="F217" s="230" t="s">
        <v>170</v>
      </c>
      <c r="G217" s="227"/>
      <c r="H217" s="231">
        <v>3.25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81</v>
      </c>
      <c r="AY217" s="237" t="s">
        <v>129</v>
      </c>
    </row>
    <row r="218" spans="1:65" s="2" customFormat="1" ht="16.5" customHeight="1">
      <c r="A218" s="38"/>
      <c r="B218" s="39"/>
      <c r="C218" s="212" t="s">
        <v>346</v>
      </c>
      <c r="D218" s="212" t="s">
        <v>132</v>
      </c>
      <c r="E218" s="213" t="s">
        <v>347</v>
      </c>
      <c r="F218" s="214" t="s">
        <v>348</v>
      </c>
      <c r="G218" s="215" t="s">
        <v>141</v>
      </c>
      <c r="H218" s="216">
        <v>4.472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0.0045</v>
      </c>
      <c r="R218" s="222">
        <f>Q218*H218</f>
        <v>0.020124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210</v>
      </c>
      <c r="BM218" s="224" t="s">
        <v>349</v>
      </c>
    </row>
    <row r="219" spans="1:51" s="13" customFormat="1" ht="12">
      <c r="A219" s="13"/>
      <c r="B219" s="226"/>
      <c r="C219" s="227"/>
      <c r="D219" s="228" t="s">
        <v>143</v>
      </c>
      <c r="E219" s="229" t="s">
        <v>1</v>
      </c>
      <c r="F219" s="230" t="s">
        <v>350</v>
      </c>
      <c r="G219" s="227"/>
      <c r="H219" s="231">
        <v>1.82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pans="1:51" s="13" customFormat="1" ht="12">
      <c r="A220" s="13"/>
      <c r="B220" s="226"/>
      <c r="C220" s="227"/>
      <c r="D220" s="228" t="s">
        <v>143</v>
      </c>
      <c r="E220" s="229" t="s">
        <v>1</v>
      </c>
      <c r="F220" s="230" t="s">
        <v>351</v>
      </c>
      <c r="G220" s="227"/>
      <c r="H220" s="231">
        <v>2.652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76</v>
      </c>
      <c r="AY220" s="237" t="s">
        <v>129</v>
      </c>
    </row>
    <row r="221" spans="1:51" s="15" customFormat="1" ht="12">
      <c r="A221" s="15"/>
      <c r="B221" s="248"/>
      <c r="C221" s="249"/>
      <c r="D221" s="228" t="s">
        <v>143</v>
      </c>
      <c r="E221" s="250" t="s">
        <v>1</v>
      </c>
      <c r="F221" s="251" t="s">
        <v>181</v>
      </c>
      <c r="G221" s="249"/>
      <c r="H221" s="252">
        <v>4.472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8" t="s">
        <v>143</v>
      </c>
      <c r="AU221" s="258" t="s">
        <v>137</v>
      </c>
      <c r="AV221" s="15" t="s">
        <v>136</v>
      </c>
      <c r="AW221" s="15" t="s">
        <v>32</v>
      </c>
      <c r="AX221" s="15" t="s">
        <v>81</v>
      </c>
      <c r="AY221" s="258" t="s">
        <v>129</v>
      </c>
    </row>
    <row r="222" spans="1:65" s="2" customFormat="1" ht="16.5" customHeight="1">
      <c r="A222" s="38"/>
      <c r="B222" s="39"/>
      <c r="C222" s="212" t="s">
        <v>352</v>
      </c>
      <c r="D222" s="212" t="s">
        <v>132</v>
      </c>
      <c r="E222" s="213" t="s">
        <v>353</v>
      </c>
      <c r="F222" s="214" t="s">
        <v>354</v>
      </c>
      <c r="G222" s="215" t="s">
        <v>147</v>
      </c>
      <c r="H222" s="216">
        <v>8.9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0.0045</v>
      </c>
      <c r="R222" s="222">
        <f>Q222*H222</f>
        <v>0.040049999999999995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210</v>
      </c>
      <c r="BM222" s="224" t="s">
        <v>355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356</v>
      </c>
      <c r="G223" s="227"/>
      <c r="H223" s="231">
        <v>8.9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81</v>
      </c>
      <c r="AY223" s="237" t="s">
        <v>129</v>
      </c>
    </row>
    <row r="224" spans="1:65" s="2" customFormat="1" ht="24.15" customHeight="1">
      <c r="A224" s="38"/>
      <c r="B224" s="39"/>
      <c r="C224" s="212" t="s">
        <v>357</v>
      </c>
      <c r="D224" s="212" t="s">
        <v>132</v>
      </c>
      <c r="E224" s="213" t="s">
        <v>358</v>
      </c>
      <c r="F224" s="214" t="s">
        <v>359</v>
      </c>
      <c r="G224" s="215" t="s">
        <v>318</v>
      </c>
      <c r="H224" s="216">
        <v>0.075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210</v>
      </c>
      <c r="BM224" s="224" t="s">
        <v>360</v>
      </c>
    </row>
    <row r="225" spans="1:63" s="12" customFormat="1" ht="22.8" customHeight="1">
      <c r="A225" s="12"/>
      <c r="B225" s="196"/>
      <c r="C225" s="197"/>
      <c r="D225" s="198" t="s">
        <v>75</v>
      </c>
      <c r="E225" s="210" t="s">
        <v>361</v>
      </c>
      <c r="F225" s="210" t="s">
        <v>362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SUM(P226:P230)</f>
        <v>0</v>
      </c>
      <c r="Q225" s="204"/>
      <c r="R225" s="205">
        <f>SUM(R226:R230)</f>
        <v>0.00663</v>
      </c>
      <c r="S225" s="204"/>
      <c r="T225" s="206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137</v>
      </c>
      <c r="AT225" s="208" t="s">
        <v>75</v>
      </c>
      <c r="AU225" s="208" t="s">
        <v>81</v>
      </c>
      <c r="AY225" s="207" t="s">
        <v>129</v>
      </c>
      <c r="BK225" s="209">
        <f>SUM(BK226:BK230)</f>
        <v>0</v>
      </c>
    </row>
    <row r="226" spans="1:65" s="2" customFormat="1" ht="24.15" customHeight="1">
      <c r="A226" s="38"/>
      <c r="B226" s="39"/>
      <c r="C226" s="212" t="s">
        <v>363</v>
      </c>
      <c r="D226" s="212" t="s">
        <v>132</v>
      </c>
      <c r="E226" s="213" t="s">
        <v>364</v>
      </c>
      <c r="F226" s="214" t="s">
        <v>365</v>
      </c>
      <c r="G226" s="215" t="s">
        <v>141</v>
      </c>
      <c r="H226" s="216">
        <v>3.25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pans="1:65" s="2" customFormat="1" ht="16.5" customHeight="1">
      <c r="A227" s="38"/>
      <c r="B227" s="39"/>
      <c r="C227" s="259" t="s">
        <v>367</v>
      </c>
      <c r="D227" s="259" t="s">
        <v>203</v>
      </c>
      <c r="E227" s="260" t="s">
        <v>368</v>
      </c>
      <c r="F227" s="261" t="s">
        <v>369</v>
      </c>
      <c r="G227" s="262" t="s">
        <v>141</v>
      </c>
      <c r="H227" s="263">
        <v>3.315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91"/>
      <c r="P227" s="222">
        <f>O227*H227</f>
        <v>0</v>
      </c>
      <c r="Q227" s="222">
        <v>0.002</v>
      </c>
      <c r="R227" s="222">
        <f>Q227*H227</f>
        <v>0.00663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280</v>
      </c>
      <c r="AT227" s="224" t="s">
        <v>203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370</v>
      </c>
    </row>
    <row r="228" spans="1:51" s="13" customFormat="1" ht="12">
      <c r="A228" s="13"/>
      <c r="B228" s="226"/>
      <c r="C228" s="227"/>
      <c r="D228" s="228" t="s">
        <v>143</v>
      </c>
      <c r="E228" s="227"/>
      <c r="F228" s="230" t="s">
        <v>371</v>
      </c>
      <c r="G228" s="227"/>
      <c r="H228" s="231">
        <v>3.315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pans="1:65" s="2" customFormat="1" ht="16.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298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pans="1:65" s="2" customFormat="1" ht="24.15" customHeight="1">
      <c r="A230" s="38"/>
      <c r="B230" s="39"/>
      <c r="C230" s="212" t="s">
        <v>376</v>
      </c>
      <c r="D230" s="212" t="s">
        <v>132</v>
      </c>
      <c r="E230" s="213" t="s">
        <v>377</v>
      </c>
      <c r="F230" s="214" t="s">
        <v>378</v>
      </c>
      <c r="G230" s="215" t="s">
        <v>318</v>
      </c>
      <c r="H230" s="216">
        <v>0.007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210</v>
      </c>
      <c r="BM230" s="224" t="s">
        <v>379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380</v>
      </c>
      <c r="F231" s="210" t="s">
        <v>381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SUM(P232:P241)</f>
        <v>0</v>
      </c>
      <c r="Q231" s="204"/>
      <c r="R231" s="205">
        <f>SUM(R232:R241)</f>
        <v>0.003484</v>
      </c>
      <c r="S231" s="204"/>
      <c r="T231" s="206">
        <f>SUM(T232:T241)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SUM(BK232:BK241)</f>
        <v>0</v>
      </c>
    </row>
    <row r="232" spans="1:65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0.00126</v>
      </c>
      <c r="R232" s="222">
        <f>Q232*H232</f>
        <v>0.00126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136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136</v>
      </c>
      <c r="BM232" s="224" t="s">
        <v>385</v>
      </c>
    </row>
    <row r="233" spans="1:65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1.1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0.00029</v>
      </c>
      <c r="R233" s="222">
        <f>Q233*H233</f>
        <v>0.000319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pans="1:65" s="2" customFormat="1" ht="21.7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147</v>
      </c>
      <c r="H234" s="216">
        <v>3.5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0.00035</v>
      </c>
      <c r="R234" s="222">
        <f>Q234*H234</f>
        <v>0.001225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pans="1:6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</v>
      </c>
      <c r="R235" s="222">
        <f>Q235*H235</f>
        <v>0.00034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pans="1:65" s="2" customFormat="1" ht="16.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135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0.00034</v>
      </c>
      <c r="R236" s="222">
        <f>Q236*H236</f>
        <v>0.00034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pans="1:65" s="2" customFormat="1" ht="21.75" customHeight="1">
      <c r="A237" s="38"/>
      <c r="B237" s="39"/>
      <c r="C237" s="212" t="s">
        <v>402</v>
      </c>
      <c r="D237" s="212" t="s">
        <v>132</v>
      </c>
      <c r="E237" s="213" t="s">
        <v>403</v>
      </c>
      <c r="F237" s="214" t="s">
        <v>404</v>
      </c>
      <c r="G237" s="215" t="s">
        <v>147</v>
      </c>
      <c r="H237" s="216">
        <v>5.6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405</v>
      </c>
    </row>
    <row r="238" spans="1:51" s="13" customFormat="1" ht="12">
      <c r="A238" s="13"/>
      <c r="B238" s="226"/>
      <c r="C238" s="227"/>
      <c r="D238" s="228" t="s">
        <v>143</v>
      </c>
      <c r="E238" s="229" t="s">
        <v>1</v>
      </c>
      <c r="F238" s="230" t="s">
        <v>406</v>
      </c>
      <c r="G238" s="227"/>
      <c r="H238" s="231">
        <v>5.6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81</v>
      </c>
      <c r="AY238" s="237" t="s">
        <v>129</v>
      </c>
    </row>
    <row r="239" spans="1:65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298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pans="1:65" s="2" customFormat="1" ht="16.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298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pans="1:65" s="2" customFormat="1" ht="24.15" customHeight="1">
      <c r="A241" s="38"/>
      <c r="B241" s="39"/>
      <c r="C241" s="212" t="s">
        <v>415</v>
      </c>
      <c r="D241" s="212" t="s">
        <v>132</v>
      </c>
      <c r="E241" s="213" t="s">
        <v>416</v>
      </c>
      <c r="F241" s="214" t="s">
        <v>417</v>
      </c>
      <c r="G241" s="215" t="s">
        <v>318</v>
      </c>
      <c r="H241" s="216">
        <v>0.002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418</v>
      </c>
    </row>
    <row r="242" spans="1:63" s="12" customFormat="1" ht="22.8" customHeight="1">
      <c r="A242" s="12"/>
      <c r="B242" s="196"/>
      <c r="C242" s="197"/>
      <c r="D242" s="198" t="s">
        <v>75</v>
      </c>
      <c r="E242" s="210" t="s">
        <v>419</v>
      </c>
      <c r="F242" s="210" t="s">
        <v>420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SUM(P243:P251)</f>
        <v>0</v>
      </c>
      <c r="Q242" s="204"/>
      <c r="R242" s="205">
        <f>SUM(R243:R251)</f>
        <v>0.00966</v>
      </c>
      <c r="S242" s="204"/>
      <c r="T242" s="206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137</v>
      </c>
      <c r="AT242" s="208" t="s">
        <v>75</v>
      </c>
      <c r="AU242" s="208" t="s">
        <v>81</v>
      </c>
      <c r="AY242" s="207" t="s">
        <v>129</v>
      </c>
      <c r="BK242" s="209">
        <f>SUM(BK243:BK251)</f>
        <v>0</v>
      </c>
    </row>
    <row r="243" spans="1:65" s="2" customFormat="1" ht="24.15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0.0004</v>
      </c>
      <c r="R243" s="222">
        <f>Q243*H243</f>
        <v>0.0036000000000000003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pans="1:65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5E-05</v>
      </c>
      <c r="R244" s="222">
        <f>Q244*H244</f>
        <v>0.0002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pans="1:65" s="2" customFormat="1" ht="33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147</v>
      </c>
      <c r="H245" s="216">
        <v>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7E-05</v>
      </c>
      <c r="R245" s="222">
        <f>Q245*H245</f>
        <v>0.00034999999999999994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pans="1:65" s="2" customFormat="1" ht="16.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135</v>
      </c>
      <c r="H246" s="216">
        <v>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0.0006</v>
      </c>
      <c r="R246" s="222">
        <f>Q246*H246</f>
        <v>0.0018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pans="1:65" s="2" customFormat="1" ht="24.1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pans="1:65" s="2" customFormat="1" ht="21.7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443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9E-05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444</v>
      </c>
    </row>
    <row r="249" spans="1:65" s="2" customFormat="1" ht="16.5" customHeight="1">
      <c r="A249" s="38"/>
      <c r="B249" s="39"/>
      <c r="C249" s="212" t="s">
        <v>445</v>
      </c>
      <c r="D249" s="212" t="s">
        <v>132</v>
      </c>
      <c r="E249" s="213" t="s">
        <v>446</v>
      </c>
      <c r="F249" s="214" t="s">
        <v>413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1E-05</v>
      </c>
      <c r="R249" s="222">
        <f>Q249*H249</f>
        <v>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pans="1:65" s="2" customFormat="1" ht="16.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298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1E-05</v>
      </c>
      <c r="R250" s="222">
        <f>Q250*H250</f>
        <v>1E-05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pans="1:65" s="2" customFormat="1" ht="24.15" customHeight="1">
      <c r="A251" s="38"/>
      <c r="B251" s="39"/>
      <c r="C251" s="212" t="s">
        <v>452</v>
      </c>
      <c r="D251" s="212" t="s">
        <v>132</v>
      </c>
      <c r="E251" s="213" t="s">
        <v>453</v>
      </c>
      <c r="F251" s="214" t="s">
        <v>454</v>
      </c>
      <c r="G251" s="215" t="s">
        <v>318</v>
      </c>
      <c r="H251" s="216">
        <v>0.01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455</v>
      </c>
    </row>
    <row r="252" spans="1:63" s="12" customFormat="1" ht="22.8" customHeight="1">
      <c r="A252" s="12"/>
      <c r="B252" s="196"/>
      <c r="C252" s="197"/>
      <c r="D252" s="198" t="s">
        <v>75</v>
      </c>
      <c r="E252" s="210" t="s">
        <v>456</v>
      </c>
      <c r="F252" s="210" t="s">
        <v>457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SUM(P253:P269)</f>
        <v>0</v>
      </c>
      <c r="Q252" s="204"/>
      <c r="R252" s="205">
        <f>SUM(R253:R269)</f>
        <v>0.02407</v>
      </c>
      <c r="S252" s="204"/>
      <c r="T252" s="206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137</v>
      </c>
      <c r="AT252" s="208" t="s">
        <v>75</v>
      </c>
      <c r="AU252" s="208" t="s">
        <v>81</v>
      </c>
      <c r="AY252" s="207" t="s">
        <v>129</v>
      </c>
      <c r="BK252" s="209">
        <f>SUM(BK253:BK269)</f>
        <v>0</v>
      </c>
    </row>
    <row r="253" spans="1:65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0.02407</v>
      </c>
      <c r="R253" s="222">
        <f>Q253*H253</f>
        <v>0.02407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222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4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135</v>
      </c>
      <c r="H257" s="216">
        <v>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pans="1:65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pans="1:65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pans="1:65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pans="1:65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pans="1:65" s="2" customFormat="1" ht="16.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pans="1:65" s="2" customFormat="1" ht="24.1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135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pans="1:65" s="2" customFormat="1" ht="21.7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pans="1:65" s="2" customFormat="1" ht="16.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pans="1:65" s="2" customFormat="1" ht="24.1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pans="1:65" s="2" customFormat="1" ht="16.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pans="1:65" s="2" customFormat="1" ht="24.15" customHeight="1">
      <c r="A269" s="38"/>
      <c r="B269" s="39"/>
      <c r="C269" s="212" t="s">
        <v>522</v>
      </c>
      <c r="D269" s="212" t="s">
        <v>132</v>
      </c>
      <c r="E269" s="213" t="s">
        <v>523</v>
      </c>
      <c r="F269" s="214" t="s">
        <v>524</v>
      </c>
      <c r="G269" s="215" t="s">
        <v>318</v>
      </c>
      <c r="H269" s="216">
        <v>0.062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525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526</v>
      </c>
      <c r="F270" s="210" t="s">
        <v>527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SUM(P271:P276)</f>
        <v>0</v>
      </c>
      <c r="Q270" s="204"/>
      <c r="R270" s="205">
        <f>SUM(R271:R276)</f>
        <v>0.0479641</v>
      </c>
      <c r="S270" s="204"/>
      <c r="T270" s="206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SUM(BK271:BK276)</f>
        <v>0</v>
      </c>
    </row>
    <row r="271" spans="1:65" s="2" customFormat="1" ht="24.15" customHeight="1">
      <c r="A271" s="38"/>
      <c r="B271" s="39"/>
      <c r="C271" s="212" t="s">
        <v>528</v>
      </c>
      <c r="D271" s="212" t="s">
        <v>132</v>
      </c>
      <c r="E271" s="213" t="s">
        <v>529</v>
      </c>
      <c r="F271" s="214" t="s">
        <v>530</v>
      </c>
      <c r="G271" s="215" t="s">
        <v>141</v>
      </c>
      <c r="H271" s="216">
        <v>1.83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0.02567</v>
      </c>
      <c r="R271" s="222">
        <f>Q271*H271</f>
        <v>0.0469761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531</v>
      </c>
    </row>
    <row r="272" spans="1:51" s="13" customFormat="1" ht="12">
      <c r="A272" s="13"/>
      <c r="B272" s="226"/>
      <c r="C272" s="227"/>
      <c r="D272" s="228" t="s">
        <v>143</v>
      </c>
      <c r="E272" s="229" t="s">
        <v>1</v>
      </c>
      <c r="F272" s="230" t="s">
        <v>532</v>
      </c>
      <c r="G272" s="227"/>
      <c r="H272" s="231">
        <v>1.83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143</v>
      </c>
      <c r="AU272" s="237" t="s">
        <v>137</v>
      </c>
      <c r="AV272" s="13" t="s">
        <v>137</v>
      </c>
      <c r="AW272" s="13" t="s">
        <v>32</v>
      </c>
      <c r="AX272" s="13" t="s">
        <v>81</v>
      </c>
      <c r="AY272" s="237" t="s">
        <v>129</v>
      </c>
    </row>
    <row r="273" spans="1:65" s="2" customFormat="1" ht="16.5" customHeight="1">
      <c r="A273" s="38"/>
      <c r="B273" s="39"/>
      <c r="C273" s="212" t="s">
        <v>533</v>
      </c>
      <c r="D273" s="212" t="s">
        <v>132</v>
      </c>
      <c r="E273" s="213" t="s">
        <v>534</v>
      </c>
      <c r="F273" s="214" t="s">
        <v>535</v>
      </c>
      <c r="G273" s="215" t="s">
        <v>141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536</v>
      </c>
    </row>
    <row r="274" spans="1:51" s="13" customFormat="1" ht="12">
      <c r="A274" s="13"/>
      <c r="B274" s="226"/>
      <c r="C274" s="227"/>
      <c r="D274" s="228" t="s">
        <v>143</v>
      </c>
      <c r="E274" s="229" t="s">
        <v>1</v>
      </c>
      <c r="F274" s="230" t="s">
        <v>537</v>
      </c>
      <c r="G274" s="227"/>
      <c r="H274" s="231">
        <v>2.47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143</v>
      </c>
      <c r="AU274" s="237" t="s">
        <v>137</v>
      </c>
      <c r="AV274" s="13" t="s">
        <v>137</v>
      </c>
      <c r="AW274" s="13" t="s">
        <v>32</v>
      </c>
      <c r="AX274" s="13" t="s">
        <v>81</v>
      </c>
      <c r="AY274" s="237" t="s">
        <v>129</v>
      </c>
    </row>
    <row r="275" spans="1:65" s="2" customFormat="1" ht="16.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141</v>
      </c>
      <c r="H275" s="216">
        <v>2.47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</v>
      </c>
      <c r="R275" s="222">
        <f>Q275*H275</f>
        <v>0.0004940000000000001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pans="1:65" s="2" customFormat="1" ht="24.15" customHeight="1">
      <c r="A276" s="38"/>
      <c r="B276" s="39"/>
      <c r="C276" s="212" t="s">
        <v>542</v>
      </c>
      <c r="D276" s="212" t="s">
        <v>132</v>
      </c>
      <c r="E276" s="213" t="s">
        <v>543</v>
      </c>
      <c r="F276" s="214" t="s">
        <v>544</v>
      </c>
      <c r="G276" s="215" t="s">
        <v>318</v>
      </c>
      <c r="H276" s="216">
        <v>0.048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545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546</v>
      </c>
      <c r="F277" s="210" t="s">
        <v>547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SUM(P278:P287)</f>
        <v>0</v>
      </c>
      <c r="Q277" s="204"/>
      <c r="R277" s="205">
        <f>SUM(R278:R287)</f>
        <v>0.0615</v>
      </c>
      <c r="S277" s="204"/>
      <c r="T277" s="206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137</v>
      </c>
      <c r="AT277" s="208" t="s">
        <v>75</v>
      </c>
      <c r="AU277" s="208" t="s">
        <v>81</v>
      </c>
      <c r="AY277" s="207" t="s">
        <v>129</v>
      </c>
      <c r="BK277" s="209">
        <f>SUM(BK278:BK287)</f>
        <v>0</v>
      </c>
    </row>
    <row r="278" spans="1:65" s="2" customFormat="1" ht="24.15" customHeight="1">
      <c r="A278" s="38"/>
      <c r="B278" s="39"/>
      <c r="C278" s="212" t="s">
        <v>548</v>
      </c>
      <c r="D278" s="212" t="s">
        <v>132</v>
      </c>
      <c r="E278" s="213" t="s">
        <v>549</v>
      </c>
      <c r="F278" s="214" t="s">
        <v>550</v>
      </c>
      <c r="G278" s="215" t="s">
        <v>135</v>
      </c>
      <c r="H278" s="216">
        <v>3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pans="1:65" s="2" customFormat="1" ht="24.1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pans="1:65" s="2" customFormat="1" ht="24.15" customHeight="1">
      <c r="A280" s="38"/>
      <c r="B280" s="39"/>
      <c r="C280" s="259" t="s">
        <v>556</v>
      </c>
      <c r="D280" s="259" t="s">
        <v>203</v>
      </c>
      <c r="E280" s="260" t="s">
        <v>557</v>
      </c>
      <c r="F280" s="261" t="s">
        <v>558</v>
      </c>
      <c r="G280" s="262" t="s">
        <v>135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280</v>
      </c>
      <c r="AT280" s="224" t="s">
        <v>203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pans="1:65" s="2" customFormat="1" ht="24.15" customHeight="1">
      <c r="A281" s="38"/>
      <c r="B281" s="39"/>
      <c r="C281" s="212" t="s">
        <v>560</v>
      </c>
      <c r="D281" s="212" t="s">
        <v>132</v>
      </c>
      <c r="E281" s="213" t="s">
        <v>561</v>
      </c>
      <c r="F281" s="214" t="s">
        <v>562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pans="1:65" s="2" customFormat="1" ht="24.15" customHeight="1">
      <c r="A282" s="38"/>
      <c r="B282" s="39"/>
      <c r="C282" s="259" t="s">
        <v>564</v>
      </c>
      <c r="D282" s="259" t="s">
        <v>203</v>
      </c>
      <c r="E282" s="260" t="s">
        <v>565</v>
      </c>
      <c r="F282" s="261" t="s">
        <v>566</v>
      </c>
      <c r="G282" s="262" t="s">
        <v>135</v>
      </c>
      <c r="H282" s="263">
        <v>1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0.0138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280</v>
      </c>
      <c r="AT282" s="224" t="s">
        <v>203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pans="1:65" s="2" customFormat="1" ht="16.5" customHeight="1">
      <c r="A283" s="38"/>
      <c r="B283" s="39"/>
      <c r="C283" s="212" t="s">
        <v>568</v>
      </c>
      <c r="D283" s="212" t="s">
        <v>132</v>
      </c>
      <c r="E283" s="213" t="s">
        <v>569</v>
      </c>
      <c r="F283" s="214" t="s">
        <v>570</v>
      </c>
      <c r="G283" s="215" t="s">
        <v>135</v>
      </c>
      <c r="H283" s="216">
        <v>3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pans="1:65" s="2" customFormat="1" ht="16.5" customHeight="1">
      <c r="A284" s="38"/>
      <c r="B284" s="39"/>
      <c r="C284" s="259" t="s">
        <v>572</v>
      </c>
      <c r="D284" s="259" t="s">
        <v>203</v>
      </c>
      <c r="E284" s="260" t="s">
        <v>573</v>
      </c>
      <c r="F284" s="261" t="s">
        <v>574</v>
      </c>
      <c r="G284" s="262" t="s">
        <v>135</v>
      </c>
      <c r="H284" s="263">
        <v>3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0.0021</v>
      </c>
      <c r="R284" s="222">
        <f>Q284*H284</f>
        <v>0.0063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280</v>
      </c>
      <c r="AT284" s="224" t="s">
        <v>203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pans="1:6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298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pans="1:65" s="2" customFormat="1" ht="16.5" customHeight="1">
      <c r="A286" s="38"/>
      <c r="B286" s="39"/>
      <c r="C286" s="212" t="s">
        <v>313</v>
      </c>
      <c r="D286" s="212" t="s">
        <v>132</v>
      </c>
      <c r="E286" s="213" t="s">
        <v>580</v>
      </c>
      <c r="F286" s="214" t="s">
        <v>581</v>
      </c>
      <c r="G286" s="215" t="s">
        <v>298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pans="1:65" s="2" customFormat="1" ht="24.15" customHeight="1">
      <c r="A287" s="38"/>
      <c r="B287" s="39"/>
      <c r="C287" s="212" t="s">
        <v>583</v>
      </c>
      <c r="D287" s="212" t="s">
        <v>132</v>
      </c>
      <c r="E287" s="213" t="s">
        <v>584</v>
      </c>
      <c r="F287" s="214" t="s">
        <v>585</v>
      </c>
      <c r="G287" s="215" t="s">
        <v>318</v>
      </c>
      <c r="H287" s="216">
        <v>0.062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586</v>
      </c>
    </row>
    <row r="288" spans="1:63" s="12" customFormat="1" ht="22.8" customHeight="1">
      <c r="A288" s="12"/>
      <c r="B288" s="196"/>
      <c r="C288" s="197"/>
      <c r="D288" s="198" t="s">
        <v>75</v>
      </c>
      <c r="E288" s="210" t="s">
        <v>587</v>
      </c>
      <c r="F288" s="210" t="s">
        <v>588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SUM(P289:P297)</f>
        <v>0</v>
      </c>
      <c r="Q288" s="204"/>
      <c r="R288" s="205">
        <f>SUM(R289:R297)</f>
        <v>0.106015</v>
      </c>
      <c r="S288" s="204"/>
      <c r="T288" s="206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SUM(BK289:BK297)</f>
        <v>0</v>
      </c>
    </row>
    <row r="289" spans="1:65" s="2" customFormat="1" ht="16.5" customHeight="1">
      <c r="A289" s="38"/>
      <c r="B289" s="39"/>
      <c r="C289" s="212" t="s">
        <v>589</v>
      </c>
      <c r="D289" s="212" t="s">
        <v>132</v>
      </c>
      <c r="E289" s="213" t="s">
        <v>590</v>
      </c>
      <c r="F289" s="214" t="s">
        <v>591</v>
      </c>
      <c r="G289" s="215" t="s">
        <v>141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592</v>
      </c>
    </row>
    <row r="290" spans="1:65" s="2" customFormat="1" ht="16.5" customHeight="1">
      <c r="A290" s="38"/>
      <c r="B290" s="39"/>
      <c r="C290" s="212" t="s">
        <v>593</v>
      </c>
      <c r="D290" s="212" t="s">
        <v>132</v>
      </c>
      <c r="E290" s="213" t="s">
        <v>594</v>
      </c>
      <c r="F290" s="214" t="s">
        <v>595</v>
      </c>
      <c r="G290" s="215" t="s">
        <v>141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0.0003</v>
      </c>
      <c r="R290" s="222">
        <f>Q290*H290</f>
        <v>0.000975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596</v>
      </c>
    </row>
    <row r="291" spans="1:65" s="2" customFormat="1" ht="24.15" customHeight="1">
      <c r="A291" s="38"/>
      <c r="B291" s="39"/>
      <c r="C291" s="212" t="s">
        <v>597</v>
      </c>
      <c r="D291" s="212" t="s">
        <v>132</v>
      </c>
      <c r="E291" s="213" t="s">
        <v>598</v>
      </c>
      <c r="F291" s="214" t="s">
        <v>599</v>
      </c>
      <c r="G291" s="215" t="s">
        <v>141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0.00758</v>
      </c>
      <c r="R291" s="222">
        <f>Q291*H291</f>
        <v>0.024635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600</v>
      </c>
    </row>
    <row r="292" spans="1:65" s="2" customFormat="1" ht="24.15" customHeight="1">
      <c r="A292" s="38"/>
      <c r="B292" s="39"/>
      <c r="C292" s="212" t="s">
        <v>601</v>
      </c>
      <c r="D292" s="212" t="s">
        <v>132</v>
      </c>
      <c r="E292" s="213" t="s">
        <v>602</v>
      </c>
      <c r="F292" s="214" t="s">
        <v>603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0.00362</v>
      </c>
      <c r="R292" s="222">
        <f>Q292*H292</f>
        <v>0.011765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604</v>
      </c>
    </row>
    <row r="293" spans="1:51" s="13" customFormat="1" ht="12">
      <c r="A293" s="13"/>
      <c r="B293" s="226"/>
      <c r="C293" s="227"/>
      <c r="D293" s="228" t="s">
        <v>143</v>
      </c>
      <c r="E293" s="229" t="s">
        <v>1</v>
      </c>
      <c r="F293" s="230" t="s">
        <v>170</v>
      </c>
      <c r="G293" s="227"/>
      <c r="H293" s="231">
        <v>3.25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143</v>
      </c>
      <c r="AU293" s="237" t="s">
        <v>137</v>
      </c>
      <c r="AV293" s="13" t="s">
        <v>137</v>
      </c>
      <c r="AW293" s="13" t="s">
        <v>32</v>
      </c>
      <c r="AX293" s="13" t="s">
        <v>81</v>
      </c>
      <c r="AY293" s="237" t="s">
        <v>129</v>
      </c>
    </row>
    <row r="294" spans="1:65" s="2" customFormat="1" ht="16.5" customHeight="1">
      <c r="A294" s="38"/>
      <c r="B294" s="39"/>
      <c r="C294" s="259" t="s">
        <v>605</v>
      </c>
      <c r="D294" s="259" t="s">
        <v>203</v>
      </c>
      <c r="E294" s="260" t="s">
        <v>606</v>
      </c>
      <c r="F294" s="261" t="s">
        <v>607</v>
      </c>
      <c r="G294" s="262" t="s">
        <v>141</v>
      </c>
      <c r="H294" s="263">
        <v>3.575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0.0192</v>
      </c>
      <c r="R294" s="222">
        <f>Q294*H294</f>
        <v>0.06863999999999999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280</v>
      </c>
      <c r="AT294" s="224" t="s">
        <v>203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608</v>
      </c>
    </row>
    <row r="295" spans="1:51" s="13" customFormat="1" ht="12">
      <c r="A295" s="13"/>
      <c r="B295" s="226"/>
      <c r="C295" s="227"/>
      <c r="D295" s="228" t="s">
        <v>143</v>
      </c>
      <c r="E295" s="227"/>
      <c r="F295" s="230" t="s">
        <v>609</v>
      </c>
      <c r="G295" s="227"/>
      <c r="H295" s="231">
        <v>3.575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143</v>
      </c>
      <c r="AU295" s="237" t="s">
        <v>137</v>
      </c>
      <c r="AV295" s="13" t="s">
        <v>137</v>
      </c>
      <c r="AW295" s="13" t="s">
        <v>4</v>
      </c>
      <c r="AX295" s="13" t="s">
        <v>81</v>
      </c>
      <c r="AY295" s="237" t="s">
        <v>129</v>
      </c>
    </row>
    <row r="296" spans="1:65" s="2" customFormat="1" ht="24.15" customHeight="1">
      <c r="A296" s="38"/>
      <c r="B296" s="39"/>
      <c r="C296" s="212" t="s">
        <v>610</v>
      </c>
      <c r="D296" s="212" t="s">
        <v>132</v>
      </c>
      <c r="E296" s="213" t="s">
        <v>611</v>
      </c>
      <c r="F296" s="214" t="s">
        <v>612</v>
      </c>
      <c r="G296" s="215" t="s">
        <v>141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613</v>
      </c>
    </row>
    <row r="297" spans="1:65" s="2" customFormat="1" ht="24.15" customHeight="1">
      <c r="A297" s="38"/>
      <c r="B297" s="39"/>
      <c r="C297" s="212" t="s">
        <v>614</v>
      </c>
      <c r="D297" s="212" t="s">
        <v>132</v>
      </c>
      <c r="E297" s="213" t="s">
        <v>615</v>
      </c>
      <c r="F297" s="214" t="s">
        <v>616</v>
      </c>
      <c r="G297" s="215" t="s">
        <v>318</v>
      </c>
      <c r="H297" s="216">
        <v>0.106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617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618</v>
      </c>
      <c r="F298" s="210" t="s">
        <v>619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137</v>
      </c>
      <c r="AT298" s="208" t="s">
        <v>75</v>
      </c>
      <c r="AU298" s="208" t="s">
        <v>81</v>
      </c>
      <c r="AY298" s="207" t="s">
        <v>129</v>
      </c>
      <c r="BK298" s="209">
        <f>SUM(BK299:BK302)</f>
        <v>0</v>
      </c>
    </row>
    <row r="299" spans="1:65" s="2" customFormat="1" ht="21.75" customHeight="1">
      <c r="A299" s="38"/>
      <c r="B299" s="39"/>
      <c r="C299" s="212" t="s">
        <v>620</v>
      </c>
      <c r="D299" s="212" t="s">
        <v>132</v>
      </c>
      <c r="E299" s="213" t="s">
        <v>621</v>
      </c>
      <c r="F299" s="214" t="s">
        <v>622</v>
      </c>
      <c r="G299" s="215" t="s">
        <v>147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7E-05</v>
      </c>
      <c r="R299" s="222">
        <f>Q299*H299</f>
        <v>0.00014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623</v>
      </c>
    </row>
    <row r="300" spans="1:51" s="13" customFormat="1" ht="12">
      <c r="A300" s="13"/>
      <c r="B300" s="226"/>
      <c r="C300" s="227"/>
      <c r="D300" s="228" t="s">
        <v>143</v>
      </c>
      <c r="E300" s="229" t="s">
        <v>1</v>
      </c>
      <c r="F300" s="230" t="s">
        <v>624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32</v>
      </c>
      <c r="AX300" s="13" t="s">
        <v>81</v>
      </c>
      <c r="AY300" s="237" t="s">
        <v>129</v>
      </c>
    </row>
    <row r="301" spans="1:65" s="2" customFormat="1" ht="16.5" customHeight="1">
      <c r="A301" s="38"/>
      <c r="B301" s="39"/>
      <c r="C301" s="259" t="s">
        <v>625</v>
      </c>
      <c r="D301" s="259" t="s">
        <v>203</v>
      </c>
      <c r="E301" s="260" t="s">
        <v>626</v>
      </c>
      <c r="F301" s="261" t="s">
        <v>627</v>
      </c>
      <c r="G301" s="262" t="s">
        <v>147</v>
      </c>
      <c r="H301" s="263">
        <v>2.2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280</v>
      </c>
      <c r="AT301" s="224" t="s">
        <v>203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210</v>
      </c>
      <c r="BM301" s="224" t="s">
        <v>628</v>
      </c>
    </row>
    <row r="302" spans="1:51" s="13" customFormat="1" ht="12">
      <c r="A302" s="13"/>
      <c r="B302" s="226"/>
      <c r="C302" s="227"/>
      <c r="D302" s="228" t="s">
        <v>143</v>
      </c>
      <c r="E302" s="227"/>
      <c r="F302" s="230" t="s">
        <v>629</v>
      </c>
      <c r="G302" s="227"/>
      <c r="H302" s="231">
        <v>2.2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143</v>
      </c>
      <c r="AU302" s="237" t="s">
        <v>137</v>
      </c>
      <c r="AV302" s="13" t="s">
        <v>137</v>
      </c>
      <c r="AW302" s="13" t="s">
        <v>4</v>
      </c>
      <c r="AX302" s="13" t="s">
        <v>81</v>
      </c>
      <c r="AY302" s="237" t="s">
        <v>129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630</v>
      </c>
      <c r="F303" s="210" t="s">
        <v>631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SUM(P304:P315)</f>
        <v>0</v>
      </c>
      <c r="Q303" s="204"/>
      <c r="R303" s="205">
        <f>SUM(R304:R315)</f>
        <v>0.32289944000000004</v>
      </c>
      <c r="S303" s="204"/>
      <c r="T303" s="206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137</v>
      </c>
      <c r="AT303" s="208" t="s">
        <v>75</v>
      </c>
      <c r="AU303" s="208" t="s">
        <v>81</v>
      </c>
      <c r="AY303" s="207" t="s">
        <v>129</v>
      </c>
      <c r="BK303" s="209">
        <f>SUM(BK304:BK315)</f>
        <v>0</v>
      </c>
    </row>
    <row r="304" spans="1:65" s="2" customFormat="1" ht="16.5" customHeight="1">
      <c r="A304" s="38"/>
      <c r="B304" s="39"/>
      <c r="C304" s="212" t="s">
        <v>632</v>
      </c>
      <c r="D304" s="212" t="s">
        <v>132</v>
      </c>
      <c r="E304" s="213" t="s">
        <v>633</v>
      </c>
      <c r="F304" s="214" t="s">
        <v>634</v>
      </c>
      <c r="G304" s="215" t="s">
        <v>141</v>
      </c>
      <c r="H304" s="216">
        <v>29.55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635</v>
      </c>
    </row>
    <row r="305" spans="1:65" s="2" customFormat="1" ht="24.15" customHeight="1">
      <c r="A305" s="38"/>
      <c r="B305" s="39"/>
      <c r="C305" s="212" t="s">
        <v>636</v>
      </c>
      <c r="D305" s="212" t="s">
        <v>132</v>
      </c>
      <c r="E305" s="213" t="s">
        <v>637</v>
      </c>
      <c r="F305" s="214" t="s">
        <v>638</v>
      </c>
      <c r="G305" s="215" t="s">
        <v>141</v>
      </c>
      <c r="H305" s="216">
        <v>29.55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</v>
      </c>
      <c r="R305" s="222">
        <f>Q305*H305</f>
        <v>0.00591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639</v>
      </c>
    </row>
    <row r="306" spans="1:65" s="2" customFormat="1" ht="24.15" customHeight="1">
      <c r="A306" s="38"/>
      <c r="B306" s="39"/>
      <c r="C306" s="212" t="s">
        <v>640</v>
      </c>
      <c r="D306" s="212" t="s">
        <v>132</v>
      </c>
      <c r="E306" s="213" t="s">
        <v>641</v>
      </c>
      <c r="F306" s="214" t="s">
        <v>642</v>
      </c>
      <c r="G306" s="215" t="s">
        <v>141</v>
      </c>
      <c r="H306" s="216">
        <v>29.55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0.00758</v>
      </c>
      <c r="R306" s="222">
        <f>Q306*H306</f>
        <v>0.223989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210</v>
      </c>
      <c r="BM306" s="224" t="s">
        <v>643</v>
      </c>
    </row>
    <row r="307" spans="1:65" s="2" customFormat="1" ht="16.5" customHeight="1">
      <c r="A307" s="38"/>
      <c r="B307" s="39"/>
      <c r="C307" s="212" t="s">
        <v>644</v>
      </c>
      <c r="D307" s="212" t="s">
        <v>132</v>
      </c>
      <c r="E307" s="213" t="s">
        <v>645</v>
      </c>
      <c r="F307" s="214" t="s">
        <v>646</v>
      </c>
      <c r="G307" s="215" t="s">
        <v>147</v>
      </c>
      <c r="H307" s="216">
        <v>23.3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1E-05</v>
      </c>
      <c r="R307" s="222">
        <f>Q307*H307</f>
        <v>0.00023300000000000003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647</v>
      </c>
    </row>
    <row r="308" spans="1:51" s="13" customFormat="1" ht="12">
      <c r="A308" s="13"/>
      <c r="B308" s="226"/>
      <c r="C308" s="227"/>
      <c r="D308" s="228" t="s">
        <v>143</v>
      </c>
      <c r="E308" s="229" t="s">
        <v>1</v>
      </c>
      <c r="F308" s="230" t="s">
        <v>648</v>
      </c>
      <c r="G308" s="227"/>
      <c r="H308" s="231">
        <v>23.3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pans="1:65" s="2" customFormat="1" ht="16.5" customHeight="1">
      <c r="A309" s="38"/>
      <c r="B309" s="39"/>
      <c r="C309" s="259" t="s">
        <v>649</v>
      </c>
      <c r="D309" s="259" t="s">
        <v>203</v>
      </c>
      <c r="E309" s="260" t="s">
        <v>650</v>
      </c>
      <c r="F309" s="261" t="s">
        <v>651</v>
      </c>
      <c r="G309" s="262" t="s">
        <v>147</v>
      </c>
      <c r="H309" s="263">
        <v>23.766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0.00022</v>
      </c>
      <c r="R309" s="222">
        <f>Q309*H309</f>
        <v>0.0052285199999999995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280</v>
      </c>
      <c r="AT309" s="224" t="s">
        <v>203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652</v>
      </c>
    </row>
    <row r="310" spans="1:51" s="13" customFormat="1" ht="12">
      <c r="A310" s="13"/>
      <c r="B310" s="226"/>
      <c r="C310" s="227"/>
      <c r="D310" s="228" t="s">
        <v>143</v>
      </c>
      <c r="E310" s="227"/>
      <c r="F310" s="230" t="s">
        <v>653</v>
      </c>
      <c r="G310" s="227"/>
      <c r="H310" s="231">
        <v>23.766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pans="1:65" s="2" customFormat="1" ht="16.5" customHeight="1">
      <c r="A311" s="38"/>
      <c r="B311" s="39"/>
      <c r="C311" s="212" t="s">
        <v>654</v>
      </c>
      <c r="D311" s="212" t="s">
        <v>132</v>
      </c>
      <c r="E311" s="213" t="s">
        <v>655</v>
      </c>
      <c r="F311" s="214" t="s">
        <v>656</v>
      </c>
      <c r="G311" s="215" t="s">
        <v>141</v>
      </c>
      <c r="H311" s="216">
        <v>29.55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0.0003</v>
      </c>
      <c r="R311" s="222">
        <f>Q311*H311</f>
        <v>0.008865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657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658</v>
      </c>
      <c r="G312" s="227"/>
      <c r="H312" s="231">
        <v>29.55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pans="1:65" s="2" customFormat="1" ht="16.5" customHeight="1">
      <c r="A313" s="38"/>
      <c r="B313" s="39"/>
      <c r="C313" s="259" t="s">
        <v>659</v>
      </c>
      <c r="D313" s="259" t="s">
        <v>203</v>
      </c>
      <c r="E313" s="260" t="s">
        <v>660</v>
      </c>
      <c r="F313" s="261" t="s">
        <v>661</v>
      </c>
      <c r="G313" s="262" t="s">
        <v>141</v>
      </c>
      <c r="H313" s="263">
        <v>30.732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0.00256</v>
      </c>
      <c r="R313" s="222">
        <f>Q313*H313</f>
        <v>0.07867392000000001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280</v>
      </c>
      <c r="AT313" s="224" t="s">
        <v>203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662</v>
      </c>
    </row>
    <row r="314" spans="1:51" s="13" customFormat="1" ht="12">
      <c r="A314" s="13"/>
      <c r="B314" s="226"/>
      <c r="C314" s="227"/>
      <c r="D314" s="228" t="s">
        <v>143</v>
      </c>
      <c r="E314" s="227"/>
      <c r="F314" s="230" t="s">
        <v>663</v>
      </c>
      <c r="G314" s="227"/>
      <c r="H314" s="231">
        <v>30.732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4</v>
      </c>
      <c r="AX314" s="13" t="s">
        <v>81</v>
      </c>
      <c r="AY314" s="237" t="s">
        <v>129</v>
      </c>
    </row>
    <row r="315" spans="1:65" s="2" customFormat="1" ht="24.15" customHeight="1">
      <c r="A315" s="38"/>
      <c r="B315" s="39"/>
      <c r="C315" s="212" t="s">
        <v>664</v>
      </c>
      <c r="D315" s="212" t="s">
        <v>132</v>
      </c>
      <c r="E315" s="213" t="s">
        <v>665</v>
      </c>
      <c r="F315" s="214" t="s">
        <v>666</v>
      </c>
      <c r="G315" s="215" t="s">
        <v>318</v>
      </c>
      <c r="H315" s="216">
        <v>0.323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210</v>
      </c>
      <c r="AT315" s="224" t="s">
        <v>132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667</v>
      </c>
    </row>
    <row r="316" spans="1:63" s="12" customFormat="1" ht="22.8" customHeight="1">
      <c r="A316" s="12"/>
      <c r="B316" s="196"/>
      <c r="C316" s="197"/>
      <c r="D316" s="198" t="s">
        <v>75</v>
      </c>
      <c r="E316" s="210" t="s">
        <v>668</v>
      </c>
      <c r="F316" s="210" t="s">
        <v>669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SUM(P317:P341)</f>
        <v>0</v>
      </c>
      <c r="Q316" s="204"/>
      <c r="R316" s="205">
        <f>SUM(R317:R341)</f>
        <v>0.41371320000000006</v>
      </c>
      <c r="S316" s="204"/>
      <c r="T316" s="206">
        <f>SUM(T317:T341)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137</v>
      </c>
      <c r="AT316" s="208" t="s">
        <v>75</v>
      </c>
      <c r="AU316" s="208" t="s">
        <v>81</v>
      </c>
      <c r="AY316" s="207" t="s">
        <v>129</v>
      </c>
      <c r="BK316" s="209">
        <f>SUM(BK317:BK341)</f>
        <v>0</v>
      </c>
    </row>
    <row r="317" spans="1:65" s="2" customFormat="1" ht="16.5" customHeight="1">
      <c r="A317" s="38"/>
      <c r="B317" s="39"/>
      <c r="C317" s="212" t="s">
        <v>670</v>
      </c>
      <c r="D317" s="212" t="s">
        <v>132</v>
      </c>
      <c r="E317" s="213" t="s">
        <v>671</v>
      </c>
      <c r="F317" s="214" t="s">
        <v>672</v>
      </c>
      <c r="G317" s="215" t="s">
        <v>141</v>
      </c>
      <c r="H317" s="216">
        <v>21.34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673</v>
      </c>
    </row>
    <row r="318" spans="1:65" s="2" customFormat="1" ht="16.5" customHeight="1">
      <c r="A318" s="38"/>
      <c r="B318" s="39"/>
      <c r="C318" s="212" t="s">
        <v>674</v>
      </c>
      <c r="D318" s="212" t="s">
        <v>132</v>
      </c>
      <c r="E318" s="213" t="s">
        <v>675</v>
      </c>
      <c r="F318" s="214" t="s">
        <v>676</v>
      </c>
      <c r="G318" s="215" t="s">
        <v>141</v>
      </c>
      <c r="H318" s="216">
        <v>21.34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0.0003</v>
      </c>
      <c r="R318" s="222">
        <f>Q318*H318</f>
        <v>0.006402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132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210</v>
      </c>
      <c r="BM318" s="224" t="s">
        <v>677</v>
      </c>
    </row>
    <row r="319" spans="1:65" s="2" customFormat="1" ht="24.15" customHeight="1">
      <c r="A319" s="38"/>
      <c r="B319" s="39"/>
      <c r="C319" s="212" t="s">
        <v>678</v>
      </c>
      <c r="D319" s="212" t="s">
        <v>132</v>
      </c>
      <c r="E319" s="213" t="s">
        <v>679</v>
      </c>
      <c r="F319" s="214" t="s">
        <v>680</v>
      </c>
      <c r="G319" s="215" t="s">
        <v>141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0.003</v>
      </c>
      <c r="R319" s="222">
        <f>Q319*H319</f>
        <v>0.06402000000000001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210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681</v>
      </c>
    </row>
    <row r="320" spans="1:51" s="13" customFormat="1" ht="12">
      <c r="A320" s="13"/>
      <c r="B320" s="226"/>
      <c r="C320" s="227"/>
      <c r="D320" s="228" t="s">
        <v>143</v>
      </c>
      <c r="E320" s="229" t="s">
        <v>1</v>
      </c>
      <c r="F320" s="230" t="s">
        <v>682</v>
      </c>
      <c r="G320" s="227"/>
      <c r="H320" s="231">
        <v>10.8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683</v>
      </c>
      <c r="G321" s="227"/>
      <c r="H321" s="231">
        <v>7.04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684</v>
      </c>
      <c r="G322" s="227"/>
      <c r="H322" s="231">
        <v>3.5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pans="1:51" s="15" customFormat="1" ht="12">
      <c r="A323" s="15"/>
      <c r="B323" s="248"/>
      <c r="C323" s="249"/>
      <c r="D323" s="228" t="s">
        <v>143</v>
      </c>
      <c r="E323" s="250" t="s">
        <v>1</v>
      </c>
      <c r="F323" s="251" t="s">
        <v>181</v>
      </c>
      <c r="G323" s="249"/>
      <c r="H323" s="252">
        <v>21.34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pans="1:65" s="2" customFormat="1" ht="16.5" customHeight="1">
      <c r="A324" s="38"/>
      <c r="B324" s="39"/>
      <c r="C324" s="259" t="s">
        <v>685</v>
      </c>
      <c r="D324" s="259" t="s">
        <v>203</v>
      </c>
      <c r="E324" s="260" t="s">
        <v>686</v>
      </c>
      <c r="F324" s="261" t="s">
        <v>687</v>
      </c>
      <c r="G324" s="262" t="s">
        <v>141</v>
      </c>
      <c r="H324" s="263">
        <v>23.474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0.0118</v>
      </c>
      <c r="R324" s="222">
        <f>Q324*H324</f>
        <v>0.2769932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280</v>
      </c>
      <c r="AT324" s="224" t="s">
        <v>203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688</v>
      </c>
    </row>
    <row r="325" spans="1:51" s="13" customFormat="1" ht="12">
      <c r="A325" s="13"/>
      <c r="B325" s="226"/>
      <c r="C325" s="227"/>
      <c r="D325" s="228" t="s">
        <v>143</v>
      </c>
      <c r="E325" s="227"/>
      <c r="F325" s="230" t="s">
        <v>689</v>
      </c>
      <c r="G325" s="227"/>
      <c r="H325" s="231">
        <v>23.474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pans="1:65" s="2" customFormat="1" ht="24.15" customHeight="1">
      <c r="A326" s="38"/>
      <c r="B326" s="39"/>
      <c r="C326" s="212" t="s">
        <v>690</v>
      </c>
      <c r="D326" s="212" t="s">
        <v>132</v>
      </c>
      <c r="E326" s="213" t="s">
        <v>691</v>
      </c>
      <c r="F326" s="214" t="s">
        <v>692</v>
      </c>
      <c r="G326" s="215" t="s">
        <v>141</v>
      </c>
      <c r="H326" s="216">
        <v>21.34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693</v>
      </c>
    </row>
    <row r="327" spans="1:65" s="2" customFormat="1" ht="24.15" customHeight="1">
      <c r="A327" s="38"/>
      <c r="B327" s="39"/>
      <c r="C327" s="212" t="s">
        <v>694</v>
      </c>
      <c r="D327" s="212" t="s">
        <v>132</v>
      </c>
      <c r="E327" s="213" t="s">
        <v>695</v>
      </c>
      <c r="F327" s="214" t="s">
        <v>696</v>
      </c>
      <c r="G327" s="215" t="s">
        <v>141</v>
      </c>
      <c r="H327" s="216">
        <v>6.9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0.008</v>
      </c>
      <c r="R327" s="222">
        <f>Q327*H327</f>
        <v>0.055200000000000006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210</v>
      </c>
      <c r="BM327" s="224" t="s">
        <v>697</v>
      </c>
    </row>
    <row r="328" spans="1:51" s="14" customFormat="1" ht="12">
      <c r="A328" s="14"/>
      <c r="B328" s="238"/>
      <c r="C328" s="239"/>
      <c r="D328" s="228" t="s">
        <v>143</v>
      </c>
      <c r="E328" s="240" t="s">
        <v>1</v>
      </c>
      <c r="F328" s="241" t="s">
        <v>698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143</v>
      </c>
      <c r="AU328" s="247" t="s">
        <v>137</v>
      </c>
      <c r="AV328" s="14" t="s">
        <v>81</v>
      </c>
      <c r="AW328" s="14" t="s">
        <v>32</v>
      </c>
      <c r="AX328" s="14" t="s">
        <v>76</v>
      </c>
      <c r="AY328" s="247" t="s">
        <v>129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699</v>
      </c>
      <c r="G329" s="227"/>
      <c r="H329" s="231">
        <v>1.2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700</v>
      </c>
      <c r="G330" s="227"/>
      <c r="H330" s="231">
        <v>5.7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5" customFormat="1" ht="12">
      <c r="A331" s="15"/>
      <c r="B331" s="248"/>
      <c r="C331" s="249"/>
      <c r="D331" s="228" t="s">
        <v>143</v>
      </c>
      <c r="E331" s="250" t="s">
        <v>1</v>
      </c>
      <c r="F331" s="251" t="s">
        <v>181</v>
      </c>
      <c r="G331" s="249"/>
      <c r="H331" s="252">
        <v>6.9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143</v>
      </c>
      <c r="AU331" s="258" t="s">
        <v>137</v>
      </c>
      <c r="AV331" s="15" t="s">
        <v>136</v>
      </c>
      <c r="AW331" s="15" t="s">
        <v>32</v>
      </c>
      <c r="AX331" s="15" t="s">
        <v>81</v>
      </c>
      <c r="AY331" s="258" t="s">
        <v>129</v>
      </c>
    </row>
    <row r="332" spans="1:65" s="2" customFormat="1" ht="21.75" customHeight="1">
      <c r="A332" s="38"/>
      <c r="B332" s="39"/>
      <c r="C332" s="212" t="s">
        <v>701</v>
      </c>
      <c r="D332" s="212" t="s">
        <v>132</v>
      </c>
      <c r="E332" s="213" t="s">
        <v>702</v>
      </c>
      <c r="F332" s="214" t="s">
        <v>703</v>
      </c>
      <c r="G332" s="215" t="s">
        <v>147</v>
      </c>
      <c r="H332" s="216">
        <v>28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0.00031</v>
      </c>
      <c r="R332" s="222">
        <f>Q332*H332</f>
        <v>0.00868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704</v>
      </c>
    </row>
    <row r="333" spans="1:51" s="13" customFormat="1" ht="12">
      <c r="A333" s="13"/>
      <c r="B333" s="226"/>
      <c r="C333" s="227"/>
      <c r="D333" s="228" t="s">
        <v>143</v>
      </c>
      <c r="E333" s="229" t="s">
        <v>1</v>
      </c>
      <c r="F333" s="230" t="s">
        <v>705</v>
      </c>
      <c r="G333" s="227"/>
      <c r="H333" s="231">
        <v>12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143</v>
      </c>
      <c r="AU333" s="237" t="s">
        <v>137</v>
      </c>
      <c r="AV333" s="13" t="s">
        <v>137</v>
      </c>
      <c r="AW333" s="13" t="s">
        <v>32</v>
      </c>
      <c r="AX333" s="13" t="s">
        <v>76</v>
      </c>
      <c r="AY333" s="237" t="s">
        <v>129</v>
      </c>
    </row>
    <row r="334" spans="1:51" s="13" customFormat="1" ht="12">
      <c r="A334" s="13"/>
      <c r="B334" s="226"/>
      <c r="C334" s="227"/>
      <c r="D334" s="228" t="s">
        <v>143</v>
      </c>
      <c r="E334" s="229" t="s">
        <v>1</v>
      </c>
      <c r="F334" s="230" t="s">
        <v>705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32</v>
      </c>
      <c r="AX334" s="13" t="s">
        <v>76</v>
      </c>
      <c r="AY334" s="237" t="s">
        <v>129</v>
      </c>
    </row>
    <row r="335" spans="1:51" s="13" customFormat="1" ht="12">
      <c r="A335" s="13"/>
      <c r="B335" s="226"/>
      <c r="C335" s="227"/>
      <c r="D335" s="228" t="s">
        <v>143</v>
      </c>
      <c r="E335" s="229" t="s">
        <v>1</v>
      </c>
      <c r="F335" s="230" t="s">
        <v>706</v>
      </c>
      <c r="G335" s="227"/>
      <c r="H335" s="231">
        <v>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pans="1:51" s="15" customFormat="1" ht="12">
      <c r="A336" s="15"/>
      <c r="B336" s="248"/>
      <c r="C336" s="249"/>
      <c r="D336" s="228" t="s">
        <v>143</v>
      </c>
      <c r="E336" s="250" t="s">
        <v>1</v>
      </c>
      <c r="F336" s="251" t="s">
        <v>181</v>
      </c>
      <c r="G336" s="249"/>
      <c r="H336" s="252">
        <v>28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143</v>
      </c>
      <c r="AU336" s="258" t="s">
        <v>137</v>
      </c>
      <c r="AV336" s="15" t="s">
        <v>136</v>
      </c>
      <c r="AW336" s="15" t="s">
        <v>32</v>
      </c>
      <c r="AX336" s="15" t="s">
        <v>81</v>
      </c>
      <c r="AY336" s="258" t="s">
        <v>129</v>
      </c>
    </row>
    <row r="337" spans="1:65" s="2" customFormat="1" ht="24.15" customHeight="1">
      <c r="A337" s="38"/>
      <c r="B337" s="39"/>
      <c r="C337" s="212" t="s">
        <v>707</v>
      </c>
      <c r="D337" s="212" t="s">
        <v>132</v>
      </c>
      <c r="E337" s="213" t="s">
        <v>708</v>
      </c>
      <c r="F337" s="214" t="s">
        <v>709</v>
      </c>
      <c r="G337" s="215" t="s">
        <v>147</v>
      </c>
      <c r="H337" s="216">
        <v>9.3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0.00026</v>
      </c>
      <c r="R337" s="222">
        <f>Q337*H337</f>
        <v>0.002418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710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711</v>
      </c>
      <c r="G338" s="227"/>
      <c r="H338" s="231">
        <v>3.7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712</v>
      </c>
      <c r="G339" s="227"/>
      <c r="H339" s="231">
        <v>5.6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5" customFormat="1" ht="12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9.3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pans="1:65" s="2" customFormat="1" ht="24.15" customHeight="1">
      <c r="A341" s="38"/>
      <c r="B341" s="39"/>
      <c r="C341" s="212" t="s">
        <v>713</v>
      </c>
      <c r="D341" s="212" t="s">
        <v>132</v>
      </c>
      <c r="E341" s="213" t="s">
        <v>714</v>
      </c>
      <c r="F341" s="214" t="s">
        <v>715</v>
      </c>
      <c r="G341" s="215" t="s">
        <v>318</v>
      </c>
      <c r="H341" s="216">
        <v>0.414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210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210</v>
      </c>
      <c r="BM341" s="224" t="s">
        <v>716</v>
      </c>
    </row>
    <row r="342" spans="1:63" s="12" customFormat="1" ht="22.8" customHeight="1">
      <c r="A342" s="12"/>
      <c r="B342" s="196"/>
      <c r="C342" s="197"/>
      <c r="D342" s="198" t="s">
        <v>75</v>
      </c>
      <c r="E342" s="210" t="s">
        <v>717</v>
      </c>
      <c r="F342" s="210" t="s">
        <v>718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SUM(P343:P349)</f>
        <v>0</v>
      </c>
      <c r="Q342" s="204"/>
      <c r="R342" s="205">
        <f>SUM(R343:R349)</f>
        <v>0.009712</v>
      </c>
      <c r="S342" s="204"/>
      <c r="T342" s="206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7" t="s">
        <v>137</v>
      </c>
      <c r="AT342" s="208" t="s">
        <v>75</v>
      </c>
      <c r="AU342" s="208" t="s">
        <v>81</v>
      </c>
      <c r="AY342" s="207" t="s">
        <v>129</v>
      </c>
      <c r="BK342" s="209">
        <f>SUM(BK343:BK349)</f>
        <v>0</v>
      </c>
    </row>
    <row r="343" spans="1:65" s="2" customFormat="1" ht="24.15" customHeight="1">
      <c r="A343" s="38"/>
      <c r="B343" s="39"/>
      <c r="C343" s="212" t="s">
        <v>719</v>
      </c>
      <c r="D343" s="212" t="s">
        <v>132</v>
      </c>
      <c r="E343" s="213" t="s">
        <v>720</v>
      </c>
      <c r="F343" s="214" t="s">
        <v>721</v>
      </c>
      <c r="G343" s="215" t="s">
        <v>141</v>
      </c>
      <c r="H343" s="216">
        <v>1.1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722</v>
      </c>
    </row>
    <row r="344" spans="1:51" s="14" customFormat="1" ht="12">
      <c r="A344" s="14"/>
      <c r="B344" s="238"/>
      <c r="C344" s="239"/>
      <c r="D344" s="228" t="s">
        <v>143</v>
      </c>
      <c r="E344" s="240" t="s">
        <v>1</v>
      </c>
      <c r="F344" s="241" t="s">
        <v>723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724</v>
      </c>
      <c r="G345" s="227"/>
      <c r="H345" s="231">
        <v>1.1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pans="1:65" s="2" customFormat="1" ht="24.15" customHeight="1">
      <c r="A346" s="38"/>
      <c r="B346" s="39"/>
      <c r="C346" s="212" t="s">
        <v>725</v>
      </c>
      <c r="D346" s="212" t="s">
        <v>132</v>
      </c>
      <c r="E346" s="213" t="s">
        <v>726</v>
      </c>
      <c r="F346" s="214" t="s">
        <v>727</v>
      </c>
      <c r="G346" s="215" t="s">
        <v>141</v>
      </c>
      <c r="H346" s="216">
        <v>4.4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0.00023</v>
      </c>
      <c r="R346" s="222">
        <f>Q346*H346</f>
        <v>0.001012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210</v>
      </c>
      <c r="BM346" s="224" t="s">
        <v>728</v>
      </c>
    </row>
    <row r="347" spans="1:51" s="14" customFormat="1" ht="12">
      <c r="A347" s="14"/>
      <c r="B347" s="238"/>
      <c r="C347" s="239"/>
      <c r="D347" s="228" t="s">
        <v>143</v>
      </c>
      <c r="E347" s="240" t="s">
        <v>1</v>
      </c>
      <c r="F347" s="241" t="s">
        <v>729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143</v>
      </c>
      <c r="AU347" s="247" t="s">
        <v>137</v>
      </c>
      <c r="AV347" s="14" t="s">
        <v>81</v>
      </c>
      <c r="AW347" s="14" t="s">
        <v>32</v>
      </c>
      <c r="AX347" s="14" t="s">
        <v>76</v>
      </c>
      <c r="AY347" s="24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730</v>
      </c>
      <c r="G348" s="227"/>
      <c r="H348" s="231">
        <v>4.4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81</v>
      </c>
      <c r="AY348" s="237" t="s">
        <v>129</v>
      </c>
    </row>
    <row r="349" spans="1:65" s="2" customFormat="1" ht="16.5" customHeight="1">
      <c r="A349" s="38"/>
      <c r="B349" s="39"/>
      <c r="C349" s="212" t="s">
        <v>731</v>
      </c>
      <c r="D349" s="212" t="s">
        <v>132</v>
      </c>
      <c r="E349" s="213" t="s">
        <v>732</v>
      </c>
      <c r="F349" s="214" t="s">
        <v>733</v>
      </c>
      <c r="G349" s="215" t="s">
        <v>141</v>
      </c>
      <c r="H349" s="216">
        <v>15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0.00058</v>
      </c>
      <c r="R349" s="222">
        <f>Q349*H349</f>
        <v>0.0087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734</v>
      </c>
    </row>
    <row r="350" spans="1:63" s="12" customFormat="1" ht="22.8" customHeight="1">
      <c r="A350" s="12"/>
      <c r="B350" s="196"/>
      <c r="C350" s="197"/>
      <c r="D350" s="198" t="s">
        <v>75</v>
      </c>
      <c r="E350" s="210" t="s">
        <v>735</v>
      </c>
      <c r="F350" s="210" t="s">
        <v>736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SUM(P351:P367)</f>
        <v>0</v>
      </c>
      <c r="Q350" s="204"/>
      <c r="R350" s="205">
        <f>SUM(R351:R367)</f>
        <v>0.072987436</v>
      </c>
      <c r="S350" s="204"/>
      <c r="T350" s="206">
        <f>SUM(T351:T367)</f>
        <v>0.029848499999999993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137</v>
      </c>
      <c r="AT350" s="208" t="s">
        <v>75</v>
      </c>
      <c r="AU350" s="208" t="s">
        <v>81</v>
      </c>
      <c r="AY350" s="207" t="s">
        <v>129</v>
      </c>
      <c r="BK350" s="209">
        <f>SUM(BK351:BK367)</f>
        <v>0</v>
      </c>
    </row>
    <row r="351" spans="1:65" s="2" customFormat="1" ht="24.15" customHeight="1">
      <c r="A351" s="38"/>
      <c r="B351" s="39"/>
      <c r="C351" s="212" t="s">
        <v>737</v>
      </c>
      <c r="D351" s="212" t="s">
        <v>132</v>
      </c>
      <c r="E351" s="213" t="s">
        <v>738</v>
      </c>
      <c r="F351" s="214" t="s">
        <v>739</v>
      </c>
      <c r="G351" s="215" t="s">
        <v>141</v>
      </c>
      <c r="H351" s="216">
        <v>68.96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0.00015</v>
      </c>
      <c r="T351" s="223">
        <f>S351*H351</f>
        <v>0.010343999999999997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210</v>
      </c>
      <c r="BM351" s="224" t="s">
        <v>740</v>
      </c>
    </row>
    <row r="352" spans="1:51" s="13" customFormat="1" ht="12">
      <c r="A352" s="13"/>
      <c r="B352" s="226"/>
      <c r="C352" s="227"/>
      <c r="D352" s="228" t="s">
        <v>143</v>
      </c>
      <c r="E352" s="229" t="s">
        <v>1</v>
      </c>
      <c r="F352" s="230" t="s">
        <v>741</v>
      </c>
      <c r="G352" s="227"/>
      <c r="H352" s="231">
        <v>68.96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81</v>
      </c>
      <c r="AY352" s="237" t="s">
        <v>129</v>
      </c>
    </row>
    <row r="353" spans="1:65" s="2" customFormat="1" ht="16.5" customHeight="1">
      <c r="A353" s="38"/>
      <c r="B353" s="39"/>
      <c r="C353" s="212" t="s">
        <v>742</v>
      </c>
      <c r="D353" s="212" t="s">
        <v>132</v>
      </c>
      <c r="E353" s="213" t="s">
        <v>743</v>
      </c>
      <c r="F353" s="214" t="s">
        <v>744</v>
      </c>
      <c r="G353" s="215" t="s">
        <v>141</v>
      </c>
      <c r="H353" s="216">
        <v>29.55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0.001</v>
      </c>
      <c r="R353" s="222">
        <f>Q353*H353</f>
        <v>0.02955</v>
      </c>
      <c r="S353" s="222">
        <v>0.00031</v>
      </c>
      <c r="T353" s="223">
        <f>S353*H353</f>
        <v>0.0091605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210</v>
      </c>
      <c r="BM353" s="224" t="s">
        <v>745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165</v>
      </c>
      <c r="G354" s="227"/>
      <c r="H354" s="231">
        <v>29.55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746</v>
      </c>
      <c r="D355" s="212" t="s">
        <v>132</v>
      </c>
      <c r="E355" s="213" t="s">
        <v>747</v>
      </c>
      <c r="F355" s="214" t="s">
        <v>748</v>
      </c>
      <c r="G355" s="215" t="s">
        <v>141</v>
      </c>
      <c r="H355" s="216">
        <v>68.96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0.00015</v>
      </c>
      <c r="T355" s="223">
        <f>S355*H355</f>
        <v>0.010343999999999997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749</v>
      </c>
    </row>
    <row r="356" spans="1:51" s="13" customFormat="1" ht="12">
      <c r="A356" s="13"/>
      <c r="B356" s="226"/>
      <c r="C356" s="227"/>
      <c r="D356" s="228" t="s">
        <v>143</v>
      </c>
      <c r="E356" s="229" t="s">
        <v>1</v>
      </c>
      <c r="F356" s="230" t="s">
        <v>191</v>
      </c>
      <c r="G356" s="227"/>
      <c r="H356" s="231">
        <v>11.36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192</v>
      </c>
      <c r="G357" s="227"/>
      <c r="H357" s="231">
        <v>55.89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pans="1:51" s="13" customFormat="1" ht="12">
      <c r="A358" s="13"/>
      <c r="B358" s="226"/>
      <c r="C358" s="227"/>
      <c r="D358" s="228" t="s">
        <v>143</v>
      </c>
      <c r="E358" s="229" t="s">
        <v>1</v>
      </c>
      <c r="F358" s="230" t="s">
        <v>193</v>
      </c>
      <c r="G358" s="227"/>
      <c r="H358" s="231">
        <v>1.71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76</v>
      </c>
      <c r="AY358" s="237" t="s">
        <v>129</v>
      </c>
    </row>
    <row r="359" spans="1:51" s="15" customFormat="1" ht="12">
      <c r="A359" s="15"/>
      <c r="B359" s="248"/>
      <c r="C359" s="249"/>
      <c r="D359" s="228" t="s">
        <v>143</v>
      </c>
      <c r="E359" s="250" t="s">
        <v>1</v>
      </c>
      <c r="F359" s="251" t="s">
        <v>181</v>
      </c>
      <c r="G359" s="249"/>
      <c r="H359" s="252">
        <v>68.96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143</v>
      </c>
      <c r="AU359" s="258" t="s">
        <v>137</v>
      </c>
      <c r="AV359" s="15" t="s">
        <v>136</v>
      </c>
      <c r="AW359" s="15" t="s">
        <v>32</v>
      </c>
      <c r="AX359" s="15" t="s">
        <v>81</v>
      </c>
      <c r="AY359" s="258" t="s">
        <v>129</v>
      </c>
    </row>
    <row r="360" spans="1:65" s="2" customFormat="1" ht="24.15" customHeight="1">
      <c r="A360" s="38"/>
      <c r="B360" s="39"/>
      <c r="C360" s="212" t="s">
        <v>750</v>
      </c>
      <c r="D360" s="212" t="s">
        <v>132</v>
      </c>
      <c r="E360" s="213" t="s">
        <v>751</v>
      </c>
      <c r="F360" s="214" t="s">
        <v>752</v>
      </c>
      <c r="G360" s="215" t="s">
        <v>141</v>
      </c>
      <c r="H360" s="216">
        <v>6.51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210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210</v>
      </c>
      <c r="BM360" s="224" t="s">
        <v>753</v>
      </c>
    </row>
    <row r="361" spans="1:51" s="13" customFormat="1" ht="12">
      <c r="A361" s="13"/>
      <c r="B361" s="226"/>
      <c r="C361" s="227"/>
      <c r="D361" s="228" t="s">
        <v>143</v>
      </c>
      <c r="E361" s="229" t="s">
        <v>1</v>
      </c>
      <c r="F361" s="230" t="s">
        <v>754</v>
      </c>
      <c r="G361" s="227"/>
      <c r="H361" s="231">
        <v>6.51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143</v>
      </c>
      <c r="AU361" s="237" t="s">
        <v>137</v>
      </c>
      <c r="AV361" s="13" t="s">
        <v>137</v>
      </c>
      <c r="AW361" s="13" t="s">
        <v>32</v>
      </c>
      <c r="AX361" s="13" t="s">
        <v>81</v>
      </c>
      <c r="AY361" s="237" t="s">
        <v>129</v>
      </c>
    </row>
    <row r="362" spans="1:65" s="2" customFormat="1" ht="16.5" customHeight="1">
      <c r="A362" s="38"/>
      <c r="B362" s="39"/>
      <c r="C362" s="259" t="s">
        <v>755</v>
      </c>
      <c r="D362" s="259" t="s">
        <v>203</v>
      </c>
      <c r="E362" s="260" t="s">
        <v>756</v>
      </c>
      <c r="F362" s="261" t="s">
        <v>757</v>
      </c>
      <c r="G362" s="262" t="s">
        <v>141</v>
      </c>
      <c r="H362" s="263">
        <v>6.836</v>
      </c>
      <c r="I362" s="264"/>
      <c r="J362" s="265">
        <f>ROUND(I362*H362,2)</f>
        <v>0</v>
      </c>
      <c r="K362" s="266"/>
      <c r="L362" s="267"/>
      <c r="M362" s="268" t="s">
        <v>1</v>
      </c>
      <c r="N362" s="269" t="s">
        <v>42</v>
      </c>
      <c r="O362" s="91"/>
      <c r="P362" s="222">
        <f>O362*H362</f>
        <v>0</v>
      </c>
      <c r="Q362" s="222">
        <v>1E-06</v>
      </c>
      <c r="R362" s="222">
        <f>Q362*H362</f>
        <v>6.836E-06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280</v>
      </c>
      <c r="AT362" s="224" t="s">
        <v>203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210</v>
      </c>
      <c r="BM362" s="224" t="s">
        <v>758</v>
      </c>
    </row>
    <row r="363" spans="1:51" s="13" customFormat="1" ht="12">
      <c r="A363" s="13"/>
      <c r="B363" s="226"/>
      <c r="C363" s="227"/>
      <c r="D363" s="228" t="s">
        <v>143</v>
      </c>
      <c r="E363" s="227"/>
      <c r="F363" s="230" t="s">
        <v>759</v>
      </c>
      <c r="G363" s="227"/>
      <c r="H363" s="231">
        <v>6.836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4</v>
      </c>
      <c r="AX363" s="13" t="s">
        <v>81</v>
      </c>
      <c r="AY363" s="237" t="s">
        <v>129</v>
      </c>
    </row>
    <row r="364" spans="1:65" s="2" customFormat="1" ht="24.15" customHeight="1">
      <c r="A364" s="38"/>
      <c r="B364" s="39"/>
      <c r="C364" s="212" t="s">
        <v>760</v>
      </c>
      <c r="D364" s="212" t="s">
        <v>132</v>
      </c>
      <c r="E364" s="213" t="s">
        <v>761</v>
      </c>
      <c r="F364" s="214" t="s">
        <v>762</v>
      </c>
      <c r="G364" s="215" t="s">
        <v>141</v>
      </c>
      <c r="H364" s="216">
        <v>117.38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0.0002</v>
      </c>
      <c r="R364" s="222">
        <f>Q364*H364</f>
        <v>0.023476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132</v>
      </c>
      <c r="AU364" s="224" t="s">
        <v>137</v>
      </c>
      <c r="AY364" s="17" t="s">
        <v>129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137</v>
      </c>
      <c r="BK364" s="225">
        <f>ROUND(I364*H364,2)</f>
        <v>0</v>
      </c>
      <c r="BL364" s="17" t="s">
        <v>210</v>
      </c>
      <c r="BM364" s="224" t="s">
        <v>763</v>
      </c>
    </row>
    <row r="365" spans="1:51" s="13" customFormat="1" ht="12">
      <c r="A365" s="13"/>
      <c r="B365" s="226"/>
      <c r="C365" s="227"/>
      <c r="D365" s="228" t="s">
        <v>143</v>
      </c>
      <c r="E365" s="229" t="s">
        <v>1</v>
      </c>
      <c r="F365" s="230" t="s">
        <v>764</v>
      </c>
      <c r="G365" s="227"/>
      <c r="H365" s="231">
        <v>117.38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pans="1:65" s="2" customFormat="1" ht="33" customHeight="1">
      <c r="A366" s="38"/>
      <c r="B366" s="39"/>
      <c r="C366" s="212" t="s">
        <v>765</v>
      </c>
      <c r="D366" s="212" t="s">
        <v>132</v>
      </c>
      <c r="E366" s="213" t="s">
        <v>766</v>
      </c>
      <c r="F366" s="214" t="s">
        <v>767</v>
      </c>
      <c r="G366" s="215" t="s">
        <v>141</v>
      </c>
      <c r="H366" s="216">
        <v>117.38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0.00017</v>
      </c>
      <c r="R366" s="222">
        <f>Q366*H366</f>
        <v>0.0199546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768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769</v>
      </c>
      <c r="G367" s="227"/>
      <c r="H367" s="231">
        <v>117.38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pans="1:63" s="12" customFormat="1" ht="22.8" customHeight="1">
      <c r="A368" s="12"/>
      <c r="B368" s="196"/>
      <c r="C368" s="197"/>
      <c r="D368" s="198" t="s">
        <v>75</v>
      </c>
      <c r="E368" s="210" t="s">
        <v>770</v>
      </c>
      <c r="F368" s="210" t="s">
        <v>771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P369</f>
        <v>0</v>
      </c>
      <c r="Q368" s="204"/>
      <c r="R368" s="205">
        <f>R369</f>
        <v>0</v>
      </c>
      <c r="S368" s="204"/>
      <c r="T368" s="206">
        <f>T369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137</v>
      </c>
      <c r="AT368" s="208" t="s">
        <v>75</v>
      </c>
      <c r="AU368" s="208" t="s">
        <v>81</v>
      </c>
      <c r="AY368" s="207" t="s">
        <v>129</v>
      </c>
      <c r="BK368" s="209">
        <f>BK369</f>
        <v>0</v>
      </c>
    </row>
    <row r="369" spans="1:65" s="2" customFormat="1" ht="16.5" customHeight="1">
      <c r="A369" s="38"/>
      <c r="B369" s="39"/>
      <c r="C369" s="212" t="s">
        <v>772</v>
      </c>
      <c r="D369" s="212" t="s">
        <v>132</v>
      </c>
      <c r="E369" s="213" t="s">
        <v>773</v>
      </c>
      <c r="F369" s="214" t="s">
        <v>774</v>
      </c>
      <c r="G369" s="215" t="s">
        <v>298</v>
      </c>
      <c r="H369" s="216">
        <v>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775</v>
      </c>
    </row>
    <row r="370" spans="1:63" s="12" customFormat="1" ht="25.9" customHeight="1">
      <c r="A370" s="12"/>
      <c r="B370" s="196"/>
      <c r="C370" s="197"/>
      <c r="D370" s="198" t="s">
        <v>75</v>
      </c>
      <c r="E370" s="199" t="s">
        <v>203</v>
      </c>
      <c r="F370" s="199" t="s">
        <v>776</v>
      </c>
      <c r="G370" s="197"/>
      <c r="H370" s="197"/>
      <c r="I370" s="200"/>
      <c r="J370" s="201">
        <f>BK370</f>
        <v>0</v>
      </c>
      <c r="K370" s="197"/>
      <c r="L370" s="202"/>
      <c r="M370" s="203"/>
      <c r="N370" s="204"/>
      <c r="O370" s="204"/>
      <c r="P370" s="205">
        <f>P371+P411</f>
        <v>0</v>
      </c>
      <c r="Q370" s="204"/>
      <c r="R370" s="205">
        <f>R371+R411</f>
        <v>0</v>
      </c>
      <c r="S370" s="204"/>
      <c r="T370" s="206">
        <f>T371+T411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130</v>
      </c>
      <c r="AT370" s="208" t="s">
        <v>75</v>
      </c>
      <c r="AU370" s="208" t="s">
        <v>76</v>
      </c>
      <c r="AY370" s="207" t="s">
        <v>129</v>
      </c>
      <c r="BK370" s="209">
        <f>BK371+BK411</f>
        <v>0</v>
      </c>
    </row>
    <row r="371" spans="1:63" s="12" customFormat="1" ht="22.8" customHeight="1">
      <c r="A371" s="12"/>
      <c r="B371" s="196"/>
      <c r="C371" s="197"/>
      <c r="D371" s="198" t="s">
        <v>75</v>
      </c>
      <c r="E371" s="210" t="s">
        <v>777</v>
      </c>
      <c r="F371" s="210" t="s">
        <v>778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SUM(P372:P410)</f>
        <v>0</v>
      </c>
      <c r="Q371" s="204"/>
      <c r="R371" s="205">
        <f>SUM(R372:R410)</f>
        <v>0</v>
      </c>
      <c r="S371" s="204"/>
      <c r="T371" s="206">
        <f>SUM(T372:T410)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130</v>
      </c>
      <c r="AT371" s="208" t="s">
        <v>75</v>
      </c>
      <c r="AU371" s="208" t="s">
        <v>81</v>
      </c>
      <c r="AY371" s="207" t="s">
        <v>129</v>
      </c>
      <c r="BK371" s="209">
        <f>SUM(BK372:BK410)</f>
        <v>0</v>
      </c>
    </row>
    <row r="372" spans="1:65" s="2" customFormat="1" ht="16.5" customHeight="1">
      <c r="A372" s="38"/>
      <c r="B372" s="39"/>
      <c r="C372" s="212" t="s">
        <v>779</v>
      </c>
      <c r="D372" s="212" t="s">
        <v>132</v>
      </c>
      <c r="E372" s="213" t="s">
        <v>780</v>
      </c>
      <c r="F372" s="214" t="s">
        <v>781</v>
      </c>
      <c r="G372" s="215" t="s">
        <v>298</v>
      </c>
      <c r="H372" s="216">
        <v>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433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433</v>
      </c>
      <c r="BM372" s="224" t="s">
        <v>782</v>
      </c>
    </row>
    <row r="373" spans="1:65" s="2" customFormat="1" ht="16.5" customHeight="1">
      <c r="A373" s="38"/>
      <c r="B373" s="39"/>
      <c r="C373" s="212" t="s">
        <v>783</v>
      </c>
      <c r="D373" s="212" t="s">
        <v>132</v>
      </c>
      <c r="E373" s="213" t="s">
        <v>784</v>
      </c>
      <c r="F373" s="214" t="s">
        <v>785</v>
      </c>
      <c r="G373" s="215" t="s">
        <v>298</v>
      </c>
      <c r="H373" s="216">
        <v>1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433</v>
      </c>
      <c r="AT373" s="224" t="s">
        <v>132</v>
      </c>
      <c r="AU373" s="224" t="s">
        <v>137</v>
      </c>
      <c r="AY373" s="17" t="s">
        <v>129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137</v>
      </c>
      <c r="BK373" s="225">
        <f>ROUND(I373*H373,2)</f>
        <v>0</v>
      </c>
      <c r="BL373" s="17" t="s">
        <v>433</v>
      </c>
      <c r="BM373" s="224" t="s">
        <v>786</v>
      </c>
    </row>
    <row r="374" spans="1:65" s="2" customFormat="1" ht="24.15" customHeight="1">
      <c r="A374" s="38"/>
      <c r="B374" s="39"/>
      <c r="C374" s="212" t="s">
        <v>787</v>
      </c>
      <c r="D374" s="212" t="s">
        <v>132</v>
      </c>
      <c r="E374" s="213" t="s">
        <v>788</v>
      </c>
      <c r="F374" s="214" t="s">
        <v>789</v>
      </c>
      <c r="G374" s="215" t="s">
        <v>298</v>
      </c>
      <c r="H374" s="216">
        <v>1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433</v>
      </c>
      <c r="AT374" s="224" t="s">
        <v>132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433</v>
      </c>
      <c r="BM374" s="224" t="s">
        <v>790</v>
      </c>
    </row>
    <row r="375" spans="1:65" s="2" customFormat="1" ht="16.5" customHeight="1">
      <c r="A375" s="38"/>
      <c r="B375" s="39"/>
      <c r="C375" s="212" t="s">
        <v>791</v>
      </c>
      <c r="D375" s="212" t="s">
        <v>132</v>
      </c>
      <c r="E375" s="213" t="s">
        <v>792</v>
      </c>
      <c r="F375" s="214" t="s">
        <v>793</v>
      </c>
      <c r="G375" s="215" t="s">
        <v>298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433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433</v>
      </c>
      <c r="BM375" s="224" t="s">
        <v>794</v>
      </c>
    </row>
    <row r="376" spans="1:65" s="2" customFormat="1" ht="16.5" customHeight="1">
      <c r="A376" s="38"/>
      <c r="B376" s="39"/>
      <c r="C376" s="212" t="s">
        <v>795</v>
      </c>
      <c r="D376" s="212" t="s">
        <v>132</v>
      </c>
      <c r="E376" s="213" t="s">
        <v>796</v>
      </c>
      <c r="F376" s="214" t="s">
        <v>797</v>
      </c>
      <c r="G376" s="215" t="s">
        <v>298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433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433</v>
      </c>
      <c r="BM376" s="224" t="s">
        <v>798</v>
      </c>
    </row>
    <row r="377" spans="1:65" s="2" customFormat="1" ht="24.15" customHeight="1">
      <c r="A377" s="38"/>
      <c r="B377" s="39"/>
      <c r="C377" s="212" t="s">
        <v>799</v>
      </c>
      <c r="D377" s="212" t="s">
        <v>132</v>
      </c>
      <c r="E377" s="213" t="s">
        <v>800</v>
      </c>
      <c r="F377" s="214" t="s">
        <v>801</v>
      </c>
      <c r="G377" s="215" t="s">
        <v>147</v>
      </c>
      <c r="H377" s="216">
        <v>55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433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433</v>
      </c>
      <c r="BM377" s="224" t="s">
        <v>802</v>
      </c>
    </row>
    <row r="378" spans="1:65" s="2" customFormat="1" ht="24.15" customHeight="1">
      <c r="A378" s="38"/>
      <c r="B378" s="39"/>
      <c r="C378" s="212" t="s">
        <v>803</v>
      </c>
      <c r="D378" s="212" t="s">
        <v>132</v>
      </c>
      <c r="E378" s="213" t="s">
        <v>804</v>
      </c>
      <c r="F378" s="214" t="s">
        <v>805</v>
      </c>
      <c r="G378" s="215" t="s">
        <v>147</v>
      </c>
      <c r="H378" s="216">
        <v>105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806</v>
      </c>
    </row>
    <row r="379" spans="1:65" s="2" customFormat="1" ht="16.5" customHeight="1">
      <c r="A379" s="38"/>
      <c r="B379" s="39"/>
      <c r="C379" s="212" t="s">
        <v>807</v>
      </c>
      <c r="D379" s="212" t="s">
        <v>132</v>
      </c>
      <c r="E379" s="213" t="s">
        <v>808</v>
      </c>
      <c r="F379" s="214" t="s">
        <v>809</v>
      </c>
      <c r="G379" s="215" t="s">
        <v>147</v>
      </c>
      <c r="H379" s="216">
        <v>15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810</v>
      </c>
    </row>
    <row r="380" spans="1:65" s="2" customFormat="1" ht="16.5" customHeight="1">
      <c r="A380" s="38"/>
      <c r="B380" s="39"/>
      <c r="C380" s="212" t="s">
        <v>811</v>
      </c>
      <c r="D380" s="212" t="s">
        <v>132</v>
      </c>
      <c r="E380" s="213" t="s">
        <v>812</v>
      </c>
      <c r="F380" s="214" t="s">
        <v>813</v>
      </c>
      <c r="G380" s="215" t="s">
        <v>147</v>
      </c>
      <c r="H380" s="216">
        <v>25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814</v>
      </c>
    </row>
    <row r="381" spans="1:65" s="2" customFormat="1" ht="16.5" customHeight="1">
      <c r="A381" s="38"/>
      <c r="B381" s="39"/>
      <c r="C381" s="212" t="s">
        <v>815</v>
      </c>
      <c r="D381" s="212" t="s">
        <v>132</v>
      </c>
      <c r="E381" s="213" t="s">
        <v>816</v>
      </c>
      <c r="F381" s="214" t="s">
        <v>817</v>
      </c>
      <c r="G381" s="215" t="s">
        <v>147</v>
      </c>
      <c r="H381" s="216">
        <v>6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818</v>
      </c>
    </row>
    <row r="382" spans="1:65" s="2" customFormat="1" ht="16.5" customHeight="1">
      <c r="A382" s="38"/>
      <c r="B382" s="39"/>
      <c r="C382" s="212" t="s">
        <v>819</v>
      </c>
      <c r="D382" s="212" t="s">
        <v>132</v>
      </c>
      <c r="E382" s="213" t="s">
        <v>820</v>
      </c>
      <c r="F382" s="214" t="s">
        <v>821</v>
      </c>
      <c r="G382" s="215" t="s">
        <v>147</v>
      </c>
      <c r="H382" s="216">
        <v>10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822</v>
      </c>
    </row>
    <row r="383" spans="1:65" s="2" customFormat="1" ht="16.5" customHeight="1">
      <c r="A383" s="38"/>
      <c r="B383" s="39"/>
      <c r="C383" s="212" t="s">
        <v>823</v>
      </c>
      <c r="D383" s="212" t="s">
        <v>132</v>
      </c>
      <c r="E383" s="213" t="s">
        <v>824</v>
      </c>
      <c r="F383" s="214" t="s">
        <v>825</v>
      </c>
      <c r="G383" s="215" t="s">
        <v>147</v>
      </c>
      <c r="H383" s="216">
        <v>10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826</v>
      </c>
    </row>
    <row r="384" spans="1:65" s="2" customFormat="1" ht="16.5" customHeight="1">
      <c r="A384" s="38"/>
      <c r="B384" s="39"/>
      <c r="C384" s="212" t="s">
        <v>827</v>
      </c>
      <c r="D384" s="212" t="s">
        <v>132</v>
      </c>
      <c r="E384" s="213" t="s">
        <v>828</v>
      </c>
      <c r="F384" s="214" t="s">
        <v>829</v>
      </c>
      <c r="G384" s="215" t="s">
        <v>147</v>
      </c>
      <c r="H384" s="216">
        <v>30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830</v>
      </c>
    </row>
    <row r="385" spans="1:65" s="2" customFormat="1" ht="16.5" customHeight="1">
      <c r="A385" s="38"/>
      <c r="B385" s="39"/>
      <c r="C385" s="212" t="s">
        <v>831</v>
      </c>
      <c r="D385" s="212" t="s">
        <v>132</v>
      </c>
      <c r="E385" s="213" t="s">
        <v>832</v>
      </c>
      <c r="F385" s="214" t="s">
        <v>833</v>
      </c>
      <c r="G385" s="215" t="s">
        <v>147</v>
      </c>
      <c r="H385" s="216">
        <v>20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834</v>
      </c>
    </row>
    <row r="386" spans="1:65" s="2" customFormat="1" ht="16.5" customHeight="1">
      <c r="A386" s="38"/>
      <c r="B386" s="39"/>
      <c r="C386" s="212" t="s">
        <v>835</v>
      </c>
      <c r="D386" s="212" t="s">
        <v>132</v>
      </c>
      <c r="E386" s="213" t="s">
        <v>836</v>
      </c>
      <c r="F386" s="214" t="s">
        <v>837</v>
      </c>
      <c r="G386" s="215" t="s">
        <v>298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838</v>
      </c>
    </row>
    <row r="387" spans="1:65" s="2" customFormat="1" ht="16.5" customHeight="1">
      <c r="A387" s="38"/>
      <c r="B387" s="39"/>
      <c r="C387" s="212" t="s">
        <v>839</v>
      </c>
      <c r="D387" s="212" t="s">
        <v>132</v>
      </c>
      <c r="E387" s="213" t="s">
        <v>840</v>
      </c>
      <c r="F387" s="214" t="s">
        <v>841</v>
      </c>
      <c r="G387" s="215" t="s">
        <v>298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842</v>
      </c>
    </row>
    <row r="388" spans="1:65" s="2" customFormat="1" ht="16.5" customHeight="1">
      <c r="A388" s="38"/>
      <c r="B388" s="39"/>
      <c r="C388" s="212" t="s">
        <v>843</v>
      </c>
      <c r="D388" s="212" t="s">
        <v>132</v>
      </c>
      <c r="E388" s="213" t="s">
        <v>844</v>
      </c>
      <c r="F388" s="214" t="s">
        <v>845</v>
      </c>
      <c r="G388" s="215" t="s">
        <v>298</v>
      </c>
      <c r="H388" s="216">
        <v>2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846</v>
      </c>
    </row>
    <row r="389" spans="1:65" s="2" customFormat="1" ht="16.5" customHeight="1">
      <c r="A389" s="38"/>
      <c r="B389" s="39"/>
      <c r="C389" s="212" t="s">
        <v>847</v>
      </c>
      <c r="D389" s="212" t="s">
        <v>132</v>
      </c>
      <c r="E389" s="213" t="s">
        <v>848</v>
      </c>
      <c r="F389" s="214" t="s">
        <v>849</v>
      </c>
      <c r="G389" s="215" t="s">
        <v>298</v>
      </c>
      <c r="H389" s="216">
        <v>9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850</v>
      </c>
    </row>
    <row r="390" spans="1:65" s="2" customFormat="1" ht="16.5" customHeight="1">
      <c r="A390" s="38"/>
      <c r="B390" s="39"/>
      <c r="C390" s="212" t="s">
        <v>851</v>
      </c>
      <c r="D390" s="212" t="s">
        <v>132</v>
      </c>
      <c r="E390" s="213" t="s">
        <v>852</v>
      </c>
      <c r="F390" s="214" t="s">
        <v>853</v>
      </c>
      <c r="G390" s="215" t="s">
        <v>298</v>
      </c>
      <c r="H390" s="216">
        <v>4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854</v>
      </c>
    </row>
    <row r="391" spans="1:65" s="2" customFormat="1" ht="16.5" customHeight="1">
      <c r="A391" s="38"/>
      <c r="B391" s="39"/>
      <c r="C391" s="212" t="s">
        <v>855</v>
      </c>
      <c r="D391" s="212" t="s">
        <v>132</v>
      </c>
      <c r="E391" s="213" t="s">
        <v>856</v>
      </c>
      <c r="F391" s="214" t="s">
        <v>857</v>
      </c>
      <c r="G391" s="215" t="s">
        <v>298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858</v>
      </c>
    </row>
    <row r="392" spans="1:65" s="2" customFormat="1" ht="16.5" customHeight="1">
      <c r="A392" s="38"/>
      <c r="B392" s="39"/>
      <c r="C392" s="212" t="s">
        <v>859</v>
      </c>
      <c r="D392" s="212" t="s">
        <v>132</v>
      </c>
      <c r="E392" s="213" t="s">
        <v>860</v>
      </c>
      <c r="F392" s="214" t="s">
        <v>861</v>
      </c>
      <c r="G392" s="215" t="s">
        <v>298</v>
      </c>
      <c r="H392" s="216">
        <v>12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862</v>
      </c>
    </row>
    <row r="393" spans="1:65" s="2" customFormat="1" ht="16.5" customHeight="1">
      <c r="A393" s="38"/>
      <c r="B393" s="39"/>
      <c r="C393" s="212" t="s">
        <v>863</v>
      </c>
      <c r="D393" s="212" t="s">
        <v>132</v>
      </c>
      <c r="E393" s="213" t="s">
        <v>864</v>
      </c>
      <c r="F393" s="214" t="s">
        <v>865</v>
      </c>
      <c r="G393" s="215" t="s">
        <v>298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866</v>
      </c>
    </row>
    <row r="394" spans="1:65" s="2" customFormat="1" ht="16.5" customHeight="1">
      <c r="A394" s="38"/>
      <c r="B394" s="39"/>
      <c r="C394" s="212" t="s">
        <v>867</v>
      </c>
      <c r="D394" s="212" t="s">
        <v>132</v>
      </c>
      <c r="E394" s="213" t="s">
        <v>868</v>
      </c>
      <c r="F394" s="214" t="s">
        <v>869</v>
      </c>
      <c r="G394" s="215" t="s">
        <v>298</v>
      </c>
      <c r="H394" s="216">
        <v>8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870</v>
      </c>
    </row>
    <row r="395" spans="1:65" s="2" customFormat="1" ht="16.5" customHeight="1">
      <c r="A395" s="38"/>
      <c r="B395" s="39"/>
      <c r="C395" s="212" t="s">
        <v>871</v>
      </c>
      <c r="D395" s="212" t="s">
        <v>132</v>
      </c>
      <c r="E395" s="213" t="s">
        <v>872</v>
      </c>
      <c r="F395" s="214" t="s">
        <v>873</v>
      </c>
      <c r="G395" s="215" t="s">
        <v>298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874</v>
      </c>
    </row>
    <row r="396" spans="1:65" s="2" customFormat="1" ht="16.5" customHeight="1">
      <c r="A396" s="38"/>
      <c r="B396" s="39"/>
      <c r="C396" s="212" t="s">
        <v>875</v>
      </c>
      <c r="D396" s="212" t="s">
        <v>132</v>
      </c>
      <c r="E396" s="213" t="s">
        <v>876</v>
      </c>
      <c r="F396" s="214" t="s">
        <v>877</v>
      </c>
      <c r="G396" s="215" t="s">
        <v>298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878</v>
      </c>
    </row>
    <row r="397" spans="1:65" s="2" customFormat="1" ht="16.5" customHeight="1">
      <c r="A397" s="38"/>
      <c r="B397" s="39"/>
      <c r="C397" s="212" t="s">
        <v>879</v>
      </c>
      <c r="D397" s="212" t="s">
        <v>132</v>
      </c>
      <c r="E397" s="213" t="s">
        <v>880</v>
      </c>
      <c r="F397" s="214" t="s">
        <v>881</v>
      </c>
      <c r="G397" s="215" t="s">
        <v>298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882</v>
      </c>
    </row>
    <row r="398" spans="1:65" s="2" customFormat="1" ht="16.5" customHeight="1">
      <c r="A398" s="38"/>
      <c r="B398" s="39"/>
      <c r="C398" s="212" t="s">
        <v>883</v>
      </c>
      <c r="D398" s="212" t="s">
        <v>132</v>
      </c>
      <c r="E398" s="213" t="s">
        <v>884</v>
      </c>
      <c r="F398" s="214" t="s">
        <v>885</v>
      </c>
      <c r="G398" s="215" t="s">
        <v>298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886</v>
      </c>
    </row>
    <row r="399" spans="1:65" s="2" customFormat="1" ht="16.5" customHeight="1">
      <c r="A399" s="38"/>
      <c r="B399" s="39"/>
      <c r="C399" s="212" t="s">
        <v>887</v>
      </c>
      <c r="D399" s="212" t="s">
        <v>132</v>
      </c>
      <c r="E399" s="213" t="s">
        <v>888</v>
      </c>
      <c r="F399" s="214" t="s">
        <v>889</v>
      </c>
      <c r="G399" s="215" t="s">
        <v>298</v>
      </c>
      <c r="H399" s="216">
        <v>3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890</v>
      </c>
    </row>
    <row r="400" spans="1:65" s="2" customFormat="1" ht="16.5" customHeight="1">
      <c r="A400" s="38"/>
      <c r="B400" s="39"/>
      <c r="C400" s="212" t="s">
        <v>891</v>
      </c>
      <c r="D400" s="212" t="s">
        <v>132</v>
      </c>
      <c r="E400" s="213" t="s">
        <v>892</v>
      </c>
      <c r="F400" s="214" t="s">
        <v>893</v>
      </c>
      <c r="G400" s="215" t="s">
        <v>298</v>
      </c>
      <c r="H400" s="216">
        <v>11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894</v>
      </c>
    </row>
    <row r="401" spans="1:65" s="2" customFormat="1" ht="16.5" customHeight="1">
      <c r="A401" s="38"/>
      <c r="B401" s="39"/>
      <c r="C401" s="212" t="s">
        <v>895</v>
      </c>
      <c r="D401" s="212" t="s">
        <v>132</v>
      </c>
      <c r="E401" s="213" t="s">
        <v>896</v>
      </c>
      <c r="F401" s="214" t="s">
        <v>897</v>
      </c>
      <c r="G401" s="215" t="s">
        <v>298</v>
      </c>
      <c r="H401" s="216">
        <v>14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898</v>
      </c>
    </row>
    <row r="402" spans="1:65" s="2" customFormat="1" ht="33" customHeight="1">
      <c r="A402" s="38"/>
      <c r="B402" s="39"/>
      <c r="C402" s="212" t="s">
        <v>899</v>
      </c>
      <c r="D402" s="212" t="s">
        <v>132</v>
      </c>
      <c r="E402" s="213" t="s">
        <v>900</v>
      </c>
      <c r="F402" s="214" t="s">
        <v>901</v>
      </c>
      <c r="G402" s="215" t="s">
        <v>135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902</v>
      </c>
    </row>
    <row r="403" spans="1:65" s="2" customFormat="1" ht="33" customHeight="1">
      <c r="A403" s="38"/>
      <c r="B403" s="39"/>
      <c r="C403" s="212" t="s">
        <v>903</v>
      </c>
      <c r="D403" s="212" t="s">
        <v>132</v>
      </c>
      <c r="E403" s="213" t="s">
        <v>904</v>
      </c>
      <c r="F403" s="214" t="s">
        <v>905</v>
      </c>
      <c r="G403" s="215" t="s">
        <v>135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906</v>
      </c>
    </row>
    <row r="404" spans="1:65" s="2" customFormat="1" ht="24.15" customHeight="1">
      <c r="A404" s="38"/>
      <c r="B404" s="39"/>
      <c r="C404" s="212" t="s">
        <v>907</v>
      </c>
      <c r="D404" s="212" t="s">
        <v>132</v>
      </c>
      <c r="E404" s="213" t="s">
        <v>908</v>
      </c>
      <c r="F404" s="214" t="s">
        <v>909</v>
      </c>
      <c r="G404" s="215" t="s">
        <v>135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910</v>
      </c>
    </row>
    <row r="405" spans="1:65" s="2" customFormat="1" ht="37.8" customHeight="1">
      <c r="A405" s="38"/>
      <c r="B405" s="39"/>
      <c r="C405" s="212" t="s">
        <v>911</v>
      </c>
      <c r="D405" s="212" t="s">
        <v>132</v>
      </c>
      <c r="E405" s="213" t="s">
        <v>912</v>
      </c>
      <c r="F405" s="214" t="s">
        <v>913</v>
      </c>
      <c r="G405" s="215" t="s">
        <v>135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914</v>
      </c>
    </row>
    <row r="406" spans="1:65" s="2" customFormat="1" ht="16.5" customHeight="1">
      <c r="A406" s="38"/>
      <c r="B406" s="39"/>
      <c r="C406" s="212" t="s">
        <v>915</v>
      </c>
      <c r="D406" s="212" t="s">
        <v>132</v>
      </c>
      <c r="E406" s="213" t="s">
        <v>916</v>
      </c>
      <c r="F406" s="214" t="s">
        <v>917</v>
      </c>
      <c r="G406" s="215" t="s">
        <v>298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918</v>
      </c>
    </row>
    <row r="407" spans="1:65" s="2" customFormat="1" ht="16.5" customHeight="1">
      <c r="A407" s="38"/>
      <c r="B407" s="39"/>
      <c r="C407" s="212" t="s">
        <v>919</v>
      </c>
      <c r="D407" s="212" t="s">
        <v>132</v>
      </c>
      <c r="E407" s="213" t="s">
        <v>920</v>
      </c>
      <c r="F407" s="214" t="s">
        <v>921</v>
      </c>
      <c r="G407" s="215" t="s">
        <v>298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922</v>
      </c>
    </row>
    <row r="408" spans="1:65" s="2" customFormat="1" ht="16.5" customHeight="1">
      <c r="A408" s="38"/>
      <c r="B408" s="39"/>
      <c r="C408" s="212" t="s">
        <v>923</v>
      </c>
      <c r="D408" s="212" t="s">
        <v>132</v>
      </c>
      <c r="E408" s="213" t="s">
        <v>924</v>
      </c>
      <c r="F408" s="214" t="s">
        <v>925</v>
      </c>
      <c r="G408" s="215" t="s">
        <v>298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926</v>
      </c>
    </row>
    <row r="409" spans="1:65" s="2" customFormat="1" ht="16.5" customHeight="1">
      <c r="A409" s="38"/>
      <c r="B409" s="39"/>
      <c r="C409" s="212" t="s">
        <v>927</v>
      </c>
      <c r="D409" s="212" t="s">
        <v>132</v>
      </c>
      <c r="E409" s="213" t="s">
        <v>928</v>
      </c>
      <c r="F409" s="214" t="s">
        <v>929</v>
      </c>
      <c r="G409" s="215" t="s">
        <v>298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930</v>
      </c>
    </row>
    <row r="410" spans="1:65" s="2" customFormat="1" ht="16.5" customHeight="1">
      <c r="A410" s="38"/>
      <c r="B410" s="39"/>
      <c r="C410" s="212" t="s">
        <v>931</v>
      </c>
      <c r="D410" s="212" t="s">
        <v>132</v>
      </c>
      <c r="E410" s="213" t="s">
        <v>932</v>
      </c>
      <c r="F410" s="214" t="s">
        <v>933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934</v>
      </c>
    </row>
    <row r="411" spans="1:63" s="12" customFormat="1" ht="22.8" customHeight="1">
      <c r="A411" s="12"/>
      <c r="B411" s="196"/>
      <c r="C411" s="197"/>
      <c r="D411" s="198" t="s">
        <v>75</v>
      </c>
      <c r="E411" s="210" t="s">
        <v>935</v>
      </c>
      <c r="F411" s="210" t="s">
        <v>936</v>
      </c>
      <c r="G411" s="197"/>
      <c r="H411" s="197"/>
      <c r="I411" s="200"/>
      <c r="J411" s="211">
        <f>BK411</f>
        <v>0</v>
      </c>
      <c r="K411" s="197"/>
      <c r="L411" s="202"/>
      <c r="M411" s="203"/>
      <c r="N411" s="204"/>
      <c r="O411" s="204"/>
      <c r="P411" s="205">
        <f>SUM(P412:P415)</f>
        <v>0</v>
      </c>
      <c r="Q411" s="204"/>
      <c r="R411" s="205">
        <f>SUM(R412:R415)</f>
        <v>0</v>
      </c>
      <c r="S411" s="204"/>
      <c r="T411" s="206">
        <f>SUM(T412:T415)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7" t="s">
        <v>130</v>
      </c>
      <c r="AT411" s="208" t="s">
        <v>75</v>
      </c>
      <c r="AU411" s="208" t="s">
        <v>81</v>
      </c>
      <c r="AY411" s="207" t="s">
        <v>129</v>
      </c>
      <c r="BK411" s="209">
        <f>SUM(BK412:BK415)</f>
        <v>0</v>
      </c>
    </row>
    <row r="412" spans="1:65" s="2" customFormat="1" ht="16.5" customHeight="1">
      <c r="A412" s="38"/>
      <c r="B412" s="39"/>
      <c r="C412" s="212" t="s">
        <v>937</v>
      </c>
      <c r="D412" s="212" t="s">
        <v>132</v>
      </c>
      <c r="E412" s="213" t="s">
        <v>938</v>
      </c>
      <c r="F412" s="214" t="s">
        <v>939</v>
      </c>
      <c r="G412" s="215" t="s">
        <v>135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940</v>
      </c>
    </row>
    <row r="413" spans="1:65" s="2" customFormat="1" ht="21.75" customHeight="1">
      <c r="A413" s="38"/>
      <c r="B413" s="39"/>
      <c r="C413" s="212" t="s">
        <v>941</v>
      </c>
      <c r="D413" s="212" t="s">
        <v>132</v>
      </c>
      <c r="E413" s="213" t="s">
        <v>942</v>
      </c>
      <c r="F413" s="214" t="s">
        <v>943</v>
      </c>
      <c r="G413" s="215" t="s">
        <v>135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944</v>
      </c>
    </row>
    <row r="414" spans="1:65" s="2" customFormat="1" ht="16.5" customHeight="1">
      <c r="A414" s="38"/>
      <c r="B414" s="39"/>
      <c r="C414" s="212" t="s">
        <v>945</v>
      </c>
      <c r="D414" s="212" t="s">
        <v>132</v>
      </c>
      <c r="E414" s="213" t="s">
        <v>946</v>
      </c>
      <c r="F414" s="214" t="s">
        <v>947</v>
      </c>
      <c r="G414" s="215" t="s">
        <v>147</v>
      </c>
      <c r="H414" s="216">
        <v>1.5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433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433</v>
      </c>
      <c r="BM414" s="224" t="s">
        <v>948</v>
      </c>
    </row>
    <row r="415" spans="1:65" s="2" customFormat="1" ht="16.5" customHeight="1">
      <c r="A415" s="38"/>
      <c r="B415" s="39"/>
      <c r="C415" s="212" t="s">
        <v>949</v>
      </c>
      <c r="D415" s="212" t="s">
        <v>132</v>
      </c>
      <c r="E415" s="213" t="s">
        <v>950</v>
      </c>
      <c r="F415" s="214" t="s">
        <v>951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70" t="s">
        <v>1</v>
      </c>
      <c r="N415" s="271" t="s">
        <v>42</v>
      </c>
      <c r="O415" s="272"/>
      <c r="P415" s="273">
        <f>O415*H415</f>
        <v>0</v>
      </c>
      <c r="Q415" s="273">
        <v>0</v>
      </c>
      <c r="R415" s="273">
        <f>Q415*H415</f>
        <v>0</v>
      </c>
      <c r="S415" s="273">
        <v>0</v>
      </c>
      <c r="T415" s="27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952</v>
      </c>
    </row>
    <row r="416" spans="1:31" s="2" customFormat="1" ht="6.95" customHeight="1">
      <c r="A416" s="38"/>
      <c r="B416" s="66"/>
      <c r="C416" s="67"/>
      <c r="D416" s="67"/>
      <c r="E416" s="67"/>
      <c r="F416" s="67"/>
      <c r="G416" s="67"/>
      <c r="H416" s="67"/>
      <c r="I416" s="67"/>
      <c r="J416" s="67"/>
      <c r="K416" s="67"/>
      <c r="L416" s="44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sheetProtection password="CC35" sheet="1" objects="1" scenarios="1" formatColumns="0" formatRows="0" autoFilter="0"/>
  <autoFilter ref="C136:K415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2022-05-21T19:05:27Z</dcterms:created>
  <dcterms:modified xsi:type="dcterms:W3CDTF">2022-05-21T19:05:33Z</dcterms:modified>
  <cp:category/>
  <cp:version/>
  <cp:contentType/>
  <cp:contentStatus/>
</cp:coreProperties>
</file>