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1-08-1 - Stání pro kon..." sheetId="2" r:id="rId2"/>
    <sheet name="2021-08-2 - Stání pro kon..." sheetId="3" r:id="rId3"/>
  </sheets>
  <definedNames>
    <definedName name="_xlnm.Print_Area" localSheetId="0">'Rekapitulace stavby'!$D$4:$AO$76,'Rekapitulace stavby'!$C$82:$AQ$97</definedName>
    <definedName name="_xlnm._FilterDatabase" localSheetId="1" hidden="1">'2021-08-1 - Stání pro kon...'!$C$121:$K$133</definedName>
    <definedName name="_xlnm.Print_Area" localSheetId="1">'2021-08-1 - Stání pro kon...'!$C$4:$J$39,'2021-08-1 - Stání pro kon...'!$C$50:$J$76,'2021-08-1 - Stání pro kon...'!$C$82:$J$103,'2021-08-1 - Stání pro kon...'!$C$109:$J$133</definedName>
    <definedName name="_xlnm._FilterDatabase" localSheetId="2" hidden="1">'2021-08-2 - Stání pro kon...'!$C$127:$K$242</definedName>
    <definedName name="_xlnm.Print_Area" localSheetId="2">'2021-08-2 - Stání pro kon...'!$C$4:$J$39,'2021-08-2 - Stání pro kon...'!$C$50:$J$76,'2021-08-2 - Stání pro kon...'!$C$82:$J$109,'2021-08-2 - Stání pro kon...'!$C$115:$J$242</definedName>
    <definedName name="_xlnm.Print_Titles" localSheetId="0">'Rekapitulace stavby'!$92:$92</definedName>
    <definedName name="_xlnm.Print_Titles" localSheetId="1">'2021-08-1 - Stání pro kon...'!$121:$121</definedName>
    <definedName name="_xlnm.Print_Titles" localSheetId="2">'2021-08-2 - Stání pro kon...'!$127:$127</definedName>
  </definedNames>
  <calcPr fullCalcOnLoad="1"/>
</workbook>
</file>

<file path=xl/sharedStrings.xml><?xml version="1.0" encoding="utf-8"?>
<sst xmlns="http://schemas.openxmlformats.org/spreadsheetml/2006/main" count="1675" uniqueCount="401">
  <si>
    <t>Export Komplet</t>
  </si>
  <si>
    <t/>
  </si>
  <si>
    <t>2.0</t>
  </si>
  <si>
    <t>ZAMOK</t>
  </si>
  <si>
    <t>False</t>
  </si>
  <si>
    <t>{cbf76f3b-7561-467c-9b7c-b8a4bdf5074f}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</si>
  <si>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</si>
  <si>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</si>
  <si>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</si>
  <si>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</si>
  <si>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</si>
  <si>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</si>
  <si>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</si>
  <si>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</si>
  <si>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2021-08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</si>
  <si>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</si>
  <si>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</si>
  <si>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Stání pro kontejnery KO - MAKOVSKÉHO, PRAHA 17</t>
  </si>
  <si>
    <t>KSO:</t>
  </si>
  <si>
    <t>CC-CZ:</t>
  </si>
  <si>
    <t>Místo:</t>
  </si>
  <si>
    <t>Makovského ul.</t>
  </si>
  <si>
    <t>Datum:</t>
  </si>
  <si>
    <t>22. 11. 2021</t>
  </si>
  <si>
    <t>Zadavatel:</t>
  </si>
  <si>
    <t>IČ:</t>
  </si>
  <si>
    <t>00231223</t>
  </si>
  <si>
    <t>Úřad městské části Praha 17</t>
  </si>
  <si>
    <t>DIČ:</t>
  </si>
  <si>
    <t>CZ00231223</t>
  </si>
  <si>
    <t>Uchazeč:</t>
  </si>
  <si>
    <t>Vyplň údaj</t>
  </si>
  <si>
    <t>Projektant:</t>
  </si>
  <si>
    <t>29062942</t>
  </si>
  <si>
    <t>DONDESIGN s.r.o.</t>
  </si>
  <si>
    <t>CZ29062942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</si>
  <si>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</si>
  <si>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</si>
  <si>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</si>
  <si>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</si>
  <si>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</si>
  <si>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</si>
  <si>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</si>
  <si>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</si>
  <si>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</si>
  <si>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</si>
  <si>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</si>
  <si>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</si>
  <si>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</si>
  <si>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</si>
  <si>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</si>
  <si>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</si>
  <si>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</si>
  <si>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</si>
  <si>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</si>
  <si>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</si>
  <si>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</si>
  <si>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</si>
  <si>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</si>
  <si>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</si>
  <si>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</si>
  <si>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</si>
  <si>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</si>
  <si>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</si>
  <si>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</si>
  <si>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</si>
  <si>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</si>
  <si>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</si>
  <si>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</si>
  <si>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</si>
  <si>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</si>
  <si>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</si>
  <si>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</si>
  <si>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</si>
  <si>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</si>
  <si>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</si>
  <si>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</si>
  <si>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</si>
  <si>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</si>
  <si>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</si>
  <si>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</si>
  <si>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</si>
  <si>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</si>
  <si>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</si>
  <si>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2021-08-1</t>
  </si>
  <si>
    <t>Stání pro kontejnery KO - MAKOVSKÉHO, PRAHA 17 - VRN</t>
  </si>
  <si>
    <t>VON</t>
  </si>
  <si>
    <t>1</t>
  </si>
  <si>
    <t>{54e75acf-05a4-432e-839d-b35f6ee14c36}</t>
  </si>
  <si>
    <t>2</t>
  </si>
  <si>
    <t>2021-08-2</t>
  </si>
  <si>
    <t>Stání pro kontejnery KO - MAKOVSKÉHO, PRAHA 17 - ZÁMEČNICKÉ K-CE</t>
  </si>
  <si>
    <t>STA</t>
  </si>
  <si>
    <t>{9435d107-3b1f-4041-9d75-c9611a0529e9}</t>
  </si>
  <si>
    <t>KRYCÍ LIST SOUPISU PRACÍ</t>
  </si>
  <si>
    <t>Objekt:</t>
  </si>
  <si>
    <t>2021-08-1 - Stání pro kontejnery KO - MAKOVSKÉHO, PRAHA 17 - VRN</t>
  </si>
  <si>
    <t>PRAHA 17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</si>
  <si>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</si>
  <si>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</si>
  <si>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</si>
  <si>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</si>
  <si>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</si>
  <si>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</si>
  <si>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</si>
  <si>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</si>
  <si>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</si>
  <si>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</si>
  <si>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</si>
  <si>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</si>
  <si>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</si>
  <si>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</si>
  <si>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</si>
  <si>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</si>
  <si>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</si>
  <si>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</si>
  <si>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</si>
  <si>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</si>
  <si>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</si>
  <si>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</si>
  <si>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</si>
  <si>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</si>
  <si>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</si>
  <si>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</si>
  <si>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</si>
  <si>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</si>
  <si>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</si>
  <si>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</si>
  <si>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</si>
  <si>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010001000</t>
  </si>
  <si>
    <t>Průzkumné, geodetické a projektové práce (dílenská dokumentace)</t>
  </si>
  <si>
    <t>…</t>
  </si>
  <si>
    <t>1024</t>
  </si>
  <si>
    <t>1769721837</t>
  </si>
  <si>
    <t>VRN2</t>
  </si>
  <si>
    <t>Příprava staveniště</t>
  </si>
  <si>
    <t>020001000</t>
  </si>
  <si>
    <t>410297144</t>
  </si>
  <si>
    <t>VRN3</t>
  </si>
  <si>
    <t>Zařízení staveniště</t>
  </si>
  <si>
    <t>3</t>
  </si>
  <si>
    <t>030001000</t>
  </si>
  <si>
    <t>1242869042</t>
  </si>
  <si>
    <t>VRN4</t>
  </si>
  <si>
    <t>Inženýrská činnost</t>
  </si>
  <si>
    <t>4</t>
  </si>
  <si>
    <t>040001000</t>
  </si>
  <si>
    <t>601798808</t>
  </si>
  <si>
    <t>VRN9</t>
  </si>
  <si>
    <t>Ostatní náklady</t>
  </si>
  <si>
    <t>090001000</t>
  </si>
  <si>
    <t>743976684</t>
  </si>
  <si>
    <t>2021-08-2 - Stání pro kontejnery KO - MAKOVSKÉHO, PRAHA 17 - ZÁMEČNICKÉ K-CE</t>
  </si>
  <si>
    <t>HSV - Práce a dodávky HSV</t>
  </si>
  <si>
    <t xml:space="preserve">    6 - Úpravy povrchů, podlahy a osazování výplní</t>
  </si>
  <si>
    <t xml:space="preserve">    998 - Přesun hmot</t>
  </si>
  <si>
    <t>PSV - Práce a dodávky PSV</t>
  </si>
  <si>
    <t xml:space="preserve">    712 - Povlakové krytiny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</si>
  <si>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</si>
  <si>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</si>
  <si>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</si>
  <si>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</si>
  <si>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783 - Dokončovací práce - nátěry</t>
  </si>
  <si>
    <t xml:space="preserve">    789 - Povrchové úpravy ocelových konstrukcí a technologických zařízení</t>
  </si>
  <si>
    <t>HZS - Hodinové zúčtovací sazby</t>
  </si>
  <si>
    <t>HSV</t>
  </si>
  <si>
    <t>Práce a dodávky HSV</t>
  </si>
  <si>
    <t>6</t>
  </si>
  <si>
    <t>Úpravy povrchů, podlahy a osazování výplní</t>
  </si>
  <si>
    <t>628613611R</t>
  </si>
  <si>
    <t>Žárové zinkování ponorem dílů ocelových konstrukcí</t>
  </si>
  <si>
    <t>kg</t>
  </si>
  <si>
    <t>422438892</t>
  </si>
  <si>
    <t>VV</t>
  </si>
  <si>
    <t>1008-272</t>
  </si>
  <si>
    <t>998</t>
  </si>
  <si>
    <t>Přesun hmot</t>
  </si>
  <si>
    <t>998018001</t>
  </si>
  <si>
    <t>Přesun hmot pro budovy občanské výstavby, bydlení, výrobu a služby  ruční - bez užití mechanizace vodorovná dopravní vzdálenost do 100 m pro budovy s jakoukoliv nosnou konstrukcí výšky do 6 m</t>
  </si>
  <si>
    <t>t</t>
  </si>
  <si>
    <t>-1962617392</t>
  </si>
  <si>
    <t>PSV</t>
  </si>
  <si>
    <t>Práce a dodávky PSV</t>
  </si>
  <si>
    <t>712</t>
  </si>
  <si>
    <t>Povlakové krytiny</t>
  </si>
  <si>
    <t>712361703</t>
  </si>
  <si>
    <t>Provedení povlakové krytiny střech plochých do 10° fólií  přilepenou lepidlem v plné ploše</t>
  </si>
  <si>
    <t>m2</t>
  </si>
  <si>
    <t>16</t>
  </si>
  <si>
    <t>1079002757</t>
  </si>
  <si>
    <t>(0,95*3,67*2+1,85*1,9*2+1,75)</t>
  </si>
  <si>
    <t>M</t>
  </si>
  <si>
    <t>28322000</t>
  </si>
  <si>
    <t>fólie hydroizolační střešní mPVC mechanicky kotvená tl 2,0mm šedá</t>
  </si>
  <si>
    <t>32</t>
  </si>
  <si>
    <t>-1486716188</t>
  </si>
  <si>
    <t>15,753*1,15 'Přepočtené koeficientem množství</t>
  </si>
  <si>
    <t>998712101</t>
  </si>
  <si>
    <t>Přesun hmot pro povlakové krytiny stanovený z hmotnosti přesunovaného materiálu vodorovná dopravní vzdálenost do 50 m v objektech výšky do 6 m</t>
  </si>
  <si>
    <t>2125173663</t>
  </si>
  <si>
    <t>721</t>
  </si>
  <si>
    <t>Zdravotechnika - vnitřní kanalizace</t>
  </si>
  <si>
    <t>721233111</t>
  </si>
  <si>
    <t>Střešní vtoky (vpusti) polypropylenové (PP) pro ploché střechy s odtokem svislým DN 75</t>
  </si>
  <si>
    <t>kus</t>
  </si>
  <si>
    <t>1261269053</t>
  </si>
  <si>
    <t>7</t>
  </si>
  <si>
    <t>685023035</t>
  </si>
  <si>
    <t>8</t>
  </si>
  <si>
    <t>56231142</t>
  </si>
  <si>
    <t>vpusť terasová s manžetou pro PVC-P hydroizolaci DN 70</t>
  </si>
  <si>
    <t>-1459647408</t>
  </si>
  <si>
    <t>762</t>
  </si>
  <si>
    <t>Konstrukce tesařské</t>
  </si>
  <si>
    <t>9</t>
  </si>
  <si>
    <t>342951111</t>
  </si>
  <si>
    <t>Stěny dřevěné svislého a šikmého pláště z latí kladených svisle - dřevěný obklad</t>
  </si>
  <si>
    <t>-1871891862</t>
  </si>
  <si>
    <t>3,24*1,6*2</t>
  </si>
  <si>
    <t>10</t>
  </si>
  <si>
    <t>61223268r</t>
  </si>
  <si>
    <t xml:space="preserve">hranolek hoblovaný 30 x 30 x 2000 mm - jehličnaté dřevo, sušené - pohledový (kráceno na délku 1600mm) </t>
  </si>
  <si>
    <t>m</t>
  </si>
  <si>
    <t>258031684</t>
  </si>
  <si>
    <t>64*2,0</t>
  </si>
  <si>
    <t>128*1,1 'Přepočtené koeficientem množství</t>
  </si>
  <si>
    <t>11</t>
  </si>
  <si>
    <t>762083122</t>
  </si>
  <si>
    <t>Práce společné pro tesařské konstrukce  impregnace řeziva máčením proti dřevokaznému hmyzu, houbám a plísním, třída ohrožení 3 a 4 (dřevo v exteriéru)</t>
  </si>
  <si>
    <t>m3</t>
  </si>
  <si>
    <t>-1844170123</t>
  </si>
  <si>
    <t>64*2,0*0,03*0,03</t>
  </si>
  <si>
    <t>12</t>
  </si>
  <si>
    <t>31140307</t>
  </si>
  <si>
    <t>vrut pro dřevěné terasy a fasády drážka hvězdicová speciální zápustná hlava pro zatažení vláken pod hlavu kalený nerez 5x50mm</t>
  </si>
  <si>
    <t>100 kus</t>
  </si>
  <si>
    <t>1808738513</t>
  </si>
  <si>
    <t>64*2*5/100</t>
  </si>
  <si>
    <t>6,4*1,1 'Přepočtené koeficientem množství</t>
  </si>
  <si>
    <t>13</t>
  </si>
  <si>
    <t>998762101</t>
  </si>
  <si>
    <t>Přesun hmot pro konstrukce tesařské  stanovený z hmotnosti přesunovaného materiálu vodorovná dopravní vzdálenost do 50 m v objektech výšky do 6 m</t>
  </si>
  <si>
    <t>-526555071</t>
  </si>
  <si>
    <t>764</t>
  </si>
  <si>
    <t>Konstrukce klempířské</t>
  </si>
  <si>
    <t>14</t>
  </si>
  <si>
    <t>764212662</t>
  </si>
  <si>
    <t>Oplechování střešních prvků z pozinkovaného plechu s povrchovou úpravou okapu okapovým plechem střechy rovné rš 200 mm</t>
  </si>
  <si>
    <t>-991510110</t>
  </si>
  <si>
    <t>764518621</t>
  </si>
  <si>
    <t>Svod z pozinkovaného plechu s upraveným povrchem včetně objímek, kolen a odskoků kruhový, průměru do 90 mm</t>
  </si>
  <si>
    <t>782375569</t>
  </si>
  <si>
    <t>1,85*2</t>
  </si>
  <si>
    <t>998764101</t>
  </si>
  <si>
    <t>Přesun hmot pro konstrukce klempířské stanovený z hmotnosti přesunovaného materiálu vodorovná dopravní vzdálenost do 50 m v objektech výšky do 6 m</t>
  </si>
  <si>
    <t>-391008403</t>
  </si>
  <si>
    <t>767</t>
  </si>
  <si>
    <t>Konstrukce zámečnické</t>
  </si>
  <si>
    <t>17</t>
  </si>
  <si>
    <t>767995117</t>
  </si>
  <si>
    <t>Montáž ostatních atypických zámečnických konstrukcí  hmotnosti přes 250 do 500 kg</t>
  </si>
  <si>
    <t>1810148075</t>
  </si>
  <si>
    <t>1,008*1000 'Přepočtené koeficientem množství</t>
  </si>
  <si>
    <t>18</t>
  </si>
  <si>
    <t>14550174</t>
  </si>
  <si>
    <t>profil ocelový obdélníkový svařovaný 80x40x3mm</t>
  </si>
  <si>
    <t>1772743900</t>
  </si>
  <si>
    <t>((8,64+2*1,44)*6+5,05*3)*5,343/1000</t>
  </si>
  <si>
    <t>0,45*1,1 'Přepočtené koeficientem množství</t>
  </si>
  <si>
    <t>19</t>
  </si>
  <si>
    <t>14550228</t>
  </si>
  <si>
    <t>profil ocelový čtvercový svařovaný 30x30x3mm</t>
  </si>
  <si>
    <t>29615546</t>
  </si>
  <si>
    <t>((2,72+0,16+0,16+0,4)*5+1,57*8)*2*2,434 /1000</t>
  </si>
  <si>
    <t>0,145*1,1 'Přepočtené koeficientem množství</t>
  </si>
  <si>
    <t>20</t>
  </si>
  <si>
    <t>14550124</t>
  </si>
  <si>
    <t>profil ocelový obdélníkový svařovaný 40x20x3mm</t>
  </si>
  <si>
    <t>-826482191</t>
  </si>
  <si>
    <t>2,2*6*2,434/1000</t>
  </si>
  <si>
    <t>0,032*1,1 'Přepočtené koeficientem množství</t>
  </si>
  <si>
    <t>14550150</t>
  </si>
  <si>
    <t>profil ocelový obdélníkový svařovaný 60x30x3mm</t>
  </si>
  <si>
    <t>1955191528</t>
  </si>
  <si>
    <t>(5,52*2+2,78*2)*3,889/1000</t>
  </si>
  <si>
    <t>0,065*1,1 'Přepočtené koeficientem množství</t>
  </si>
  <si>
    <t>22</t>
  </si>
  <si>
    <t>14550254</t>
  </si>
  <si>
    <t>profil ocelový čtvercový svařovaný 60x60x3mm</t>
  </si>
  <si>
    <t>1754797197</t>
  </si>
  <si>
    <t>0,2*4*5,343/1000</t>
  </si>
  <si>
    <t>0,004*1,1 'Přepočtené koeficientem množství</t>
  </si>
  <si>
    <t>23</t>
  </si>
  <si>
    <t>13010508</t>
  </si>
  <si>
    <t>úhelník ocelový nerovnostranný jakost 11 375 60x40x5mm</t>
  </si>
  <si>
    <t>1382425302</t>
  </si>
  <si>
    <t>17,1*2,0/1000</t>
  </si>
  <si>
    <t>0,034*1,1 'Přepočtené koeficientem množství</t>
  </si>
  <si>
    <t>24</t>
  </si>
  <si>
    <t>14550268</t>
  </si>
  <si>
    <t>profil ocelový čtvercový svařovaný 100x100x3mm</t>
  </si>
  <si>
    <t>-1448157971</t>
  </si>
  <si>
    <t>0,264*4*9,220/1000</t>
  </si>
  <si>
    <t>0,01*1,1 'Přepočtené koeficientem množství</t>
  </si>
  <si>
    <t>25</t>
  </si>
  <si>
    <t>13814211</t>
  </si>
  <si>
    <t>plech hladký Pz jakost DX51+Z275 tl 2mm tabule</t>
  </si>
  <si>
    <t>-1618865844</t>
  </si>
  <si>
    <t>(0,95*3,67*2+1,85*1,9*2+1,75)*15,7/1000</t>
  </si>
  <si>
    <t>0,247*1,1 'Přepočtené koeficientem množství</t>
  </si>
  <si>
    <t>26</t>
  </si>
  <si>
    <t>13611220</t>
  </si>
  <si>
    <t>plech ocelový hladký jakost S235JR tl 6mm tabule</t>
  </si>
  <si>
    <t>-1871173503</t>
  </si>
  <si>
    <t>(0,1*0,96*2)*47,1/1000</t>
  </si>
  <si>
    <t>(0,1*0,16*8)*47,1/1000</t>
  </si>
  <si>
    <t>0,06*0,06*36*47,1/1000</t>
  </si>
  <si>
    <t>Součet</t>
  </si>
  <si>
    <t>0,021*1,1 'Přepočtené koeficientem množství</t>
  </si>
  <si>
    <t>27</t>
  </si>
  <si>
    <t>31197008</t>
  </si>
  <si>
    <t>tyč závitová Pz 4.6 M20</t>
  </si>
  <si>
    <t>244040323</t>
  </si>
  <si>
    <t>0,15*36+0,1*4*5*2+0,15*(10+16)</t>
  </si>
  <si>
    <t>13,3*1,1 'Přepočtené koeficientem množství</t>
  </si>
  <si>
    <t>28</t>
  </si>
  <si>
    <t>31120009</t>
  </si>
  <si>
    <t>podložka DIN 125-A ZB D 20mm</t>
  </si>
  <si>
    <t>2062151809</t>
  </si>
  <si>
    <t>(36+40+26)*2*2/100</t>
  </si>
  <si>
    <t>4,08*1,1 'Přepočtené koeficientem množství</t>
  </si>
  <si>
    <t>29</t>
  </si>
  <si>
    <t>31111009</t>
  </si>
  <si>
    <t>matice přesná šestihranná Pz DIN 934-8 M20</t>
  </si>
  <si>
    <t>-599820529</t>
  </si>
  <si>
    <t>(36+40+26)*2/100</t>
  </si>
  <si>
    <t>2,04*1,1 'Přepočtené koeficientem množství</t>
  </si>
  <si>
    <t>30</t>
  </si>
  <si>
    <t>998767101</t>
  </si>
  <si>
    <t>Přesun hmot pro zámečnické konstrukce  stanovený z hmotnosti přesunovaného materiálu vodorovná dopravní vzdálenost do 50 m v objektech výšky do 6 m</t>
  </si>
  <si>
    <t>-1129960337</t>
  </si>
  <si>
    <t>783</t>
  </si>
  <si>
    <t>Dokončovací práce - nátěry</t>
  </si>
  <si>
    <t>31</t>
  </si>
  <si>
    <t>783168101</t>
  </si>
  <si>
    <t>Lazurovací nátěr truhlářských konstrukcí jednonásobný olejový</t>
  </si>
  <si>
    <t>-2124818582</t>
  </si>
  <si>
    <t>64*2,0*0,03*2*2*1,05</t>
  </si>
  <si>
    <t>24592011</t>
  </si>
  <si>
    <t>hmota nátěrová olejová lazurovací transparentní</t>
  </si>
  <si>
    <t>litr</t>
  </si>
  <si>
    <t>-1679756029</t>
  </si>
  <si>
    <t>789</t>
  </si>
  <si>
    <t>Povrchové úpravy ocelových konstrukcí a technologických zařízení</t>
  </si>
  <si>
    <t>33</t>
  </si>
  <si>
    <t>789311111</t>
  </si>
  <si>
    <t>Zhotovení nátěru zařízení  s povrchem nečlenitým jednosložkového základního, tloušťky 100 μm - aplikace stříkáním</t>
  </si>
  <si>
    <t>1186942219</t>
  </si>
  <si>
    <t>((8,64+2*1,44)*6+5,05*3)*(0,08+0,04)*2</t>
  </si>
  <si>
    <t>((2,72+0,16+0,16+0,4)*5+1,57*8)*2*(0,03*2*2)</t>
  </si>
  <si>
    <t>2,2*6*(0,04+0,02)*2</t>
  </si>
  <si>
    <t>(5,52*2+2,78*2)*(0,06+0,03)*2</t>
  </si>
  <si>
    <t>0,2*4*0,06*2*2</t>
  </si>
  <si>
    <t>17,1*2,0*(0,06+0,04)*2</t>
  </si>
  <si>
    <t>0,264*4*0,1*2*2</t>
  </si>
  <si>
    <t>(0,95*3,67*2+1,85*1,9*2+1,75)*2</t>
  </si>
  <si>
    <t>((0,1*0,96*2)+(0,1*0,16*8)+(0,06*0,06*36))*2</t>
  </si>
  <si>
    <t>71,798*1,1 'Přepočtené koeficientem množství</t>
  </si>
  <si>
    <t>34</t>
  </si>
  <si>
    <t>TLR.S21600990012</t>
  </si>
  <si>
    <t>TELKYD S 200 BS   0,6 l - barva jednovrstvá průmyslová antikorozní kovářská</t>
  </si>
  <si>
    <t>1647423371</t>
  </si>
  <si>
    <t>35</t>
  </si>
  <si>
    <t>789311121</t>
  </si>
  <si>
    <t xml:space="preserve">Zhotovení nátěru zařízení  s povrchem nečlenitým jednosložkového krycího (vrchního), tloušťky do 80 μm - aplikace stříkáním
</t>
  </si>
  <si>
    <t>-181511436</t>
  </si>
  <si>
    <t>36</t>
  </si>
  <si>
    <t>TLR.S2130S00017035</t>
  </si>
  <si>
    <t>TELKYD S 200 POLOLESK  RAL 7016 - barva jednovrstvá průmyslová antikorozní pololesklá, tonovatelná dle RAL, ČSN</t>
  </si>
  <si>
    <t>-285194851</t>
  </si>
  <si>
    <t>HZS</t>
  </si>
  <si>
    <t>Hodinové zúčtovací sazby</t>
  </si>
  <si>
    <t>37</t>
  </si>
  <si>
    <t>HZS1291</t>
  </si>
  <si>
    <t>Hodinové zúčtovací sazby profesí HSV  zemní a pomocné práce pomocný stavební dělník</t>
  </si>
  <si>
    <t>hod</t>
  </si>
  <si>
    <t>512</t>
  </si>
  <si>
    <t>50424543</t>
  </si>
  <si>
    <t>38</t>
  </si>
  <si>
    <t>HZS2122</t>
  </si>
  <si>
    <t>Hodinové zúčtovací sazby profesí PSV  provádění stavebních konstrukcí truhlář odborný</t>
  </si>
  <si>
    <t>282150010</t>
  </si>
  <si>
    <t>39</t>
  </si>
  <si>
    <t>HZS3122</t>
  </si>
  <si>
    <t>Hodinové zúčtovací sazby montáží technologických zařízení  při externích montážích montér ocelových konstrukcí odborný</t>
  </si>
  <si>
    <t>-357435367</t>
  </si>
  <si>
    <t>40</t>
  </si>
  <si>
    <t>HZS4232</t>
  </si>
  <si>
    <t>Hodinové zúčtovací sazby ostatních profesí  revizní a kontrolní činnost technik odborný</t>
  </si>
  <si>
    <t>-1723157007</t>
  </si>
  <si>
    <t>8*5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</si>
</sst>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29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33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35</v>
      </c>
      <c r="AO17" s="21"/>
      <c r="AP17" s="21"/>
      <c r="AQ17" s="21"/>
      <c r="AR17" s="19"/>
      <c r="BE17" s="30"/>
      <c r="BS17" s="16" t="s">
        <v>36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33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35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40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41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42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43</v>
      </c>
      <c r="E29" s="46"/>
      <c r="F29" s="31" t="s">
        <v>44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45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46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47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48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50</v>
      </c>
      <c r="U35" s="53"/>
      <c r="V35" s="53"/>
      <c r="W35" s="53"/>
      <c r="X35" s="55" t="s">
        <v>51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52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53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54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55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54</v>
      </c>
      <c r="AI60" s="41"/>
      <c r="AJ60" s="41"/>
      <c r="AK60" s="41"/>
      <c r="AL60" s="41"/>
      <c r="AM60" s="63" t="s">
        <v>55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56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57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54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55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54</v>
      </c>
      <c r="AI75" s="41"/>
      <c r="AJ75" s="41"/>
      <c r="AK75" s="41"/>
      <c r="AL75" s="41"/>
      <c r="AM75" s="63" t="s">
        <v>55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58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2021-08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Stání pro kontejnery KO - MAKOVSKÉHO, PRAHA 17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Makovského ul.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22. 11. 2021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Úřad městské části Praha 17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32</v>
      </c>
      <c r="AJ89" s="39"/>
      <c r="AK89" s="39"/>
      <c r="AL89" s="39"/>
      <c r="AM89" s="79" t="str">
        <f>IF(E17="","",E17)</f>
        <v>DONDESIGN s.r.o.</v>
      </c>
      <c r="AN89" s="70"/>
      <c r="AO89" s="70"/>
      <c r="AP89" s="70"/>
      <c r="AQ89" s="39"/>
      <c r="AR89" s="43"/>
      <c r="AS89" s="80" t="s">
        <v>59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30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37</v>
      </c>
      <c r="AJ90" s="39"/>
      <c r="AK90" s="39"/>
      <c r="AL90" s="39"/>
      <c r="AM90" s="79" t="str">
        <f>IF(E20="","",E20)</f>
        <v>DONDESIGN s.r.o.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60</v>
      </c>
      <c r="D92" s="93"/>
      <c r="E92" s="93"/>
      <c r="F92" s="93"/>
      <c r="G92" s="93"/>
      <c r="H92" s="94"/>
      <c r="I92" s="95" t="s">
        <v>61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62</v>
      </c>
      <c r="AH92" s="93"/>
      <c r="AI92" s="93"/>
      <c r="AJ92" s="93"/>
      <c r="AK92" s="93"/>
      <c r="AL92" s="93"/>
      <c r="AM92" s="93"/>
      <c r="AN92" s="95" t="s">
        <v>63</v>
      </c>
      <c r="AO92" s="93"/>
      <c r="AP92" s="97"/>
      <c r="AQ92" s="98" t="s">
        <v>64</v>
      </c>
      <c r="AR92" s="43"/>
      <c r="AS92" s="99" t="s">
        <v>65</v>
      </c>
      <c r="AT92" s="100" t="s">
        <v>66</v>
      </c>
      <c r="AU92" s="100" t="s">
        <v>67</v>
      </c>
      <c r="AV92" s="100" t="s">
        <v>68</v>
      </c>
      <c r="AW92" s="100" t="s">
        <v>69</v>
      </c>
      <c r="AX92" s="100" t="s">
        <v>70</v>
      </c>
      <c r="AY92" s="100" t="s">
        <v>71</v>
      </c>
      <c r="AZ92" s="100" t="s">
        <v>72</v>
      </c>
      <c r="BA92" s="100" t="s">
        <v>73</v>
      </c>
      <c r="BB92" s="100" t="s">
        <v>74</v>
      </c>
      <c r="BC92" s="100" t="s">
        <v>75</v>
      </c>
      <c r="BD92" s="101" t="s">
        <v>76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77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ROUND(SUM(AG95:AG96),2)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ROUND(SUM(AS95:AS96),2)</f>
        <v>0</v>
      </c>
      <c r="AT94" s="113">
        <f>ROUND(SUM(AV94:AW94),2)</f>
        <v>0</v>
      </c>
      <c r="AU94" s="114">
        <f>ROUND(SUM(AU95:AU96),5)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ROUND(SUM(AZ95:AZ96),2)</f>
        <v>0</v>
      </c>
      <c r="BA94" s="113">
        <f>ROUND(SUM(BA95:BA96),2)</f>
        <v>0</v>
      </c>
      <c r="BB94" s="113">
        <f>ROUND(SUM(BB95:BB96),2)</f>
        <v>0</v>
      </c>
      <c r="BC94" s="113">
        <f>ROUND(SUM(BC95:BC96),2)</f>
        <v>0</v>
      </c>
      <c r="BD94" s="115">
        <f>ROUND(SUM(BD95:BD96),2)</f>
        <v>0</v>
      </c>
      <c r="BE94" s="6"/>
      <c r="BS94" s="116" t="s">
        <v>78</v>
      </c>
      <c r="BT94" s="116" t="s">
        <v>79</v>
      </c>
      <c r="BU94" s="117" t="s">
        <v>80</v>
      </c>
      <c r="BV94" s="116" t="s">
        <v>81</v>
      </c>
      <c r="BW94" s="116" t="s">
        <v>5</v>
      </c>
      <c r="BX94" s="116" t="s">
        <v>82</v>
      </c>
      <c r="CL94" s="116" t="s">
        <v>1</v>
      </c>
    </row>
    <row r="95" spans="1:91" s="7" customFormat="1" ht="24.75" customHeight="1">
      <c r="A95" s="118" t="s">
        <v>83</v>
      </c>
      <c r="B95" s="119"/>
      <c r="C95" s="120"/>
      <c r="D95" s="121" t="s">
        <v>84</v>
      </c>
      <c r="E95" s="121"/>
      <c r="F95" s="121"/>
      <c r="G95" s="121"/>
      <c r="H95" s="121"/>
      <c r="I95" s="122"/>
      <c r="J95" s="121" t="s">
        <v>85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'2021-08-1 - Stání pro kon...'!J30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86</v>
      </c>
      <c r="AR95" s="125"/>
      <c r="AS95" s="126">
        <v>0</v>
      </c>
      <c r="AT95" s="127">
        <f>ROUND(SUM(AV95:AW95),2)</f>
        <v>0</v>
      </c>
      <c r="AU95" s="128">
        <f>'2021-08-1 - Stání pro kon...'!P122</f>
        <v>0</v>
      </c>
      <c r="AV95" s="127">
        <f>'2021-08-1 - Stání pro kon...'!J33</f>
        <v>0</v>
      </c>
      <c r="AW95" s="127">
        <f>'2021-08-1 - Stání pro kon...'!J34</f>
        <v>0</v>
      </c>
      <c r="AX95" s="127">
        <f>'2021-08-1 - Stání pro kon...'!J35</f>
        <v>0</v>
      </c>
      <c r="AY95" s="127">
        <f>'2021-08-1 - Stání pro kon...'!J36</f>
        <v>0</v>
      </c>
      <c r="AZ95" s="127">
        <f>'2021-08-1 - Stání pro kon...'!F33</f>
        <v>0</v>
      </c>
      <c r="BA95" s="127">
        <f>'2021-08-1 - Stání pro kon...'!F34</f>
        <v>0</v>
      </c>
      <c r="BB95" s="127">
        <f>'2021-08-1 - Stání pro kon...'!F35</f>
        <v>0</v>
      </c>
      <c r="BC95" s="127">
        <f>'2021-08-1 - Stání pro kon...'!F36</f>
        <v>0</v>
      </c>
      <c r="BD95" s="129">
        <f>'2021-08-1 - Stání pro kon...'!F37</f>
        <v>0</v>
      </c>
      <c r="BE95" s="7"/>
      <c r="BT95" s="130" t="s">
        <v>87</v>
      </c>
      <c r="BV95" s="130" t="s">
        <v>81</v>
      </c>
      <c r="BW95" s="130" t="s">
        <v>88</v>
      </c>
      <c r="BX95" s="130" t="s">
        <v>5</v>
      </c>
      <c r="CL95" s="130" t="s">
        <v>1</v>
      </c>
      <c r="CM95" s="130" t="s">
        <v>89</v>
      </c>
    </row>
    <row r="96" spans="1:91" s="7" customFormat="1" ht="37.5" customHeight="1">
      <c r="A96" s="118" t="s">
        <v>83</v>
      </c>
      <c r="B96" s="119"/>
      <c r="C96" s="120"/>
      <c r="D96" s="121" t="s">
        <v>90</v>
      </c>
      <c r="E96" s="121"/>
      <c r="F96" s="121"/>
      <c r="G96" s="121"/>
      <c r="H96" s="121"/>
      <c r="I96" s="122"/>
      <c r="J96" s="121" t="s">
        <v>91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'2021-08-2 - Stání pro kon...'!J30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92</v>
      </c>
      <c r="AR96" s="125"/>
      <c r="AS96" s="131">
        <v>0</v>
      </c>
      <c r="AT96" s="132">
        <f>ROUND(SUM(AV96:AW96),2)</f>
        <v>0</v>
      </c>
      <c r="AU96" s="133">
        <f>'2021-08-2 - Stání pro kon...'!P128</f>
        <v>0</v>
      </c>
      <c r="AV96" s="132">
        <f>'2021-08-2 - Stání pro kon...'!J33</f>
        <v>0</v>
      </c>
      <c r="AW96" s="132">
        <f>'2021-08-2 - Stání pro kon...'!J34</f>
        <v>0</v>
      </c>
      <c r="AX96" s="132">
        <f>'2021-08-2 - Stání pro kon...'!J35</f>
        <v>0</v>
      </c>
      <c r="AY96" s="132">
        <f>'2021-08-2 - Stání pro kon...'!J36</f>
        <v>0</v>
      </c>
      <c r="AZ96" s="132">
        <f>'2021-08-2 - Stání pro kon...'!F33</f>
        <v>0</v>
      </c>
      <c r="BA96" s="132">
        <f>'2021-08-2 - Stání pro kon...'!F34</f>
        <v>0</v>
      </c>
      <c r="BB96" s="132">
        <f>'2021-08-2 - Stání pro kon...'!F35</f>
        <v>0</v>
      </c>
      <c r="BC96" s="132">
        <f>'2021-08-2 - Stání pro kon...'!F36</f>
        <v>0</v>
      </c>
      <c r="BD96" s="134">
        <f>'2021-08-2 - Stání pro kon...'!F37</f>
        <v>0</v>
      </c>
      <c r="BE96" s="7"/>
      <c r="BT96" s="130" t="s">
        <v>87</v>
      </c>
      <c r="BV96" s="130" t="s">
        <v>81</v>
      </c>
      <c r="BW96" s="130" t="s">
        <v>93</v>
      </c>
      <c r="BX96" s="130" t="s">
        <v>5</v>
      </c>
      <c r="CL96" s="130" t="s">
        <v>1</v>
      </c>
      <c r="CM96" s="130" t="s">
        <v>89</v>
      </c>
    </row>
    <row r="97" spans="1:57" s="2" customFormat="1" ht="30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s="2" customFormat="1" ht="6.95" customHeight="1">
      <c r="A98" s="3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2021-08-1 - Stání pro kon...'!C2" display="/"/>
    <hyperlink ref="A96" location="'2021-08-2 - Stání pro ko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88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pans="2:46" s="1" customFormat="1" ht="24.95" customHeight="1">
      <c r="B4" s="19"/>
      <c r="D4" s="137" t="s">
        <v>94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Stání pro kontejnery KO - MAKOVSKÉHO, PRAHA 17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96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97</v>
      </c>
      <c r="G12" s="37"/>
      <c r="H12" s="37"/>
      <c r="I12" s="139" t="s">
        <v>22</v>
      </c>
      <c r="J12" s="143" t="str">
        <f>'Rekapitulace stavby'!AN8</f>
        <v>22. 11. 2021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ROUND(J122,2)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ROUND((SUM(BE122:BE133)),2)</f>
        <v>0</v>
      </c>
      <c r="G33" s="37"/>
      <c r="H33" s="37"/>
      <c r="I33" s="154">
        <v>0.21</v>
      </c>
      <c r="J33" s="153">
        <f>ROUND(((SUM(BE122:BE133))*I33),2)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45</v>
      </c>
      <c r="F34" s="153">
        <f>ROUND((SUM(BF122:BF133)),2)</f>
        <v>0</v>
      </c>
      <c r="G34" s="37"/>
      <c r="H34" s="37"/>
      <c r="I34" s="154">
        <v>0.15</v>
      </c>
      <c r="J34" s="153">
        <f>ROUND(((SUM(BF122:BF133))*I34),2)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46</v>
      </c>
      <c r="F35" s="153">
        <f>ROUND((SUM(BG122:BG133)),2)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47</v>
      </c>
      <c r="F36" s="153">
        <f>ROUND((SUM(BH122:BH133)),2)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48</v>
      </c>
      <c r="F37" s="153">
        <f>ROUND((SUM(BI122:BI133)),2)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98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Stání pro kontejnery KO - MAKOVSKÉHO, PRAHA 17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2021-08-1 - Stání pro kontejnery KO - MAKOVSKÉHO, PRAHA 17 - VRN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PRAHA 17</v>
      </c>
      <c r="G89" s="39"/>
      <c r="H89" s="39"/>
      <c r="I89" s="31" t="s">
        <v>22</v>
      </c>
      <c r="J89" s="78" t="str">
        <f>IF(J12="","",J12)</f>
        <v>22. 11. 2021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Úřad městské části Praha 17</v>
      </c>
      <c r="G91" s="39"/>
      <c r="H91" s="39"/>
      <c r="I91" s="31" t="s">
        <v>32</v>
      </c>
      <c r="J91" s="35" t="str">
        <f>E21</f>
        <v>DONDESIGN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DONDESIGN s.r.o.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99</v>
      </c>
      <c r="D94" s="175"/>
      <c r="E94" s="175"/>
      <c r="F94" s="175"/>
      <c r="G94" s="175"/>
      <c r="H94" s="175"/>
      <c r="I94" s="175"/>
      <c r="J94" s="176" t="s">
        <v>100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101</v>
      </c>
      <c r="D96" s="39"/>
      <c r="E96" s="39"/>
      <c r="F96" s="39"/>
      <c r="G96" s="39"/>
      <c r="H96" s="39"/>
      <c r="I96" s="39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102</v>
      </c>
    </row>
    <row r="97" spans="1:31" s="9" customFormat="1" ht="24.95" customHeight="1">
      <c r="A97" s="9"/>
      <c r="B97" s="178"/>
      <c r="C97" s="179"/>
      <c r="D97" s="180" t="s">
        <v>103</v>
      </c>
      <c r="E97" s="181"/>
      <c r="F97" s="181"/>
      <c r="G97" s="181"/>
      <c r="H97" s="181"/>
      <c r="I97" s="181"/>
      <c r="J97" s="182">
        <f>J123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104</v>
      </c>
      <c r="E98" s="187"/>
      <c r="F98" s="187"/>
      <c r="G98" s="187"/>
      <c r="H98" s="187"/>
      <c r="I98" s="187"/>
      <c r="J98" s="188">
        <f>J124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105</v>
      </c>
      <c r="E99" s="187"/>
      <c r="F99" s="187"/>
      <c r="G99" s="187"/>
      <c r="H99" s="187"/>
      <c r="I99" s="187"/>
      <c r="J99" s="188">
        <f>J126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106</v>
      </c>
      <c r="E100" s="187"/>
      <c r="F100" s="187"/>
      <c r="G100" s="187"/>
      <c r="H100" s="187"/>
      <c r="I100" s="187"/>
      <c r="J100" s="188">
        <f>J128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107</v>
      </c>
      <c r="E101" s="187"/>
      <c r="F101" s="187"/>
      <c r="G101" s="187"/>
      <c r="H101" s="187"/>
      <c r="I101" s="187"/>
      <c r="J101" s="188">
        <f>J130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108</v>
      </c>
      <c r="E102" s="187"/>
      <c r="F102" s="187"/>
      <c r="G102" s="187"/>
      <c r="H102" s="187"/>
      <c r="I102" s="187"/>
      <c r="J102" s="188">
        <f>J132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109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73" t="str">
        <f>E7</f>
        <v>Stání pro kontejnery KO - MAKOVSKÉHO, PRAHA 17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95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75" t="str">
        <f>E9</f>
        <v>2021-08-1 - Stání pro kontejnery KO - MAKOVSKÉHO, PRAHA 17 - VRN</v>
      </c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9"/>
      <c r="E116" s="39"/>
      <c r="F116" s="26" t="str">
        <f>F12</f>
        <v>PRAHA 17</v>
      </c>
      <c r="G116" s="39"/>
      <c r="H116" s="39"/>
      <c r="I116" s="31" t="s">
        <v>22</v>
      </c>
      <c r="J116" s="78" t="str">
        <f>IF(J12="","",J12)</f>
        <v>22. 11. 2021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24</v>
      </c>
      <c r="D118" s="39"/>
      <c r="E118" s="39"/>
      <c r="F118" s="26" t="str">
        <f>E15</f>
        <v>Úřad městské části Praha 17</v>
      </c>
      <c r="G118" s="39"/>
      <c r="H118" s="39"/>
      <c r="I118" s="31" t="s">
        <v>32</v>
      </c>
      <c r="J118" s="35" t="str">
        <f>E21</f>
        <v>DONDESIGN s.r.o.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30</v>
      </c>
      <c r="D119" s="39"/>
      <c r="E119" s="39"/>
      <c r="F119" s="26" t="str">
        <f>IF(E18="","",E18)</f>
        <v>Vyplň údaj</v>
      </c>
      <c r="G119" s="39"/>
      <c r="H119" s="39"/>
      <c r="I119" s="31" t="s">
        <v>37</v>
      </c>
      <c r="J119" s="35" t="str">
        <f>E24</f>
        <v>DONDESIGN s.r.o.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1" customFormat="1" ht="29.25" customHeight="1">
      <c r="A121" s="190"/>
      <c r="B121" s="191"/>
      <c r="C121" s="192" t="s">
        <v>110</v>
      </c>
      <c r="D121" s="193" t="s">
        <v>64</v>
      </c>
      <c r="E121" s="193" t="s">
        <v>60</v>
      </c>
      <c r="F121" s="193" t="s">
        <v>61</v>
      </c>
      <c r="G121" s="193" t="s">
        <v>111</v>
      </c>
      <c r="H121" s="193" t="s">
        <v>112</v>
      </c>
      <c r="I121" s="193" t="s">
        <v>113</v>
      </c>
      <c r="J121" s="194" t="s">
        <v>100</v>
      </c>
      <c r="K121" s="195" t="s">
        <v>114</v>
      </c>
      <c r="L121" s="196"/>
      <c r="M121" s="99" t="s">
        <v>1</v>
      </c>
      <c r="N121" s="100" t="s">
        <v>43</v>
      </c>
      <c r="O121" s="100" t="s">
        <v>115</v>
      </c>
      <c r="P121" s="100" t="s">
        <v>116</v>
      </c>
      <c r="Q121" s="100" t="s">
        <v>117</v>
      </c>
      <c r="R121" s="100" t="s">
        <v>118</v>
      </c>
      <c r="S121" s="100" t="s">
        <v>119</v>
      </c>
      <c r="T121" s="101" t="s">
        <v>120</v>
      </c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</row>
    <row r="122" spans="1:63" s="2" customFormat="1" ht="22.8" customHeight="1">
      <c r="A122" s="37"/>
      <c r="B122" s="38"/>
      <c r="C122" s="106" t="s">
        <v>121</v>
      </c>
      <c r="D122" s="39"/>
      <c r="E122" s="39"/>
      <c r="F122" s="39"/>
      <c r="G122" s="39"/>
      <c r="H122" s="39"/>
      <c r="I122" s="39"/>
      <c r="J122" s="197">
        <f>BK122</f>
        <v>0</v>
      </c>
      <c r="K122" s="39"/>
      <c r="L122" s="43"/>
      <c r="M122" s="102"/>
      <c r="N122" s="198"/>
      <c r="O122" s="103"/>
      <c r="P122" s="199">
        <f>P123</f>
        <v>0</v>
      </c>
      <c r="Q122" s="103"/>
      <c r="R122" s="199">
        <f>R123</f>
        <v>0</v>
      </c>
      <c r="S122" s="103"/>
      <c r="T122" s="200">
        <f>T123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78</v>
      </c>
      <c r="AU122" s="16" t="s">
        <v>102</v>
      </c>
      <c r="BK122" s="201">
        <f>BK123</f>
        <v>0</v>
      </c>
    </row>
    <row r="123" spans="1:63" s="12" customFormat="1" ht="25.9" customHeight="1">
      <c r="A123" s="12"/>
      <c r="B123" s="202"/>
      <c r="C123" s="203"/>
      <c r="D123" s="204" t="s">
        <v>78</v>
      </c>
      <c r="E123" s="205" t="s">
        <v>122</v>
      </c>
      <c r="F123" s="205" t="s">
        <v>123</v>
      </c>
      <c r="G123" s="203"/>
      <c r="H123" s="203"/>
      <c r="I123" s="206"/>
      <c r="J123" s="207">
        <f>BK123</f>
        <v>0</v>
      </c>
      <c r="K123" s="203"/>
      <c r="L123" s="208"/>
      <c r="M123" s="209"/>
      <c r="N123" s="210"/>
      <c r="O123" s="210"/>
      <c r="P123" s="211">
        <f>P124+P126+P128+P130+P132</f>
        <v>0</v>
      </c>
      <c r="Q123" s="210"/>
      <c r="R123" s="211">
        <f>R124+R126+R128+R130+R132</f>
        <v>0</v>
      </c>
      <c r="S123" s="210"/>
      <c r="T123" s="212">
        <f>T124+T126+T128+T130+T132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124</v>
      </c>
      <c r="AT123" s="214" t="s">
        <v>78</v>
      </c>
      <c r="AU123" s="214" t="s">
        <v>79</v>
      </c>
      <c r="AY123" s="213" t="s">
        <v>125</v>
      </c>
      <c r="BK123" s="215">
        <f>BK124+BK126+BK128+BK130+BK132</f>
        <v>0</v>
      </c>
    </row>
    <row r="124" spans="1:63" s="12" customFormat="1" ht="22.8" customHeight="1">
      <c r="A124" s="12"/>
      <c r="B124" s="202"/>
      <c r="C124" s="203"/>
      <c r="D124" s="204" t="s">
        <v>78</v>
      </c>
      <c r="E124" s="216" t="s">
        <v>126</v>
      </c>
      <c r="F124" s="216" t="s">
        <v>127</v>
      </c>
      <c r="G124" s="203"/>
      <c r="H124" s="203"/>
      <c r="I124" s="206"/>
      <c r="J124" s="217">
        <f>BK124</f>
        <v>0</v>
      </c>
      <c r="K124" s="203"/>
      <c r="L124" s="208"/>
      <c r="M124" s="209"/>
      <c r="N124" s="210"/>
      <c r="O124" s="210"/>
      <c r="P124" s="211">
        <f>P125</f>
        <v>0</v>
      </c>
      <c r="Q124" s="210"/>
      <c r="R124" s="211">
        <f>R125</f>
        <v>0</v>
      </c>
      <c r="S124" s="210"/>
      <c r="T124" s="212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124</v>
      </c>
      <c r="AT124" s="214" t="s">
        <v>78</v>
      </c>
      <c r="AU124" s="214" t="s">
        <v>87</v>
      </c>
      <c r="AY124" s="213" t="s">
        <v>125</v>
      </c>
      <c r="BK124" s="215">
        <f>BK125</f>
        <v>0</v>
      </c>
    </row>
    <row r="125" spans="1:65" s="2" customFormat="1" ht="14.4" customHeight="1">
      <c r="A125" s="37"/>
      <c r="B125" s="38"/>
      <c r="C125" s="218" t="s">
        <v>87</v>
      </c>
      <c r="D125" s="218" t="s">
        <v>128</v>
      </c>
      <c r="E125" s="219" t="s">
        <v>129</v>
      </c>
      <c r="F125" s="220" t="s">
        <v>130</v>
      </c>
      <c r="G125" s="221" t="s">
        <v>131</v>
      </c>
      <c r="H125" s="222">
        <v>1</v>
      </c>
      <c r="I125" s="223"/>
      <c r="J125" s="224">
        <f>ROUND(I125*H125,2)</f>
        <v>0</v>
      </c>
      <c r="K125" s="225"/>
      <c r="L125" s="43"/>
      <c r="M125" s="226" t="s">
        <v>1</v>
      </c>
      <c r="N125" s="227" t="s">
        <v>44</v>
      </c>
      <c r="O125" s="90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132</v>
      </c>
      <c r="AT125" s="230" t="s">
        <v>128</v>
      </c>
      <c r="AU125" s="230" t="s">
        <v>89</v>
      </c>
      <c r="AY125" s="16" t="s">
        <v>125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87</v>
      </c>
      <c r="BK125" s="231">
        <f>ROUND(I125*H125,2)</f>
        <v>0</v>
      </c>
      <c r="BL125" s="16" t="s">
        <v>132</v>
      </c>
      <c r="BM125" s="230" t="s">
        <v>133</v>
      </c>
    </row>
    <row r="126" spans="1:63" s="12" customFormat="1" ht="22.8" customHeight="1">
      <c r="A126" s="12"/>
      <c r="B126" s="202"/>
      <c r="C126" s="203"/>
      <c r="D126" s="204" t="s">
        <v>78</v>
      </c>
      <c r="E126" s="216" t="s">
        <v>134</v>
      </c>
      <c r="F126" s="216" t="s">
        <v>135</v>
      </c>
      <c r="G126" s="203"/>
      <c r="H126" s="203"/>
      <c r="I126" s="206"/>
      <c r="J126" s="217">
        <f>BK126</f>
        <v>0</v>
      </c>
      <c r="K126" s="203"/>
      <c r="L126" s="208"/>
      <c r="M126" s="209"/>
      <c r="N126" s="210"/>
      <c r="O126" s="210"/>
      <c r="P126" s="211">
        <f>P127</f>
        <v>0</v>
      </c>
      <c r="Q126" s="210"/>
      <c r="R126" s="211">
        <f>R127</f>
        <v>0</v>
      </c>
      <c r="S126" s="210"/>
      <c r="T126" s="212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124</v>
      </c>
      <c r="AT126" s="214" t="s">
        <v>78</v>
      </c>
      <c r="AU126" s="214" t="s">
        <v>87</v>
      </c>
      <c r="AY126" s="213" t="s">
        <v>125</v>
      </c>
      <c r="BK126" s="215">
        <f>BK127</f>
        <v>0</v>
      </c>
    </row>
    <row r="127" spans="1:65" s="2" customFormat="1" ht="14.4" customHeight="1">
      <c r="A127" s="37"/>
      <c r="B127" s="38"/>
      <c r="C127" s="218" t="s">
        <v>89</v>
      </c>
      <c r="D127" s="218" t="s">
        <v>128</v>
      </c>
      <c r="E127" s="219" t="s">
        <v>136</v>
      </c>
      <c r="F127" s="220" t="s">
        <v>135</v>
      </c>
      <c r="G127" s="221" t="s">
        <v>131</v>
      </c>
      <c r="H127" s="222">
        <v>1</v>
      </c>
      <c r="I127" s="223"/>
      <c r="J127" s="224">
        <f>ROUND(I127*H127,2)</f>
        <v>0</v>
      </c>
      <c r="K127" s="225"/>
      <c r="L127" s="43"/>
      <c r="M127" s="226" t="s">
        <v>1</v>
      </c>
      <c r="N127" s="227" t="s">
        <v>44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132</v>
      </c>
      <c r="AT127" s="230" t="s">
        <v>128</v>
      </c>
      <c r="AU127" s="230" t="s">
        <v>89</v>
      </c>
      <c r="AY127" s="16" t="s">
        <v>125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87</v>
      </c>
      <c r="BK127" s="231">
        <f>ROUND(I127*H127,2)</f>
        <v>0</v>
      </c>
      <c r="BL127" s="16" t="s">
        <v>132</v>
      </c>
      <c r="BM127" s="230" t="s">
        <v>137</v>
      </c>
    </row>
    <row r="128" spans="1:63" s="12" customFormat="1" ht="22.8" customHeight="1">
      <c r="A128" s="12"/>
      <c r="B128" s="202"/>
      <c r="C128" s="203"/>
      <c r="D128" s="204" t="s">
        <v>78</v>
      </c>
      <c r="E128" s="216" t="s">
        <v>138</v>
      </c>
      <c r="F128" s="216" t="s">
        <v>139</v>
      </c>
      <c r="G128" s="203"/>
      <c r="H128" s="203"/>
      <c r="I128" s="206"/>
      <c r="J128" s="217">
        <f>BK128</f>
        <v>0</v>
      </c>
      <c r="K128" s="203"/>
      <c r="L128" s="208"/>
      <c r="M128" s="209"/>
      <c r="N128" s="210"/>
      <c r="O128" s="210"/>
      <c r="P128" s="211">
        <f>P129</f>
        <v>0</v>
      </c>
      <c r="Q128" s="210"/>
      <c r="R128" s="211">
        <f>R129</f>
        <v>0</v>
      </c>
      <c r="S128" s="210"/>
      <c r="T128" s="212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3" t="s">
        <v>124</v>
      </c>
      <c r="AT128" s="214" t="s">
        <v>78</v>
      </c>
      <c r="AU128" s="214" t="s">
        <v>87</v>
      </c>
      <c r="AY128" s="213" t="s">
        <v>125</v>
      </c>
      <c r="BK128" s="215">
        <f>BK129</f>
        <v>0</v>
      </c>
    </row>
    <row r="129" spans="1:65" s="2" customFormat="1" ht="14.4" customHeight="1">
      <c r="A129" s="37"/>
      <c r="B129" s="38"/>
      <c r="C129" s="218" t="s">
        <v>140</v>
      </c>
      <c r="D129" s="218" t="s">
        <v>128</v>
      </c>
      <c r="E129" s="219" t="s">
        <v>141</v>
      </c>
      <c r="F129" s="220" t="s">
        <v>139</v>
      </c>
      <c r="G129" s="221" t="s">
        <v>131</v>
      </c>
      <c r="H129" s="222">
        <v>1</v>
      </c>
      <c r="I129" s="223"/>
      <c r="J129" s="224">
        <f>ROUND(I129*H129,2)</f>
        <v>0</v>
      </c>
      <c r="K129" s="225"/>
      <c r="L129" s="43"/>
      <c r="M129" s="226" t="s">
        <v>1</v>
      </c>
      <c r="N129" s="227" t="s">
        <v>44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132</v>
      </c>
      <c r="AT129" s="230" t="s">
        <v>128</v>
      </c>
      <c r="AU129" s="230" t="s">
        <v>89</v>
      </c>
      <c r="AY129" s="16" t="s">
        <v>125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87</v>
      </c>
      <c r="BK129" s="231">
        <f>ROUND(I129*H129,2)</f>
        <v>0</v>
      </c>
      <c r="BL129" s="16" t="s">
        <v>132</v>
      </c>
      <c r="BM129" s="230" t="s">
        <v>142</v>
      </c>
    </row>
    <row r="130" spans="1:63" s="12" customFormat="1" ht="22.8" customHeight="1">
      <c r="A130" s="12"/>
      <c r="B130" s="202"/>
      <c r="C130" s="203"/>
      <c r="D130" s="204" t="s">
        <v>78</v>
      </c>
      <c r="E130" s="216" t="s">
        <v>143</v>
      </c>
      <c r="F130" s="216" t="s">
        <v>144</v>
      </c>
      <c r="G130" s="203"/>
      <c r="H130" s="203"/>
      <c r="I130" s="206"/>
      <c r="J130" s="217">
        <f>BK130</f>
        <v>0</v>
      </c>
      <c r="K130" s="203"/>
      <c r="L130" s="208"/>
      <c r="M130" s="209"/>
      <c r="N130" s="210"/>
      <c r="O130" s="210"/>
      <c r="P130" s="211">
        <f>P131</f>
        <v>0</v>
      </c>
      <c r="Q130" s="210"/>
      <c r="R130" s="211">
        <f>R131</f>
        <v>0</v>
      </c>
      <c r="S130" s="210"/>
      <c r="T130" s="212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124</v>
      </c>
      <c r="AT130" s="214" t="s">
        <v>78</v>
      </c>
      <c r="AU130" s="214" t="s">
        <v>87</v>
      </c>
      <c r="AY130" s="213" t="s">
        <v>125</v>
      </c>
      <c r="BK130" s="215">
        <f>BK131</f>
        <v>0</v>
      </c>
    </row>
    <row r="131" spans="1:65" s="2" customFormat="1" ht="14.4" customHeight="1">
      <c r="A131" s="37"/>
      <c r="B131" s="38"/>
      <c r="C131" s="218" t="s">
        <v>145</v>
      </c>
      <c r="D131" s="218" t="s">
        <v>128</v>
      </c>
      <c r="E131" s="219" t="s">
        <v>146</v>
      </c>
      <c r="F131" s="220" t="s">
        <v>144</v>
      </c>
      <c r="G131" s="221" t="s">
        <v>131</v>
      </c>
      <c r="H131" s="222">
        <v>1</v>
      </c>
      <c r="I131" s="223"/>
      <c r="J131" s="224">
        <f>ROUND(I131*H131,2)</f>
        <v>0</v>
      </c>
      <c r="K131" s="225"/>
      <c r="L131" s="43"/>
      <c r="M131" s="226" t="s">
        <v>1</v>
      </c>
      <c r="N131" s="227" t="s">
        <v>44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132</v>
      </c>
      <c r="AT131" s="230" t="s">
        <v>128</v>
      </c>
      <c r="AU131" s="230" t="s">
        <v>89</v>
      </c>
      <c r="AY131" s="16" t="s">
        <v>125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87</v>
      </c>
      <c r="BK131" s="231">
        <f>ROUND(I131*H131,2)</f>
        <v>0</v>
      </c>
      <c r="BL131" s="16" t="s">
        <v>132</v>
      </c>
      <c r="BM131" s="230" t="s">
        <v>147</v>
      </c>
    </row>
    <row r="132" spans="1:63" s="12" customFormat="1" ht="22.8" customHeight="1">
      <c r="A132" s="12"/>
      <c r="B132" s="202"/>
      <c r="C132" s="203"/>
      <c r="D132" s="204" t="s">
        <v>78</v>
      </c>
      <c r="E132" s="216" t="s">
        <v>148</v>
      </c>
      <c r="F132" s="216" t="s">
        <v>149</v>
      </c>
      <c r="G132" s="203"/>
      <c r="H132" s="203"/>
      <c r="I132" s="206"/>
      <c r="J132" s="217">
        <f>BK132</f>
        <v>0</v>
      </c>
      <c r="K132" s="203"/>
      <c r="L132" s="208"/>
      <c r="M132" s="209"/>
      <c r="N132" s="210"/>
      <c r="O132" s="210"/>
      <c r="P132" s="211">
        <f>P133</f>
        <v>0</v>
      </c>
      <c r="Q132" s="210"/>
      <c r="R132" s="211">
        <f>R133</f>
        <v>0</v>
      </c>
      <c r="S132" s="210"/>
      <c r="T132" s="212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3" t="s">
        <v>124</v>
      </c>
      <c r="AT132" s="214" t="s">
        <v>78</v>
      </c>
      <c r="AU132" s="214" t="s">
        <v>87</v>
      </c>
      <c r="AY132" s="213" t="s">
        <v>125</v>
      </c>
      <c r="BK132" s="215">
        <f>BK133</f>
        <v>0</v>
      </c>
    </row>
    <row r="133" spans="1:65" s="2" customFormat="1" ht="14.4" customHeight="1">
      <c r="A133" s="37"/>
      <c r="B133" s="38"/>
      <c r="C133" s="218" t="s">
        <v>124</v>
      </c>
      <c r="D133" s="218" t="s">
        <v>128</v>
      </c>
      <c r="E133" s="219" t="s">
        <v>150</v>
      </c>
      <c r="F133" s="220" t="s">
        <v>149</v>
      </c>
      <c r="G133" s="221" t="s">
        <v>131</v>
      </c>
      <c r="H133" s="222">
        <v>1</v>
      </c>
      <c r="I133" s="223"/>
      <c r="J133" s="224">
        <f>ROUND(I133*H133,2)</f>
        <v>0</v>
      </c>
      <c r="K133" s="225"/>
      <c r="L133" s="43"/>
      <c r="M133" s="232" t="s">
        <v>1</v>
      </c>
      <c r="N133" s="233" t="s">
        <v>44</v>
      </c>
      <c r="O133" s="234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132</v>
      </c>
      <c r="AT133" s="230" t="s">
        <v>128</v>
      </c>
      <c r="AU133" s="230" t="s">
        <v>89</v>
      </c>
      <c r="AY133" s="16" t="s">
        <v>125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87</v>
      </c>
      <c r="BK133" s="231">
        <f>ROUND(I133*H133,2)</f>
        <v>0</v>
      </c>
      <c r="BL133" s="16" t="s">
        <v>132</v>
      </c>
      <c r="BM133" s="230" t="s">
        <v>151</v>
      </c>
    </row>
    <row r="134" spans="1:31" s="2" customFormat="1" ht="6.95" customHeight="1">
      <c r="A134" s="37"/>
      <c r="B134" s="65"/>
      <c r="C134" s="66"/>
      <c r="D134" s="66"/>
      <c r="E134" s="66"/>
      <c r="F134" s="66"/>
      <c r="G134" s="66"/>
      <c r="H134" s="66"/>
      <c r="I134" s="66"/>
      <c r="J134" s="66"/>
      <c r="K134" s="66"/>
      <c r="L134" s="43"/>
      <c r="M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</sheetData>
  <sheetProtection password="CC35" sheet="1" objects="1" scenarios="1" formatColumns="0" formatRows="0" autoFilter="0"/>
  <autoFilter ref="C121:K133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93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89</v>
      </c>
    </row>
    <row r="4" spans="2:46" s="1" customFormat="1" ht="24.95" customHeight="1">
      <c r="B4" s="19"/>
      <c r="D4" s="137" t="s">
        <v>94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Stání pro kontejnery KO - MAKOVSKÉHO, PRAHA 17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95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152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97</v>
      </c>
      <c r="G12" s="37"/>
      <c r="H12" s="37"/>
      <c r="I12" s="139" t="s">
        <v>22</v>
      </c>
      <c r="J12" s="143" t="str">
        <f>'Rekapitulace stavby'!AN8</f>
        <v>22. 11. 2021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27</v>
      </c>
      <c r="F15" s="37"/>
      <c r="G15" s="37"/>
      <c r="H15" s="37"/>
      <c r="I15" s="139" t="s">
        <v>28</v>
      </c>
      <c r="J15" s="142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30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32</v>
      </c>
      <c r="E20" s="37"/>
      <c r="F20" s="37"/>
      <c r="G20" s="37"/>
      <c r="H20" s="37"/>
      <c r="I20" s="139" t="s">
        <v>25</v>
      </c>
      <c r="J20" s="142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34</v>
      </c>
      <c r="F21" s="37"/>
      <c r="G21" s="37"/>
      <c r="H21" s="37"/>
      <c r="I21" s="139" t="s">
        <v>28</v>
      </c>
      <c r="J21" s="142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37</v>
      </c>
      <c r="E23" s="37"/>
      <c r="F23" s="37"/>
      <c r="G23" s="37"/>
      <c r="H23" s="37"/>
      <c r="I23" s="139" t="s">
        <v>25</v>
      </c>
      <c r="J23" s="142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28</v>
      </c>
      <c r="J24" s="142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39</v>
      </c>
      <c r="E30" s="37"/>
      <c r="F30" s="37"/>
      <c r="G30" s="37"/>
      <c r="H30" s="37"/>
      <c r="I30" s="37"/>
      <c r="J30" s="150">
        <f>ROUND(J128,2)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41</v>
      </c>
      <c r="G32" s="37"/>
      <c r="H32" s="37"/>
      <c r="I32" s="151" t="s">
        <v>40</v>
      </c>
      <c r="J32" s="151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43</v>
      </c>
      <c r="E33" s="139" t="s">
        <v>44</v>
      </c>
      <c r="F33" s="153">
        <f>ROUND((SUM(BE128:BE242)),2)</f>
        <v>0</v>
      </c>
      <c r="G33" s="37"/>
      <c r="H33" s="37"/>
      <c r="I33" s="154">
        <v>0.21</v>
      </c>
      <c r="J33" s="153">
        <f>ROUND(((SUM(BE128:BE242))*I33),2)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45</v>
      </c>
      <c r="F34" s="153">
        <f>ROUND((SUM(BF128:BF242)),2)</f>
        <v>0</v>
      </c>
      <c r="G34" s="37"/>
      <c r="H34" s="37"/>
      <c r="I34" s="154">
        <v>0.15</v>
      </c>
      <c r="J34" s="153">
        <f>ROUND(((SUM(BF128:BF242))*I34),2)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46</v>
      </c>
      <c r="F35" s="153">
        <f>ROUND((SUM(BG128:BG242)),2)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47</v>
      </c>
      <c r="F36" s="153">
        <f>ROUND((SUM(BH128:BH242)),2)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48</v>
      </c>
      <c r="F37" s="153">
        <f>ROUND((SUM(BI128:BI242)),2)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49</v>
      </c>
      <c r="E39" s="157"/>
      <c r="F39" s="157"/>
      <c r="G39" s="158" t="s">
        <v>50</v>
      </c>
      <c r="H39" s="159" t="s">
        <v>51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52</v>
      </c>
      <c r="E50" s="163"/>
      <c r="F50" s="163"/>
      <c r="G50" s="162" t="s">
        <v>53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54</v>
      </c>
      <c r="E61" s="165"/>
      <c r="F61" s="166" t="s">
        <v>55</v>
      </c>
      <c r="G61" s="164" t="s">
        <v>54</v>
      </c>
      <c r="H61" s="165"/>
      <c r="I61" s="165"/>
      <c r="J61" s="167" t="s">
        <v>55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56</v>
      </c>
      <c r="E65" s="168"/>
      <c r="F65" s="168"/>
      <c r="G65" s="162" t="s">
        <v>57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54</v>
      </c>
      <c r="E76" s="165"/>
      <c r="F76" s="166" t="s">
        <v>55</v>
      </c>
      <c r="G76" s="164" t="s">
        <v>54</v>
      </c>
      <c r="H76" s="165"/>
      <c r="I76" s="165"/>
      <c r="J76" s="167" t="s">
        <v>55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98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Stání pro kontejnery KO - MAKOVSKÉHO, PRAHA 17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2021-08-2 - Stání pro kontejnery KO - MAKOVSKÉHO, PRAHA 17 - ZÁMEČNICKÉ K-CE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PRAHA 17</v>
      </c>
      <c r="G89" s="39"/>
      <c r="H89" s="39"/>
      <c r="I89" s="31" t="s">
        <v>22</v>
      </c>
      <c r="J89" s="78" t="str">
        <f>IF(J12="","",J12)</f>
        <v>22. 11. 2021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Úřad městské části Praha 17</v>
      </c>
      <c r="G91" s="39"/>
      <c r="H91" s="39"/>
      <c r="I91" s="31" t="s">
        <v>32</v>
      </c>
      <c r="J91" s="35" t="str">
        <f>E21</f>
        <v>DONDESIGN s.r.o.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DONDESIGN s.r.o.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99</v>
      </c>
      <c r="D94" s="175"/>
      <c r="E94" s="175"/>
      <c r="F94" s="175"/>
      <c r="G94" s="175"/>
      <c r="H94" s="175"/>
      <c r="I94" s="175"/>
      <c r="J94" s="176" t="s">
        <v>100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101</v>
      </c>
      <c r="D96" s="39"/>
      <c r="E96" s="39"/>
      <c r="F96" s="39"/>
      <c r="G96" s="39"/>
      <c r="H96" s="39"/>
      <c r="I96" s="39"/>
      <c r="J96" s="109">
        <f>J128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102</v>
      </c>
    </row>
    <row r="97" spans="1:31" s="9" customFormat="1" ht="24.95" customHeight="1">
      <c r="A97" s="9"/>
      <c r="B97" s="178"/>
      <c r="C97" s="179"/>
      <c r="D97" s="180" t="s">
        <v>153</v>
      </c>
      <c r="E97" s="181"/>
      <c r="F97" s="181"/>
      <c r="G97" s="181"/>
      <c r="H97" s="181"/>
      <c r="I97" s="181"/>
      <c r="J97" s="182">
        <f>J129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154</v>
      </c>
      <c r="E98" s="187"/>
      <c r="F98" s="187"/>
      <c r="G98" s="187"/>
      <c r="H98" s="187"/>
      <c r="I98" s="187"/>
      <c r="J98" s="188">
        <f>J130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155</v>
      </c>
      <c r="E99" s="187"/>
      <c r="F99" s="187"/>
      <c r="G99" s="187"/>
      <c r="H99" s="187"/>
      <c r="I99" s="187"/>
      <c r="J99" s="188">
        <f>J133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8"/>
      <c r="C100" s="179"/>
      <c r="D100" s="180" t="s">
        <v>156</v>
      </c>
      <c r="E100" s="181"/>
      <c r="F100" s="181"/>
      <c r="G100" s="181"/>
      <c r="H100" s="181"/>
      <c r="I100" s="181"/>
      <c r="J100" s="182">
        <f>J135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4"/>
      <c r="C101" s="185"/>
      <c r="D101" s="186" t="s">
        <v>157</v>
      </c>
      <c r="E101" s="187"/>
      <c r="F101" s="187"/>
      <c r="G101" s="187"/>
      <c r="H101" s="187"/>
      <c r="I101" s="187"/>
      <c r="J101" s="188">
        <f>J136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158</v>
      </c>
      <c r="E102" s="187"/>
      <c r="F102" s="187"/>
      <c r="G102" s="187"/>
      <c r="H102" s="187"/>
      <c r="I102" s="187"/>
      <c r="J102" s="188">
        <f>J142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159</v>
      </c>
      <c r="E103" s="187"/>
      <c r="F103" s="187"/>
      <c r="G103" s="187"/>
      <c r="H103" s="187"/>
      <c r="I103" s="187"/>
      <c r="J103" s="188">
        <f>J146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4"/>
      <c r="C104" s="185"/>
      <c r="D104" s="186" t="s">
        <v>160</v>
      </c>
      <c r="E104" s="187"/>
      <c r="F104" s="187"/>
      <c r="G104" s="187"/>
      <c r="H104" s="187"/>
      <c r="I104" s="187"/>
      <c r="J104" s="188">
        <f>J158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4"/>
      <c r="C105" s="185"/>
      <c r="D105" s="186" t="s">
        <v>161</v>
      </c>
      <c r="E105" s="187"/>
      <c r="F105" s="187"/>
      <c r="G105" s="187"/>
      <c r="H105" s="187"/>
      <c r="I105" s="187"/>
      <c r="J105" s="188">
        <f>J163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4"/>
      <c r="C106" s="185"/>
      <c r="D106" s="186" t="s">
        <v>162</v>
      </c>
      <c r="E106" s="187"/>
      <c r="F106" s="187"/>
      <c r="G106" s="187"/>
      <c r="H106" s="187"/>
      <c r="I106" s="187"/>
      <c r="J106" s="188">
        <f>J206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4"/>
      <c r="C107" s="185"/>
      <c r="D107" s="186" t="s">
        <v>163</v>
      </c>
      <c r="E107" s="187"/>
      <c r="F107" s="187"/>
      <c r="G107" s="187"/>
      <c r="H107" s="187"/>
      <c r="I107" s="187"/>
      <c r="J107" s="188">
        <f>J210</f>
        <v>0</v>
      </c>
      <c r="K107" s="185"/>
      <c r="L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78"/>
      <c r="C108" s="179"/>
      <c r="D108" s="180" t="s">
        <v>164</v>
      </c>
      <c r="E108" s="181"/>
      <c r="F108" s="181"/>
      <c r="G108" s="181"/>
      <c r="H108" s="181"/>
      <c r="I108" s="181"/>
      <c r="J108" s="182">
        <f>J237</f>
        <v>0</v>
      </c>
      <c r="K108" s="179"/>
      <c r="L108" s="183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68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109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73" t="str">
        <f>E7</f>
        <v>Stání pro kontejnery KO - MAKOVSKÉHO, PRAHA 17</v>
      </c>
      <c r="F118" s="31"/>
      <c r="G118" s="31"/>
      <c r="H118" s="31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95</v>
      </c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75" t="str">
        <f>E9</f>
        <v>2021-08-2 - Stání pro kontejnery KO - MAKOVSKÉHO, PRAHA 17 - ZÁMEČNICKÉ K-CE</v>
      </c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20</v>
      </c>
      <c r="D122" s="39"/>
      <c r="E122" s="39"/>
      <c r="F122" s="26" t="str">
        <f>F12</f>
        <v>PRAHA 17</v>
      </c>
      <c r="G122" s="39"/>
      <c r="H122" s="39"/>
      <c r="I122" s="31" t="s">
        <v>22</v>
      </c>
      <c r="J122" s="78" t="str">
        <f>IF(J12="","",J12)</f>
        <v>22. 11. 2021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24</v>
      </c>
      <c r="D124" s="39"/>
      <c r="E124" s="39"/>
      <c r="F124" s="26" t="str">
        <f>E15</f>
        <v>Úřad městské části Praha 17</v>
      </c>
      <c r="G124" s="39"/>
      <c r="H124" s="39"/>
      <c r="I124" s="31" t="s">
        <v>32</v>
      </c>
      <c r="J124" s="35" t="str">
        <f>E21</f>
        <v>DONDESIGN s.r.o.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1" t="s">
        <v>30</v>
      </c>
      <c r="D125" s="39"/>
      <c r="E125" s="39"/>
      <c r="F125" s="26" t="str">
        <f>IF(E18="","",E18)</f>
        <v>Vyplň údaj</v>
      </c>
      <c r="G125" s="39"/>
      <c r="H125" s="39"/>
      <c r="I125" s="31" t="s">
        <v>37</v>
      </c>
      <c r="J125" s="35" t="str">
        <f>E24</f>
        <v>DONDESIGN s.r.o.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0.3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11" customFormat="1" ht="29.25" customHeight="1">
      <c r="A127" s="190"/>
      <c r="B127" s="191"/>
      <c r="C127" s="192" t="s">
        <v>110</v>
      </c>
      <c r="D127" s="193" t="s">
        <v>64</v>
      </c>
      <c r="E127" s="193" t="s">
        <v>60</v>
      </c>
      <c r="F127" s="193" t="s">
        <v>61</v>
      </c>
      <c r="G127" s="193" t="s">
        <v>111</v>
      </c>
      <c r="H127" s="193" t="s">
        <v>112</v>
      </c>
      <c r="I127" s="193" t="s">
        <v>113</v>
      </c>
      <c r="J127" s="194" t="s">
        <v>100</v>
      </c>
      <c r="K127" s="195" t="s">
        <v>114</v>
      </c>
      <c r="L127" s="196"/>
      <c r="M127" s="99" t="s">
        <v>1</v>
      </c>
      <c r="N127" s="100" t="s">
        <v>43</v>
      </c>
      <c r="O127" s="100" t="s">
        <v>115</v>
      </c>
      <c r="P127" s="100" t="s">
        <v>116</v>
      </c>
      <c r="Q127" s="100" t="s">
        <v>117</v>
      </c>
      <c r="R127" s="100" t="s">
        <v>118</v>
      </c>
      <c r="S127" s="100" t="s">
        <v>119</v>
      </c>
      <c r="T127" s="101" t="s">
        <v>120</v>
      </c>
      <c r="U127" s="190"/>
      <c r="V127" s="190"/>
      <c r="W127" s="190"/>
      <c r="X127" s="190"/>
      <c r="Y127" s="190"/>
      <c r="Z127" s="190"/>
      <c r="AA127" s="190"/>
      <c r="AB127" s="190"/>
      <c r="AC127" s="190"/>
      <c r="AD127" s="190"/>
      <c r="AE127" s="190"/>
    </row>
    <row r="128" spans="1:63" s="2" customFormat="1" ht="22.8" customHeight="1">
      <c r="A128" s="37"/>
      <c r="B128" s="38"/>
      <c r="C128" s="106" t="s">
        <v>121</v>
      </c>
      <c r="D128" s="39"/>
      <c r="E128" s="39"/>
      <c r="F128" s="39"/>
      <c r="G128" s="39"/>
      <c r="H128" s="39"/>
      <c r="I128" s="39"/>
      <c r="J128" s="197">
        <f>BK128</f>
        <v>0</v>
      </c>
      <c r="K128" s="39"/>
      <c r="L128" s="43"/>
      <c r="M128" s="102"/>
      <c r="N128" s="198"/>
      <c r="O128" s="103"/>
      <c r="P128" s="199">
        <f>P129+P135+P237</f>
        <v>0</v>
      </c>
      <c r="Q128" s="103"/>
      <c r="R128" s="199">
        <f>R129+R135+R237</f>
        <v>1.93994387</v>
      </c>
      <c r="S128" s="103"/>
      <c r="T128" s="200">
        <f>T129+T135+T237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78</v>
      </c>
      <c r="AU128" s="16" t="s">
        <v>102</v>
      </c>
      <c r="BK128" s="201">
        <f>BK129+BK135+BK237</f>
        <v>0</v>
      </c>
    </row>
    <row r="129" spans="1:63" s="12" customFormat="1" ht="25.9" customHeight="1">
      <c r="A129" s="12"/>
      <c r="B129" s="202"/>
      <c r="C129" s="203"/>
      <c r="D129" s="204" t="s">
        <v>78</v>
      </c>
      <c r="E129" s="205" t="s">
        <v>165</v>
      </c>
      <c r="F129" s="205" t="s">
        <v>166</v>
      </c>
      <c r="G129" s="203"/>
      <c r="H129" s="203"/>
      <c r="I129" s="206"/>
      <c r="J129" s="207">
        <f>BK129</f>
        <v>0</v>
      </c>
      <c r="K129" s="203"/>
      <c r="L129" s="208"/>
      <c r="M129" s="209"/>
      <c r="N129" s="210"/>
      <c r="O129" s="210"/>
      <c r="P129" s="211">
        <f>P130+P133</f>
        <v>0</v>
      </c>
      <c r="Q129" s="210"/>
      <c r="R129" s="211">
        <f>R130+R133</f>
        <v>0.10303999999999999</v>
      </c>
      <c r="S129" s="210"/>
      <c r="T129" s="212">
        <f>T130+T133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87</v>
      </c>
      <c r="AT129" s="214" t="s">
        <v>78</v>
      </c>
      <c r="AU129" s="214" t="s">
        <v>79</v>
      </c>
      <c r="AY129" s="213" t="s">
        <v>125</v>
      </c>
      <c r="BK129" s="215">
        <f>BK130+BK133</f>
        <v>0</v>
      </c>
    </row>
    <row r="130" spans="1:63" s="12" customFormat="1" ht="22.8" customHeight="1">
      <c r="A130" s="12"/>
      <c r="B130" s="202"/>
      <c r="C130" s="203"/>
      <c r="D130" s="204" t="s">
        <v>78</v>
      </c>
      <c r="E130" s="216" t="s">
        <v>167</v>
      </c>
      <c r="F130" s="216" t="s">
        <v>168</v>
      </c>
      <c r="G130" s="203"/>
      <c r="H130" s="203"/>
      <c r="I130" s="206"/>
      <c r="J130" s="217">
        <f>BK130</f>
        <v>0</v>
      </c>
      <c r="K130" s="203"/>
      <c r="L130" s="208"/>
      <c r="M130" s="209"/>
      <c r="N130" s="210"/>
      <c r="O130" s="210"/>
      <c r="P130" s="211">
        <f>SUM(P131:P132)</f>
        <v>0</v>
      </c>
      <c r="Q130" s="210"/>
      <c r="R130" s="211">
        <f>SUM(R131:R132)</f>
        <v>0.10303999999999999</v>
      </c>
      <c r="S130" s="210"/>
      <c r="T130" s="212">
        <f>SUM(T131:T132)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87</v>
      </c>
      <c r="AT130" s="214" t="s">
        <v>78</v>
      </c>
      <c r="AU130" s="214" t="s">
        <v>87</v>
      </c>
      <c r="AY130" s="213" t="s">
        <v>125</v>
      </c>
      <c r="BK130" s="215">
        <f>SUM(BK131:BK132)</f>
        <v>0</v>
      </c>
    </row>
    <row r="131" spans="1:65" s="2" customFormat="1" ht="14.4" customHeight="1">
      <c r="A131" s="37"/>
      <c r="B131" s="38"/>
      <c r="C131" s="218" t="s">
        <v>87</v>
      </c>
      <c r="D131" s="218" t="s">
        <v>128</v>
      </c>
      <c r="E131" s="219" t="s">
        <v>169</v>
      </c>
      <c r="F131" s="220" t="s">
        <v>170</v>
      </c>
      <c r="G131" s="221" t="s">
        <v>171</v>
      </c>
      <c r="H131" s="222">
        <v>736</v>
      </c>
      <c r="I131" s="223"/>
      <c r="J131" s="224">
        <f>ROUND(I131*H131,2)</f>
        <v>0</v>
      </c>
      <c r="K131" s="225"/>
      <c r="L131" s="43"/>
      <c r="M131" s="226" t="s">
        <v>1</v>
      </c>
      <c r="N131" s="227" t="s">
        <v>44</v>
      </c>
      <c r="O131" s="90"/>
      <c r="P131" s="228">
        <f>O131*H131</f>
        <v>0</v>
      </c>
      <c r="Q131" s="228">
        <v>0.00014</v>
      </c>
      <c r="R131" s="228">
        <f>Q131*H131</f>
        <v>0.10303999999999999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145</v>
      </c>
      <c r="AT131" s="230" t="s">
        <v>128</v>
      </c>
      <c r="AU131" s="230" t="s">
        <v>89</v>
      </c>
      <c r="AY131" s="16" t="s">
        <v>125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87</v>
      </c>
      <c r="BK131" s="231">
        <f>ROUND(I131*H131,2)</f>
        <v>0</v>
      </c>
      <c r="BL131" s="16" t="s">
        <v>145</v>
      </c>
      <c r="BM131" s="230" t="s">
        <v>172</v>
      </c>
    </row>
    <row r="132" spans="1:51" s="13" customFormat="1" ht="12">
      <c r="A132" s="13"/>
      <c r="B132" s="237"/>
      <c r="C132" s="238"/>
      <c r="D132" s="239" t="s">
        <v>173</v>
      </c>
      <c r="E132" s="240" t="s">
        <v>1</v>
      </c>
      <c r="F132" s="241" t="s">
        <v>174</v>
      </c>
      <c r="G132" s="238"/>
      <c r="H132" s="242">
        <v>736</v>
      </c>
      <c r="I132" s="243"/>
      <c r="J132" s="238"/>
      <c r="K132" s="238"/>
      <c r="L132" s="244"/>
      <c r="M132" s="245"/>
      <c r="N132" s="246"/>
      <c r="O132" s="246"/>
      <c r="P132" s="246"/>
      <c r="Q132" s="246"/>
      <c r="R132" s="246"/>
      <c r="S132" s="246"/>
      <c r="T132" s="24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8" t="s">
        <v>173</v>
      </c>
      <c r="AU132" s="248" t="s">
        <v>89</v>
      </c>
      <c r="AV132" s="13" t="s">
        <v>89</v>
      </c>
      <c r="AW132" s="13" t="s">
        <v>36</v>
      </c>
      <c r="AX132" s="13" t="s">
        <v>87</v>
      </c>
      <c r="AY132" s="248" t="s">
        <v>125</v>
      </c>
    </row>
    <row r="133" spans="1:63" s="12" customFormat="1" ht="22.8" customHeight="1">
      <c r="A133" s="12"/>
      <c r="B133" s="202"/>
      <c r="C133" s="203"/>
      <c r="D133" s="204" t="s">
        <v>78</v>
      </c>
      <c r="E133" s="216" t="s">
        <v>175</v>
      </c>
      <c r="F133" s="216" t="s">
        <v>176</v>
      </c>
      <c r="G133" s="203"/>
      <c r="H133" s="203"/>
      <c r="I133" s="206"/>
      <c r="J133" s="217">
        <f>BK133</f>
        <v>0</v>
      </c>
      <c r="K133" s="203"/>
      <c r="L133" s="208"/>
      <c r="M133" s="209"/>
      <c r="N133" s="210"/>
      <c r="O133" s="210"/>
      <c r="P133" s="211">
        <f>P134</f>
        <v>0</v>
      </c>
      <c r="Q133" s="210"/>
      <c r="R133" s="211">
        <f>R134</f>
        <v>0</v>
      </c>
      <c r="S133" s="210"/>
      <c r="T133" s="212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3" t="s">
        <v>87</v>
      </c>
      <c r="AT133" s="214" t="s">
        <v>78</v>
      </c>
      <c r="AU133" s="214" t="s">
        <v>87</v>
      </c>
      <c r="AY133" s="213" t="s">
        <v>125</v>
      </c>
      <c r="BK133" s="215">
        <f>BK134</f>
        <v>0</v>
      </c>
    </row>
    <row r="134" spans="1:65" s="2" customFormat="1" ht="24.15" customHeight="1">
      <c r="A134" s="37"/>
      <c r="B134" s="38"/>
      <c r="C134" s="218" t="s">
        <v>89</v>
      </c>
      <c r="D134" s="218" t="s">
        <v>128</v>
      </c>
      <c r="E134" s="219" t="s">
        <v>177</v>
      </c>
      <c r="F134" s="220" t="s">
        <v>178</v>
      </c>
      <c r="G134" s="221" t="s">
        <v>179</v>
      </c>
      <c r="H134" s="222">
        <v>0.74</v>
      </c>
      <c r="I134" s="223"/>
      <c r="J134" s="224">
        <f>ROUND(I134*H134,2)</f>
        <v>0</v>
      </c>
      <c r="K134" s="225"/>
      <c r="L134" s="43"/>
      <c r="M134" s="226" t="s">
        <v>1</v>
      </c>
      <c r="N134" s="227" t="s">
        <v>44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145</v>
      </c>
      <c r="AT134" s="230" t="s">
        <v>128</v>
      </c>
      <c r="AU134" s="230" t="s">
        <v>89</v>
      </c>
      <c r="AY134" s="16" t="s">
        <v>125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87</v>
      </c>
      <c r="BK134" s="231">
        <f>ROUND(I134*H134,2)</f>
        <v>0</v>
      </c>
      <c r="BL134" s="16" t="s">
        <v>145</v>
      </c>
      <c r="BM134" s="230" t="s">
        <v>180</v>
      </c>
    </row>
    <row r="135" spans="1:63" s="12" customFormat="1" ht="25.9" customHeight="1">
      <c r="A135" s="12"/>
      <c r="B135" s="202"/>
      <c r="C135" s="203"/>
      <c r="D135" s="204" t="s">
        <v>78</v>
      </c>
      <c r="E135" s="205" t="s">
        <v>181</v>
      </c>
      <c r="F135" s="205" t="s">
        <v>182</v>
      </c>
      <c r="G135" s="203"/>
      <c r="H135" s="203"/>
      <c r="I135" s="206"/>
      <c r="J135" s="207">
        <f>BK135</f>
        <v>0</v>
      </c>
      <c r="K135" s="203"/>
      <c r="L135" s="208"/>
      <c r="M135" s="209"/>
      <c r="N135" s="210"/>
      <c r="O135" s="210"/>
      <c r="P135" s="211">
        <f>P136+P142+P146+P158+P163+P206+P210</f>
        <v>0</v>
      </c>
      <c r="Q135" s="210"/>
      <c r="R135" s="211">
        <f>R136+R142+R146+R158+R163+R206+R210</f>
        <v>1.83690387</v>
      </c>
      <c r="S135" s="210"/>
      <c r="T135" s="212">
        <f>T136+T142+T146+T158+T163+T206+T210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3" t="s">
        <v>89</v>
      </c>
      <c r="AT135" s="214" t="s">
        <v>78</v>
      </c>
      <c r="AU135" s="214" t="s">
        <v>79</v>
      </c>
      <c r="AY135" s="213" t="s">
        <v>125</v>
      </c>
      <c r="BK135" s="215">
        <f>BK136+BK142+BK146+BK158+BK163+BK206+BK210</f>
        <v>0</v>
      </c>
    </row>
    <row r="136" spans="1:63" s="12" customFormat="1" ht="22.8" customHeight="1">
      <c r="A136" s="12"/>
      <c r="B136" s="202"/>
      <c r="C136" s="203"/>
      <c r="D136" s="204" t="s">
        <v>78</v>
      </c>
      <c r="E136" s="216" t="s">
        <v>183</v>
      </c>
      <c r="F136" s="216" t="s">
        <v>184</v>
      </c>
      <c r="G136" s="203"/>
      <c r="H136" s="203"/>
      <c r="I136" s="206"/>
      <c r="J136" s="217">
        <f>BK136</f>
        <v>0</v>
      </c>
      <c r="K136" s="203"/>
      <c r="L136" s="208"/>
      <c r="M136" s="209"/>
      <c r="N136" s="210"/>
      <c r="O136" s="210"/>
      <c r="P136" s="211">
        <f>SUM(P137:P141)</f>
        <v>0</v>
      </c>
      <c r="Q136" s="210"/>
      <c r="R136" s="211">
        <f>SUM(R137:R141)</f>
        <v>0.05663216</v>
      </c>
      <c r="S136" s="210"/>
      <c r="T136" s="212">
        <f>SUM(T137:T141)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3" t="s">
        <v>89</v>
      </c>
      <c r="AT136" s="214" t="s">
        <v>78</v>
      </c>
      <c r="AU136" s="214" t="s">
        <v>87</v>
      </c>
      <c r="AY136" s="213" t="s">
        <v>125</v>
      </c>
      <c r="BK136" s="215">
        <f>SUM(BK137:BK141)</f>
        <v>0</v>
      </c>
    </row>
    <row r="137" spans="1:65" s="2" customFormat="1" ht="14.4" customHeight="1">
      <c r="A137" s="37"/>
      <c r="B137" s="38"/>
      <c r="C137" s="218" t="s">
        <v>140</v>
      </c>
      <c r="D137" s="218" t="s">
        <v>128</v>
      </c>
      <c r="E137" s="219" t="s">
        <v>185</v>
      </c>
      <c r="F137" s="220" t="s">
        <v>186</v>
      </c>
      <c r="G137" s="221" t="s">
        <v>187</v>
      </c>
      <c r="H137" s="222">
        <v>15.753</v>
      </c>
      <c r="I137" s="223"/>
      <c r="J137" s="224">
        <f>ROUND(I137*H137,2)</f>
        <v>0</v>
      </c>
      <c r="K137" s="225"/>
      <c r="L137" s="43"/>
      <c r="M137" s="226" t="s">
        <v>1</v>
      </c>
      <c r="N137" s="227" t="s">
        <v>44</v>
      </c>
      <c r="O137" s="90"/>
      <c r="P137" s="228">
        <f>O137*H137</f>
        <v>0</v>
      </c>
      <c r="Q137" s="228">
        <v>0.00072</v>
      </c>
      <c r="R137" s="228">
        <f>Q137*H137</f>
        <v>0.01134216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188</v>
      </c>
      <c r="AT137" s="230" t="s">
        <v>128</v>
      </c>
      <c r="AU137" s="230" t="s">
        <v>89</v>
      </c>
      <c r="AY137" s="16" t="s">
        <v>125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87</v>
      </c>
      <c r="BK137" s="231">
        <f>ROUND(I137*H137,2)</f>
        <v>0</v>
      </c>
      <c r="BL137" s="16" t="s">
        <v>188</v>
      </c>
      <c r="BM137" s="230" t="s">
        <v>189</v>
      </c>
    </row>
    <row r="138" spans="1:51" s="13" customFormat="1" ht="12">
      <c r="A138" s="13"/>
      <c r="B138" s="237"/>
      <c r="C138" s="238"/>
      <c r="D138" s="239" t="s">
        <v>173</v>
      </c>
      <c r="E138" s="240" t="s">
        <v>1</v>
      </c>
      <c r="F138" s="241" t="s">
        <v>190</v>
      </c>
      <c r="G138" s="238"/>
      <c r="H138" s="242">
        <v>15.753</v>
      </c>
      <c r="I138" s="243"/>
      <c r="J138" s="238"/>
      <c r="K138" s="238"/>
      <c r="L138" s="244"/>
      <c r="M138" s="245"/>
      <c r="N138" s="246"/>
      <c r="O138" s="246"/>
      <c r="P138" s="246"/>
      <c r="Q138" s="246"/>
      <c r="R138" s="246"/>
      <c r="S138" s="246"/>
      <c r="T138" s="24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8" t="s">
        <v>173</v>
      </c>
      <c r="AU138" s="248" t="s">
        <v>89</v>
      </c>
      <c r="AV138" s="13" t="s">
        <v>89</v>
      </c>
      <c r="AW138" s="13" t="s">
        <v>36</v>
      </c>
      <c r="AX138" s="13" t="s">
        <v>87</v>
      </c>
      <c r="AY138" s="248" t="s">
        <v>125</v>
      </c>
    </row>
    <row r="139" spans="1:65" s="2" customFormat="1" ht="14.4" customHeight="1">
      <c r="A139" s="37"/>
      <c r="B139" s="38"/>
      <c r="C139" s="249" t="s">
        <v>145</v>
      </c>
      <c r="D139" s="249" t="s">
        <v>191</v>
      </c>
      <c r="E139" s="250" t="s">
        <v>192</v>
      </c>
      <c r="F139" s="251" t="s">
        <v>193</v>
      </c>
      <c r="G139" s="252" t="s">
        <v>187</v>
      </c>
      <c r="H139" s="253">
        <v>18.116</v>
      </c>
      <c r="I139" s="254"/>
      <c r="J139" s="255">
        <f>ROUND(I139*H139,2)</f>
        <v>0</v>
      </c>
      <c r="K139" s="256"/>
      <c r="L139" s="257"/>
      <c r="M139" s="258" t="s">
        <v>1</v>
      </c>
      <c r="N139" s="259" t="s">
        <v>44</v>
      </c>
      <c r="O139" s="90"/>
      <c r="P139" s="228">
        <f>O139*H139</f>
        <v>0</v>
      </c>
      <c r="Q139" s="228">
        <v>0.0025</v>
      </c>
      <c r="R139" s="228">
        <f>Q139*H139</f>
        <v>0.04529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194</v>
      </c>
      <c r="AT139" s="230" t="s">
        <v>191</v>
      </c>
      <c r="AU139" s="230" t="s">
        <v>89</v>
      </c>
      <c r="AY139" s="16" t="s">
        <v>125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87</v>
      </c>
      <c r="BK139" s="231">
        <f>ROUND(I139*H139,2)</f>
        <v>0</v>
      </c>
      <c r="BL139" s="16" t="s">
        <v>188</v>
      </c>
      <c r="BM139" s="230" t="s">
        <v>195</v>
      </c>
    </row>
    <row r="140" spans="1:51" s="13" customFormat="1" ht="12">
      <c r="A140" s="13"/>
      <c r="B140" s="237"/>
      <c r="C140" s="238"/>
      <c r="D140" s="239" t="s">
        <v>173</v>
      </c>
      <c r="E140" s="238"/>
      <c r="F140" s="241" t="s">
        <v>196</v>
      </c>
      <c r="G140" s="238"/>
      <c r="H140" s="242">
        <v>18.116</v>
      </c>
      <c r="I140" s="243"/>
      <c r="J140" s="238"/>
      <c r="K140" s="238"/>
      <c r="L140" s="244"/>
      <c r="M140" s="245"/>
      <c r="N140" s="246"/>
      <c r="O140" s="246"/>
      <c r="P140" s="246"/>
      <c r="Q140" s="246"/>
      <c r="R140" s="246"/>
      <c r="S140" s="246"/>
      <c r="T140" s="24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8" t="s">
        <v>173</v>
      </c>
      <c r="AU140" s="248" t="s">
        <v>89</v>
      </c>
      <c r="AV140" s="13" t="s">
        <v>89</v>
      </c>
      <c r="AW140" s="13" t="s">
        <v>4</v>
      </c>
      <c r="AX140" s="13" t="s">
        <v>87</v>
      </c>
      <c r="AY140" s="248" t="s">
        <v>125</v>
      </c>
    </row>
    <row r="141" spans="1:65" s="2" customFormat="1" ht="24.15" customHeight="1">
      <c r="A141" s="37"/>
      <c r="B141" s="38"/>
      <c r="C141" s="218" t="s">
        <v>124</v>
      </c>
      <c r="D141" s="218" t="s">
        <v>128</v>
      </c>
      <c r="E141" s="219" t="s">
        <v>197</v>
      </c>
      <c r="F141" s="220" t="s">
        <v>198</v>
      </c>
      <c r="G141" s="221" t="s">
        <v>179</v>
      </c>
      <c r="H141" s="222">
        <v>0.057</v>
      </c>
      <c r="I141" s="223"/>
      <c r="J141" s="224">
        <f>ROUND(I141*H141,2)</f>
        <v>0</v>
      </c>
      <c r="K141" s="225"/>
      <c r="L141" s="43"/>
      <c r="M141" s="226" t="s">
        <v>1</v>
      </c>
      <c r="N141" s="227" t="s">
        <v>44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188</v>
      </c>
      <c r="AT141" s="230" t="s">
        <v>128</v>
      </c>
      <c r="AU141" s="230" t="s">
        <v>89</v>
      </c>
      <c r="AY141" s="16" t="s">
        <v>125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87</v>
      </c>
      <c r="BK141" s="231">
        <f>ROUND(I141*H141,2)</f>
        <v>0</v>
      </c>
      <c r="BL141" s="16" t="s">
        <v>188</v>
      </c>
      <c r="BM141" s="230" t="s">
        <v>199</v>
      </c>
    </row>
    <row r="142" spans="1:63" s="12" customFormat="1" ht="22.8" customHeight="1">
      <c r="A142" s="12"/>
      <c r="B142" s="202"/>
      <c r="C142" s="203"/>
      <c r="D142" s="204" t="s">
        <v>78</v>
      </c>
      <c r="E142" s="216" t="s">
        <v>200</v>
      </c>
      <c r="F142" s="216" t="s">
        <v>201</v>
      </c>
      <c r="G142" s="203"/>
      <c r="H142" s="203"/>
      <c r="I142" s="206"/>
      <c r="J142" s="217">
        <f>BK142</f>
        <v>0</v>
      </c>
      <c r="K142" s="203"/>
      <c r="L142" s="208"/>
      <c r="M142" s="209"/>
      <c r="N142" s="210"/>
      <c r="O142" s="210"/>
      <c r="P142" s="211">
        <f>SUM(P143:P145)</f>
        <v>0</v>
      </c>
      <c r="Q142" s="210"/>
      <c r="R142" s="211">
        <f>SUM(R143:R145)</f>
        <v>0.00818</v>
      </c>
      <c r="S142" s="210"/>
      <c r="T142" s="212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3" t="s">
        <v>89</v>
      </c>
      <c r="AT142" s="214" t="s">
        <v>78</v>
      </c>
      <c r="AU142" s="214" t="s">
        <v>87</v>
      </c>
      <c r="AY142" s="213" t="s">
        <v>125</v>
      </c>
      <c r="BK142" s="215">
        <f>SUM(BK143:BK145)</f>
        <v>0</v>
      </c>
    </row>
    <row r="143" spans="1:65" s="2" customFormat="1" ht="14.4" customHeight="1">
      <c r="A143" s="37"/>
      <c r="B143" s="38"/>
      <c r="C143" s="218" t="s">
        <v>167</v>
      </c>
      <c r="D143" s="218" t="s">
        <v>128</v>
      </c>
      <c r="E143" s="219" t="s">
        <v>202</v>
      </c>
      <c r="F143" s="220" t="s">
        <v>203</v>
      </c>
      <c r="G143" s="221" t="s">
        <v>204</v>
      </c>
      <c r="H143" s="222">
        <v>2</v>
      </c>
      <c r="I143" s="223"/>
      <c r="J143" s="224">
        <f>ROUND(I143*H143,2)</f>
        <v>0</v>
      </c>
      <c r="K143" s="225"/>
      <c r="L143" s="43"/>
      <c r="M143" s="226" t="s">
        <v>1</v>
      </c>
      <c r="N143" s="227" t="s">
        <v>44</v>
      </c>
      <c r="O143" s="90"/>
      <c r="P143" s="228">
        <f>O143*H143</f>
        <v>0</v>
      </c>
      <c r="Q143" s="228">
        <v>0.00189</v>
      </c>
      <c r="R143" s="228">
        <f>Q143*H143</f>
        <v>0.00378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188</v>
      </c>
      <c r="AT143" s="230" t="s">
        <v>128</v>
      </c>
      <c r="AU143" s="230" t="s">
        <v>89</v>
      </c>
      <c r="AY143" s="16" t="s">
        <v>125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87</v>
      </c>
      <c r="BK143" s="231">
        <f>ROUND(I143*H143,2)</f>
        <v>0</v>
      </c>
      <c r="BL143" s="16" t="s">
        <v>188</v>
      </c>
      <c r="BM143" s="230" t="s">
        <v>205</v>
      </c>
    </row>
    <row r="144" spans="1:65" s="2" customFormat="1" ht="14.4" customHeight="1">
      <c r="A144" s="37"/>
      <c r="B144" s="38"/>
      <c r="C144" s="218" t="s">
        <v>206</v>
      </c>
      <c r="D144" s="218" t="s">
        <v>128</v>
      </c>
      <c r="E144" s="219" t="s">
        <v>202</v>
      </c>
      <c r="F144" s="220" t="s">
        <v>203</v>
      </c>
      <c r="G144" s="221" t="s">
        <v>204</v>
      </c>
      <c r="H144" s="222">
        <v>2</v>
      </c>
      <c r="I144" s="223"/>
      <c r="J144" s="224">
        <f>ROUND(I144*H144,2)</f>
        <v>0</v>
      </c>
      <c r="K144" s="225"/>
      <c r="L144" s="43"/>
      <c r="M144" s="226" t="s">
        <v>1</v>
      </c>
      <c r="N144" s="227" t="s">
        <v>44</v>
      </c>
      <c r="O144" s="90"/>
      <c r="P144" s="228">
        <f>O144*H144</f>
        <v>0</v>
      </c>
      <c r="Q144" s="228">
        <v>0.00189</v>
      </c>
      <c r="R144" s="228">
        <f>Q144*H144</f>
        <v>0.00378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188</v>
      </c>
      <c r="AT144" s="230" t="s">
        <v>128</v>
      </c>
      <c r="AU144" s="230" t="s">
        <v>89</v>
      </c>
      <c r="AY144" s="16" t="s">
        <v>125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87</v>
      </c>
      <c r="BK144" s="231">
        <f>ROUND(I144*H144,2)</f>
        <v>0</v>
      </c>
      <c r="BL144" s="16" t="s">
        <v>188</v>
      </c>
      <c r="BM144" s="230" t="s">
        <v>207</v>
      </c>
    </row>
    <row r="145" spans="1:65" s="2" customFormat="1" ht="14.4" customHeight="1">
      <c r="A145" s="37"/>
      <c r="B145" s="38"/>
      <c r="C145" s="249" t="s">
        <v>208</v>
      </c>
      <c r="D145" s="249" t="s">
        <v>191</v>
      </c>
      <c r="E145" s="250" t="s">
        <v>209</v>
      </c>
      <c r="F145" s="251" t="s">
        <v>210</v>
      </c>
      <c r="G145" s="252" t="s">
        <v>204</v>
      </c>
      <c r="H145" s="253">
        <v>2</v>
      </c>
      <c r="I145" s="254"/>
      <c r="J145" s="255">
        <f>ROUND(I145*H145,2)</f>
        <v>0</v>
      </c>
      <c r="K145" s="256"/>
      <c r="L145" s="257"/>
      <c r="M145" s="258" t="s">
        <v>1</v>
      </c>
      <c r="N145" s="259" t="s">
        <v>44</v>
      </c>
      <c r="O145" s="90"/>
      <c r="P145" s="228">
        <f>O145*H145</f>
        <v>0</v>
      </c>
      <c r="Q145" s="228">
        <v>0.00031</v>
      </c>
      <c r="R145" s="228">
        <f>Q145*H145</f>
        <v>0.00062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194</v>
      </c>
      <c r="AT145" s="230" t="s">
        <v>191</v>
      </c>
      <c r="AU145" s="230" t="s">
        <v>89</v>
      </c>
      <c r="AY145" s="16" t="s">
        <v>125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87</v>
      </c>
      <c r="BK145" s="231">
        <f>ROUND(I145*H145,2)</f>
        <v>0</v>
      </c>
      <c r="BL145" s="16" t="s">
        <v>188</v>
      </c>
      <c r="BM145" s="230" t="s">
        <v>211</v>
      </c>
    </row>
    <row r="146" spans="1:63" s="12" customFormat="1" ht="22.8" customHeight="1">
      <c r="A146" s="12"/>
      <c r="B146" s="202"/>
      <c r="C146" s="203"/>
      <c r="D146" s="204" t="s">
        <v>78</v>
      </c>
      <c r="E146" s="216" t="s">
        <v>212</v>
      </c>
      <c r="F146" s="216" t="s">
        <v>213</v>
      </c>
      <c r="G146" s="203"/>
      <c r="H146" s="203"/>
      <c r="I146" s="206"/>
      <c r="J146" s="217">
        <f>BK146</f>
        <v>0</v>
      </c>
      <c r="K146" s="203"/>
      <c r="L146" s="208"/>
      <c r="M146" s="209"/>
      <c r="N146" s="210"/>
      <c r="O146" s="210"/>
      <c r="P146" s="211">
        <f>SUM(P147:P157)</f>
        <v>0</v>
      </c>
      <c r="Q146" s="210"/>
      <c r="R146" s="211">
        <f>SUM(R147:R157)</f>
        <v>0.47356135</v>
      </c>
      <c r="S146" s="210"/>
      <c r="T146" s="212">
        <f>SUM(T147:T157)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3" t="s">
        <v>89</v>
      </c>
      <c r="AT146" s="214" t="s">
        <v>78</v>
      </c>
      <c r="AU146" s="214" t="s">
        <v>87</v>
      </c>
      <c r="AY146" s="213" t="s">
        <v>125</v>
      </c>
      <c r="BK146" s="215">
        <f>SUM(BK147:BK157)</f>
        <v>0</v>
      </c>
    </row>
    <row r="147" spans="1:65" s="2" customFormat="1" ht="14.4" customHeight="1">
      <c r="A147" s="37"/>
      <c r="B147" s="38"/>
      <c r="C147" s="218" t="s">
        <v>214</v>
      </c>
      <c r="D147" s="218" t="s">
        <v>128</v>
      </c>
      <c r="E147" s="219" t="s">
        <v>215</v>
      </c>
      <c r="F147" s="220" t="s">
        <v>216</v>
      </c>
      <c r="G147" s="221" t="s">
        <v>187</v>
      </c>
      <c r="H147" s="222">
        <v>10.368</v>
      </c>
      <c r="I147" s="223"/>
      <c r="J147" s="224">
        <f>ROUND(I147*H147,2)</f>
        <v>0</v>
      </c>
      <c r="K147" s="225"/>
      <c r="L147" s="43"/>
      <c r="M147" s="226" t="s">
        <v>1</v>
      </c>
      <c r="N147" s="227" t="s">
        <v>44</v>
      </c>
      <c r="O147" s="90"/>
      <c r="P147" s="228">
        <f>O147*H147</f>
        <v>0</v>
      </c>
      <c r="Q147" s="228">
        <v>0.01535</v>
      </c>
      <c r="R147" s="228">
        <f>Q147*H147</f>
        <v>0.1591488</v>
      </c>
      <c r="S147" s="228">
        <v>0</v>
      </c>
      <c r="T147" s="22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0" t="s">
        <v>145</v>
      </c>
      <c r="AT147" s="230" t="s">
        <v>128</v>
      </c>
      <c r="AU147" s="230" t="s">
        <v>89</v>
      </c>
      <c r="AY147" s="16" t="s">
        <v>125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6" t="s">
        <v>87</v>
      </c>
      <c r="BK147" s="231">
        <f>ROUND(I147*H147,2)</f>
        <v>0</v>
      </c>
      <c r="BL147" s="16" t="s">
        <v>145</v>
      </c>
      <c r="BM147" s="230" t="s">
        <v>217</v>
      </c>
    </row>
    <row r="148" spans="1:51" s="13" customFormat="1" ht="12">
      <c r="A148" s="13"/>
      <c r="B148" s="237"/>
      <c r="C148" s="238"/>
      <c r="D148" s="239" t="s">
        <v>173</v>
      </c>
      <c r="E148" s="240" t="s">
        <v>1</v>
      </c>
      <c r="F148" s="241" t="s">
        <v>218</v>
      </c>
      <c r="G148" s="238"/>
      <c r="H148" s="242">
        <v>10.368</v>
      </c>
      <c r="I148" s="243"/>
      <c r="J148" s="238"/>
      <c r="K148" s="238"/>
      <c r="L148" s="244"/>
      <c r="M148" s="245"/>
      <c r="N148" s="246"/>
      <c r="O148" s="246"/>
      <c r="P148" s="246"/>
      <c r="Q148" s="246"/>
      <c r="R148" s="246"/>
      <c r="S148" s="246"/>
      <c r="T148" s="24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8" t="s">
        <v>173</v>
      </c>
      <c r="AU148" s="248" t="s">
        <v>89</v>
      </c>
      <c r="AV148" s="13" t="s">
        <v>89</v>
      </c>
      <c r="AW148" s="13" t="s">
        <v>36</v>
      </c>
      <c r="AX148" s="13" t="s">
        <v>87</v>
      </c>
      <c r="AY148" s="248" t="s">
        <v>125</v>
      </c>
    </row>
    <row r="149" spans="1:65" s="2" customFormat="1" ht="14.4" customHeight="1">
      <c r="A149" s="37"/>
      <c r="B149" s="38"/>
      <c r="C149" s="249" t="s">
        <v>219</v>
      </c>
      <c r="D149" s="249" t="s">
        <v>191</v>
      </c>
      <c r="E149" s="250" t="s">
        <v>220</v>
      </c>
      <c r="F149" s="251" t="s">
        <v>221</v>
      </c>
      <c r="G149" s="252" t="s">
        <v>222</v>
      </c>
      <c r="H149" s="253">
        <v>140.8</v>
      </c>
      <c r="I149" s="254"/>
      <c r="J149" s="255">
        <f>ROUND(I149*H149,2)</f>
        <v>0</v>
      </c>
      <c r="K149" s="256"/>
      <c r="L149" s="257"/>
      <c r="M149" s="258" t="s">
        <v>1</v>
      </c>
      <c r="N149" s="259" t="s">
        <v>44</v>
      </c>
      <c r="O149" s="90"/>
      <c r="P149" s="228">
        <f>O149*H149</f>
        <v>0</v>
      </c>
      <c r="Q149" s="228">
        <v>0.0022</v>
      </c>
      <c r="R149" s="228">
        <f>Q149*H149</f>
        <v>0.30976000000000004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194</v>
      </c>
      <c r="AT149" s="230" t="s">
        <v>191</v>
      </c>
      <c r="AU149" s="230" t="s">
        <v>89</v>
      </c>
      <c r="AY149" s="16" t="s">
        <v>125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87</v>
      </c>
      <c r="BK149" s="231">
        <f>ROUND(I149*H149,2)</f>
        <v>0</v>
      </c>
      <c r="BL149" s="16" t="s">
        <v>188</v>
      </c>
      <c r="BM149" s="230" t="s">
        <v>223</v>
      </c>
    </row>
    <row r="150" spans="1:51" s="13" customFormat="1" ht="12">
      <c r="A150" s="13"/>
      <c r="B150" s="237"/>
      <c r="C150" s="238"/>
      <c r="D150" s="239" t="s">
        <v>173</v>
      </c>
      <c r="E150" s="240" t="s">
        <v>1</v>
      </c>
      <c r="F150" s="241" t="s">
        <v>224</v>
      </c>
      <c r="G150" s="238"/>
      <c r="H150" s="242">
        <v>128</v>
      </c>
      <c r="I150" s="243"/>
      <c r="J150" s="238"/>
      <c r="K150" s="238"/>
      <c r="L150" s="244"/>
      <c r="M150" s="245"/>
      <c r="N150" s="246"/>
      <c r="O150" s="246"/>
      <c r="P150" s="246"/>
      <c r="Q150" s="246"/>
      <c r="R150" s="246"/>
      <c r="S150" s="246"/>
      <c r="T150" s="24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8" t="s">
        <v>173</v>
      </c>
      <c r="AU150" s="248" t="s">
        <v>89</v>
      </c>
      <c r="AV150" s="13" t="s">
        <v>89</v>
      </c>
      <c r="AW150" s="13" t="s">
        <v>36</v>
      </c>
      <c r="AX150" s="13" t="s">
        <v>87</v>
      </c>
      <c r="AY150" s="248" t="s">
        <v>125</v>
      </c>
    </row>
    <row r="151" spans="1:51" s="13" customFormat="1" ht="12">
      <c r="A151" s="13"/>
      <c r="B151" s="237"/>
      <c r="C151" s="238"/>
      <c r="D151" s="239" t="s">
        <v>173</v>
      </c>
      <c r="E151" s="238"/>
      <c r="F151" s="241" t="s">
        <v>225</v>
      </c>
      <c r="G151" s="238"/>
      <c r="H151" s="242">
        <v>140.8</v>
      </c>
      <c r="I151" s="243"/>
      <c r="J151" s="238"/>
      <c r="K151" s="238"/>
      <c r="L151" s="244"/>
      <c r="M151" s="245"/>
      <c r="N151" s="246"/>
      <c r="O151" s="246"/>
      <c r="P151" s="246"/>
      <c r="Q151" s="246"/>
      <c r="R151" s="246"/>
      <c r="S151" s="246"/>
      <c r="T151" s="24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8" t="s">
        <v>173</v>
      </c>
      <c r="AU151" s="248" t="s">
        <v>89</v>
      </c>
      <c r="AV151" s="13" t="s">
        <v>89</v>
      </c>
      <c r="AW151" s="13" t="s">
        <v>4</v>
      </c>
      <c r="AX151" s="13" t="s">
        <v>87</v>
      </c>
      <c r="AY151" s="248" t="s">
        <v>125</v>
      </c>
    </row>
    <row r="152" spans="1:65" s="2" customFormat="1" ht="24.15" customHeight="1">
      <c r="A152" s="37"/>
      <c r="B152" s="38"/>
      <c r="C152" s="218" t="s">
        <v>226</v>
      </c>
      <c r="D152" s="218" t="s">
        <v>128</v>
      </c>
      <c r="E152" s="219" t="s">
        <v>227</v>
      </c>
      <c r="F152" s="220" t="s">
        <v>228</v>
      </c>
      <c r="G152" s="221" t="s">
        <v>229</v>
      </c>
      <c r="H152" s="222">
        <v>0.115</v>
      </c>
      <c r="I152" s="223"/>
      <c r="J152" s="224">
        <f>ROUND(I152*H152,2)</f>
        <v>0</v>
      </c>
      <c r="K152" s="225"/>
      <c r="L152" s="43"/>
      <c r="M152" s="226" t="s">
        <v>1</v>
      </c>
      <c r="N152" s="227" t="s">
        <v>44</v>
      </c>
      <c r="O152" s="90"/>
      <c r="P152" s="228">
        <f>O152*H152</f>
        <v>0</v>
      </c>
      <c r="Q152" s="228">
        <v>0.00189</v>
      </c>
      <c r="R152" s="228">
        <f>Q152*H152</f>
        <v>0.00021735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188</v>
      </c>
      <c r="AT152" s="230" t="s">
        <v>128</v>
      </c>
      <c r="AU152" s="230" t="s">
        <v>89</v>
      </c>
      <c r="AY152" s="16" t="s">
        <v>125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87</v>
      </c>
      <c r="BK152" s="231">
        <f>ROUND(I152*H152,2)</f>
        <v>0</v>
      </c>
      <c r="BL152" s="16" t="s">
        <v>188</v>
      </c>
      <c r="BM152" s="230" t="s">
        <v>230</v>
      </c>
    </row>
    <row r="153" spans="1:51" s="13" customFormat="1" ht="12">
      <c r="A153" s="13"/>
      <c r="B153" s="237"/>
      <c r="C153" s="238"/>
      <c r="D153" s="239" t="s">
        <v>173</v>
      </c>
      <c r="E153" s="240" t="s">
        <v>1</v>
      </c>
      <c r="F153" s="241" t="s">
        <v>231</v>
      </c>
      <c r="G153" s="238"/>
      <c r="H153" s="242">
        <v>0.115</v>
      </c>
      <c r="I153" s="243"/>
      <c r="J153" s="238"/>
      <c r="K153" s="238"/>
      <c r="L153" s="244"/>
      <c r="M153" s="245"/>
      <c r="N153" s="246"/>
      <c r="O153" s="246"/>
      <c r="P153" s="246"/>
      <c r="Q153" s="246"/>
      <c r="R153" s="246"/>
      <c r="S153" s="246"/>
      <c r="T153" s="24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8" t="s">
        <v>173</v>
      </c>
      <c r="AU153" s="248" t="s">
        <v>89</v>
      </c>
      <c r="AV153" s="13" t="s">
        <v>89</v>
      </c>
      <c r="AW153" s="13" t="s">
        <v>36</v>
      </c>
      <c r="AX153" s="13" t="s">
        <v>87</v>
      </c>
      <c r="AY153" s="248" t="s">
        <v>125</v>
      </c>
    </row>
    <row r="154" spans="1:65" s="2" customFormat="1" ht="24.15" customHeight="1">
      <c r="A154" s="37"/>
      <c r="B154" s="38"/>
      <c r="C154" s="249" t="s">
        <v>232</v>
      </c>
      <c r="D154" s="249" t="s">
        <v>191</v>
      </c>
      <c r="E154" s="250" t="s">
        <v>233</v>
      </c>
      <c r="F154" s="251" t="s">
        <v>234</v>
      </c>
      <c r="G154" s="252" t="s">
        <v>235</v>
      </c>
      <c r="H154" s="253">
        <v>7.04</v>
      </c>
      <c r="I154" s="254"/>
      <c r="J154" s="255">
        <f>ROUND(I154*H154,2)</f>
        <v>0</v>
      </c>
      <c r="K154" s="256"/>
      <c r="L154" s="257"/>
      <c r="M154" s="258" t="s">
        <v>1</v>
      </c>
      <c r="N154" s="259" t="s">
        <v>44</v>
      </c>
      <c r="O154" s="90"/>
      <c r="P154" s="228">
        <f>O154*H154</f>
        <v>0</v>
      </c>
      <c r="Q154" s="228">
        <v>0.00063</v>
      </c>
      <c r="R154" s="228">
        <f>Q154*H154</f>
        <v>0.0044352</v>
      </c>
      <c r="S154" s="228">
        <v>0</v>
      </c>
      <c r="T154" s="22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0" t="s">
        <v>194</v>
      </c>
      <c r="AT154" s="230" t="s">
        <v>191</v>
      </c>
      <c r="AU154" s="230" t="s">
        <v>89</v>
      </c>
      <c r="AY154" s="16" t="s">
        <v>125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6" t="s">
        <v>87</v>
      </c>
      <c r="BK154" s="231">
        <f>ROUND(I154*H154,2)</f>
        <v>0</v>
      </c>
      <c r="BL154" s="16" t="s">
        <v>188</v>
      </c>
      <c r="BM154" s="230" t="s">
        <v>236</v>
      </c>
    </row>
    <row r="155" spans="1:51" s="13" customFormat="1" ht="12">
      <c r="A155" s="13"/>
      <c r="B155" s="237"/>
      <c r="C155" s="238"/>
      <c r="D155" s="239" t="s">
        <v>173</v>
      </c>
      <c r="E155" s="240" t="s">
        <v>1</v>
      </c>
      <c r="F155" s="241" t="s">
        <v>237</v>
      </c>
      <c r="G155" s="238"/>
      <c r="H155" s="242">
        <v>6.4</v>
      </c>
      <c r="I155" s="243"/>
      <c r="J155" s="238"/>
      <c r="K155" s="238"/>
      <c r="L155" s="244"/>
      <c r="M155" s="245"/>
      <c r="N155" s="246"/>
      <c r="O155" s="246"/>
      <c r="P155" s="246"/>
      <c r="Q155" s="246"/>
      <c r="R155" s="246"/>
      <c r="S155" s="246"/>
      <c r="T155" s="24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8" t="s">
        <v>173</v>
      </c>
      <c r="AU155" s="248" t="s">
        <v>89</v>
      </c>
      <c r="AV155" s="13" t="s">
        <v>89</v>
      </c>
      <c r="AW155" s="13" t="s">
        <v>36</v>
      </c>
      <c r="AX155" s="13" t="s">
        <v>87</v>
      </c>
      <c r="AY155" s="248" t="s">
        <v>125</v>
      </c>
    </row>
    <row r="156" spans="1:51" s="13" customFormat="1" ht="12">
      <c r="A156" s="13"/>
      <c r="B156" s="237"/>
      <c r="C156" s="238"/>
      <c r="D156" s="239" t="s">
        <v>173</v>
      </c>
      <c r="E156" s="238"/>
      <c r="F156" s="241" t="s">
        <v>238</v>
      </c>
      <c r="G156" s="238"/>
      <c r="H156" s="242">
        <v>7.04</v>
      </c>
      <c r="I156" s="243"/>
      <c r="J156" s="238"/>
      <c r="K156" s="238"/>
      <c r="L156" s="244"/>
      <c r="M156" s="245"/>
      <c r="N156" s="246"/>
      <c r="O156" s="246"/>
      <c r="P156" s="246"/>
      <c r="Q156" s="246"/>
      <c r="R156" s="246"/>
      <c r="S156" s="246"/>
      <c r="T156" s="24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8" t="s">
        <v>173</v>
      </c>
      <c r="AU156" s="248" t="s">
        <v>89</v>
      </c>
      <c r="AV156" s="13" t="s">
        <v>89</v>
      </c>
      <c r="AW156" s="13" t="s">
        <v>4</v>
      </c>
      <c r="AX156" s="13" t="s">
        <v>87</v>
      </c>
      <c r="AY156" s="248" t="s">
        <v>125</v>
      </c>
    </row>
    <row r="157" spans="1:65" s="2" customFormat="1" ht="24.15" customHeight="1">
      <c r="A157" s="37"/>
      <c r="B157" s="38"/>
      <c r="C157" s="218" t="s">
        <v>239</v>
      </c>
      <c r="D157" s="218" t="s">
        <v>128</v>
      </c>
      <c r="E157" s="219" t="s">
        <v>240</v>
      </c>
      <c r="F157" s="220" t="s">
        <v>241</v>
      </c>
      <c r="G157" s="221" t="s">
        <v>179</v>
      </c>
      <c r="H157" s="222">
        <v>0.314</v>
      </c>
      <c r="I157" s="223"/>
      <c r="J157" s="224">
        <f>ROUND(I157*H157,2)</f>
        <v>0</v>
      </c>
      <c r="K157" s="225"/>
      <c r="L157" s="43"/>
      <c r="M157" s="226" t="s">
        <v>1</v>
      </c>
      <c r="N157" s="227" t="s">
        <v>44</v>
      </c>
      <c r="O157" s="90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188</v>
      </c>
      <c r="AT157" s="230" t="s">
        <v>128</v>
      </c>
      <c r="AU157" s="230" t="s">
        <v>89</v>
      </c>
      <c r="AY157" s="16" t="s">
        <v>125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87</v>
      </c>
      <c r="BK157" s="231">
        <f>ROUND(I157*H157,2)</f>
        <v>0</v>
      </c>
      <c r="BL157" s="16" t="s">
        <v>188</v>
      </c>
      <c r="BM157" s="230" t="s">
        <v>242</v>
      </c>
    </row>
    <row r="158" spans="1:63" s="12" customFormat="1" ht="22.8" customHeight="1">
      <c r="A158" s="12"/>
      <c r="B158" s="202"/>
      <c r="C158" s="203"/>
      <c r="D158" s="204" t="s">
        <v>78</v>
      </c>
      <c r="E158" s="216" t="s">
        <v>243</v>
      </c>
      <c r="F158" s="216" t="s">
        <v>244</v>
      </c>
      <c r="G158" s="203"/>
      <c r="H158" s="203"/>
      <c r="I158" s="206"/>
      <c r="J158" s="217">
        <f>BK158</f>
        <v>0</v>
      </c>
      <c r="K158" s="203"/>
      <c r="L158" s="208"/>
      <c r="M158" s="209"/>
      <c r="N158" s="210"/>
      <c r="O158" s="210"/>
      <c r="P158" s="211">
        <f>SUM(P159:P162)</f>
        <v>0</v>
      </c>
      <c r="Q158" s="210"/>
      <c r="R158" s="211">
        <f>SUM(R159:R162)</f>
        <v>0.038702</v>
      </c>
      <c r="S158" s="210"/>
      <c r="T158" s="212">
        <f>SUM(T159:T162)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3" t="s">
        <v>89</v>
      </c>
      <c r="AT158" s="214" t="s">
        <v>78</v>
      </c>
      <c r="AU158" s="214" t="s">
        <v>87</v>
      </c>
      <c r="AY158" s="213" t="s">
        <v>125</v>
      </c>
      <c r="BK158" s="215">
        <f>SUM(BK159:BK162)</f>
        <v>0</v>
      </c>
    </row>
    <row r="159" spans="1:65" s="2" customFormat="1" ht="24.15" customHeight="1">
      <c r="A159" s="37"/>
      <c r="B159" s="38"/>
      <c r="C159" s="218" t="s">
        <v>245</v>
      </c>
      <c r="D159" s="218" t="s">
        <v>128</v>
      </c>
      <c r="E159" s="219" t="s">
        <v>246</v>
      </c>
      <c r="F159" s="220" t="s">
        <v>247</v>
      </c>
      <c r="G159" s="221" t="s">
        <v>222</v>
      </c>
      <c r="H159" s="222">
        <v>17.1</v>
      </c>
      <c r="I159" s="223"/>
      <c r="J159" s="224">
        <f>ROUND(I159*H159,2)</f>
        <v>0</v>
      </c>
      <c r="K159" s="225"/>
      <c r="L159" s="43"/>
      <c r="M159" s="226" t="s">
        <v>1</v>
      </c>
      <c r="N159" s="227" t="s">
        <v>44</v>
      </c>
      <c r="O159" s="90"/>
      <c r="P159" s="228">
        <f>O159*H159</f>
        <v>0</v>
      </c>
      <c r="Q159" s="228">
        <v>0.00185</v>
      </c>
      <c r="R159" s="228">
        <f>Q159*H159</f>
        <v>0.031635</v>
      </c>
      <c r="S159" s="228">
        <v>0</v>
      </c>
      <c r="T159" s="22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188</v>
      </c>
      <c r="AT159" s="230" t="s">
        <v>128</v>
      </c>
      <c r="AU159" s="230" t="s">
        <v>89</v>
      </c>
      <c r="AY159" s="16" t="s">
        <v>125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87</v>
      </c>
      <c r="BK159" s="231">
        <f>ROUND(I159*H159,2)</f>
        <v>0</v>
      </c>
      <c r="BL159" s="16" t="s">
        <v>188</v>
      </c>
      <c r="BM159" s="230" t="s">
        <v>248</v>
      </c>
    </row>
    <row r="160" spans="1:65" s="2" customFormat="1" ht="24.15" customHeight="1">
      <c r="A160" s="37"/>
      <c r="B160" s="38"/>
      <c r="C160" s="218" t="s">
        <v>8</v>
      </c>
      <c r="D160" s="218" t="s">
        <v>128</v>
      </c>
      <c r="E160" s="219" t="s">
        <v>249</v>
      </c>
      <c r="F160" s="220" t="s">
        <v>250</v>
      </c>
      <c r="G160" s="221" t="s">
        <v>222</v>
      </c>
      <c r="H160" s="222">
        <v>3.7</v>
      </c>
      <c r="I160" s="223"/>
      <c r="J160" s="224">
        <f>ROUND(I160*H160,2)</f>
        <v>0</v>
      </c>
      <c r="K160" s="225"/>
      <c r="L160" s="43"/>
      <c r="M160" s="226" t="s">
        <v>1</v>
      </c>
      <c r="N160" s="227" t="s">
        <v>44</v>
      </c>
      <c r="O160" s="90"/>
      <c r="P160" s="228">
        <f>O160*H160</f>
        <v>0</v>
      </c>
      <c r="Q160" s="228">
        <v>0.00191</v>
      </c>
      <c r="R160" s="228">
        <f>Q160*H160</f>
        <v>0.007067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188</v>
      </c>
      <c r="AT160" s="230" t="s">
        <v>128</v>
      </c>
      <c r="AU160" s="230" t="s">
        <v>89</v>
      </c>
      <c r="AY160" s="16" t="s">
        <v>125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87</v>
      </c>
      <c r="BK160" s="231">
        <f>ROUND(I160*H160,2)</f>
        <v>0</v>
      </c>
      <c r="BL160" s="16" t="s">
        <v>188</v>
      </c>
      <c r="BM160" s="230" t="s">
        <v>251</v>
      </c>
    </row>
    <row r="161" spans="1:51" s="13" customFormat="1" ht="12">
      <c r="A161" s="13"/>
      <c r="B161" s="237"/>
      <c r="C161" s="238"/>
      <c r="D161" s="239" t="s">
        <v>173</v>
      </c>
      <c r="E161" s="240" t="s">
        <v>1</v>
      </c>
      <c r="F161" s="241" t="s">
        <v>252</v>
      </c>
      <c r="G161" s="238"/>
      <c r="H161" s="242">
        <v>3.7</v>
      </c>
      <c r="I161" s="243"/>
      <c r="J161" s="238"/>
      <c r="K161" s="238"/>
      <c r="L161" s="244"/>
      <c r="M161" s="245"/>
      <c r="N161" s="246"/>
      <c r="O161" s="246"/>
      <c r="P161" s="246"/>
      <c r="Q161" s="246"/>
      <c r="R161" s="246"/>
      <c r="S161" s="246"/>
      <c r="T161" s="24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8" t="s">
        <v>173</v>
      </c>
      <c r="AU161" s="248" t="s">
        <v>89</v>
      </c>
      <c r="AV161" s="13" t="s">
        <v>89</v>
      </c>
      <c r="AW161" s="13" t="s">
        <v>36</v>
      </c>
      <c r="AX161" s="13" t="s">
        <v>87</v>
      </c>
      <c r="AY161" s="248" t="s">
        <v>125</v>
      </c>
    </row>
    <row r="162" spans="1:65" s="2" customFormat="1" ht="24.15" customHeight="1">
      <c r="A162" s="37"/>
      <c r="B162" s="38"/>
      <c r="C162" s="218" t="s">
        <v>188</v>
      </c>
      <c r="D162" s="218" t="s">
        <v>128</v>
      </c>
      <c r="E162" s="219" t="s">
        <v>253</v>
      </c>
      <c r="F162" s="220" t="s">
        <v>254</v>
      </c>
      <c r="G162" s="221" t="s">
        <v>179</v>
      </c>
      <c r="H162" s="222">
        <v>0.039</v>
      </c>
      <c r="I162" s="223"/>
      <c r="J162" s="224">
        <f>ROUND(I162*H162,2)</f>
        <v>0</v>
      </c>
      <c r="K162" s="225"/>
      <c r="L162" s="43"/>
      <c r="M162" s="226" t="s">
        <v>1</v>
      </c>
      <c r="N162" s="227" t="s">
        <v>44</v>
      </c>
      <c r="O162" s="90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188</v>
      </c>
      <c r="AT162" s="230" t="s">
        <v>128</v>
      </c>
      <c r="AU162" s="230" t="s">
        <v>89</v>
      </c>
      <c r="AY162" s="16" t="s">
        <v>125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87</v>
      </c>
      <c r="BK162" s="231">
        <f>ROUND(I162*H162,2)</f>
        <v>0</v>
      </c>
      <c r="BL162" s="16" t="s">
        <v>188</v>
      </c>
      <c r="BM162" s="230" t="s">
        <v>255</v>
      </c>
    </row>
    <row r="163" spans="1:63" s="12" customFormat="1" ht="22.8" customHeight="1">
      <c r="A163" s="12"/>
      <c r="B163" s="202"/>
      <c r="C163" s="203"/>
      <c r="D163" s="204" t="s">
        <v>78</v>
      </c>
      <c r="E163" s="216" t="s">
        <v>256</v>
      </c>
      <c r="F163" s="216" t="s">
        <v>257</v>
      </c>
      <c r="G163" s="203"/>
      <c r="H163" s="203"/>
      <c r="I163" s="206"/>
      <c r="J163" s="217">
        <f>BK163</f>
        <v>0</v>
      </c>
      <c r="K163" s="203"/>
      <c r="L163" s="208"/>
      <c r="M163" s="209"/>
      <c r="N163" s="210"/>
      <c r="O163" s="210"/>
      <c r="P163" s="211">
        <f>SUM(P164:P205)</f>
        <v>0</v>
      </c>
      <c r="Q163" s="210"/>
      <c r="R163" s="211">
        <f>SUM(R164:R205)</f>
        <v>1.21053812</v>
      </c>
      <c r="S163" s="210"/>
      <c r="T163" s="212">
        <f>SUM(T164:T205)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3" t="s">
        <v>89</v>
      </c>
      <c r="AT163" s="214" t="s">
        <v>78</v>
      </c>
      <c r="AU163" s="214" t="s">
        <v>87</v>
      </c>
      <c r="AY163" s="213" t="s">
        <v>125</v>
      </c>
      <c r="BK163" s="215">
        <f>SUM(BK164:BK205)</f>
        <v>0</v>
      </c>
    </row>
    <row r="164" spans="1:65" s="2" customFormat="1" ht="14.4" customHeight="1">
      <c r="A164" s="37"/>
      <c r="B164" s="38"/>
      <c r="C164" s="218" t="s">
        <v>258</v>
      </c>
      <c r="D164" s="218" t="s">
        <v>128</v>
      </c>
      <c r="E164" s="219" t="s">
        <v>259</v>
      </c>
      <c r="F164" s="220" t="s">
        <v>260</v>
      </c>
      <c r="G164" s="221" t="s">
        <v>171</v>
      </c>
      <c r="H164" s="222">
        <v>1008</v>
      </c>
      <c r="I164" s="223"/>
      <c r="J164" s="224">
        <f>ROUND(I164*H164,2)</f>
        <v>0</v>
      </c>
      <c r="K164" s="225"/>
      <c r="L164" s="43"/>
      <c r="M164" s="226" t="s">
        <v>1</v>
      </c>
      <c r="N164" s="227" t="s">
        <v>44</v>
      </c>
      <c r="O164" s="90"/>
      <c r="P164" s="228">
        <f>O164*H164</f>
        <v>0</v>
      </c>
      <c r="Q164" s="228">
        <v>5E-05</v>
      </c>
      <c r="R164" s="228">
        <f>Q164*H164</f>
        <v>0.0504</v>
      </c>
      <c r="S164" s="228">
        <v>0</v>
      </c>
      <c r="T164" s="22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0" t="s">
        <v>188</v>
      </c>
      <c r="AT164" s="230" t="s">
        <v>128</v>
      </c>
      <c r="AU164" s="230" t="s">
        <v>89</v>
      </c>
      <c r="AY164" s="16" t="s">
        <v>125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87</v>
      </c>
      <c r="BK164" s="231">
        <f>ROUND(I164*H164,2)</f>
        <v>0</v>
      </c>
      <c r="BL164" s="16" t="s">
        <v>188</v>
      </c>
      <c r="BM164" s="230" t="s">
        <v>261</v>
      </c>
    </row>
    <row r="165" spans="1:51" s="13" customFormat="1" ht="12">
      <c r="A165" s="13"/>
      <c r="B165" s="237"/>
      <c r="C165" s="238"/>
      <c r="D165" s="239" t="s">
        <v>173</v>
      </c>
      <c r="E165" s="238"/>
      <c r="F165" s="241" t="s">
        <v>262</v>
      </c>
      <c r="G165" s="238"/>
      <c r="H165" s="242">
        <v>1008</v>
      </c>
      <c r="I165" s="243"/>
      <c r="J165" s="238"/>
      <c r="K165" s="238"/>
      <c r="L165" s="244"/>
      <c r="M165" s="245"/>
      <c r="N165" s="246"/>
      <c r="O165" s="246"/>
      <c r="P165" s="246"/>
      <c r="Q165" s="246"/>
      <c r="R165" s="246"/>
      <c r="S165" s="246"/>
      <c r="T165" s="24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8" t="s">
        <v>173</v>
      </c>
      <c r="AU165" s="248" t="s">
        <v>89</v>
      </c>
      <c r="AV165" s="13" t="s">
        <v>89</v>
      </c>
      <c r="AW165" s="13" t="s">
        <v>4</v>
      </c>
      <c r="AX165" s="13" t="s">
        <v>87</v>
      </c>
      <c r="AY165" s="248" t="s">
        <v>125</v>
      </c>
    </row>
    <row r="166" spans="1:65" s="2" customFormat="1" ht="14.4" customHeight="1">
      <c r="A166" s="37"/>
      <c r="B166" s="38"/>
      <c r="C166" s="249" t="s">
        <v>263</v>
      </c>
      <c r="D166" s="249" t="s">
        <v>191</v>
      </c>
      <c r="E166" s="250" t="s">
        <v>264</v>
      </c>
      <c r="F166" s="251" t="s">
        <v>265</v>
      </c>
      <c r="G166" s="252" t="s">
        <v>179</v>
      </c>
      <c r="H166" s="253">
        <v>0.495</v>
      </c>
      <c r="I166" s="254"/>
      <c r="J166" s="255">
        <f>ROUND(I166*H166,2)</f>
        <v>0</v>
      </c>
      <c r="K166" s="256"/>
      <c r="L166" s="257"/>
      <c r="M166" s="258" t="s">
        <v>1</v>
      </c>
      <c r="N166" s="259" t="s">
        <v>44</v>
      </c>
      <c r="O166" s="90"/>
      <c r="P166" s="228">
        <f>O166*H166</f>
        <v>0</v>
      </c>
      <c r="Q166" s="228">
        <v>1</v>
      </c>
      <c r="R166" s="228">
        <f>Q166*H166</f>
        <v>0.495</v>
      </c>
      <c r="S166" s="228">
        <v>0</v>
      </c>
      <c r="T166" s="22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0" t="s">
        <v>194</v>
      </c>
      <c r="AT166" s="230" t="s">
        <v>191</v>
      </c>
      <c r="AU166" s="230" t="s">
        <v>89</v>
      </c>
      <c r="AY166" s="16" t="s">
        <v>125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87</v>
      </c>
      <c r="BK166" s="231">
        <f>ROUND(I166*H166,2)</f>
        <v>0</v>
      </c>
      <c r="BL166" s="16" t="s">
        <v>188</v>
      </c>
      <c r="BM166" s="230" t="s">
        <v>266</v>
      </c>
    </row>
    <row r="167" spans="1:51" s="13" customFormat="1" ht="12">
      <c r="A167" s="13"/>
      <c r="B167" s="237"/>
      <c r="C167" s="238"/>
      <c r="D167" s="239" t="s">
        <v>173</v>
      </c>
      <c r="E167" s="240" t="s">
        <v>1</v>
      </c>
      <c r="F167" s="241" t="s">
        <v>267</v>
      </c>
      <c r="G167" s="238"/>
      <c r="H167" s="242">
        <v>0.45</v>
      </c>
      <c r="I167" s="243"/>
      <c r="J167" s="238"/>
      <c r="K167" s="238"/>
      <c r="L167" s="244"/>
      <c r="M167" s="245"/>
      <c r="N167" s="246"/>
      <c r="O167" s="246"/>
      <c r="P167" s="246"/>
      <c r="Q167" s="246"/>
      <c r="R167" s="246"/>
      <c r="S167" s="246"/>
      <c r="T167" s="24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8" t="s">
        <v>173</v>
      </c>
      <c r="AU167" s="248" t="s">
        <v>89</v>
      </c>
      <c r="AV167" s="13" t="s">
        <v>89</v>
      </c>
      <c r="AW167" s="13" t="s">
        <v>36</v>
      </c>
      <c r="AX167" s="13" t="s">
        <v>87</v>
      </c>
      <c r="AY167" s="248" t="s">
        <v>125</v>
      </c>
    </row>
    <row r="168" spans="1:51" s="13" customFormat="1" ht="12">
      <c r="A168" s="13"/>
      <c r="B168" s="237"/>
      <c r="C168" s="238"/>
      <c r="D168" s="239" t="s">
        <v>173</v>
      </c>
      <c r="E168" s="238"/>
      <c r="F168" s="241" t="s">
        <v>268</v>
      </c>
      <c r="G168" s="238"/>
      <c r="H168" s="242">
        <v>0.495</v>
      </c>
      <c r="I168" s="243"/>
      <c r="J168" s="238"/>
      <c r="K168" s="238"/>
      <c r="L168" s="244"/>
      <c r="M168" s="245"/>
      <c r="N168" s="246"/>
      <c r="O168" s="246"/>
      <c r="P168" s="246"/>
      <c r="Q168" s="246"/>
      <c r="R168" s="246"/>
      <c r="S168" s="246"/>
      <c r="T168" s="24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8" t="s">
        <v>173</v>
      </c>
      <c r="AU168" s="248" t="s">
        <v>89</v>
      </c>
      <c r="AV168" s="13" t="s">
        <v>89</v>
      </c>
      <c r="AW168" s="13" t="s">
        <v>4</v>
      </c>
      <c r="AX168" s="13" t="s">
        <v>87</v>
      </c>
      <c r="AY168" s="248" t="s">
        <v>125</v>
      </c>
    </row>
    <row r="169" spans="1:65" s="2" customFormat="1" ht="14.4" customHeight="1">
      <c r="A169" s="37"/>
      <c r="B169" s="38"/>
      <c r="C169" s="249" t="s">
        <v>269</v>
      </c>
      <c r="D169" s="249" t="s">
        <v>191</v>
      </c>
      <c r="E169" s="250" t="s">
        <v>270</v>
      </c>
      <c r="F169" s="251" t="s">
        <v>271</v>
      </c>
      <c r="G169" s="252" t="s">
        <v>179</v>
      </c>
      <c r="H169" s="253">
        <v>0.16</v>
      </c>
      <c r="I169" s="254"/>
      <c r="J169" s="255">
        <f>ROUND(I169*H169,2)</f>
        <v>0</v>
      </c>
      <c r="K169" s="256"/>
      <c r="L169" s="257"/>
      <c r="M169" s="258" t="s">
        <v>1</v>
      </c>
      <c r="N169" s="259" t="s">
        <v>44</v>
      </c>
      <c r="O169" s="90"/>
      <c r="P169" s="228">
        <f>O169*H169</f>
        <v>0</v>
      </c>
      <c r="Q169" s="228">
        <v>1</v>
      </c>
      <c r="R169" s="228">
        <f>Q169*H169</f>
        <v>0.16</v>
      </c>
      <c r="S169" s="228">
        <v>0</v>
      </c>
      <c r="T169" s="22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0" t="s">
        <v>194</v>
      </c>
      <c r="AT169" s="230" t="s">
        <v>191</v>
      </c>
      <c r="AU169" s="230" t="s">
        <v>89</v>
      </c>
      <c r="AY169" s="16" t="s">
        <v>125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87</v>
      </c>
      <c r="BK169" s="231">
        <f>ROUND(I169*H169,2)</f>
        <v>0</v>
      </c>
      <c r="BL169" s="16" t="s">
        <v>188</v>
      </c>
      <c r="BM169" s="230" t="s">
        <v>272</v>
      </c>
    </row>
    <row r="170" spans="1:51" s="13" customFormat="1" ht="12">
      <c r="A170" s="13"/>
      <c r="B170" s="237"/>
      <c r="C170" s="238"/>
      <c r="D170" s="239" t="s">
        <v>173</v>
      </c>
      <c r="E170" s="240" t="s">
        <v>1</v>
      </c>
      <c r="F170" s="241" t="s">
        <v>273</v>
      </c>
      <c r="G170" s="238"/>
      <c r="H170" s="242">
        <v>0.145</v>
      </c>
      <c r="I170" s="243"/>
      <c r="J170" s="238"/>
      <c r="K170" s="238"/>
      <c r="L170" s="244"/>
      <c r="M170" s="245"/>
      <c r="N170" s="246"/>
      <c r="O170" s="246"/>
      <c r="P170" s="246"/>
      <c r="Q170" s="246"/>
      <c r="R170" s="246"/>
      <c r="S170" s="246"/>
      <c r="T170" s="24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8" t="s">
        <v>173</v>
      </c>
      <c r="AU170" s="248" t="s">
        <v>89</v>
      </c>
      <c r="AV170" s="13" t="s">
        <v>89</v>
      </c>
      <c r="AW170" s="13" t="s">
        <v>36</v>
      </c>
      <c r="AX170" s="13" t="s">
        <v>87</v>
      </c>
      <c r="AY170" s="248" t="s">
        <v>125</v>
      </c>
    </row>
    <row r="171" spans="1:51" s="13" customFormat="1" ht="12">
      <c r="A171" s="13"/>
      <c r="B171" s="237"/>
      <c r="C171" s="238"/>
      <c r="D171" s="239" t="s">
        <v>173</v>
      </c>
      <c r="E171" s="238"/>
      <c r="F171" s="241" t="s">
        <v>274</v>
      </c>
      <c r="G171" s="238"/>
      <c r="H171" s="242">
        <v>0.16</v>
      </c>
      <c r="I171" s="243"/>
      <c r="J171" s="238"/>
      <c r="K171" s="238"/>
      <c r="L171" s="244"/>
      <c r="M171" s="245"/>
      <c r="N171" s="246"/>
      <c r="O171" s="246"/>
      <c r="P171" s="246"/>
      <c r="Q171" s="246"/>
      <c r="R171" s="246"/>
      <c r="S171" s="246"/>
      <c r="T171" s="24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8" t="s">
        <v>173</v>
      </c>
      <c r="AU171" s="248" t="s">
        <v>89</v>
      </c>
      <c r="AV171" s="13" t="s">
        <v>89</v>
      </c>
      <c r="AW171" s="13" t="s">
        <v>4</v>
      </c>
      <c r="AX171" s="13" t="s">
        <v>87</v>
      </c>
      <c r="AY171" s="248" t="s">
        <v>125</v>
      </c>
    </row>
    <row r="172" spans="1:65" s="2" customFormat="1" ht="14.4" customHeight="1">
      <c r="A172" s="37"/>
      <c r="B172" s="38"/>
      <c r="C172" s="249" t="s">
        <v>275</v>
      </c>
      <c r="D172" s="249" t="s">
        <v>191</v>
      </c>
      <c r="E172" s="250" t="s">
        <v>276</v>
      </c>
      <c r="F172" s="251" t="s">
        <v>277</v>
      </c>
      <c r="G172" s="252" t="s">
        <v>179</v>
      </c>
      <c r="H172" s="253">
        <v>0.035</v>
      </c>
      <c r="I172" s="254"/>
      <c r="J172" s="255">
        <f>ROUND(I172*H172,2)</f>
        <v>0</v>
      </c>
      <c r="K172" s="256"/>
      <c r="L172" s="257"/>
      <c r="M172" s="258" t="s">
        <v>1</v>
      </c>
      <c r="N172" s="259" t="s">
        <v>44</v>
      </c>
      <c r="O172" s="90"/>
      <c r="P172" s="228">
        <f>O172*H172</f>
        <v>0</v>
      </c>
      <c r="Q172" s="228">
        <v>1</v>
      </c>
      <c r="R172" s="228">
        <f>Q172*H172</f>
        <v>0.035</v>
      </c>
      <c r="S172" s="228">
        <v>0</v>
      </c>
      <c r="T172" s="22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0" t="s">
        <v>194</v>
      </c>
      <c r="AT172" s="230" t="s">
        <v>191</v>
      </c>
      <c r="AU172" s="230" t="s">
        <v>89</v>
      </c>
      <c r="AY172" s="16" t="s">
        <v>125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6" t="s">
        <v>87</v>
      </c>
      <c r="BK172" s="231">
        <f>ROUND(I172*H172,2)</f>
        <v>0</v>
      </c>
      <c r="BL172" s="16" t="s">
        <v>188</v>
      </c>
      <c r="BM172" s="230" t="s">
        <v>278</v>
      </c>
    </row>
    <row r="173" spans="1:51" s="13" customFormat="1" ht="12">
      <c r="A173" s="13"/>
      <c r="B173" s="237"/>
      <c r="C173" s="238"/>
      <c r="D173" s="239" t="s">
        <v>173</v>
      </c>
      <c r="E173" s="240" t="s">
        <v>1</v>
      </c>
      <c r="F173" s="241" t="s">
        <v>279</v>
      </c>
      <c r="G173" s="238"/>
      <c r="H173" s="242">
        <v>0.032</v>
      </c>
      <c r="I173" s="243"/>
      <c r="J173" s="238"/>
      <c r="K173" s="238"/>
      <c r="L173" s="244"/>
      <c r="M173" s="245"/>
      <c r="N173" s="246"/>
      <c r="O173" s="246"/>
      <c r="P173" s="246"/>
      <c r="Q173" s="246"/>
      <c r="R173" s="246"/>
      <c r="S173" s="246"/>
      <c r="T173" s="24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8" t="s">
        <v>173</v>
      </c>
      <c r="AU173" s="248" t="s">
        <v>89</v>
      </c>
      <c r="AV173" s="13" t="s">
        <v>89</v>
      </c>
      <c r="AW173" s="13" t="s">
        <v>36</v>
      </c>
      <c r="AX173" s="13" t="s">
        <v>87</v>
      </c>
      <c r="AY173" s="248" t="s">
        <v>125</v>
      </c>
    </row>
    <row r="174" spans="1:51" s="13" customFormat="1" ht="12">
      <c r="A174" s="13"/>
      <c r="B174" s="237"/>
      <c r="C174" s="238"/>
      <c r="D174" s="239" t="s">
        <v>173</v>
      </c>
      <c r="E174" s="238"/>
      <c r="F174" s="241" t="s">
        <v>280</v>
      </c>
      <c r="G174" s="238"/>
      <c r="H174" s="242">
        <v>0.035</v>
      </c>
      <c r="I174" s="243"/>
      <c r="J174" s="238"/>
      <c r="K174" s="238"/>
      <c r="L174" s="244"/>
      <c r="M174" s="245"/>
      <c r="N174" s="246"/>
      <c r="O174" s="246"/>
      <c r="P174" s="246"/>
      <c r="Q174" s="246"/>
      <c r="R174" s="246"/>
      <c r="S174" s="246"/>
      <c r="T174" s="24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8" t="s">
        <v>173</v>
      </c>
      <c r="AU174" s="248" t="s">
        <v>89</v>
      </c>
      <c r="AV174" s="13" t="s">
        <v>89</v>
      </c>
      <c r="AW174" s="13" t="s">
        <v>4</v>
      </c>
      <c r="AX174" s="13" t="s">
        <v>87</v>
      </c>
      <c r="AY174" s="248" t="s">
        <v>125</v>
      </c>
    </row>
    <row r="175" spans="1:65" s="2" customFormat="1" ht="14.4" customHeight="1">
      <c r="A175" s="37"/>
      <c r="B175" s="38"/>
      <c r="C175" s="249" t="s">
        <v>7</v>
      </c>
      <c r="D175" s="249" t="s">
        <v>191</v>
      </c>
      <c r="E175" s="250" t="s">
        <v>281</v>
      </c>
      <c r="F175" s="251" t="s">
        <v>282</v>
      </c>
      <c r="G175" s="252" t="s">
        <v>179</v>
      </c>
      <c r="H175" s="253">
        <v>0.072</v>
      </c>
      <c r="I175" s="254"/>
      <c r="J175" s="255">
        <f>ROUND(I175*H175,2)</f>
        <v>0</v>
      </c>
      <c r="K175" s="256"/>
      <c r="L175" s="257"/>
      <c r="M175" s="258" t="s">
        <v>1</v>
      </c>
      <c r="N175" s="259" t="s">
        <v>44</v>
      </c>
      <c r="O175" s="90"/>
      <c r="P175" s="228">
        <f>O175*H175</f>
        <v>0</v>
      </c>
      <c r="Q175" s="228">
        <v>1</v>
      </c>
      <c r="R175" s="228">
        <f>Q175*H175</f>
        <v>0.072</v>
      </c>
      <c r="S175" s="228">
        <v>0</v>
      </c>
      <c r="T175" s="22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0" t="s">
        <v>194</v>
      </c>
      <c r="AT175" s="230" t="s">
        <v>191</v>
      </c>
      <c r="AU175" s="230" t="s">
        <v>89</v>
      </c>
      <c r="AY175" s="16" t="s">
        <v>125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6" t="s">
        <v>87</v>
      </c>
      <c r="BK175" s="231">
        <f>ROUND(I175*H175,2)</f>
        <v>0</v>
      </c>
      <c r="BL175" s="16" t="s">
        <v>188</v>
      </c>
      <c r="BM175" s="230" t="s">
        <v>283</v>
      </c>
    </row>
    <row r="176" spans="1:51" s="13" customFormat="1" ht="12">
      <c r="A176" s="13"/>
      <c r="B176" s="237"/>
      <c r="C176" s="238"/>
      <c r="D176" s="239" t="s">
        <v>173</v>
      </c>
      <c r="E176" s="240" t="s">
        <v>1</v>
      </c>
      <c r="F176" s="241" t="s">
        <v>284</v>
      </c>
      <c r="G176" s="238"/>
      <c r="H176" s="242">
        <v>0.065</v>
      </c>
      <c r="I176" s="243"/>
      <c r="J176" s="238"/>
      <c r="K176" s="238"/>
      <c r="L176" s="244"/>
      <c r="M176" s="245"/>
      <c r="N176" s="246"/>
      <c r="O176" s="246"/>
      <c r="P176" s="246"/>
      <c r="Q176" s="246"/>
      <c r="R176" s="246"/>
      <c r="S176" s="246"/>
      <c r="T176" s="24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8" t="s">
        <v>173</v>
      </c>
      <c r="AU176" s="248" t="s">
        <v>89</v>
      </c>
      <c r="AV176" s="13" t="s">
        <v>89</v>
      </c>
      <c r="AW176" s="13" t="s">
        <v>36</v>
      </c>
      <c r="AX176" s="13" t="s">
        <v>87</v>
      </c>
      <c r="AY176" s="248" t="s">
        <v>125</v>
      </c>
    </row>
    <row r="177" spans="1:51" s="13" customFormat="1" ht="12">
      <c r="A177" s="13"/>
      <c r="B177" s="237"/>
      <c r="C177" s="238"/>
      <c r="D177" s="239" t="s">
        <v>173</v>
      </c>
      <c r="E177" s="238"/>
      <c r="F177" s="241" t="s">
        <v>285</v>
      </c>
      <c r="G177" s="238"/>
      <c r="H177" s="242">
        <v>0.072</v>
      </c>
      <c r="I177" s="243"/>
      <c r="J177" s="238"/>
      <c r="K177" s="238"/>
      <c r="L177" s="244"/>
      <c r="M177" s="245"/>
      <c r="N177" s="246"/>
      <c r="O177" s="246"/>
      <c r="P177" s="246"/>
      <c r="Q177" s="246"/>
      <c r="R177" s="246"/>
      <c r="S177" s="246"/>
      <c r="T177" s="24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8" t="s">
        <v>173</v>
      </c>
      <c r="AU177" s="248" t="s">
        <v>89</v>
      </c>
      <c r="AV177" s="13" t="s">
        <v>89</v>
      </c>
      <c r="AW177" s="13" t="s">
        <v>4</v>
      </c>
      <c r="AX177" s="13" t="s">
        <v>87</v>
      </c>
      <c r="AY177" s="248" t="s">
        <v>125</v>
      </c>
    </row>
    <row r="178" spans="1:65" s="2" customFormat="1" ht="14.4" customHeight="1">
      <c r="A178" s="37"/>
      <c r="B178" s="38"/>
      <c r="C178" s="249" t="s">
        <v>286</v>
      </c>
      <c r="D178" s="249" t="s">
        <v>191</v>
      </c>
      <c r="E178" s="250" t="s">
        <v>287</v>
      </c>
      <c r="F178" s="251" t="s">
        <v>288</v>
      </c>
      <c r="G178" s="252" t="s">
        <v>179</v>
      </c>
      <c r="H178" s="253">
        <v>0.004</v>
      </c>
      <c r="I178" s="254"/>
      <c r="J178" s="255">
        <f>ROUND(I178*H178,2)</f>
        <v>0</v>
      </c>
      <c r="K178" s="256"/>
      <c r="L178" s="257"/>
      <c r="M178" s="258" t="s">
        <v>1</v>
      </c>
      <c r="N178" s="259" t="s">
        <v>44</v>
      </c>
      <c r="O178" s="90"/>
      <c r="P178" s="228">
        <f>O178*H178</f>
        <v>0</v>
      </c>
      <c r="Q178" s="228">
        <v>1</v>
      </c>
      <c r="R178" s="228">
        <f>Q178*H178</f>
        <v>0.004</v>
      </c>
      <c r="S178" s="228">
        <v>0</v>
      </c>
      <c r="T178" s="229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0" t="s">
        <v>194</v>
      </c>
      <c r="AT178" s="230" t="s">
        <v>191</v>
      </c>
      <c r="AU178" s="230" t="s">
        <v>89</v>
      </c>
      <c r="AY178" s="16" t="s">
        <v>125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6" t="s">
        <v>87</v>
      </c>
      <c r="BK178" s="231">
        <f>ROUND(I178*H178,2)</f>
        <v>0</v>
      </c>
      <c r="BL178" s="16" t="s">
        <v>188</v>
      </c>
      <c r="BM178" s="230" t="s">
        <v>289</v>
      </c>
    </row>
    <row r="179" spans="1:51" s="13" customFormat="1" ht="12">
      <c r="A179" s="13"/>
      <c r="B179" s="237"/>
      <c r="C179" s="238"/>
      <c r="D179" s="239" t="s">
        <v>173</v>
      </c>
      <c r="E179" s="240" t="s">
        <v>1</v>
      </c>
      <c r="F179" s="241" t="s">
        <v>290</v>
      </c>
      <c r="G179" s="238"/>
      <c r="H179" s="242">
        <v>0.004</v>
      </c>
      <c r="I179" s="243"/>
      <c r="J179" s="238"/>
      <c r="K179" s="238"/>
      <c r="L179" s="244"/>
      <c r="M179" s="245"/>
      <c r="N179" s="246"/>
      <c r="O179" s="246"/>
      <c r="P179" s="246"/>
      <c r="Q179" s="246"/>
      <c r="R179" s="246"/>
      <c r="S179" s="246"/>
      <c r="T179" s="24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8" t="s">
        <v>173</v>
      </c>
      <c r="AU179" s="248" t="s">
        <v>89</v>
      </c>
      <c r="AV179" s="13" t="s">
        <v>89</v>
      </c>
      <c r="AW179" s="13" t="s">
        <v>36</v>
      </c>
      <c r="AX179" s="13" t="s">
        <v>87</v>
      </c>
      <c r="AY179" s="248" t="s">
        <v>125</v>
      </c>
    </row>
    <row r="180" spans="1:51" s="13" customFormat="1" ht="12">
      <c r="A180" s="13"/>
      <c r="B180" s="237"/>
      <c r="C180" s="238"/>
      <c r="D180" s="239" t="s">
        <v>173</v>
      </c>
      <c r="E180" s="238"/>
      <c r="F180" s="241" t="s">
        <v>291</v>
      </c>
      <c r="G180" s="238"/>
      <c r="H180" s="242">
        <v>0.004</v>
      </c>
      <c r="I180" s="243"/>
      <c r="J180" s="238"/>
      <c r="K180" s="238"/>
      <c r="L180" s="244"/>
      <c r="M180" s="245"/>
      <c r="N180" s="246"/>
      <c r="O180" s="246"/>
      <c r="P180" s="246"/>
      <c r="Q180" s="246"/>
      <c r="R180" s="246"/>
      <c r="S180" s="246"/>
      <c r="T180" s="24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8" t="s">
        <v>173</v>
      </c>
      <c r="AU180" s="248" t="s">
        <v>89</v>
      </c>
      <c r="AV180" s="13" t="s">
        <v>89</v>
      </c>
      <c r="AW180" s="13" t="s">
        <v>4</v>
      </c>
      <c r="AX180" s="13" t="s">
        <v>87</v>
      </c>
      <c r="AY180" s="248" t="s">
        <v>125</v>
      </c>
    </row>
    <row r="181" spans="1:65" s="2" customFormat="1" ht="14.4" customHeight="1">
      <c r="A181" s="37"/>
      <c r="B181" s="38"/>
      <c r="C181" s="249" t="s">
        <v>292</v>
      </c>
      <c r="D181" s="249" t="s">
        <v>191</v>
      </c>
      <c r="E181" s="250" t="s">
        <v>293</v>
      </c>
      <c r="F181" s="251" t="s">
        <v>294</v>
      </c>
      <c r="G181" s="252" t="s">
        <v>179</v>
      </c>
      <c r="H181" s="253">
        <v>0.037</v>
      </c>
      <c r="I181" s="254"/>
      <c r="J181" s="255">
        <f>ROUND(I181*H181,2)</f>
        <v>0</v>
      </c>
      <c r="K181" s="256"/>
      <c r="L181" s="257"/>
      <c r="M181" s="258" t="s">
        <v>1</v>
      </c>
      <c r="N181" s="259" t="s">
        <v>44</v>
      </c>
      <c r="O181" s="90"/>
      <c r="P181" s="228">
        <f>O181*H181</f>
        <v>0</v>
      </c>
      <c r="Q181" s="228">
        <v>1</v>
      </c>
      <c r="R181" s="228">
        <f>Q181*H181</f>
        <v>0.037</v>
      </c>
      <c r="S181" s="228">
        <v>0</v>
      </c>
      <c r="T181" s="22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0" t="s">
        <v>194</v>
      </c>
      <c r="AT181" s="230" t="s">
        <v>191</v>
      </c>
      <c r="AU181" s="230" t="s">
        <v>89</v>
      </c>
      <c r="AY181" s="16" t="s">
        <v>125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6" t="s">
        <v>87</v>
      </c>
      <c r="BK181" s="231">
        <f>ROUND(I181*H181,2)</f>
        <v>0</v>
      </c>
      <c r="BL181" s="16" t="s">
        <v>188</v>
      </c>
      <c r="BM181" s="230" t="s">
        <v>295</v>
      </c>
    </row>
    <row r="182" spans="1:51" s="13" customFormat="1" ht="12">
      <c r="A182" s="13"/>
      <c r="B182" s="237"/>
      <c r="C182" s="238"/>
      <c r="D182" s="239" t="s">
        <v>173</v>
      </c>
      <c r="E182" s="240" t="s">
        <v>1</v>
      </c>
      <c r="F182" s="241" t="s">
        <v>296</v>
      </c>
      <c r="G182" s="238"/>
      <c r="H182" s="242">
        <v>0.034</v>
      </c>
      <c r="I182" s="243"/>
      <c r="J182" s="238"/>
      <c r="K182" s="238"/>
      <c r="L182" s="244"/>
      <c r="M182" s="245"/>
      <c r="N182" s="246"/>
      <c r="O182" s="246"/>
      <c r="P182" s="246"/>
      <c r="Q182" s="246"/>
      <c r="R182" s="246"/>
      <c r="S182" s="246"/>
      <c r="T182" s="24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8" t="s">
        <v>173</v>
      </c>
      <c r="AU182" s="248" t="s">
        <v>89</v>
      </c>
      <c r="AV182" s="13" t="s">
        <v>89</v>
      </c>
      <c r="AW182" s="13" t="s">
        <v>36</v>
      </c>
      <c r="AX182" s="13" t="s">
        <v>87</v>
      </c>
      <c r="AY182" s="248" t="s">
        <v>125</v>
      </c>
    </row>
    <row r="183" spans="1:51" s="13" customFormat="1" ht="12">
      <c r="A183" s="13"/>
      <c r="B183" s="237"/>
      <c r="C183" s="238"/>
      <c r="D183" s="239" t="s">
        <v>173</v>
      </c>
      <c r="E183" s="238"/>
      <c r="F183" s="241" t="s">
        <v>297</v>
      </c>
      <c r="G183" s="238"/>
      <c r="H183" s="242">
        <v>0.037</v>
      </c>
      <c r="I183" s="243"/>
      <c r="J183" s="238"/>
      <c r="K183" s="238"/>
      <c r="L183" s="244"/>
      <c r="M183" s="245"/>
      <c r="N183" s="246"/>
      <c r="O183" s="246"/>
      <c r="P183" s="246"/>
      <c r="Q183" s="246"/>
      <c r="R183" s="246"/>
      <c r="S183" s="246"/>
      <c r="T183" s="24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8" t="s">
        <v>173</v>
      </c>
      <c r="AU183" s="248" t="s">
        <v>89</v>
      </c>
      <c r="AV183" s="13" t="s">
        <v>89</v>
      </c>
      <c r="AW183" s="13" t="s">
        <v>4</v>
      </c>
      <c r="AX183" s="13" t="s">
        <v>87</v>
      </c>
      <c r="AY183" s="248" t="s">
        <v>125</v>
      </c>
    </row>
    <row r="184" spans="1:65" s="2" customFormat="1" ht="14.4" customHeight="1">
      <c r="A184" s="37"/>
      <c r="B184" s="38"/>
      <c r="C184" s="249" t="s">
        <v>298</v>
      </c>
      <c r="D184" s="249" t="s">
        <v>191</v>
      </c>
      <c r="E184" s="250" t="s">
        <v>299</v>
      </c>
      <c r="F184" s="251" t="s">
        <v>300</v>
      </c>
      <c r="G184" s="252" t="s">
        <v>179</v>
      </c>
      <c r="H184" s="253">
        <v>0.011</v>
      </c>
      <c r="I184" s="254"/>
      <c r="J184" s="255">
        <f>ROUND(I184*H184,2)</f>
        <v>0</v>
      </c>
      <c r="K184" s="256"/>
      <c r="L184" s="257"/>
      <c r="M184" s="258" t="s">
        <v>1</v>
      </c>
      <c r="N184" s="259" t="s">
        <v>44</v>
      </c>
      <c r="O184" s="90"/>
      <c r="P184" s="228">
        <f>O184*H184</f>
        <v>0</v>
      </c>
      <c r="Q184" s="228">
        <v>1</v>
      </c>
      <c r="R184" s="228">
        <f>Q184*H184</f>
        <v>0.011</v>
      </c>
      <c r="S184" s="228">
        <v>0</v>
      </c>
      <c r="T184" s="22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0" t="s">
        <v>194</v>
      </c>
      <c r="AT184" s="230" t="s">
        <v>191</v>
      </c>
      <c r="AU184" s="230" t="s">
        <v>89</v>
      </c>
      <c r="AY184" s="16" t="s">
        <v>125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6" t="s">
        <v>87</v>
      </c>
      <c r="BK184" s="231">
        <f>ROUND(I184*H184,2)</f>
        <v>0</v>
      </c>
      <c r="BL184" s="16" t="s">
        <v>188</v>
      </c>
      <c r="BM184" s="230" t="s">
        <v>301</v>
      </c>
    </row>
    <row r="185" spans="1:51" s="13" customFormat="1" ht="12">
      <c r="A185" s="13"/>
      <c r="B185" s="237"/>
      <c r="C185" s="238"/>
      <c r="D185" s="239" t="s">
        <v>173</v>
      </c>
      <c r="E185" s="240" t="s">
        <v>1</v>
      </c>
      <c r="F185" s="241" t="s">
        <v>302</v>
      </c>
      <c r="G185" s="238"/>
      <c r="H185" s="242">
        <v>0.01</v>
      </c>
      <c r="I185" s="243"/>
      <c r="J185" s="238"/>
      <c r="K185" s="238"/>
      <c r="L185" s="244"/>
      <c r="M185" s="245"/>
      <c r="N185" s="246"/>
      <c r="O185" s="246"/>
      <c r="P185" s="246"/>
      <c r="Q185" s="246"/>
      <c r="R185" s="246"/>
      <c r="S185" s="246"/>
      <c r="T185" s="24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8" t="s">
        <v>173</v>
      </c>
      <c r="AU185" s="248" t="s">
        <v>89</v>
      </c>
      <c r="AV185" s="13" t="s">
        <v>89</v>
      </c>
      <c r="AW185" s="13" t="s">
        <v>36</v>
      </c>
      <c r="AX185" s="13" t="s">
        <v>87</v>
      </c>
      <c r="AY185" s="248" t="s">
        <v>125</v>
      </c>
    </row>
    <row r="186" spans="1:51" s="13" customFormat="1" ht="12">
      <c r="A186" s="13"/>
      <c r="B186" s="237"/>
      <c r="C186" s="238"/>
      <c r="D186" s="239" t="s">
        <v>173</v>
      </c>
      <c r="E186" s="238"/>
      <c r="F186" s="241" t="s">
        <v>303</v>
      </c>
      <c r="G186" s="238"/>
      <c r="H186" s="242">
        <v>0.011</v>
      </c>
      <c r="I186" s="243"/>
      <c r="J186" s="238"/>
      <c r="K186" s="238"/>
      <c r="L186" s="244"/>
      <c r="M186" s="245"/>
      <c r="N186" s="246"/>
      <c r="O186" s="246"/>
      <c r="P186" s="246"/>
      <c r="Q186" s="246"/>
      <c r="R186" s="246"/>
      <c r="S186" s="246"/>
      <c r="T186" s="24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8" t="s">
        <v>173</v>
      </c>
      <c r="AU186" s="248" t="s">
        <v>89</v>
      </c>
      <c r="AV186" s="13" t="s">
        <v>89</v>
      </c>
      <c r="AW186" s="13" t="s">
        <v>4</v>
      </c>
      <c r="AX186" s="13" t="s">
        <v>87</v>
      </c>
      <c r="AY186" s="248" t="s">
        <v>125</v>
      </c>
    </row>
    <row r="187" spans="1:65" s="2" customFormat="1" ht="14.4" customHeight="1">
      <c r="A187" s="37"/>
      <c r="B187" s="38"/>
      <c r="C187" s="249" t="s">
        <v>304</v>
      </c>
      <c r="D187" s="249" t="s">
        <v>191</v>
      </c>
      <c r="E187" s="250" t="s">
        <v>305</v>
      </c>
      <c r="F187" s="251" t="s">
        <v>306</v>
      </c>
      <c r="G187" s="252" t="s">
        <v>179</v>
      </c>
      <c r="H187" s="253">
        <v>0.272</v>
      </c>
      <c r="I187" s="254"/>
      <c r="J187" s="255">
        <f>ROUND(I187*H187,2)</f>
        <v>0</v>
      </c>
      <c r="K187" s="256"/>
      <c r="L187" s="257"/>
      <c r="M187" s="258" t="s">
        <v>1</v>
      </c>
      <c r="N187" s="259" t="s">
        <v>44</v>
      </c>
      <c r="O187" s="90"/>
      <c r="P187" s="228">
        <f>O187*H187</f>
        <v>0</v>
      </c>
      <c r="Q187" s="228">
        <v>1</v>
      </c>
      <c r="R187" s="228">
        <f>Q187*H187</f>
        <v>0.272</v>
      </c>
      <c r="S187" s="228">
        <v>0</v>
      </c>
      <c r="T187" s="229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0" t="s">
        <v>194</v>
      </c>
      <c r="AT187" s="230" t="s">
        <v>191</v>
      </c>
      <c r="AU187" s="230" t="s">
        <v>89</v>
      </c>
      <c r="AY187" s="16" t="s">
        <v>125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6" t="s">
        <v>87</v>
      </c>
      <c r="BK187" s="231">
        <f>ROUND(I187*H187,2)</f>
        <v>0</v>
      </c>
      <c r="BL187" s="16" t="s">
        <v>188</v>
      </c>
      <c r="BM187" s="230" t="s">
        <v>307</v>
      </c>
    </row>
    <row r="188" spans="1:51" s="13" customFormat="1" ht="12">
      <c r="A188" s="13"/>
      <c r="B188" s="237"/>
      <c r="C188" s="238"/>
      <c r="D188" s="239" t="s">
        <v>173</v>
      </c>
      <c r="E188" s="240" t="s">
        <v>1</v>
      </c>
      <c r="F188" s="241" t="s">
        <v>308</v>
      </c>
      <c r="G188" s="238"/>
      <c r="H188" s="242">
        <v>0.247</v>
      </c>
      <c r="I188" s="243"/>
      <c r="J188" s="238"/>
      <c r="K188" s="238"/>
      <c r="L188" s="244"/>
      <c r="M188" s="245"/>
      <c r="N188" s="246"/>
      <c r="O188" s="246"/>
      <c r="P188" s="246"/>
      <c r="Q188" s="246"/>
      <c r="R188" s="246"/>
      <c r="S188" s="246"/>
      <c r="T188" s="24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8" t="s">
        <v>173</v>
      </c>
      <c r="AU188" s="248" t="s">
        <v>89</v>
      </c>
      <c r="AV188" s="13" t="s">
        <v>89</v>
      </c>
      <c r="AW188" s="13" t="s">
        <v>36</v>
      </c>
      <c r="AX188" s="13" t="s">
        <v>87</v>
      </c>
      <c r="AY188" s="248" t="s">
        <v>125</v>
      </c>
    </row>
    <row r="189" spans="1:51" s="13" customFormat="1" ht="12">
      <c r="A189" s="13"/>
      <c r="B189" s="237"/>
      <c r="C189" s="238"/>
      <c r="D189" s="239" t="s">
        <v>173</v>
      </c>
      <c r="E189" s="238"/>
      <c r="F189" s="241" t="s">
        <v>309</v>
      </c>
      <c r="G189" s="238"/>
      <c r="H189" s="242">
        <v>0.272</v>
      </c>
      <c r="I189" s="243"/>
      <c r="J189" s="238"/>
      <c r="K189" s="238"/>
      <c r="L189" s="244"/>
      <c r="M189" s="245"/>
      <c r="N189" s="246"/>
      <c r="O189" s="246"/>
      <c r="P189" s="246"/>
      <c r="Q189" s="246"/>
      <c r="R189" s="246"/>
      <c r="S189" s="246"/>
      <c r="T189" s="24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8" t="s">
        <v>173</v>
      </c>
      <c r="AU189" s="248" t="s">
        <v>89</v>
      </c>
      <c r="AV189" s="13" t="s">
        <v>89</v>
      </c>
      <c r="AW189" s="13" t="s">
        <v>4</v>
      </c>
      <c r="AX189" s="13" t="s">
        <v>87</v>
      </c>
      <c r="AY189" s="248" t="s">
        <v>125</v>
      </c>
    </row>
    <row r="190" spans="1:65" s="2" customFormat="1" ht="14.4" customHeight="1">
      <c r="A190" s="37"/>
      <c r="B190" s="38"/>
      <c r="C190" s="249" t="s">
        <v>310</v>
      </c>
      <c r="D190" s="249" t="s">
        <v>191</v>
      </c>
      <c r="E190" s="250" t="s">
        <v>311</v>
      </c>
      <c r="F190" s="251" t="s">
        <v>312</v>
      </c>
      <c r="G190" s="252" t="s">
        <v>179</v>
      </c>
      <c r="H190" s="253">
        <v>0.023</v>
      </c>
      <c r="I190" s="254"/>
      <c r="J190" s="255">
        <f>ROUND(I190*H190,2)</f>
        <v>0</v>
      </c>
      <c r="K190" s="256"/>
      <c r="L190" s="257"/>
      <c r="M190" s="258" t="s">
        <v>1</v>
      </c>
      <c r="N190" s="259" t="s">
        <v>44</v>
      </c>
      <c r="O190" s="90"/>
      <c r="P190" s="228">
        <f>O190*H190</f>
        <v>0</v>
      </c>
      <c r="Q190" s="228">
        <v>1</v>
      </c>
      <c r="R190" s="228">
        <f>Q190*H190</f>
        <v>0.023</v>
      </c>
      <c r="S190" s="228">
        <v>0</v>
      </c>
      <c r="T190" s="22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0" t="s">
        <v>194</v>
      </c>
      <c r="AT190" s="230" t="s">
        <v>191</v>
      </c>
      <c r="AU190" s="230" t="s">
        <v>89</v>
      </c>
      <c r="AY190" s="16" t="s">
        <v>125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6" t="s">
        <v>87</v>
      </c>
      <c r="BK190" s="231">
        <f>ROUND(I190*H190,2)</f>
        <v>0</v>
      </c>
      <c r="BL190" s="16" t="s">
        <v>188</v>
      </c>
      <c r="BM190" s="230" t="s">
        <v>313</v>
      </c>
    </row>
    <row r="191" spans="1:51" s="13" customFormat="1" ht="12">
      <c r="A191" s="13"/>
      <c r="B191" s="237"/>
      <c r="C191" s="238"/>
      <c r="D191" s="239" t="s">
        <v>173</v>
      </c>
      <c r="E191" s="240" t="s">
        <v>1</v>
      </c>
      <c r="F191" s="241" t="s">
        <v>314</v>
      </c>
      <c r="G191" s="238"/>
      <c r="H191" s="242">
        <v>0.009</v>
      </c>
      <c r="I191" s="243"/>
      <c r="J191" s="238"/>
      <c r="K191" s="238"/>
      <c r="L191" s="244"/>
      <c r="M191" s="245"/>
      <c r="N191" s="246"/>
      <c r="O191" s="246"/>
      <c r="P191" s="246"/>
      <c r="Q191" s="246"/>
      <c r="R191" s="246"/>
      <c r="S191" s="246"/>
      <c r="T191" s="24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8" t="s">
        <v>173</v>
      </c>
      <c r="AU191" s="248" t="s">
        <v>89</v>
      </c>
      <c r="AV191" s="13" t="s">
        <v>89</v>
      </c>
      <c r="AW191" s="13" t="s">
        <v>36</v>
      </c>
      <c r="AX191" s="13" t="s">
        <v>79</v>
      </c>
      <c r="AY191" s="248" t="s">
        <v>125</v>
      </c>
    </row>
    <row r="192" spans="1:51" s="13" customFormat="1" ht="12">
      <c r="A192" s="13"/>
      <c r="B192" s="237"/>
      <c r="C192" s="238"/>
      <c r="D192" s="239" t="s">
        <v>173</v>
      </c>
      <c r="E192" s="240" t="s">
        <v>1</v>
      </c>
      <c r="F192" s="241" t="s">
        <v>315</v>
      </c>
      <c r="G192" s="238"/>
      <c r="H192" s="242">
        <v>0.006</v>
      </c>
      <c r="I192" s="243"/>
      <c r="J192" s="238"/>
      <c r="K192" s="238"/>
      <c r="L192" s="244"/>
      <c r="M192" s="245"/>
      <c r="N192" s="246"/>
      <c r="O192" s="246"/>
      <c r="P192" s="246"/>
      <c r="Q192" s="246"/>
      <c r="R192" s="246"/>
      <c r="S192" s="246"/>
      <c r="T192" s="24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8" t="s">
        <v>173</v>
      </c>
      <c r="AU192" s="248" t="s">
        <v>89</v>
      </c>
      <c r="AV192" s="13" t="s">
        <v>89</v>
      </c>
      <c r="AW192" s="13" t="s">
        <v>36</v>
      </c>
      <c r="AX192" s="13" t="s">
        <v>79</v>
      </c>
      <c r="AY192" s="248" t="s">
        <v>125</v>
      </c>
    </row>
    <row r="193" spans="1:51" s="13" customFormat="1" ht="12">
      <c r="A193" s="13"/>
      <c r="B193" s="237"/>
      <c r="C193" s="238"/>
      <c r="D193" s="239" t="s">
        <v>173</v>
      </c>
      <c r="E193" s="240" t="s">
        <v>1</v>
      </c>
      <c r="F193" s="241" t="s">
        <v>316</v>
      </c>
      <c r="G193" s="238"/>
      <c r="H193" s="242">
        <v>0.006</v>
      </c>
      <c r="I193" s="243"/>
      <c r="J193" s="238"/>
      <c r="K193" s="238"/>
      <c r="L193" s="244"/>
      <c r="M193" s="245"/>
      <c r="N193" s="246"/>
      <c r="O193" s="246"/>
      <c r="P193" s="246"/>
      <c r="Q193" s="246"/>
      <c r="R193" s="246"/>
      <c r="S193" s="246"/>
      <c r="T193" s="24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8" t="s">
        <v>173</v>
      </c>
      <c r="AU193" s="248" t="s">
        <v>89</v>
      </c>
      <c r="AV193" s="13" t="s">
        <v>89</v>
      </c>
      <c r="AW193" s="13" t="s">
        <v>36</v>
      </c>
      <c r="AX193" s="13" t="s">
        <v>79</v>
      </c>
      <c r="AY193" s="248" t="s">
        <v>125</v>
      </c>
    </row>
    <row r="194" spans="1:51" s="14" customFormat="1" ht="12">
      <c r="A194" s="14"/>
      <c r="B194" s="260"/>
      <c r="C194" s="261"/>
      <c r="D194" s="239" t="s">
        <v>173</v>
      </c>
      <c r="E194" s="262" t="s">
        <v>1</v>
      </c>
      <c r="F194" s="263" t="s">
        <v>317</v>
      </c>
      <c r="G194" s="261"/>
      <c r="H194" s="264">
        <v>0.021</v>
      </c>
      <c r="I194" s="265"/>
      <c r="J194" s="261"/>
      <c r="K194" s="261"/>
      <c r="L194" s="266"/>
      <c r="M194" s="267"/>
      <c r="N194" s="268"/>
      <c r="O194" s="268"/>
      <c r="P194" s="268"/>
      <c r="Q194" s="268"/>
      <c r="R194" s="268"/>
      <c r="S194" s="268"/>
      <c r="T194" s="26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0" t="s">
        <v>173</v>
      </c>
      <c r="AU194" s="270" t="s">
        <v>89</v>
      </c>
      <c r="AV194" s="14" t="s">
        <v>145</v>
      </c>
      <c r="AW194" s="14" t="s">
        <v>36</v>
      </c>
      <c r="AX194" s="14" t="s">
        <v>87</v>
      </c>
      <c r="AY194" s="270" t="s">
        <v>125</v>
      </c>
    </row>
    <row r="195" spans="1:51" s="13" customFormat="1" ht="12">
      <c r="A195" s="13"/>
      <c r="B195" s="237"/>
      <c r="C195" s="238"/>
      <c r="D195" s="239" t="s">
        <v>173</v>
      </c>
      <c r="E195" s="238"/>
      <c r="F195" s="241" t="s">
        <v>318</v>
      </c>
      <c r="G195" s="238"/>
      <c r="H195" s="242">
        <v>0.023</v>
      </c>
      <c r="I195" s="243"/>
      <c r="J195" s="238"/>
      <c r="K195" s="238"/>
      <c r="L195" s="244"/>
      <c r="M195" s="245"/>
      <c r="N195" s="246"/>
      <c r="O195" s="246"/>
      <c r="P195" s="246"/>
      <c r="Q195" s="246"/>
      <c r="R195" s="246"/>
      <c r="S195" s="246"/>
      <c r="T195" s="24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8" t="s">
        <v>173</v>
      </c>
      <c r="AU195" s="248" t="s">
        <v>89</v>
      </c>
      <c r="AV195" s="13" t="s">
        <v>89</v>
      </c>
      <c r="AW195" s="13" t="s">
        <v>4</v>
      </c>
      <c r="AX195" s="13" t="s">
        <v>87</v>
      </c>
      <c r="AY195" s="248" t="s">
        <v>125</v>
      </c>
    </row>
    <row r="196" spans="1:65" s="2" customFormat="1" ht="14.4" customHeight="1">
      <c r="A196" s="37"/>
      <c r="B196" s="38"/>
      <c r="C196" s="249" t="s">
        <v>319</v>
      </c>
      <c r="D196" s="249" t="s">
        <v>191</v>
      </c>
      <c r="E196" s="250" t="s">
        <v>320</v>
      </c>
      <c r="F196" s="251" t="s">
        <v>321</v>
      </c>
      <c r="G196" s="252" t="s">
        <v>222</v>
      </c>
      <c r="H196" s="253">
        <v>14.63</v>
      </c>
      <c r="I196" s="254"/>
      <c r="J196" s="255">
        <f>ROUND(I196*H196,2)</f>
        <v>0</v>
      </c>
      <c r="K196" s="256"/>
      <c r="L196" s="257"/>
      <c r="M196" s="258" t="s">
        <v>1</v>
      </c>
      <c r="N196" s="259" t="s">
        <v>44</v>
      </c>
      <c r="O196" s="90"/>
      <c r="P196" s="228">
        <f>O196*H196</f>
        <v>0</v>
      </c>
      <c r="Q196" s="228">
        <v>0.00198</v>
      </c>
      <c r="R196" s="228">
        <f>Q196*H196</f>
        <v>0.0289674</v>
      </c>
      <c r="S196" s="228">
        <v>0</v>
      </c>
      <c r="T196" s="229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0" t="s">
        <v>194</v>
      </c>
      <c r="AT196" s="230" t="s">
        <v>191</v>
      </c>
      <c r="AU196" s="230" t="s">
        <v>89</v>
      </c>
      <c r="AY196" s="16" t="s">
        <v>125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6" t="s">
        <v>87</v>
      </c>
      <c r="BK196" s="231">
        <f>ROUND(I196*H196,2)</f>
        <v>0</v>
      </c>
      <c r="BL196" s="16" t="s">
        <v>188</v>
      </c>
      <c r="BM196" s="230" t="s">
        <v>322</v>
      </c>
    </row>
    <row r="197" spans="1:51" s="13" customFormat="1" ht="12">
      <c r="A197" s="13"/>
      <c r="B197" s="237"/>
      <c r="C197" s="238"/>
      <c r="D197" s="239" t="s">
        <v>173</v>
      </c>
      <c r="E197" s="240" t="s">
        <v>1</v>
      </c>
      <c r="F197" s="241" t="s">
        <v>323</v>
      </c>
      <c r="G197" s="238"/>
      <c r="H197" s="242">
        <v>13.3</v>
      </c>
      <c r="I197" s="243"/>
      <c r="J197" s="238"/>
      <c r="K197" s="238"/>
      <c r="L197" s="244"/>
      <c r="M197" s="245"/>
      <c r="N197" s="246"/>
      <c r="O197" s="246"/>
      <c r="P197" s="246"/>
      <c r="Q197" s="246"/>
      <c r="R197" s="246"/>
      <c r="S197" s="246"/>
      <c r="T197" s="24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8" t="s">
        <v>173</v>
      </c>
      <c r="AU197" s="248" t="s">
        <v>89</v>
      </c>
      <c r="AV197" s="13" t="s">
        <v>89</v>
      </c>
      <c r="AW197" s="13" t="s">
        <v>36</v>
      </c>
      <c r="AX197" s="13" t="s">
        <v>87</v>
      </c>
      <c r="AY197" s="248" t="s">
        <v>125</v>
      </c>
    </row>
    <row r="198" spans="1:51" s="13" customFormat="1" ht="12">
      <c r="A198" s="13"/>
      <c r="B198" s="237"/>
      <c r="C198" s="238"/>
      <c r="D198" s="239" t="s">
        <v>173</v>
      </c>
      <c r="E198" s="238"/>
      <c r="F198" s="241" t="s">
        <v>324</v>
      </c>
      <c r="G198" s="238"/>
      <c r="H198" s="242">
        <v>14.63</v>
      </c>
      <c r="I198" s="243"/>
      <c r="J198" s="238"/>
      <c r="K198" s="238"/>
      <c r="L198" s="244"/>
      <c r="M198" s="245"/>
      <c r="N198" s="246"/>
      <c r="O198" s="246"/>
      <c r="P198" s="246"/>
      <c r="Q198" s="246"/>
      <c r="R198" s="246"/>
      <c r="S198" s="246"/>
      <c r="T198" s="24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8" t="s">
        <v>173</v>
      </c>
      <c r="AU198" s="248" t="s">
        <v>89</v>
      </c>
      <c r="AV198" s="13" t="s">
        <v>89</v>
      </c>
      <c r="AW198" s="13" t="s">
        <v>4</v>
      </c>
      <c r="AX198" s="13" t="s">
        <v>87</v>
      </c>
      <c r="AY198" s="248" t="s">
        <v>125</v>
      </c>
    </row>
    <row r="199" spans="1:65" s="2" customFormat="1" ht="14.4" customHeight="1">
      <c r="A199" s="37"/>
      <c r="B199" s="38"/>
      <c r="C199" s="249" t="s">
        <v>325</v>
      </c>
      <c r="D199" s="249" t="s">
        <v>191</v>
      </c>
      <c r="E199" s="250" t="s">
        <v>326</v>
      </c>
      <c r="F199" s="251" t="s">
        <v>327</v>
      </c>
      <c r="G199" s="252" t="s">
        <v>235</v>
      </c>
      <c r="H199" s="253">
        <v>4.488</v>
      </c>
      <c r="I199" s="254"/>
      <c r="J199" s="255">
        <f>ROUND(I199*H199,2)</f>
        <v>0</v>
      </c>
      <c r="K199" s="256"/>
      <c r="L199" s="257"/>
      <c r="M199" s="258" t="s">
        <v>1</v>
      </c>
      <c r="N199" s="259" t="s">
        <v>44</v>
      </c>
      <c r="O199" s="90"/>
      <c r="P199" s="228">
        <f>O199*H199</f>
        <v>0</v>
      </c>
      <c r="Q199" s="228">
        <v>0.00172</v>
      </c>
      <c r="R199" s="228">
        <f>Q199*H199</f>
        <v>0.007719360000000001</v>
      </c>
      <c r="S199" s="228">
        <v>0</v>
      </c>
      <c r="T199" s="229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30" t="s">
        <v>194</v>
      </c>
      <c r="AT199" s="230" t="s">
        <v>191</v>
      </c>
      <c r="AU199" s="230" t="s">
        <v>89</v>
      </c>
      <c r="AY199" s="16" t="s">
        <v>125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6" t="s">
        <v>87</v>
      </c>
      <c r="BK199" s="231">
        <f>ROUND(I199*H199,2)</f>
        <v>0</v>
      </c>
      <c r="BL199" s="16" t="s">
        <v>188</v>
      </c>
      <c r="BM199" s="230" t="s">
        <v>328</v>
      </c>
    </row>
    <row r="200" spans="1:51" s="13" customFormat="1" ht="12">
      <c r="A200" s="13"/>
      <c r="B200" s="237"/>
      <c r="C200" s="238"/>
      <c r="D200" s="239" t="s">
        <v>173</v>
      </c>
      <c r="E200" s="240" t="s">
        <v>1</v>
      </c>
      <c r="F200" s="241" t="s">
        <v>329</v>
      </c>
      <c r="G200" s="238"/>
      <c r="H200" s="242">
        <v>4.08</v>
      </c>
      <c r="I200" s="243"/>
      <c r="J200" s="238"/>
      <c r="K200" s="238"/>
      <c r="L200" s="244"/>
      <c r="M200" s="245"/>
      <c r="N200" s="246"/>
      <c r="O200" s="246"/>
      <c r="P200" s="246"/>
      <c r="Q200" s="246"/>
      <c r="R200" s="246"/>
      <c r="S200" s="246"/>
      <c r="T200" s="24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8" t="s">
        <v>173</v>
      </c>
      <c r="AU200" s="248" t="s">
        <v>89</v>
      </c>
      <c r="AV200" s="13" t="s">
        <v>89</v>
      </c>
      <c r="AW200" s="13" t="s">
        <v>36</v>
      </c>
      <c r="AX200" s="13" t="s">
        <v>87</v>
      </c>
      <c r="AY200" s="248" t="s">
        <v>125</v>
      </c>
    </row>
    <row r="201" spans="1:51" s="13" customFormat="1" ht="12">
      <c r="A201" s="13"/>
      <c r="B201" s="237"/>
      <c r="C201" s="238"/>
      <c r="D201" s="239" t="s">
        <v>173</v>
      </c>
      <c r="E201" s="238"/>
      <c r="F201" s="241" t="s">
        <v>330</v>
      </c>
      <c r="G201" s="238"/>
      <c r="H201" s="242">
        <v>4.488</v>
      </c>
      <c r="I201" s="243"/>
      <c r="J201" s="238"/>
      <c r="K201" s="238"/>
      <c r="L201" s="244"/>
      <c r="M201" s="245"/>
      <c r="N201" s="246"/>
      <c r="O201" s="246"/>
      <c r="P201" s="246"/>
      <c r="Q201" s="246"/>
      <c r="R201" s="246"/>
      <c r="S201" s="246"/>
      <c r="T201" s="24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8" t="s">
        <v>173</v>
      </c>
      <c r="AU201" s="248" t="s">
        <v>89</v>
      </c>
      <c r="AV201" s="13" t="s">
        <v>89</v>
      </c>
      <c r="AW201" s="13" t="s">
        <v>4</v>
      </c>
      <c r="AX201" s="13" t="s">
        <v>87</v>
      </c>
      <c r="AY201" s="248" t="s">
        <v>125</v>
      </c>
    </row>
    <row r="202" spans="1:65" s="2" customFormat="1" ht="14.4" customHeight="1">
      <c r="A202" s="37"/>
      <c r="B202" s="38"/>
      <c r="C202" s="249" t="s">
        <v>331</v>
      </c>
      <c r="D202" s="249" t="s">
        <v>191</v>
      </c>
      <c r="E202" s="250" t="s">
        <v>332</v>
      </c>
      <c r="F202" s="251" t="s">
        <v>333</v>
      </c>
      <c r="G202" s="252" t="s">
        <v>235</v>
      </c>
      <c r="H202" s="253">
        <v>2.244</v>
      </c>
      <c r="I202" s="254"/>
      <c r="J202" s="255">
        <f>ROUND(I202*H202,2)</f>
        <v>0</v>
      </c>
      <c r="K202" s="256"/>
      <c r="L202" s="257"/>
      <c r="M202" s="258" t="s">
        <v>1</v>
      </c>
      <c r="N202" s="259" t="s">
        <v>44</v>
      </c>
      <c r="O202" s="90"/>
      <c r="P202" s="228">
        <f>O202*H202</f>
        <v>0</v>
      </c>
      <c r="Q202" s="228">
        <v>0.00644</v>
      </c>
      <c r="R202" s="228">
        <f>Q202*H202</f>
        <v>0.014451360000000002</v>
      </c>
      <c r="S202" s="228">
        <v>0</v>
      </c>
      <c r="T202" s="229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0" t="s">
        <v>194</v>
      </c>
      <c r="AT202" s="230" t="s">
        <v>191</v>
      </c>
      <c r="AU202" s="230" t="s">
        <v>89</v>
      </c>
      <c r="AY202" s="16" t="s">
        <v>125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6" t="s">
        <v>87</v>
      </c>
      <c r="BK202" s="231">
        <f>ROUND(I202*H202,2)</f>
        <v>0</v>
      </c>
      <c r="BL202" s="16" t="s">
        <v>188</v>
      </c>
      <c r="BM202" s="230" t="s">
        <v>334</v>
      </c>
    </row>
    <row r="203" spans="1:51" s="13" customFormat="1" ht="12">
      <c r="A203" s="13"/>
      <c r="B203" s="237"/>
      <c r="C203" s="238"/>
      <c r="D203" s="239" t="s">
        <v>173</v>
      </c>
      <c r="E203" s="240" t="s">
        <v>1</v>
      </c>
      <c r="F203" s="241" t="s">
        <v>335</v>
      </c>
      <c r="G203" s="238"/>
      <c r="H203" s="242">
        <v>2.04</v>
      </c>
      <c r="I203" s="243"/>
      <c r="J203" s="238"/>
      <c r="K203" s="238"/>
      <c r="L203" s="244"/>
      <c r="M203" s="245"/>
      <c r="N203" s="246"/>
      <c r="O203" s="246"/>
      <c r="P203" s="246"/>
      <c r="Q203" s="246"/>
      <c r="R203" s="246"/>
      <c r="S203" s="246"/>
      <c r="T203" s="24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8" t="s">
        <v>173</v>
      </c>
      <c r="AU203" s="248" t="s">
        <v>89</v>
      </c>
      <c r="AV203" s="13" t="s">
        <v>89</v>
      </c>
      <c r="AW203" s="13" t="s">
        <v>36</v>
      </c>
      <c r="AX203" s="13" t="s">
        <v>87</v>
      </c>
      <c r="AY203" s="248" t="s">
        <v>125</v>
      </c>
    </row>
    <row r="204" spans="1:51" s="13" customFormat="1" ht="12">
      <c r="A204" s="13"/>
      <c r="B204" s="237"/>
      <c r="C204" s="238"/>
      <c r="D204" s="239" t="s">
        <v>173</v>
      </c>
      <c r="E204" s="238"/>
      <c r="F204" s="241" t="s">
        <v>336</v>
      </c>
      <c r="G204" s="238"/>
      <c r="H204" s="242">
        <v>2.244</v>
      </c>
      <c r="I204" s="243"/>
      <c r="J204" s="238"/>
      <c r="K204" s="238"/>
      <c r="L204" s="244"/>
      <c r="M204" s="245"/>
      <c r="N204" s="246"/>
      <c r="O204" s="246"/>
      <c r="P204" s="246"/>
      <c r="Q204" s="246"/>
      <c r="R204" s="246"/>
      <c r="S204" s="246"/>
      <c r="T204" s="24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8" t="s">
        <v>173</v>
      </c>
      <c r="AU204" s="248" t="s">
        <v>89</v>
      </c>
      <c r="AV204" s="13" t="s">
        <v>89</v>
      </c>
      <c r="AW204" s="13" t="s">
        <v>4</v>
      </c>
      <c r="AX204" s="13" t="s">
        <v>87</v>
      </c>
      <c r="AY204" s="248" t="s">
        <v>125</v>
      </c>
    </row>
    <row r="205" spans="1:65" s="2" customFormat="1" ht="24.15" customHeight="1">
      <c r="A205" s="37"/>
      <c r="B205" s="38"/>
      <c r="C205" s="218" t="s">
        <v>337</v>
      </c>
      <c r="D205" s="218" t="s">
        <v>128</v>
      </c>
      <c r="E205" s="219" t="s">
        <v>338</v>
      </c>
      <c r="F205" s="220" t="s">
        <v>339</v>
      </c>
      <c r="G205" s="221" t="s">
        <v>179</v>
      </c>
      <c r="H205" s="222">
        <v>1.211</v>
      </c>
      <c r="I205" s="223"/>
      <c r="J205" s="224">
        <f>ROUND(I205*H205,2)</f>
        <v>0</v>
      </c>
      <c r="K205" s="225"/>
      <c r="L205" s="43"/>
      <c r="M205" s="226" t="s">
        <v>1</v>
      </c>
      <c r="N205" s="227" t="s">
        <v>44</v>
      </c>
      <c r="O205" s="90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0" t="s">
        <v>188</v>
      </c>
      <c r="AT205" s="230" t="s">
        <v>128</v>
      </c>
      <c r="AU205" s="230" t="s">
        <v>89</v>
      </c>
      <c r="AY205" s="16" t="s">
        <v>125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6" t="s">
        <v>87</v>
      </c>
      <c r="BK205" s="231">
        <f>ROUND(I205*H205,2)</f>
        <v>0</v>
      </c>
      <c r="BL205" s="16" t="s">
        <v>188</v>
      </c>
      <c r="BM205" s="230" t="s">
        <v>340</v>
      </c>
    </row>
    <row r="206" spans="1:63" s="12" customFormat="1" ht="22.8" customHeight="1">
      <c r="A206" s="12"/>
      <c r="B206" s="202"/>
      <c r="C206" s="203"/>
      <c r="D206" s="204" t="s">
        <v>78</v>
      </c>
      <c r="E206" s="216" t="s">
        <v>341</v>
      </c>
      <c r="F206" s="216" t="s">
        <v>342</v>
      </c>
      <c r="G206" s="203"/>
      <c r="H206" s="203"/>
      <c r="I206" s="206"/>
      <c r="J206" s="217">
        <f>BK206</f>
        <v>0</v>
      </c>
      <c r="K206" s="203"/>
      <c r="L206" s="208"/>
      <c r="M206" s="209"/>
      <c r="N206" s="210"/>
      <c r="O206" s="210"/>
      <c r="P206" s="211">
        <f>SUM(P207:P209)</f>
        <v>0</v>
      </c>
      <c r="Q206" s="210"/>
      <c r="R206" s="211">
        <f>SUM(R207:R209)</f>
        <v>0.01129024</v>
      </c>
      <c r="S206" s="210"/>
      <c r="T206" s="212">
        <f>SUM(T207:T209)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13" t="s">
        <v>89</v>
      </c>
      <c r="AT206" s="214" t="s">
        <v>78</v>
      </c>
      <c r="AU206" s="214" t="s">
        <v>87</v>
      </c>
      <c r="AY206" s="213" t="s">
        <v>125</v>
      </c>
      <c r="BK206" s="215">
        <f>SUM(BK207:BK209)</f>
        <v>0</v>
      </c>
    </row>
    <row r="207" spans="1:65" s="2" customFormat="1" ht="14.4" customHeight="1">
      <c r="A207" s="37"/>
      <c r="B207" s="38"/>
      <c r="C207" s="218" t="s">
        <v>343</v>
      </c>
      <c r="D207" s="218" t="s">
        <v>128</v>
      </c>
      <c r="E207" s="219" t="s">
        <v>344</v>
      </c>
      <c r="F207" s="220" t="s">
        <v>345</v>
      </c>
      <c r="G207" s="221" t="s">
        <v>187</v>
      </c>
      <c r="H207" s="222">
        <v>16.128</v>
      </c>
      <c r="I207" s="223"/>
      <c r="J207" s="224">
        <f>ROUND(I207*H207,2)</f>
        <v>0</v>
      </c>
      <c r="K207" s="225"/>
      <c r="L207" s="43"/>
      <c r="M207" s="226" t="s">
        <v>1</v>
      </c>
      <c r="N207" s="227" t="s">
        <v>44</v>
      </c>
      <c r="O207" s="90"/>
      <c r="P207" s="228">
        <f>O207*H207</f>
        <v>0</v>
      </c>
      <c r="Q207" s="228">
        <v>8E-05</v>
      </c>
      <c r="R207" s="228">
        <f>Q207*H207</f>
        <v>0.00129024</v>
      </c>
      <c r="S207" s="228">
        <v>0</v>
      </c>
      <c r="T207" s="229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0" t="s">
        <v>188</v>
      </c>
      <c r="AT207" s="230" t="s">
        <v>128</v>
      </c>
      <c r="AU207" s="230" t="s">
        <v>89</v>
      </c>
      <c r="AY207" s="16" t="s">
        <v>125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6" t="s">
        <v>87</v>
      </c>
      <c r="BK207" s="231">
        <f>ROUND(I207*H207,2)</f>
        <v>0</v>
      </c>
      <c r="BL207" s="16" t="s">
        <v>188</v>
      </c>
      <c r="BM207" s="230" t="s">
        <v>346</v>
      </c>
    </row>
    <row r="208" spans="1:51" s="13" customFormat="1" ht="12">
      <c r="A208" s="13"/>
      <c r="B208" s="237"/>
      <c r="C208" s="238"/>
      <c r="D208" s="239" t="s">
        <v>173</v>
      </c>
      <c r="E208" s="240" t="s">
        <v>1</v>
      </c>
      <c r="F208" s="241" t="s">
        <v>347</v>
      </c>
      <c r="G208" s="238"/>
      <c r="H208" s="242">
        <v>16.128</v>
      </c>
      <c r="I208" s="243"/>
      <c r="J208" s="238"/>
      <c r="K208" s="238"/>
      <c r="L208" s="244"/>
      <c r="M208" s="245"/>
      <c r="N208" s="246"/>
      <c r="O208" s="246"/>
      <c r="P208" s="246"/>
      <c r="Q208" s="246"/>
      <c r="R208" s="246"/>
      <c r="S208" s="246"/>
      <c r="T208" s="24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8" t="s">
        <v>173</v>
      </c>
      <c r="AU208" s="248" t="s">
        <v>89</v>
      </c>
      <c r="AV208" s="13" t="s">
        <v>89</v>
      </c>
      <c r="AW208" s="13" t="s">
        <v>36</v>
      </c>
      <c r="AX208" s="13" t="s">
        <v>87</v>
      </c>
      <c r="AY208" s="248" t="s">
        <v>125</v>
      </c>
    </row>
    <row r="209" spans="1:65" s="2" customFormat="1" ht="14.4" customHeight="1">
      <c r="A209" s="37"/>
      <c r="B209" s="38"/>
      <c r="C209" s="249" t="s">
        <v>194</v>
      </c>
      <c r="D209" s="249" t="s">
        <v>191</v>
      </c>
      <c r="E209" s="250" t="s">
        <v>348</v>
      </c>
      <c r="F209" s="251" t="s">
        <v>349</v>
      </c>
      <c r="G209" s="252" t="s">
        <v>350</v>
      </c>
      <c r="H209" s="253">
        <v>10</v>
      </c>
      <c r="I209" s="254"/>
      <c r="J209" s="255">
        <f>ROUND(I209*H209,2)</f>
        <v>0</v>
      </c>
      <c r="K209" s="256"/>
      <c r="L209" s="257"/>
      <c r="M209" s="258" t="s">
        <v>1</v>
      </c>
      <c r="N209" s="259" t="s">
        <v>44</v>
      </c>
      <c r="O209" s="90"/>
      <c r="P209" s="228">
        <f>O209*H209</f>
        <v>0</v>
      </c>
      <c r="Q209" s="228">
        <v>0.001</v>
      </c>
      <c r="R209" s="228">
        <f>Q209*H209</f>
        <v>0.01</v>
      </c>
      <c r="S209" s="228">
        <v>0</v>
      </c>
      <c r="T209" s="229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0" t="s">
        <v>194</v>
      </c>
      <c r="AT209" s="230" t="s">
        <v>191</v>
      </c>
      <c r="AU209" s="230" t="s">
        <v>89</v>
      </c>
      <c r="AY209" s="16" t="s">
        <v>125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6" t="s">
        <v>87</v>
      </c>
      <c r="BK209" s="231">
        <f>ROUND(I209*H209,2)</f>
        <v>0</v>
      </c>
      <c r="BL209" s="16" t="s">
        <v>188</v>
      </c>
      <c r="BM209" s="230" t="s">
        <v>351</v>
      </c>
    </row>
    <row r="210" spans="1:63" s="12" customFormat="1" ht="22.8" customHeight="1">
      <c r="A210" s="12"/>
      <c r="B210" s="202"/>
      <c r="C210" s="203"/>
      <c r="D210" s="204" t="s">
        <v>78</v>
      </c>
      <c r="E210" s="216" t="s">
        <v>352</v>
      </c>
      <c r="F210" s="216" t="s">
        <v>353</v>
      </c>
      <c r="G210" s="203"/>
      <c r="H210" s="203"/>
      <c r="I210" s="206"/>
      <c r="J210" s="217">
        <f>BK210</f>
        <v>0</v>
      </c>
      <c r="K210" s="203"/>
      <c r="L210" s="208"/>
      <c r="M210" s="209"/>
      <c r="N210" s="210"/>
      <c r="O210" s="210"/>
      <c r="P210" s="211">
        <f>SUM(P211:P236)</f>
        <v>0</v>
      </c>
      <c r="Q210" s="210"/>
      <c r="R210" s="211">
        <f>SUM(R211:R236)</f>
        <v>0.038000000000000006</v>
      </c>
      <c r="S210" s="210"/>
      <c r="T210" s="212">
        <f>SUM(T211:T236)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3" t="s">
        <v>89</v>
      </c>
      <c r="AT210" s="214" t="s">
        <v>78</v>
      </c>
      <c r="AU210" s="214" t="s">
        <v>87</v>
      </c>
      <c r="AY210" s="213" t="s">
        <v>125</v>
      </c>
      <c r="BK210" s="215">
        <f>SUM(BK211:BK236)</f>
        <v>0</v>
      </c>
    </row>
    <row r="211" spans="1:65" s="2" customFormat="1" ht="24.15" customHeight="1">
      <c r="A211" s="37"/>
      <c r="B211" s="38"/>
      <c r="C211" s="218" t="s">
        <v>354</v>
      </c>
      <c r="D211" s="218" t="s">
        <v>128</v>
      </c>
      <c r="E211" s="219" t="s">
        <v>355</v>
      </c>
      <c r="F211" s="220" t="s">
        <v>356</v>
      </c>
      <c r="G211" s="221" t="s">
        <v>187</v>
      </c>
      <c r="H211" s="222">
        <v>78.978</v>
      </c>
      <c r="I211" s="223"/>
      <c r="J211" s="224">
        <f>ROUND(I211*H211,2)</f>
        <v>0</v>
      </c>
      <c r="K211" s="225"/>
      <c r="L211" s="43"/>
      <c r="M211" s="226" t="s">
        <v>1</v>
      </c>
      <c r="N211" s="227" t="s">
        <v>44</v>
      </c>
      <c r="O211" s="90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0" t="s">
        <v>188</v>
      </c>
      <c r="AT211" s="230" t="s">
        <v>128</v>
      </c>
      <c r="AU211" s="230" t="s">
        <v>89</v>
      </c>
      <c r="AY211" s="16" t="s">
        <v>125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6" t="s">
        <v>87</v>
      </c>
      <c r="BK211" s="231">
        <f>ROUND(I211*H211,2)</f>
        <v>0</v>
      </c>
      <c r="BL211" s="16" t="s">
        <v>188</v>
      </c>
      <c r="BM211" s="230" t="s">
        <v>357</v>
      </c>
    </row>
    <row r="212" spans="1:51" s="13" customFormat="1" ht="12">
      <c r="A212" s="13"/>
      <c r="B212" s="237"/>
      <c r="C212" s="238"/>
      <c r="D212" s="239" t="s">
        <v>173</v>
      </c>
      <c r="E212" s="240" t="s">
        <v>1</v>
      </c>
      <c r="F212" s="241" t="s">
        <v>358</v>
      </c>
      <c r="G212" s="238"/>
      <c r="H212" s="242">
        <v>20.225</v>
      </c>
      <c r="I212" s="243"/>
      <c r="J212" s="238"/>
      <c r="K212" s="238"/>
      <c r="L212" s="244"/>
      <c r="M212" s="245"/>
      <c r="N212" s="246"/>
      <c r="O212" s="246"/>
      <c r="P212" s="246"/>
      <c r="Q212" s="246"/>
      <c r="R212" s="246"/>
      <c r="S212" s="246"/>
      <c r="T212" s="24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8" t="s">
        <v>173</v>
      </c>
      <c r="AU212" s="248" t="s">
        <v>89</v>
      </c>
      <c r="AV212" s="13" t="s">
        <v>89</v>
      </c>
      <c r="AW212" s="13" t="s">
        <v>36</v>
      </c>
      <c r="AX212" s="13" t="s">
        <v>79</v>
      </c>
      <c r="AY212" s="248" t="s">
        <v>125</v>
      </c>
    </row>
    <row r="213" spans="1:51" s="13" customFormat="1" ht="12">
      <c r="A213" s="13"/>
      <c r="B213" s="237"/>
      <c r="C213" s="238"/>
      <c r="D213" s="239" t="s">
        <v>173</v>
      </c>
      <c r="E213" s="240" t="s">
        <v>1</v>
      </c>
      <c r="F213" s="241" t="s">
        <v>359</v>
      </c>
      <c r="G213" s="238"/>
      <c r="H213" s="242">
        <v>7.142</v>
      </c>
      <c r="I213" s="243"/>
      <c r="J213" s="238"/>
      <c r="K213" s="238"/>
      <c r="L213" s="244"/>
      <c r="M213" s="245"/>
      <c r="N213" s="246"/>
      <c r="O213" s="246"/>
      <c r="P213" s="246"/>
      <c r="Q213" s="246"/>
      <c r="R213" s="246"/>
      <c r="S213" s="246"/>
      <c r="T213" s="24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8" t="s">
        <v>173</v>
      </c>
      <c r="AU213" s="248" t="s">
        <v>89</v>
      </c>
      <c r="AV213" s="13" t="s">
        <v>89</v>
      </c>
      <c r="AW213" s="13" t="s">
        <v>36</v>
      </c>
      <c r="AX213" s="13" t="s">
        <v>79</v>
      </c>
      <c r="AY213" s="248" t="s">
        <v>125</v>
      </c>
    </row>
    <row r="214" spans="1:51" s="13" customFormat="1" ht="12">
      <c r="A214" s="13"/>
      <c r="B214" s="237"/>
      <c r="C214" s="238"/>
      <c r="D214" s="239" t="s">
        <v>173</v>
      </c>
      <c r="E214" s="240" t="s">
        <v>1</v>
      </c>
      <c r="F214" s="241" t="s">
        <v>360</v>
      </c>
      <c r="G214" s="238"/>
      <c r="H214" s="242">
        <v>1.584</v>
      </c>
      <c r="I214" s="243"/>
      <c r="J214" s="238"/>
      <c r="K214" s="238"/>
      <c r="L214" s="244"/>
      <c r="M214" s="245"/>
      <c r="N214" s="246"/>
      <c r="O214" s="246"/>
      <c r="P214" s="246"/>
      <c r="Q214" s="246"/>
      <c r="R214" s="246"/>
      <c r="S214" s="246"/>
      <c r="T214" s="24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8" t="s">
        <v>173</v>
      </c>
      <c r="AU214" s="248" t="s">
        <v>89</v>
      </c>
      <c r="AV214" s="13" t="s">
        <v>89</v>
      </c>
      <c r="AW214" s="13" t="s">
        <v>36</v>
      </c>
      <c r="AX214" s="13" t="s">
        <v>79</v>
      </c>
      <c r="AY214" s="248" t="s">
        <v>125</v>
      </c>
    </row>
    <row r="215" spans="1:51" s="13" customFormat="1" ht="12">
      <c r="A215" s="13"/>
      <c r="B215" s="237"/>
      <c r="C215" s="238"/>
      <c r="D215" s="239" t="s">
        <v>173</v>
      </c>
      <c r="E215" s="240" t="s">
        <v>1</v>
      </c>
      <c r="F215" s="241" t="s">
        <v>361</v>
      </c>
      <c r="G215" s="238"/>
      <c r="H215" s="242">
        <v>2.988</v>
      </c>
      <c r="I215" s="243"/>
      <c r="J215" s="238"/>
      <c r="K215" s="238"/>
      <c r="L215" s="244"/>
      <c r="M215" s="245"/>
      <c r="N215" s="246"/>
      <c r="O215" s="246"/>
      <c r="P215" s="246"/>
      <c r="Q215" s="246"/>
      <c r="R215" s="246"/>
      <c r="S215" s="246"/>
      <c r="T215" s="24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8" t="s">
        <v>173</v>
      </c>
      <c r="AU215" s="248" t="s">
        <v>89</v>
      </c>
      <c r="AV215" s="13" t="s">
        <v>89</v>
      </c>
      <c r="AW215" s="13" t="s">
        <v>36</v>
      </c>
      <c r="AX215" s="13" t="s">
        <v>79</v>
      </c>
      <c r="AY215" s="248" t="s">
        <v>125</v>
      </c>
    </row>
    <row r="216" spans="1:51" s="13" customFormat="1" ht="12">
      <c r="A216" s="13"/>
      <c r="B216" s="237"/>
      <c r="C216" s="238"/>
      <c r="D216" s="239" t="s">
        <v>173</v>
      </c>
      <c r="E216" s="240" t="s">
        <v>1</v>
      </c>
      <c r="F216" s="241" t="s">
        <v>362</v>
      </c>
      <c r="G216" s="238"/>
      <c r="H216" s="242">
        <v>0.192</v>
      </c>
      <c r="I216" s="243"/>
      <c r="J216" s="238"/>
      <c r="K216" s="238"/>
      <c r="L216" s="244"/>
      <c r="M216" s="245"/>
      <c r="N216" s="246"/>
      <c r="O216" s="246"/>
      <c r="P216" s="246"/>
      <c r="Q216" s="246"/>
      <c r="R216" s="246"/>
      <c r="S216" s="246"/>
      <c r="T216" s="24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8" t="s">
        <v>173</v>
      </c>
      <c r="AU216" s="248" t="s">
        <v>89</v>
      </c>
      <c r="AV216" s="13" t="s">
        <v>89</v>
      </c>
      <c r="AW216" s="13" t="s">
        <v>36</v>
      </c>
      <c r="AX216" s="13" t="s">
        <v>79</v>
      </c>
      <c r="AY216" s="248" t="s">
        <v>125</v>
      </c>
    </row>
    <row r="217" spans="1:51" s="13" customFormat="1" ht="12">
      <c r="A217" s="13"/>
      <c r="B217" s="237"/>
      <c r="C217" s="238"/>
      <c r="D217" s="239" t="s">
        <v>173</v>
      </c>
      <c r="E217" s="240" t="s">
        <v>1</v>
      </c>
      <c r="F217" s="241" t="s">
        <v>363</v>
      </c>
      <c r="G217" s="238"/>
      <c r="H217" s="242">
        <v>6.84</v>
      </c>
      <c r="I217" s="243"/>
      <c r="J217" s="238"/>
      <c r="K217" s="238"/>
      <c r="L217" s="244"/>
      <c r="M217" s="245"/>
      <c r="N217" s="246"/>
      <c r="O217" s="246"/>
      <c r="P217" s="246"/>
      <c r="Q217" s="246"/>
      <c r="R217" s="246"/>
      <c r="S217" s="246"/>
      <c r="T217" s="24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8" t="s">
        <v>173</v>
      </c>
      <c r="AU217" s="248" t="s">
        <v>89</v>
      </c>
      <c r="AV217" s="13" t="s">
        <v>89</v>
      </c>
      <c r="AW217" s="13" t="s">
        <v>36</v>
      </c>
      <c r="AX217" s="13" t="s">
        <v>79</v>
      </c>
      <c r="AY217" s="248" t="s">
        <v>125</v>
      </c>
    </row>
    <row r="218" spans="1:51" s="13" customFormat="1" ht="12">
      <c r="A218" s="13"/>
      <c r="B218" s="237"/>
      <c r="C218" s="238"/>
      <c r="D218" s="239" t="s">
        <v>173</v>
      </c>
      <c r="E218" s="240" t="s">
        <v>1</v>
      </c>
      <c r="F218" s="241" t="s">
        <v>364</v>
      </c>
      <c r="G218" s="238"/>
      <c r="H218" s="242">
        <v>0.422</v>
      </c>
      <c r="I218" s="243"/>
      <c r="J218" s="238"/>
      <c r="K218" s="238"/>
      <c r="L218" s="244"/>
      <c r="M218" s="245"/>
      <c r="N218" s="246"/>
      <c r="O218" s="246"/>
      <c r="P218" s="246"/>
      <c r="Q218" s="246"/>
      <c r="R218" s="246"/>
      <c r="S218" s="246"/>
      <c r="T218" s="247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8" t="s">
        <v>173</v>
      </c>
      <c r="AU218" s="248" t="s">
        <v>89</v>
      </c>
      <c r="AV218" s="13" t="s">
        <v>89</v>
      </c>
      <c r="AW218" s="13" t="s">
        <v>36</v>
      </c>
      <c r="AX218" s="13" t="s">
        <v>79</v>
      </c>
      <c r="AY218" s="248" t="s">
        <v>125</v>
      </c>
    </row>
    <row r="219" spans="1:51" s="13" customFormat="1" ht="12">
      <c r="A219" s="13"/>
      <c r="B219" s="237"/>
      <c r="C219" s="238"/>
      <c r="D219" s="239" t="s">
        <v>173</v>
      </c>
      <c r="E219" s="240" t="s">
        <v>1</v>
      </c>
      <c r="F219" s="241" t="s">
        <v>365</v>
      </c>
      <c r="G219" s="238"/>
      <c r="H219" s="242">
        <v>31.506</v>
      </c>
      <c r="I219" s="243"/>
      <c r="J219" s="238"/>
      <c r="K219" s="238"/>
      <c r="L219" s="244"/>
      <c r="M219" s="245"/>
      <c r="N219" s="246"/>
      <c r="O219" s="246"/>
      <c r="P219" s="246"/>
      <c r="Q219" s="246"/>
      <c r="R219" s="246"/>
      <c r="S219" s="246"/>
      <c r="T219" s="24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8" t="s">
        <v>173</v>
      </c>
      <c r="AU219" s="248" t="s">
        <v>89</v>
      </c>
      <c r="AV219" s="13" t="s">
        <v>89</v>
      </c>
      <c r="AW219" s="13" t="s">
        <v>36</v>
      </c>
      <c r="AX219" s="13" t="s">
        <v>79</v>
      </c>
      <c r="AY219" s="248" t="s">
        <v>125</v>
      </c>
    </row>
    <row r="220" spans="1:51" s="13" customFormat="1" ht="12">
      <c r="A220" s="13"/>
      <c r="B220" s="237"/>
      <c r="C220" s="238"/>
      <c r="D220" s="239" t="s">
        <v>173</v>
      </c>
      <c r="E220" s="240" t="s">
        <v>1</v>
      </c>
      <c r="F220" s="241" t="s">
        <v>366</v>
      </c>
      <c r="G220" s="238"/>
      <c r="H220" s="242">
        <v>0.899</v>
      </c>
      <c r="I220" s="243"/>
      <c r="J220" s="238"/>
      <c r="K220" s="238"/>
      <c r="L220" s="244"/>
      <c r="M220" s="245"/>
      <c r="N220" s="246"/>
      <c r="O220" s="246"/>
      <c r="P220" s="246"/>
      <c r="Q220" s="246"/>
      <c r="R220" s="246"/>
      <c r="S220" s="246"/>
      <c r="T220" s="24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8" t="s">
        <v>173</v>
      </c>
      <c r="AU220" s="248" t="s">
        <v>89</v>
      </c>
      <c r="AV220" s="13" t="s">
        <v>89</v>
      </c>
      <c r="AW220" s="13" t="s">
        <v>36</v>
      </c>
      <c r="AX220" s="13" t="s">
        <v>79</v>
      </c>
      <c r="AY220" s="248" t="s">
        <v>125</v>
      </c>
    </row>
    <row r="221" spans="1:51" s="14" customFormat="1" ht="12">
      <c r="A221" s="14"/>
      <c r="B221" s="260"/>
      <c r="C221" s="261"/>
      <c r="D221" s="239" t="s">
        <v>173</v>
      </c>
      <c r="E221" s="262" t="s">
        <v>1</v>
      </c>
      <c r="F221" s="263" t="s">
        <v>317</v>
      </c>
      <c r="G221" s="261"/>
      <c r="H221" s="264">
        <v>71.798</v>
      </c>
      <c r="I221" s="265"/>
      <c r="J221" s="261"/>
      <c r="K221" s="261"/>
      <c r="L221" s="266"/>
      <c r="M221" s="267"/>
      <c r="N221" s="268"/>
      <c r="O221" s="268"/>
      <c r="P221" s="268"/>
      <c r="Q221" s="268"/>
      <c r="R221" s="268"/>
      <c r="S221" s="268"/>
      <c r="T221" s="26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70" t="s">
        <v>173</v>
      </c>
      <c r="AU221" s="270" t="s">
        <v>89</v>
      </c>
      <c r="AV221" s="14" t="s">
        <v>145</v>
      </c>
      <c r="AW221" s="14" t="s">
        <v>36</v>
      </c>
      <c r="AX221" s="14" t="s">
        <v>87</v>
      </c>
      <c r="AY221" s="270" t="s">
        <v>125</v>
      </c>
    </row>
    <row r="222" spans="1:51" s="13" customFormat="1" ht="12">
      <c r="A222" s="13"/>
      <c r="B222" s="237"/>
      <c r="C222" s="238"/>
      <c r="D222" s="239" t="s">
        <v>173</v>
      </c>
      <c r="E222" s="238"/>
      <c r="F222" s="241" t="s">
        <v>367</v>
      </c>
      <c r="G222" s="238"/>
      <c r="H222" s="242">
        <v>78.978</v>
      </c>
      <c r="I222" s="243"/>
      <c r="J222" s="238"/>
      <c r="K222" s="238"/>
      <c r="L222" s="244"/>
      <c r="M222" s="245"/>
      <c r="N222" s="246"/>
      <c r="O222" s="246"/>
      <c r="P222" s="246"/>
      <c r="Q222" s="246"/>
      <c r="R222" s="246"/>
      <c r="S222" s="246"/>
      <c r="T222" s="24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8" t="s">
        <v>173</v>
      </c>
      <c r="AU222" s="248" t="s">
        <v>89</v>
      </c>
      <c r="AV222" s="13" t="s">
        <v>89</v>
      </c>
      <c r="AW222" s="13" t="s">
        <v>4</v>
      </c>
      <c r="AX222" s="13" t="s">
        <v>87</v>
      </c>
      <c r="AY222" s="248" t="s">
        <v>125</v>
      </c>
    </row>
    <row r="223" spans="1:65" s="2" customFormat="1" ht="24.15" customHeight="1">
      <c r="A223" s="37"/>
      <c r="B223" s="38"/>
      <c r="C223" s="249" t="s">
        <v>368</v>
      </c>
      <c r="D223" s="249" t="s">
        <v>191</v>
      </c>
      <c r="E223" s="250" t="s">
        <v>369</v>
      </c>
      <c r="F223" s="251" t="s">
        <v>370</v>
      </c>
      <c r="G223" s="252" t="s">
        <v>171</v>
      </c>
      <c r="H223" s="253">
        <v>18</v>
      </c>
      <c r="I223" s="254"/>
      <c r="J223" s="255">
        <f>ROUND(I223*H223,2)</f>
        <v>0</v>
      </c>
      <c r="K223" s="256"/>
      <c r="L223" s="257"/>
      <c r="M223" s="258" t="s">
        <v>1</v>
      </c>
      <c r="N223" s="259" t="s">
        <v>44</v>
      </c>
      <c r="O223" s="90"/>
      <c r="P223" s="228">
        <f>O223*H223</f>
        <v>0</v>
      </c>
      <c r="Q223" s="228">
        <v>0.001</v>
      </c>
      <c r="R223" s="228">
        <f>Q223*H223</f>
        <v>0.018000000000000002</v>
      </c>
      <c r="S223" s="228">
        <v>0</v>
      </c>
      <c r="T223" s="229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30" t="s">
        <v>194</v>
      </c>
      <c r="AT223" s="230" t="s">
        <v>191</v>
      </c>
      <c r="AU223" s="230" t="s">
        <v>89</v>
      </c>
      <c r="AY223" s="16" t="s">
        <v>125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6" t="s">
        <v>87</v>
      </c>
      <c r="BK223" s="231">
        <f>ROUND(I223*H223,2)</f>
        <v>0</v>
      </c>
      <c r="BL223" s="16" t="s">
        <v>188</v>
      </c>
      <c r="BM223" s="230" t="s">
        <v>371</v>
      </c>
    </row>
    <row r="224" spans="1:65" s="2" customFormat="1" ht="38.55" customHeight="1">
      <c r="A224" s="37"/>
      <c r="B224" s="38"/>
      <c r="C224" s="218" t="s">
        <v>372</v>
      </c>
      <c r="D224" s="218" t="s">
        <v>128</v>
      </c>
      <c r="E224" s="219" t="s">
        <v>373</v>
      </c>
      <c r="F224" s="220" t="s">
        <v>374</v>
      </c>
      <c r="G224" s="221" t="s">
        <v>187</v>
      </c>
      <c r="H224" s="222">
        <v>78.978</v>
      </c>
      <c r="I224" s="223"/>
      <c r="J224" s="224">
        <f>ROUND(I224*H224,2)</f>
        <v>0</v>
      </c>
      <c r="K224" s="225"/>
      <c r="L224" s="43"/>
      <c r="M224" s="226" t="s">
        <v>1</v>
      </c>
      <c r="N224" s="227" t="s">
        <v>44</v>
      </c>
      <c r="O224" s="90"/>
      <c r="P224" s="228">
        <f>O224*H224</f>
        <v>0</v>
      </c>
      <c r="Q224" s="228">
        <v>0</v>
      </c>
      <c r="R224" s="228">
        <f>Q224*H224</f>
        <v>0</v>
      </c>
      <c r="S224" s="228">
        <v>0</v>
      </c>
      <c r="T224" s="229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30" t="s">
        <v>188</v>
      </c>
      <c r="AT224" s="230" t="s">
        <v>128</v>
      </c>
      <c r="AU224" s="230" t="s">
        <v>89</v>
      </c>
      <c r="AY224" s="16" t="s">
        <v>125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6" t="s">
        <v>87</v>
      </c>
      <c r="BK224" s="231">
        <f>ROUND(I224*H224,2)</f>
        <v>0</v>
      </c>
      <c r="BL224" s="16" t="s">
        <v>188</v>
      </c>
      <c r="BM224" s="230" t="s">
        <v>375</v>
      </c>
    </row>
    <row r="225" spans="1:51" s="13" customFormat="1" ht="12">
      <c r="A225" s="13"/>
      <c r="B225" s="237"/>
      <c r="C225" s="238"/>
      <c r="D225" s="239" t="s">
        <v>173</v>
      </c>
      <c r="E225" s="240" t="s">
        <v>1</v>
      </c>
      <c r="F225" s="241" t="s">
        <v>358</v>
      </c>
      <c r="G225" s="238"/>
      <c r="H225" s="242">
        <v>20.225</v>
      </c>
      <c r="I225" s="243"/>
      <c r="J225" s="238"/>
      <c r="K225" s="238"/>
      <c r="L225" s="244"/>
      <c r="M225" s="245"/>
      <c r="N225" s="246"/>
      <c r="O225" s="246"/>
      <c r="P225" s="246"/>
      <c r="Q225" s="246"/>
      <c r="R225" s="246"/>
      <c r="S225" s="246"/>
      <c r="T225" s="24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8" t="s">
        <v>173</v>
      </c>
      <c r="AU225" s="248" t="s">
        <v>89</v>
      </c>
      <c r="AV225" s="13" t="s">
        <v>89</v>
      </c>
      <c r="AW225" s="13" t="s">
        <v>36</v>
      </c>
      <c r="AX225" s="13" t="s">
        <v>79</v>
      </c>
      <c r="AY225" s="248" t="s">
        <v>125</v>
      </c>
    </row>
    <row r="226" spans="1:51" s="13" customFormat="1" ht="12">
      <c r="A226" s="13"/>
      <c r="B226" s="237"/>
      <c r="C226" s="238"/>
      <c r="D226" s="239" t="s">
        <v>173</v>
      </c>
      <c r="E226" s="240" t="s">
        <v>1</v>
      </c>
      <c r="F226" s="241" t="s">
        <v>359</v>
      </c>
      <c r="G226" s="238"/>
      <c r="H226" s="242">
        <v>7.142</v>
      </c>
      <c r="I226" s="243"/>
      <c r="J226" s="238"/>
      <c r="K226" s="238"/>
      <c r="L226" s="244"/>
      <c r="M226" s="245"/>
      <c r="N226" s="246"/>
      <c r="O226" s="246"/>
      <c r="P226" s="246"/>
      <c r="Q226" s="246"/>
      <c r="R226" s="246"/>
      <c r="S226" s="246"/>
      <c r="T226" s="24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8" t="s">
        <v>173</v>
      </c>
      <c r="AU226" s="248" t="s">
        <v>89</v>
      </c>
      <c r="AV226" s="13" t="s">
        <v>89</v>
      </c>
      <c r="AW226" s="13" t="s">
        <v>36</v>
      </c>
      <c r="AX226" s="13" t="s">
        <v>79</v>
      </c>
      <c r="AY226" s="248" t="s">
        <v>125</v>
      </c>
    </row>
    <row r="227" spans="1:51" s="13" customFormat="1" ht="12">
      <c r="A227" s="13"/>
      <c r="B227" s="237"/>
      <c r="C227" s="238"/>
      <c r="D227" s="239" t="s">
        <v>173</v>
      </c>
      <c r="E227" s="240" t="s">
        <v>1</v>
      </c>
      <c r="F227" s="241" t="s">
        <v>360</v>
      </c>
      <c r="G227" s="238"/>
      <c r="H227" s="242">
        <v>1.584</v>
      </c>
      <c r="I227" s="243"/>
      <c r="J227" s="238"/>
      <c r="K227" s="238"/>
      <c r="L227" s="244"/>
      <c r="M227" s="245"/>
      <c r="N227" s="246"/>
      <c r="O227" s="246"/>
      <c r="P227" s="246"/>
      <c r="Q227" s="246"/>
      <c r="R227" s="246"/>
      <c r="S227" s="246"/>
      <c r="T227" s="24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8" t="s">
        <v>173</v>
      </c>
      <c r="AU227" s="248" t="s">
        <v>89</v>
      </c>
      <c r="AV227" s="13" t="s">
        <v>89</v>
      </c>
      <c r="AW227" s="13" t="s">
        <v>36</v>
      </c>
      <c r="AX227" s="13" t="s">
        <v>79</v>
      </c>
      <c r="AY227" s="248" t="s">
        <v>125</v>
      </c>
    </row>
    <row r="228" spans="1:51" s="13" customFormat="1" ht="12">
      <c r="A228" s="13"/>
      <c r="B228" s="237"/>
      <c r="C228" s="238"/>
      <c r="D228" s="239" t="s">
        <v>173</v>
      </c>
      <c r="E228" s="240" t="s">
        <v>1</v>
      </c>
      <c r="F228" s="241" t="s">
        <v>361</v>
      </c>
      <c r="G228" s="238"/>
      <c r="H228" s="242">
        <v>2.988</v>
      </c>
      <c r="I228" s="243"/>
      <c r="J228" s="238"/>
      <c r="K228" s="238"/>
      <c r="L228" s="244"/>
      <c r="M228" s="245"/>
      <c r="N228" s="246"/>
      <c r="O228" s="246"/>
      <c r="P228" s="246"/>
      <c r="Q228" s="246"/>
      <c r="R228" s="246"/>
      <c r="S228" s="246"/>
      <c r="T228" s="247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8" t="s">
        <v>173</v>
      </c>
      <c r="AU228" s="248" t="s">
        <v>89</v>
      </c>
      <c r="AV228" s="13" t="s">
        <v>89</v>
      </c>
      <c r="AW228" s="13" t="s">
        <v>36</v>
      </c>
      <c r="AX228" s="13" t="s">
        <v>79</v>
      </c>
      <c r="AY228" s="248" t="s">
        <v>125</v>
      </c>
    </row>
    <row r="229" spans="1:51" s="13" customFormat="1" ht="12">
      <c r="A229" s="13"/>
      <c r="B229" s="237"/>
      <c r="C229" s="238"/>
      <c r="D229" s="239" t="s">
        <v>173</v>
      </c>
      <c r="E229" s="240" t="s">
        <v>1</v>
      </c>
      <c r="F229" s="241" t="s">
        <v>362</v>
      </c>
      <c r="G229" s="238"/>
      <c r="H229" s="242">
        <v>0.192</v>
      </c>
      <c r="I229" s="243"/>
      <c r="J229" s="238"/>
      <c r="K229" s="238"/>
      <c r="L229" s="244"/>
      <c r="M229" s="245"/>
      <c r="N229" s="246"/>
      <c r="O229" s="246"/>
      <c r="P229" s="246"/>
      <c r="Q229" s="246"/>
      <c r="R229" s="246"/>
      <c r="S229" s="246"/>
      <c r="T229" s="24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8" t="s">
        <v>173</v>
      </c>
      <c r="AU229" s="248" t="s">
        <v>89</v>
      </c>
      <c r="AV229" s="13" t="s">
        <v>89</v>
      </c>
      <c r="AW229" s="13" t="s">
        <v>36</v>
      </c>
      <c r="AX229" s="13" t="s">
        <v>79</v>
      </c>
      <c r="AY229" s="248" t="s">
        <v>125</v>
      </c>
    </row>
    <row r="230" spans="1:51" s="13" customFormat="1" ht="12">
      <c r="A230" s="13"/>
      <c r="B230" s="237"/>
      <c r="C230" s="238"/>
      <c r="D230" s="239" t="s">
        <v>173</v>
      </c>
      <c r="E230" s="240" t="s">
        <v>1</v>
      </c>
      <c r="F230" s="241" t="s">
        <v>363</v>
      </c>
      <c r="G230" s="238"/>
      <c r="H230" s="242">
        <v>6.84</v>
      </c>
      <c r="I230" s="243"/>
      <c r="J230" s="238"/>
      <c r="K230" s="238"/>
      <c r="L230" s="244"/>
      <c r="M230" s="245"/>
      <c r="N230" s="246"/>
      <c r="O230" s="246"/>
      <c r="P230" s="246"/>
      <c r="Q230" s="246"/>
      <c r="R230" s="246"/>
      <c r="S230" s="246"/>
      <c r="T230" s="24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8" t="s">
        <v>173</v>
      </c>
      <c r="AU230" s="248" t="s">
        <v>89</v>
      </c>
      <c r="AV230" s="13" t="s">
        <v>89</v>
      </c>
      <c r="AW230" s="13" t="s">
        <v>36</v>
      </c>
      <c r="AX230" s="13" t="s">
        <v>79</v>
      </c>
      <c r="AY230" s="248" t="s">
        <v>125</v>
      </c>
    </row>
    <row r="231" spans="1:51" s="13" customFormat="1" ht="12">
      <c r="A231" s="13"/>
      <c r="B231" s="237"/>
      <c r="C231" s="238"/>
      <c r="D231" s="239" t="s">
        <v>173</v>
      </c>
      <c r="E231" s="240" t="s">
        <v>1</v>
      </c>
      <c r="F231" s="241" t="s">
        <v>364</v>
      </c>
      <c r="G231" s="238"/>
      <c r="H231" s="242">
        <v>0.422</v>
      </c>
      <c r="I231" s="243"/>
      <c r="J231" s="238"/>
      <c r="K231" s="238"/>
      <c r="L231" s="244"/>
      <c r="M231" s="245"/>
      <c r="N231" s="246"/>
      <c r="O231" s="246"/>
      <c r="P231" s="246"/>
      <c r="Q231" s="246"/>
      <c r="R231" s="246"/>
      <c r="S231" s="246"/>
      <c r="T231" s="247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8" t="s">
        <v>173</v>
      </c>
      <c r="AU231" s="248" t="s">
        <v>89</v>
      </c>
      <c r="AV231" s="13" t="s">
        <v>89</v>
      </c>
      <c r="AW231" s="13" t="s">
        <v>36</v>
      </c>
      <c r="AX231" s="13" t="s">
        <v>79</v>
      </c>
      <c r="AY231" s="248" t="s">
        <v>125</v>
      </c>
    </row>
    <row r="232" spans="1:51" s="13" customFormat="1" ht="12">
      <c r="A232" s="13"/>
      <c r="B232" s="237"/>
      <c r="C232" s="238"/>
      <c r="D232" s="239" t="s">
        <v>173</v>
      </c>
      <c r="E232" s="240" t="s">
        <v>1</v>
      </c>
      <c r="F232" s="241" t="s">
        <v>365</v>
      </c>
      <c r="G232" s="238"/>
      <c r="H232" s="242">
        <v>31.506</v>
      </c>
      <c r="I232" s="243"/>
      <c r="J232" s="238"/>
      <c r="K232" s="238"/>
      <c r="L232" s="244"/>
      <c r="M232" s="245"/>
      <c r="N232" s="246"/>
      <c r="O232" s="246"/>
      <c r="P232" s="246"/>
      <c r="Q232" s="246"/>
      <c r="R232" s="246"/>
      <c r="S232" s="246"/>
      <c r="T232" s="247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8" t="s">
        <v>173</v>
      </c>
      <c r="AU232" s="248" t="s">
        <v>89</v>
      </c>
      <c r="AV232" s="13" t="s">
        <v>89</v>
      </c>
      <c r="AW232" s="13" t="s">
        <v>36</v>
      </c>
      <c r="AX232" s="13" t="s">
        <v>79</v>
      </c>
      <c r="AY232" s="248" t="s">
        <v>125</v>
      </c>
    </row>
    <row r="233" spans="1:51" s="13" customFormat="1" ht="12">
      <c r="A233" s="13"/>
      <c r="B233" s="237"/>
      <c r="C233" s="238"/>
      <c r="D233" s="239" t="s">
        <v>173</v>
      </c>
      <c r="E233" s="240" t="s">
        <v>1</v>
      </c>
      <c r="F233" s="241" t="s">
        <v>366</v>
      </c>
      <c r="G233" s="238"/>
      <c r="H233" s="242">
        <v>0.899</v>
      </c>
      <c r="I233" s="243"/>
      <c r="J233" s="238"/>
      <c r="K233" s="238"/>
      <c r="L233" s="244"/>
      <c r="M233" s="245"/>
      <c r="N233" s="246"/>
      <c r="O233" s="246"/>
      <c r="P233" s="246"/>
      <c r="Q233" s="246"/>
      <c r="R233" s="246"/>
      <c r="S233" s="246"/>
      <c r="T233" s="24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8" t="s">
        <v>173</v>
      </c>
      <c r="AU233" s="248" t="s">
        <v>89</v>
      </c>
      <c r="AV233" s="13" t="s">
        <v>89</v>
      </c>
      <c r="AW233" s="13" t="s">
        <v>36</v>
      </c>
      <c r="AX233" s="13" t="s">
        <v>79</v>
      </c>
      <c r="AY233" s="248" t="s">
        <v>125</v>
      </c>
    </row>
    <row r="234" spans="1:51" s="14" customFormat="1" ht="12">
      <c r="A234" s="14"/>
      <c r="B234" s="260"/>
      <c r="C234" s="261"/>
      <c r="D234" s="239" t="s">
        <v>173</v>
      </c>
      <c r="E234" s="262" t="s">
        <v>1</v>
      </c>
      <c r="F234" s="263" t="s">
        <v>317</v>
      </c>
      <c r="G234" s="261"/>
      <c r="H234" s="264">
        <v>71.798</v>
      </c>
      <c r="I234" s="265"/>
      <c r="J234" s="261"/>
      <c r="K234" s="261"/>
      <c r="L234" s="266"/>
      <c r="M234" s="267"/>
      <c r="N234" s="268"/>
      <c r="O234" s="268"/>
      <c r="P234" s="268"/>
      <c r="Q234" s="268"/>
      <c r="R234" s="268"/>
      <c r="S234" s="268"/>
      <c r="T234" s="26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70" t="s">
        <v>173</v>
      </c>
      <c r="AU234" s="270" t="s">
        <v>89</v>
      </c>
      <c r="AV234" s="14" t="s">
        <v>145</v>
      </c>
      <c r="AW234" s="14" t="s">
        <v>36</v>
      </c>
      <c r="AX234" s="14" t="s">
        <v>87</v>
      </c>
      <c r="AY234" s="270" t="s">
        <v>125</v>
      </c>
    </row>
    <row r="235" spans="1:51" s="13" customFormat="1" ht="12">
      <c r="A235" s="13"/>
      <c r="B235" s="237"/>
      <c r="C235" s="238"/>
      <c r="D235" s="239" t="s">
        <v>173</v>
      </c>
      <c r="E235" s="238"/>
      <c r="F235" s="241" t="s">
        <v>367</v>
      </c>
      <c r="G235" s="238"/>
      <c r="H235" s="242">
        <v>78.978</v>
      </c>
      <c r="I235" s="243"/>
      <c r="J235" s="238"/>
      <c r="K235" s="238"/>
      <c r="L235" s="244"/>
      <c r="M235" s="245"/>
      <c r="N235" s="246"/>
      <c r="O235" s="246"/>
      <c r="P235" s="246"/>
      <c r="Q235" s="246"/>
      <c r="R235" s="246"/>
      <c r="S235" s="246"/>
      <c r="T235" s="247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8" t="s">
        <v>173</v>
      </c>
      <c r="AU235" s="248" t="s">
        <v>89</v>
      </c>
      <c r="AV235" s="13" t="s">
        <v>89</v>
      </c>
      <c r="AW235" s="13" t="s">
        <v>4</v>
      </c>
      <c r="AX235" s="13" t="s">
        <v>87</v>
      </c>
      <c r="AY235" s="248" t="s">
        <v>125</v>
      </c>
    </row>
    <row r="236" spans="1:65" s="2" customFormat="1" ht="24.15" customHeight="1">
      <c r="A236" s="37"/>
      <c r="B236" s="38"/>
      <c r="C236" s="249" t="s">
        <v>376</v>
      </c>
      <c r="D236" s="249" t="s">
        <v>191</v>
      </c>
      <c r="E236" s="250" t="s">
        <v>377</v>
      </c>
      <c r="F236" s="251" t="s">
        <v>378</v>
      </c>
      <c r="G236" s="252" t="s">
        <v>171</v>
      </c>
      <c r="H236" s="253">
        <v>20</v>
      </c>
      <c r="I236" s="254"/>
      <c r="J236" s="255">
        <f>ROUND(I236*H236,2)</f>
        <v>0</v>
      </c>
      <c r="K236" s="256"/>
      <c r="L236" s="257"/>
      <c r="M236" s="258" t="s">
        <v>1</v>
      </c>
      <c r="N236" s="259" t="s">
        <v>44</v>
      </c>
      <c r="O236" s="90"/>
      <c r="P236" s="228">
        <f>O236*H236</f>
        <v>0</v>
      </c>
      <c r="Q236" s="228">
        <v>0.001</v>
      </c>
      <c r="R236" s="228">
        <f>Q236*H236</f>
        <v>0.02</v>
      </c>
      <c r="S236" s="228">
        <v>0</v>
      </c>
      <c r="T236" s="229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30" t="s">
        <v>194</v>
      </c>
      <c r="AT236" s="230" t="s">
        <v>191</v>
      </c>
      <c r="AU236" s="230" t="s">
        <v>89</v>
      </c>
      <c r="AY236" s="16" t="s">
        <v>125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6" t="s">
        <v>87</v>
      </c>
      <c r="BK236" s="231">
        <f>ROUND(I236*H236,2)</f>
        <v>0</v>
      </c>
      <c r="BL236" s="16" t="s">
        <v>188</v>
      </c>
      <c r="BM236" s="230" t="s">
        <v>379</v>
      </c>
    </row>
    <row r="237" spans="1:63" s="12" customFormat="1" ht="25.9" customHeight="1">
      <c r="A237" s="12"/>
      <c r="B237" s="202"/>
      <c r="C237" s="203"/>
      <c r="D237" s="204" t="s">
        <v>78</v>
      </c>
      <c r="E237" s="205" t="s">
        <v>380</v>
      </c>
      <c r="F237" s="205" t="s">
        <v>381</v>
      </c>
      <c r="G237" s="203"/>
      <c r="H237" s="203"/>
      <c r="I237" s="206"/>
      <c r="J237" s="207">
        <f>BK237</f>
        <v>0</v>
      </c>
      <c r="K237" s="203"/>
      <c r="L237" s="208"/>
      <c r="M237" s="209"/>
      <c r="N237" s="210"/>
      <c r="O237" s="210"/>
      <c r="P237" s="211">
        <f>SUM(P238:P242)</f>
        <v>0</v>
      </c>
      <c r="Q237" s="210"/>
      <c r="R237" s="211">
        <f>SUM(R238:R242)</f>
        <v>0</v>
      </c>
      <c r="S237" s="210"/>
      <c r="T237" s="212">
        <f>SUM(T238:T242)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3" t="s">
        <v>145</v>
      </c>
      <c r="AT237" s="214" t="s">
        <v>78</v>
      </c>
      <c r="AU237" s="214" t="s">
        <v>79</v>
      </c>
      <c r="AY237" s="213" t="s">
        <v>125</v>
      </c>
      <c r="BK237" s="215">
        <f>SUM(BK238:BK242)</f>
        <v>0</v>
      </c>
    </row>
    <row r="238" spans="1:65" s="2" customFormat="1" ht="14.4" customHeight="1">
      <c r="A238" s="37"/>
      <c r="B238" s="38"/>
      <c r="C238" s="218" t="s">
        <v>382</v>
      </c>
      <c r="D238" s="218" t="s">
        <v>128</v>
      </c>
      <c r="E238" s="219" t="s">
        <v>383</v>
      </c>
      <c r="F238" s="220" t="s">
        <v>384</v>
      </c>
      <c r="G238" s="221" t="s">
        <v>385</v>
      </c>
      <c r="H238" s="222">
        <v>24</v>
      </c>
      <c r="I238" s="223"/>
      <c r="J238" s="224">
        <f>ROUND(I238*H238,2)</f>
        <v>0</v>
      </c>
      <c r="K238" s="225"/>
      <c r="L238" s="43"/>
      <c r="M238" s="226" t="s">
        <v>1</v>
      </c>
      <c r="N238" s="227" t="s">
        <v>44</v>
      </c>
      <c r="O238" s="90"/>
      <c r="P238" s="228">
        <f>O238*H238</f>
        <v>0</v>
      </c>
      <c r="Q238" s="228">
        <v>0</v>
      </c>
      <c r="R238" s="228">
        <f>Q238*H238</f>
        <v>0</v>
      </c>
      <c r="S238" s="228">
        <v>0</v>
      </c>
      <c r="T238" s="229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30" t="s">
        <v>386</v>
      </c>
      <c r="AT238" s="230" t="s">
        <v>128</v>
      </c>
      <c r="AU238" s="230" t="s">
        <v>87</v>
      </c>
      <c r="AY238" s="16" t="s">
        <v>125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6" t="s">
        <v>87</v>
      </c>
      <c r="BK238" s="231">
        <f>ROUND(I238*H238,2)</f>
        <v>0</v>
      </c>
      <c r="BL238" s="16" t="s">
        <v>386</v>
      </c>
      <c r="BM238" s="230" t="s">
        <v>387</v>
      </c>
    </row>
    <row r="239" spans="1:65" s="2" customFormat="1" ht="14.4" customHeight="1">
      <c r="A239" s="37"/>
      <c r="B239" s="38"/>
      <c r="C239" s="218" t="s">
        <v>388</v>
      </c>
      <c r="D239" s="218" t="s">
        <v>128</v>
      </c>
      <c r="E239" s="219" t="s">
        <v>389</v>
      </c>
      <c r="F239" s="220" t="s">
        <v>390</v>
      </c>
      <c r="G239" s="221" t="s">
        <v>385</v>
      </c>
      <c r="H239" s="222">
        <v>24</v>
      </c>
      <c r="I239" s="223"/>
      <c r="J239" s="224">
        <f>ROUND(I239*H239,2)</f>
        <v>0</v>
      </c>
      <c r="K239" s="225"/>
      <c r="L239" s="43"/>
      <c r="M239" s="226" t="s">
        <v>1</v>
      </c>
      <c r="N239" s="227" t="s">
        <v>44</v>
      </c>
      <c r="O239" s="90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30" t="s">
        <v>386</v>
      </c>
      <c r="AT239" s="230" t="s">
        <v>128</v>
      </c>
      <c r="AU239" s="230" t="s">
        <v>87</v>
      </c>
      <c r="AY239" s="16" t="s">
        <v>125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6" t="s">
        <v>87</v>
      </c>
      <c r="BK239" s="231">
        <f>ROUND(I239*H239,2)</f>
        <v>0</v>
      </c>
      <c r="BL239" s="16" t="s">
        <v>386</v>
      </c>
      <c r="BM239" s="230" t="s">
        <v>391</v>
      </c>
    </row>
    <row r="240" spans="1:65" s="2" customFormat="1" ht="24.15" customHeight="1">
      <c r="A240" s="37"/>
      <c r="B240" s="38"/>
      <c r="C240" s="218" t="s">
        <v>392</v>
      </c>
      <c r="D240" s="218" t="s">
        <v>128</v>
      </c>
      <c r="E240" s="219" t="s">
        <v>393</v>
      </c>
      <c r="F240" s="220" t="s">
        <v>394</v>
      </c>
      <c r="G240" s="221" t="s">
        <v>385</v>
      </c>
      <c r="H240" s="222">
        <v>40</v>
      </c>
      <c r="I240" s="223"/>
      <c r="J240" s="224">
        <f>ROUND(I240*H240,2)</f>
        <v>0</v>
      </c>
      <c r="K240" s="225"/>
      <c r="L240" s="43"/>
      <c r="M240" s="226" t="s">
        <v>1</v>
      </c>
      <c r="N240" s="227" t="s">
        <v>44</v>
      </c>
      <c r="O240" s="90"/>
      <c r="P240" s="228">
        <f>O240*H240</f>
        <v>0</v>
      </c>
      <c r="Q240" s="228">
        <v>0</v>
      </c>
      <c r="R240" s="228">
        <f>Q240*H240</f>
        <v>0</v>
      </c>
      <c r="S240" s="228">
        <v>0</v>
      </c>
      <c r="T240" s="229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30" t="s">
        <v>386</v>
      </c>
      <c r="AT240" s="230" t="s">
        <v>128</v>
      </c>
      <c r="AU240" s="230" t="s">
        <v>87</v>
      </c>
      <c r="AY240" s="16" t="s">
        <v>125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6" t="s">
        <v>87</v>
      </c>
      <c r="BK240" s="231">
        <f>ROUND(I240*H240,2)</f>
        <v>0</v>
      </c>
      <c r="BL240" s="16" t="s">
        <v>386</v>
      </c>
      <c r="BM240" s="230" t="s">
        <v>395</v>
      </c>
    </row>
    <row r="241" spans="1:65" s="2" customFormat="1" ht="14.4" customHeight="1">
      <c r="A241" s="37"/>
      <c r="B241" s="38"/>
      <c r="C241" s="218" t="s">
        <v>396</v>
      </c>
      <c r="D241" s="218" t="s">
        <v>128</v>
      </c>
      <c r="E241" s="219" t="s">
        <v>397</v>
      </c>
      <c r="F241" s="220" t="s">
        <v>398</v>
      </c>
      <c r="G241" s="221" t="s">
        <v>385</v>
      </c>
      <c r="H241" s="222">
        <v>40</v>
      </c>
      <c r="I241" s="223"/>
      <c r="J241" s="224">
        <f>ROUND(I241*H241,2)</f>
        <v>0</v>
      </c>
      <c r="K241" s="225"/>
      <c r="L241" s="43"/>
      <c r="M241" s="226" t="s">
        <v>1</v>
      </c>
      <c r="N241" s="227" t="s">
        <v>44</v>
      </c>
      <c r="O241" s="90"/>
      <c r="P241" s="228">
        <f>O241*H241</f>
        <v>0</v>
      </c>
      <c r="Q241" s="228">
        <v>0</v>
      </c>
      <c r="R241" s="228">
        <f>Q241*H241</f>
        <v>0</v>
      </c>
      <c r="S241" s="228">
        <v>0</v>
      </c>
      <c r="T241" s="229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30" t="s">
        <v>386</v>
      </c>
      <c r="AT241" s="230" t="s">
        <v>128</v>
      </c>
      <c r="AU241" s="230" t="s">
        <v>87</v>
      </c>
      <c r="AY241" s="16" t="s">
        <v>125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6" t="s">
        <v>87</v>
      </c>
      <c r="BK241" s="231">
        <f>ROUND(I241*H241,2)</f>
        <v>0</v>
      </c>
      <c r="BL241" s="16" t="s">
        <v>386</v>
      </c>
      <c r="BM241" s="230" t="s">
        <v>399</v>
      </c>
    </row>
    <row r="242" spans="1:51" s="13" customFormat="1" ht="12">
      <c r="A242" s="13"/>
      <c r="B242" s="237"/>
      <c r="C242" s="238"/>
      <c r="D242" s="239" t="s">
        <v>173</v>
      </c>
      <c r="E242" s="240" t="s">
        <v>1</v>
      </c>
      <c r="F242" s="241" t="s">
        <v>400</v>
      </c>
      <c r="G242" s="238"/>
      <c r="H242" s="242">
        <v>40</v>
      </c>
      <c r="I242" s="243"/>
      <c r="J242" s="238"/>
      <c r="K242" s="238"/>
      <c r="L242" s="244"/>
      <c r="M242" s="271"/>
      <c r="N242" s="272"/>
      <c r="O242" s="272"/>
      <c r="P242" s="272"/>
      <c r="Q242" s="272"/>
      <c r="R242" s="272"/>
      <c r="S242" s="272"/>
      <c r="T242" s="27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8" t="s">
        <v>173</v>
      </c>
      <c r="AU242" s="248" t="s">
        <v>87</v>
      </c>
      <c r="AV242" s="13" t="s">
        <v>89</v>
      </c>
      <c r="AW242" s="13" t="s">
        <v>36</v>
      </c>
      <c r="AX242" s="13" t="s">
        <v>87</v>
      </c>
      <c r="AY242" s="248" t="s">
        <v>125</v>
      </c>
    </row>
    <row r="243" spans="1:31" s="2" customFormat="1" ht="6.95" customHeight="1">
      <c r="A243" s="37"/>
      <c r="B243" s="65"/>
      <c r="C243" s="66"/>
      <c r="D243" s="66"/>
      <c r="E243" s="66"/>
      <c r="F243" s="66"/>
      <c r="G243" s="66"/>
      <c r="H243" s="66"/>
      <c r="I243" s="66"/>
      <c r="J243" s="66"/>
      <c r="K243" s="66"/>
      <c r="L243" s="43"/>
      <c r="M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</row>
  </sheetData>
  <sheetProtection password="CC35" sheet="1" objects="1" scenarios="1" formatColumns="0" formatRows="0" autoFilter="0"/>
  <autoFilter ref="C127:K242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Otakar Berdych</dc:creator>
  <cp:keywords/>
  <dc:description/>
  <cp:lastModifiedBy>Otakar Berdych</cp:lastModifiedBy>
  <dcterms:created xsi:type="dcterms:W3CDTF">2022-08-30T07:26:55Z</dcterms:created>
  <dcterms:modified xsi:type="dcterms:W3CDTF">2022-08-30T07:26:58Z</dcterms:modified>
  <cp:category/>
  <cp:version/>
  <cp:contentType/>
  <cp:contentStatus/>
</cp:coreProperties>
</file>