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by...'!$C$135:$K$445</definedName>
    <definedName name="_xlnm.Print_Area" localSheetId="1">'Byt- - Stavební úpravy by...'!$C$4:$J$76,'Byt- - Stavební úpravy by...'!$C$82:$J$119,'Byt- - Stavební úpravy by...'!$C$125:$J$445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<sst xmlns="http://schemas.openxmlformats.org/spreadsheetml/2006/main" count="3959" uniqueCount="1012">
  <si>
    <t>Export Komplet</t>
  </si>
  <si>
    <t/>
  </si>
  <si>
    <t>2.0</t>
  </si>
  <si>
    <t>ZAMOK</t>
  </si>
  <si>
    <t>False</t>
  </si>
  <si>
    <t>{63be90bf-f920-478d-8fe6-50478f34e312}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</si>
  <si>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</si>
  <si>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</si>
  <si>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</si>
  <si>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</si>
  <si>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</si>
  <si>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</si>
  <si>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</si>
  <si>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</si>
  <si>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</si>
  <si>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</si>
  <si>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</si>
  <si>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20</t>
  </si>
  <si>
    <t>KSO:</t>
  </si>
  <si>
    <t>CC-CZ:</t>
  </si>
  <si>
    <t>Místo:</t>
  </si>
  <si>
    <t>Žufanova 1098, Praha 17-Řepy</t>
  </si>
  <si>
    <t>Datum:</t>
  </si>
  <si>
    <t>20. 5. 2024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</si>
  <si>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</si>
  <si>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</si>
  <si>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</si>
  <si>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</si>
  <si>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</si>
  <si>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</si>
  <si>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</si>
  <si>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</si>
  <si>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</si>
  <si>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</si>
  <si>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</si>
  <si>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</si>
  <si>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</si>
  <si>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</si>
  <si>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</si>
  <si>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</si>
  <si>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</si>
  <si>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</si>
  <si>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</si>
  <si>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</si>
  <si>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</si>
  <si>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</si>
  <si>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</si>
  <si>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</si>
  <si>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</si>
  <si>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</si>
  <si>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</si>
  <si>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</si>
  <si>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</si>
  <si>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</si>
  <si>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</si>
  <si>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</si>
  <si>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</si>
  <si>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</si>
  <si>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</si>
  <si>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</si>
  <si>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</si>
  <si>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</si>
  <si>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</si>
  <si>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</si>
  <si>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</si>
  <si>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</si>
  <si>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</si>
  <si>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</si>
  <si>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</si>
  <si>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</si>
  <si>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</si>
  <si>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</si>
  <si>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</si>
  <si>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</si>
  <si>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</si>
  <si>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</si>
  <si>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</si>
  <si>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</si>
  <si>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</si>
  <si>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</si>
  <si>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</si>
  <si>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</si>
  <si>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</si>
  <si>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</si>
  <si>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</si>
  <si>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</si>
  <si>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</si>
  <si>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</si>
  <si>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</si>
  <si>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</si>
  <si>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</si>
  <si>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</si>
  <si>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</si>
  <si>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</si>
  <si>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</si>
  <si>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</si>
  <si>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</si>
  <si>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</si>
  <si>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</si>
  <si>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</si>
  <si>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</si>
  <si>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</si>
  <si>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</si>
  <si>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</si>
  <si>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</si>
  <si>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</si>
  <si>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</si>
  <si>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</si>
  <si>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</si>
  <si>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</si>
  <si>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</si>
  <si>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</si>
  <si>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</si>
  <si>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</si>
  <si>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</si>
  <si>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</si>
  <si>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</si>
  <si>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</si>
  <si>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</si>
  <si>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</si>
  <si>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</si>
  <si>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</si>
  <si>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</si>
  <si>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</si>
  <si>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</si>
  <si>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</si>
  <si>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</si>
  <si>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</si>
  <si>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</si>
  <si>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</si>
  <si>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</si>
  <si>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</si>
  <si>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</si>
  <si>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</si>
  <si>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</si>
  <si>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</si>
  <si>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</si>
  <si>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</si>
  <si>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</si>
  <si>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</si>
  <si>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</si>
  <si>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</si>
  <si>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</si>
  <si>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</si>
  <si>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</si>
  <si>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</si>
  <si>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</si>
  <si>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</si>
  <si>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</si>
  <si>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</si>
  <si>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</si>
  <si>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</si>
  <si>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</si>
  <si>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</si>
  <si>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</si>
  <si>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</si>
  <si>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</si>
  <si>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</si>
  <si>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</si>
  <si>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</si>
  <si>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</si>
  <si>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</si>
  <si>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</si>
  <si>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</si>
  <si>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</si>
  <si>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</si>
  <si>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</si>
  <si>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</si>
  <si>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</si>
  <si>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</si>
  <si>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</si>
  <si>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</si>
  <si>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</si>
  <si>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</si>
  <si>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</si>
  <si>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</si>
  <si>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</si>
  <si>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</si>
  <si>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</si>
  <si>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</si>
  <si>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</si>
  <si>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</si>
  <si>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</si>
  <si>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</si>
  <si>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</si>
  <si>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</si>
  <si>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15,62+101,145</t>
  </si>
  <si>
    <t>11</t>
  </si>
  <si>
    <t>612325412</t>
  </si>
  <si>
    <t>Oprava vnitřní vápenocementové hladké omítky stěn v rozsahu plochy do 30%</t>
  </si>
  <si>
    <t>-739948956</t>
  </si>
  <si>
    <t>(2,6*2+3,56+0,825)*2,6-(0,8*2*3)</t>
  </si>
  <si>
    <t>(2,6*2+4,06*2)*2,6-(0,8*2+1,8*1,5)</t>
  </si>
  <si>
    <t>(3,15+5,34+1,58+0,6+2,1+7,7)*2,6-(0,8*2+1,8*1,5)</t>
  </si>
  <si>
    <t>(1,75+1,2)*0,6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</si>
  <si>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</si>
  <si>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</si>
  <si>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</si>
  <si>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</si>
  <si>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</si>
  <si>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</si>
  <si>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</si>
  <si>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</si>
  <si>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</si>
  <si>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</si>
  <si>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</si>
  <si>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</si>
  <si>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</si>
  <si>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</si>
  <si>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</si>
  <si>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</si>
  <si>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</si>
  <si>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</si>
  <si>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</si>
  <si>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</si>
  <si>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</si>
  <si>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</si>
  <si>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</si>
  <si>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</si>
  <si>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</si>
  <si>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</si>
  <si>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</si>
  <si>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</si>
  <si>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</si>
  <si>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</si>
  <si>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</si>
  <si>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</si>
  <si>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</si>
  <si>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</si>
  <si>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</si>
  <si>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</si>
  <si>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</si>
  <si>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</si>
  <si>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</si>
  <si>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</si>
  <si>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</si>
  <si>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</si>
  <si>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</si>
  <si>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</si>
  <si>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</si>
  <si>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</si>
  <si>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</si>
  <si>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</si>
  <si>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</si>
  <si>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</si>
  <si>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</si>
  <si>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</si>
  <si>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</si>
  <si>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</si>
  <si>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</si>
  <si>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</si>
  <si>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</si>
  <si>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</si>
  <si>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</si>
  <si>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</si>
  <si>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</si>
  <si>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</si>
  <si>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</si>
  <si>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766825891</t>
  </si>
  <si>
    <t>Demontáž skříní / kuch. linka na protilehlé stěně/</t>
  </si>
  <si>
    <t>1739902093</t>
  </si>
  <si>
    <t>28</t>
  </si>
  <si>
    <t>776201811</t>
  </si>
  <si>
    <t>Demontáž lepených povlakových podlah bez podložky ručně</t>
  </si>
  <si>
    <t>2026595413</t>
  </si>
  <si>
    <t>10,6+16,9+5,1</t>
  </si>
  <si>
    <t>29</t>
  </si>
  <si>
    <t>776401800</t>
  </si>
  <si>
    <t>Odstranění soklíků a lišt pryžových nebo plastových</t>
  </si>
  <si>
    <t>-1747842738</t>
  </si>
  <si>
    <t>2,6*2+4,07*2-0,8</t>
  </si>
  <si>
    <t>3,15*2+7,7*2+0,6-0,8</t>
  </si>
  <si>
    <t>30</t>
  </si>
  <si>
    <t>776991821</t>
  </si>
  <si>
    <t>Odstranění lepidla ručně z podlah</t>
  </si>
  <si>
    <t>-1242859949</t>
  </si>
  <si>
    <t>32,6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</si>
  <si>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</si>
  <si>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</si>
  <si>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</si>
  <si>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</si>
  <si>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</si>
  <si>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</si>
  <si>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</si>
  <si>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</si>
  <si>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</si>
  <si>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</si>
  <si>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</si>
  <si>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</si>
  <si>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(2,3*2+1,75*3+0,98)*2,6+3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</si>
  <si>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</si>
  <si>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</si>
  <si>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</si>
  <si>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</si>
  <si>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</si>
  <si>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</si>
  <si>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35</t>
  </si>
  <si>
    <t>965081213</t>
  </si>
  <si>
    <t>Bourání podlah z dlaždic keramických nebo xylolitových tl do 10 mm plochy přes 1 m2</t>
  </si>
  <si>
    <t>-904205119</t>
  </si>
  <si>
    <t>7,4+2+1</t>
  </si>
  <si>
    <t>36</t>
  </si>
  <si>
    <t>965081611</t>
  </si>
  <si>
    <t>Odsekání soklíků rovných</t>
  </si>
  <si>
    <t>868979156</t>
  </si>
  <si>
    <t>37</t>
  </si>
  <si>
    <t>968072455</t>
  </si>
  <si>
    <t>Vybourání kovových dveřních zárubní pl do 2 m2</t>
  </si>
  <si>
    <t>1210790330</t>
  </si>
  <si>
    <t>0,8*2*2+0,6*2*2+0,8*2</t>
  </si>
  <si>
    <t>38</t>
  </si>
  <si>
    <t>766825821</t>
  </si>
  <si>
    <t>Demontáž truhlářských vestavěných skříní dvoukřídlových</t>
  </si>
  <si>
    <t>-577809902</t>
  </si>
  <si>
    <t>39</t>
  </si>
  <si>
    <t>766825825</t>
  </si>
  <si>
    <t>Demontáž police</t>
  </si>
  <si>
    <t>-203177970</t>
  </si>
  <si>
    <t>40</t>
  </si>
  <si>
    <t>969011120</t>
  </si>
  <si>
    <t>Demontáž potrubí ZTI+VZT+ rozvody elektro</t>
  </si>
  <si>
    <t>soub</t>
  </si>
  <si>
    <t>2101970879</t>
  </si>
  <si>
    <t>41</t>
  </si>
  <si>
    <t>969011121</t>
  </si>
  <si>
    <t>Zaslepení vývodů instalací</t>
  </si>
  <si>
    <t>-924492923</t>
  </si>
  <si>
    <t>42</t>
  </si>
  <si>
    <t>978059541</t>
  </si>
  <si>
    <t>Odsekání a odebrání obkladů stěn z vnitřních obkládaček plochy přes 1 m2</t>
  </si>
  <si>
    <t>2005504713</t>
  </si>
  <si>
    <t>2,16*1,5</t>
  </si>
  <si>
    <t>2,3*0,6</t>
  </si>
  <si>
    <t>1,735*0,6</t>
  </si>
  <si>
    <t>43</t>
  </si>
  <si>
    <t>766411821</t>
  </si>
  <si>
    <t>Demontáž truhlářského obložení stěn z palubek</t>
  </si>
  <si>
    <t>177229180</t>
  </si>
  <si>
    <t>(1,5+2,6+1,2+0,9)*2,6-(0,8*2*2)</t>
  </si>
  <si>
    <t>44</t>
  </si>
  <si>
    <t>766411822</t>
  </si>
  <si>
    <t>Demontáž truhlářského obložení stěn podkladových roštů</t>
  </si>
  <si>
    <t>-284367119</t>
  </si>
  <si>
    <t>99</t>
  </si>
  <si>
    <t>Přesun hmot</t>
  </si>
  <si>
    <t>45</t>
  </si>
  <si>
    <t>997013215</t>
  </si>
  <si>
    <t>Vnitrostaveništní doprava suti a vybouraných hmot pro budovy v do 18 m ručně</t>
  </si>
  <si>
    <t>t</t>
  </si>
  <si>
    <t>-944759043</t>
  </si>
  <si>
    <t>46</t>
  </si>
  <si>
    <t>997013501</t>
  </si>
  <si>
    <t>Odvoz suti na skládku a vybouraných hmot nebo meziskládku do 1 km se složením</t>
  </si>
  <si>
    <t>1209795515</t>
  </si>
  <si>
    <t>47</t>
  </si>
  <si>
    <t>997013509</t>
  </si>
  <si>
    <t>Příplatek k odvozu suti a vybouraných hmot na skládku ZKD 1 km přes 1 km</t>
  </si>
  <si>
    <t>215347158</t>
  </si>
  <si>
    <t>7,716*10 'Přepočtené koeficientem množství</t>
  </si>
  <si>
    <t>48</t>
  </si>
  <si>
    <t>997013831</t>
  </si>
  <si>
    <t>Poplatek za uložení stavebního směsného odpadu na skládce (skládkovné)</t>
  </si>
  <si>
    <t>-1971012564</t>
  </si>
  <si>
    <t>998</t>
  </si>
  <si>
    <t>49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</si>
  <si>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</si>
  <si>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</si>
  <si>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</si>
  <si>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</si>
  <si>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</si>
  <si>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</si>
  <si>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</si>
  <si>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</si>
  <si>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</si>
  <si>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</si>
  <si>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-479695708</t>
  </si>
  <si>
    <t>51</t>
  </si>
  <si>
    <t>631414301</t>
  </si>
  <si>
    <t>deska izolační podlahová 15 mm</t>
  </si>
  <si>
    <t>1622649133</t>
  </si>
  <si>
    <t>3,6*1,02 'Přepočtené koeficientem množství</t>
  </si>
  <si>
    <t>52</t>
  </si>
  <si>
    <t>713121129</t>
  </si>
  <si>
    <t>Protipožární ucpávky kolem stoupaček</t>
  </si>
  <si>
    <t>-717802662</t>
  </si>
  <si>
    <t>53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</si>
  <si>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</si>
  <si>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</si>
  <si>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</si>
  <si>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</si>
  <si>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</si>
  <si>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54</t>
  </si>
  <si>
    <t>721173401</t>
  </si>
  <si>
    <t>Potrubí kanalizační plastové svodné systém KG DN 100</t>
  </si>
  <si>
    <t>-664194793</t>
  </si>
  <si>
    <t>55</t>
  </si>
  <si>
    <t>721174042</t>
  </si>
  <si>
    <t>Potrubí kanalizační z PP připojovací systém HT DN 40</t>
  </si>
  <si>
    <t>-780254168</t>
  </si>
  <si>
    <t>56</t>
  </si>
  <si>
    <t>721174043</t>
  </si>
  <si>
    <t>Potrubí kanalizační z PP připojovací systém HT DN 50</t>
  </si>
  <si>
    <t>1476288295</t>
  </si>
  <si>
    <t>57</t>
  </si>
  <si>
    <t>721226510</t>
  </si>
  <si>
    <t>Zápachová uzávěrka umyvadlo DN 40</t>
  </si>
  <si>
    <t>-1760740188</t>
  </si>
  <si>
    <t>58</t>
  </si>
  <si>
    <t>721226520</t>
  </si>
  <si>
    <t>Zápachová uzávěrka dřez DN 50</t>
  </si>
  <si>
    <t>-9954416</t>
  </si>
  <si>
    <t>59</t>
  </si>
  <si>
    <t>721290111</t>
  </si>
  <si>
    <t>Zkouška těsnosti potrubí kanalizace vodou do DN 125</t>
  </si>
  <si>
    <t>697753780</t>
  </si>
  <si>
    <t>3,5+1,1+1</t>
  </si>
  <si>
    <t>60</t>
  </si>
  <si>
    <t>721290191</t>
  </si>
  <si>
    <t>Drobný instalační materiál</t>
  </si>
  <si>
    <t>454834296</t>
  </si>
  <si>
    <t>61</t>
  </si>
  <si>
    <t>721290192</t>
  </si>
  <si>
    <t>Stavební přípomoce</t>
  </si>
  <si>
    <t>1131025449</t>
  </si>
  <si>
    <t>62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</si>
  <si>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</si>
  <si>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</si>
  <si>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</si>
  <si>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</si>
  <si>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</si>
  <si>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63</t>
  </si>
  <si>
    <t>722174001</t>
  </si>
  <si>
    <t>Potrubí vodovodní plastové PPR svar polyfuze PN 16 D 16 x 2,2 mm</t>
  </si>
  <si>
    <t>-630825325</t>
  </si>
  <si>
    <t>64</t>
  </si>
  <si>
    <t>722181221</t>
  </si>
  <si>
    <t>Ochrana vodovodního potrubí přilepenými tepelně izolačními trubicemi z PE tl do 10 mm DN do 22 mm</t>
  </si>
  <si>
    <t>1496700823</t>
  </si>
  <si>
    <t>65</t>
  </si>
  <si>
    <t>722181231</t>
  </si>
  <si>
    <t>Ochrana vodovodního potrubí přilepenými tepelně izolačními trubicemi z PE tl do 15 mm DN do 22 mm</t>
  </si>
  <si>
    <t>-550669057</t>
  </si>
  <si>
    <t>66</t>
  </si>
  <si>
    <t>722240121</t>
  </si>
  <si>
    <t>Kohout kulový plastový PPR DN 16</t>
  </si>
  <si>
    <t>-2016611362</t>
  </si>
  <si>
    <t>67</t>
  </si>
  <si>
    <t>722290215</t>
  </si>
  <si>
    <t>Zkouška těsnosti vodovodního potrubí hrdlového nebo přírubového do DN 100</t>
  </si>
  <si>
    <t>1911151028</t>
  </si>
  <si>
    <t>68</t>
  </si>
  <si>
    <t>722290234</t>
  </si>
  <si>
    <t>Proplach a dezinfekce vodovodního potrubí do DN 80</t>
  </si>
  <si>
    <t>528314932</t>
  </si>
  <si>
    <t>69</t>
  </si>
  <si>
    <t>722290291</t>
  </si>
  <si>
    <t>1647539305</t>
  </si>
  <si>
    <t>70</t>
  </si>
  <si>
    <t>722290292</t>
  </si>
  <si>
    <t>Drobý instalační materiál</t>
  </si>
  <si>
    <t>-1991188292</t>
  </si>
  <si>
    <t>71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</si>
  <si>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</si>
  <si>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</si>
  <si>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</si>
  <si>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</si>
  <si>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</si>
  <si>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72</t>
  </si>
  <si>
    <t>725112171</t>
  </si>
  <si>
    <t xml:space="preserve">Kombi klozet </t>
  </si>
  <si>
    <t>1781760770</t>
  </si>
  <si>
    <t>73</t>
  </si>
  <si>
    <t>725211621</t>
  </si>
  <si>
    <t>Umyvadlo keram</t>
  </si>
  <si>
    <t>557308810</t>
  </si>
  <si>
    <t>74</t>
  </si>
  <si>
    <t>725311121</t>
  </si>
  <si>
    <t>Drez nerez</t>
  </si>
  <si>
    <t>-1833286398</t>
  </si>
  <si>
    <t>75</t>
  </si>
  <si>
    <t>725813112</t>
  </si>
  <si>
    <t xml:space="preserve">rohový uzávěr  DN 15 </t>
  </si>
  <si>
    <t>909771617</t>
  </si>
  <si>
    <t>76</t>
  </si>
  <si>
    <t>725813113</t>
  </si>
  <si>
    <t>Výtokový ventil T212-DN15</t>
  </si>
  <si>
    <t>909138823</t>
  </si>
  <si>
    <t>77</t>
  </si>
  <si>
    <t>725821325</t>
  </si>
  <si>
    <t>Baterie drezová</t>
  </si>
  <si>
    <t>-1470167571</t>
  </si>
  <si>
    <t>78</t>
  </si>
  <si>
    <t>725822612</t>
  </si>
  <si>
    <t>Baterie umyv stoj páka+výpust</t>
  </si>
  <si>
    <t>130062556</t>
  </si>
  <si>
    <t>79</t>
  </si>
  <si>
    <t>725841311</t>
  </si>
  <si>
    <t>Baterie sprchová nástěnná</t>
  </si>
  <si>
    <t>-341654507</t>
  </si>
  <si>
    <t>80</t>
  </si>
  <si>
    <t>725860202</t>
  </si>
  <si>
    <t>Sifon dřezový HL100G</t>
  </si>
  <si>
    <t>-569363639</t>
  </si>
  <si>
    <t>81</t>
  </si>
  <si>
    <t>725860203</t>
  </si>
  <si>
    <t>Sifon sprchový  HL 522</t>
  </si>
  <si>
    <t>-227060783</t>
  </si>
  <si>
    <t>82</t>
  </si>
  <si>
    <t>725860212</t>
  </si>
  <si>
    <t>Sifon umyvadlový HL134.0 pod omítku</t>
  </si>
  <si>
    <t>1030810032</t>
  </si>
  <si>
    <t>83</t>
  </si>
  <si>
    <t>725901</t>
  </si>
  <si>
    <t>Sporák se sklokeramickou deskou - DODÁVKA+MONTÁŽ</t>
  </si>
  <si>
    <t>85778263</t>
  </si>
  <si>
    <t>84</t>
  </si>
  <si>
    <t>725902</t>
  </si>
  <si>
    <t>Sprchová vanička - polyban akrylát 1200/700 vč.- zástěny 120/140</t>
  </si>
  <si>
    <t>-1010161381</t>
  </si>
  <si>
    <t>85</t>
  </si>
  <si>
    <t>998725102</t>
  </si>
  <si>
    <t>Přesun hmot tonážní pro zařizovací předměty v objektech v do 12 m</t>
  </si>
  <si>
    <t>-521361160</t>
  </si>
  <si>
    <t>86</t>
  </si>
  <si>
    <t>Pol5</t>
  </si>
  <si>
    <t>Sifon stěnový -  HL400</t>
  </si>
  <si>
    <t>-765668328</t>
  </si>
  <si>
    <t>87</t>
  </si>
  <si>
    <t>Pol7</t>
  </si>
  <si>
    <t>topný žebřík 960/450 mm- DODÁVKA+MONTÁŽ (koupelna)</t>
  </si>
  <si>
    <t>1502956261</t>
  </si>
  <si>
    <t>88</t>
  </si>
  <si>
    <t>Pol8</t>
  </si>
  <si>
    <t>Zrcadlo s poličkou   DODÁVKA+MONTÁŽ</t>
  </si>
  <si>
    <t>1541391059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</si>
  <si>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</si>
  <si>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</si>
  <si>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</si>
  <si>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</si>
  <si>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</si>
  <si>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-1452548205</t>
  </si>
  <si>
    <t>0,95*2,6-0,8*0,8</t>
  </si>
  <si>
    <t>90</t>
  </si>
  <si>
    <t>763111717</t>
  </si>
  <si>
    <t>SDK příčka základní penetrační nátěr</t>
  </si>
  <si>
    <t>-1742490150</t>
  </si>
  <si>
    <t>0,95*2,6</t>
  </si>
  <si>
    <t>91</t>
  </si>
  <si>
    <t>763111771</t>
  </si>
  <si>
    <t>Příplatek k SDK příčce za rovinnost kvality Q3</t>
  </si>
  <si>
    <t>767072733</t>
  </si>
  <si>
    <t>92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</si>
  <si>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</si>
  <si>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</si>
  <si>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</si>
  <si>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</si>
  <si>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</si>
  <si>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</si>
  <si>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</si>
  <si>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</si>
  <si>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-1089152215</t>
  </si>
  <si>
    <t>94</t>
  </si>
  <si>
    <t>611601260</t>
  </si>
  <si>
    <t>dveře dřevěné vnitřní hladké plné 1křídlové  60x197 cm dekor dub</t>
  </si>
  <si>
    <t>1575298825</t>
  </si>
  <si>
    <t>95</t>
  </si>
  <si>
    <t>611601261</t>
  </si>
  <si>
    <t>dveře dřevěné vnitřní hladké 2/3 sklo 1křídlové  80x197 cm dekor dub</t>
  </si>
  <si>
    <t>-1651821917</t>
  </si>
  <si>
    <t>96</t>
  </si>
  <si>
    <t>766660021</t>
  </si>
  <si>
    <t>Montáž dveřních křídel otvíravých 1křídlových š do 0,8 m požárních do ocelové zárubně</t>
  </si>
  <si>
    <t>-229263114</t>
  </si>
  <si>
    <t>97</t>
  </si>
  <si>
    <t>611600501</t>
  </si>
  <si>
    <t>dveře vstupní 80x197 EI 30 , vč. kování, plné s kukátkem</t>
  </si>
  <si>
    <t>662135706</t>
  </si>
  <si>
    <t>98</t>
  </si>
  <si>
    <t>766660722</t>
  </si>
  <si>
    <t>Montáž dveřního kování</t>
  </si>
  <si>
    <t>2123850908</t>
  </si>
  <si>
    <t>549141001</t>
  </si>
  <si>
    <t>kování dveřní kovové</t>
  </si>
  <si>
    <t>-1234049698</t>
  </si>
  <si>
    <t>100</t>
  </si>
  <si>
    <t>766691939</t>
  </si>
  <si>
    <t>Seřízení oken</t>
  </si>
  <si>
    <t>-2024615848</t>
  </si>
  <si>
    <t>101</t>
  </si>
  <si>
    <t>766811110</t>
  </si>
  <si>
    <t xml:space="preserve">Montáž a dodávka kuchyňské linky </t>
  </si>
  <si>
    <t>-173624350</t>
  </si>
  <si>
    <t>102</t>
  </si>
  <si>
    <t>998766102</t>
  </si>
  <si>
    <t>Přesun hmot tonážní pro konstrukce truhlářské v objektech v do 12 m</t>
  </si>
  <si>
    <t>1814035188</t>
  </si>
  <si>
    <t>771</t>
  </si>
  <si>
    <t>Podlahy z dlaždic</t>
  </si>
  <si>
    <t>103</t>
  </si>
  <si>
    <t>771111011</t>
  </si>
  <si>
    <t>Vysátí podkladu před pokládkou dlažby</t>
  </si>
  <si>
    <t>367430176</t>
  </si>
  <si>
    <t>104</t>
  </si>
  <si>
    <t>771121011</t>
  </si>
  <si>
    <t>Nátěr penetrační na podlahu</t>
  </si>
  <si>
    <t>1728941471</t>
  </si>
  <si>
    <t>105</t>
  </si>
  <si>
    <t>771151012</t>
  </si>
  <si>
    <t>Samonivelační stěrka podlah pevnosti 20 MPa tl přes 3 do 5 mm</t>
  </si>
  <si>
    <t>-1280605794</t>
  </si>
  <si>
    <t>106</t>
  </si>
  <si>
    <t>771574117</t>
  </si>
  <si>
    <t>Montáž podlah keramických režných hladkých lepených flexibilním lepidlem do 35 ks/m2</t>
  </si>
  <si>
    <t>463781819</t>
  </si>
  <si>
    <t>107</t>
  </si>
  <si>
    <t>597614081</t>
  </si>
  <si>
    <t>keramická dlažba</t>
  </si>
  <si>
    <t>-1209913485</t>
  </si>
  <si>
    <t>3,6*1,1 'Přepočtené koeficientem množství</t>
  </si>
  <si>
    <t>108</t>
  </si>
  <si>
    <t>771577151</t>
  </si>
  <si>
    <t>Příplatek k montáži podlah keramických do malty za plochu do 5 m2</t>
  </si>
  <si>
    <t>82674836</t>
  </si>
  <si>
    <t>109</t>
  </si>
  <si>
    <t>771591112</t>
  </si>
  <si>
    <t>Izolace pod dlažbu nátěrem nebo stěrkou ve dvou vrstvách</t>
  </si>
  <si>
    <t>-2057450249</t>
  </si>
  <si>
    <t>110</t>
  </si>
  <si>
    <t>771591241</t>
  </si>
  <si>
    <t>Izolace těsnícími pásy vnitřní kout</t>
  </si>
  <si>
    <t>-43895510</t>
  </si>
  <si>
    <t>111</t>
  </si>
  <si>
    <t>771591264</t>
  </si>
  <si>
    <t>Izolace těsnícími pásy mezi podlahou a stěnou</t>
  </si>
  <si>
    <t>571812258</t>
  </si>
  <si>
    <t>1,75*2+1,25*2+1,1*2+0,95*2</t>
  </si>
  <si>
    <t>112</t>
  </si>
  <si>
    <t>771592011</t>
  </si>
  <si>
    <t>Čištění vnitřních ploch podlah nebo schodišť po položení dlažby chemickými prostředky</t>
  </si>
  <si>
    <t>1222683394</t>
  </si>
  <si>
    <t>113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</si>
  <si>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</si>
  <si>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</si>
  <si>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</si>
  <si>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</si>
  <si>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</si>
  <si>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114</t>
  </si>
  <si>
    <t>775429121</t>
  </si>
  <si>
    <t>Montáž podlahové lišty přechodové připevněné vruty</t>
  </si>
  <si>
    <t>1344921463</t>
  </si>
  <si>
    <t>0,6*2+0,8</t>
  </si>
  <si>
    <t>115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</si>
  <si>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</si>
  <si>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</si>
  <si>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</si>
  <si>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</si>
  <si>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</si>
  <si>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</si>
  <si>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116</t>
  </si>
  <si>
    <t>776111311</t>
  </si>
  <si>
    <t>Vysátí podkladu povlakových podlah</t>
  </si>
  <si>
    <t>1653614619</t>
  </si>
  <si>
    <t>117</t>
  </si>
  <si>
    <t>776121321</t>
  </si>
  <si>
    <t>Neředěná penetrace savého podkladu povlakových podlah</t>
  </si>
  <si>
    <t>843491221</t>
  </si>
  <si>
    <t>118</t>
  </si>
  <si>
    <t>776141112</t>
  </si>
  <si>
    <t>Vyrovnání podkladu povlakových podlah stěrkou pevnosti 20 MPa tl přes 3 do 5 mm</t>
  </si>
  <si>
    <t>-476789030</t>
  </si>
  <si>
    <t>119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</si>
  <si>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</si>
  <si>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</si>
  <si>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</si>
  <si>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</si>
  <si>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</si>
  <si>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</si>
  <si>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120</t>
  </si>
  <si>
    <t>284110081</t>
  </si>
  <si>
    <t xml:space="preserve">lišta speciální soklová </t>
  </si>
  <si>
    <t>344117318</t>
  </si>
  <si>
    <t>43,54*1,04 'Přepočtené koeficientem množství</t>
  </si>
  <si>
    <t>121</t>
  </si>
  <si>
    <t>776521100</t>
  </si>
  <si>
    <t>Lepení pásů povlakových podlah plastových</t>
  </si>
  <si>
    <t>-863558226</t>
  </si>
  <si>
    <t>7+10,5+16,8+4,9</t>
  </si>
  <si>
    <t>122</t>
  </si>
  <si>
    <t>284122551</t>
  </si>
  <si>
    <t>podlahovina PVC</t>
  </si>
  <si>
    <t>929100025</t>
  </si>
  <si>
    <t>38,416*1,04 'Přepočtené koeficientem množství</t>
  </si>
  <si>
    <t>123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</si>
  <si>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</si>
  <si>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</si>
  <si>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</si>
  <si>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</si>
  <si>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</si>
  <si>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124</t>
  </si>
  <si>
    <t>781111011</t>
  </si>
  <si>
    <t>Ometení (oprášení) stěny při přípravě podkladu</t>
  </si>
  <si>
    <t>1755914111</t>
  </si>
  <si>
    <t>125</t>
  </si>
  <si>
    <t>781121011</t>
  </si>
  <si>
    <t>Nátěr penetrační na stěnu</t>
  </si>
  <si>
    <t>-300229917</t>
  </si>
  <si>
    <t>126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</si>
  <si>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</si>
  <si>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</si>
  <si>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</si>
  <si>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</si>
  <si>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</si>
  <si>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127</t>
  </si>
  <si>
    <t>781131264</t>
  </si>
  <si>
    <t>Izolace pod obklad těsnícími pásy mezi podlahou a stěnou</t>
  </si>
  <si>
    <t>-1475703238</t>
  </si>
  <si>
    <t>" svislá spára"</t>
  </si>
  <si>
    <t>2*2+0,3*6</t>
  </si>
  <si>
    <t>128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</si>
  <si>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</si>
  <si>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</si>
  <si>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</si>
  <si>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</si>
  <si>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</si>
  <si>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</si>
  <si>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129</t>
  </si>
  <si>
    <t>597610000</t>
  </si>
  <si>
    <t>keramický obklad</t>
  </si>
  <si>
    <t>-1410715031</t>
  </si>
  <si>
    <t>21,1*1,1 'Přepočtené koeficientem množství</t>
  </si>
  <si>
    <t>130</t>
  </si>
  <si>
    <t>781477111</t>
  </si>
  <si>
    <t>Příplatek k montáži obkladů vnitřních keramických hladkých za plochu do 10 m2</t>
  </si>
  <si>
    <t>-1226646755</t>
  </si>
  <si>
    <t>131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</si>
  <si>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</si>
  <si>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</si>
  <si>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</si>
  <si>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</si>
  <si>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</si>
  <si>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</si>
  <si>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132</t>
  </si>
  <si>
    <t>781492211</t>
  </si>
  <si>
    <t>Montáž profilů rohových lepených flexibilním cementovým lepidlem</t>
  </si>
  <si>
    <t>-1872468242</t>
  </si>
  <si>
    <t>6*2</t>
  </si>
  <si>
    <t>4*1</t>
  </si>
  <si>
    <t>133</t>
  </si>
  <si>
    <t>19416005</t>
  </si>
  <si>
    <t>lišta ukončovací z eloxovaného hliníku 10mm</t>
  </si>
  <si>
    <t>-97635229</t>
  </si>
  <si>
    <t>28*1,05 'Přepočtené koeficientem množství</t>
  </si>
  <si>
    <t>134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</si>
  <si>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</si>
  <si>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</si>
  <si>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</si>
  <si>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</si>
  <si>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</si>
  <si>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135</t>
  </si>
  <si>
    <t>1501916370</t>
  </si>
  <si>
    <t>9,12*1,05 'Přepočtené koeficientem množství</t>
  </si>
  <si>
    <t>136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</si>
  <si>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</si>
  <si>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</si>
  <si>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</si>
  <si>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</si>
  <si>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</si>
  <si>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137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</si>
  <si>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</si>
  <si>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</si>
  <si>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</si>
  <si>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</si>
  <si>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</si>
  <si>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138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</si>
  <si>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</si>
  <si>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</si>
  <si>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</si>
  <si>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</si>
  <si>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</si>
  <si>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139</t>
  </si>
  <si>
    <t>783315101</t>
  </si>
  <si>
    <t>Mezinátěr jednonásobný syntetický standardní zámečnických konstrukcí</t>
  </si>
  <si>
    <t>-1181583381</t>
  </si>
  <si>
    <t>140</t>
  </si>
  <si>
    <t>783317101</t>
  </si>
  <si>
    <t>Krycí jednonásobný syntetický standardní nátěr zámečnických konstrukcí</t>
  </si>
  <si>
    <t>-1318581461</t>
  </si>
  <si>
    <t>141</t>
  </si>
  <si>
    <t>783321100</t>
  </si>
  <si>
    <t>Nátěry syntetické - otopná tělesa, potrubí ÚT</t>
  </si>
  <si>
    <t>129337366</t>
  </si>
  <si>
    <t>784</t>
  </si>
  <si>
    <t>Dokončovací práce - malby</t>
  </si>
  <si>
    <t>142</t>
  </si>
  <si>
    <t>784111001</t>
  </si>
  <si>
    <t>Oprášení (ometení ) podkladu v místnostech výšky do 3,80 m</t>
  </si>
  <si>
    <t>55485777</t>
  </si>
  <si>
    <t>42,8</t>
  </si>
  <si>
    <t>143</t>
  </si>
  <si>
    <t>784121001</t>
  </si>
  <si>
    <t>Oškrabání malby v mísnostech v do 3,80 m</t>
  </si>
  <si>
    <t>-697976447</t>
  </si>
  <si>
    <t>144</t>
  </si>
  <si>
    <t>784171111</t>
  </si>
  <si>
    <t>Zakrytí vnitřních ploch stěn v místnostech výšky do 3,80 m</t>
  </si>
  <si>
    <t>1931434798</t>
  </si>
  <si>
    <t>1,8*1,55*2</t>
  </si>
  <si>
    <t>145</t>
  </si>
  <si>
    <t>581248431</t>
  </si>
  <si>
    <t>fólie pro malířské potřeby zakrývací</t>
  </si>
  <si>
    <t>-1418744244</t>
  </si>
  <si>
    <t>5,58*1,05 'Přepočtené koeficientem množství</t>
  </si>
  <si>
    <t>146</t>
  </si>
  <si>
    <t>784181121</t>
  </si>
  <si>
    <t>Hloubková jednonásobná penetrace podkladu v místnostech výšky do 3,80 m</t>
  </si>
  <si>
    <t>-554997256</t>
  </si>
  <si>
    <t>159,565</t>
  </si>
  <si>
    <t>147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</si>
  <si>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</si>
  <si>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</si>
  <si>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</si>
  <si>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</si>
  <si>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</si>
  <si>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148</t>
  </si>
  <si>
    <t>786624111</t>
  </si>
  <si>
    <t>Montáž lamelové žaluzie do oken zdvojených dřevěných otevíravých, sklápěcích a vyklápěcích</t>
  </si>
  <si>
    <t>968979338</t>
  </si>
  <si>
    <t>149</t>
  </si>
  <si>
    <t>553462000</t>
  </si>
  <si>
    <t>žaluzie horizontální interiérové</t>
  </si>
  <si>
    <t>708826218</t>
  </si>
  <si>
    <t>150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</si>
  <si>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</si>
  <si>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</si>
  <si>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</si>
  <si>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</si>
  <si>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</si>
  <si>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</si>
  <si>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151</t>
  </si>
  <si>
    <t>210 00-01</t>
  </si>
  <si>
    <t>rozvadec RB vcet. jistice a vybavení</t>
  </si>
  <si>
    <t>-392178354</t>
  </si>
  <si>
    <t>152</t>
  </si>
  <si>
    <t>210 00-03</t>
  </si>
  <si>
    <t>zásuvka TV, SAT, VKV</t>
  </si>
  <si>
    <t>752043836</t>
  </si>
  <si>
    <t>153</t>
  </si>
  <si>
    <t>210 00-04</t>
  </si>
  <si>
    <t>zvýšení príkonu u PRE z 1x20A na 3x25A /ceníková cena 11000/+ vyřízení</t>
  </si>
  <si>
    <t>-1550185220</t>
  </si>
  <si>
    <t>154</t>
  </si>
  <si>
    <t>210 00-05</t>
  </si>
  <si>
    <t>zkoušky, revize, príprava odberného místa</t>
  </si>
  <si>
    <t>866859076</t>
  </si>
  <si>
    <t>155</t>
  </si>
  <si>
    <t>210 00-06</t>
  </si>
  <si>
    <t>domovní telefon</t>
  </si>
  <si>
    <t>-852044734</t>
  </si>
  <si>
    <t>156</t>
  </si>
  <si>
    <t>210800105</t>
  </si>
  <si>
    <t>Kabel CYKY 750 V 3x1,5 mm2 uložený pod omítkou vcetne dodávky kabelu 3Cx1,5</t>
  </si>
  <si>
    <t>-1963382557</t>
  </si>
  <si>
    <t>157</t>
  </si>
  <si>
    <t>210800106</t>
  </si>
  <si>
    <t>Kabel CYKY 750 V 3x2,5 mm2 uložený pod omítkou vcetne dodávky kabelu 3Cx2,5</t>
  </si>
  <si>
    <t>-885619672</t>
  </si>
  <si>
    <t>158</t>
  </si>
  <si>
    <t>Pol09</t>
  </si>
  <si>
    <t>Kabel CYKY 5Cx2,5</t>
  </si>
  <si>
    <t>-889774866</t>
  </si>
  <si>
    <t>159</t>
  </si>
  <si>
    <t>Pol10</t>
  </si>
  <si>
    <t>Kabel CYKY 3Ax1,5</t>
  </si>
  <si>
    <t>620229546</t>
  </si>
  <si>
    <t>160</t>
  </si>
  <si>
    <t>Pol11</t>
  </si>
  <si>
    <t>Kabel CYKY 2Ax1,5</t>
  </si>
  <si>
    <t>-1880915043</t>
  </si>
  <si>
    <t>161</t>
  </si>
  <si>
    <t>Pol12</t>
  </si>
  <si>
    <t>Kabel CYKY 5Cx6</t>
  </si>
  <si>
    <t>354748223</t>
  </si>
  <si>
    <t>162</t>
  </si>
  <si>
    <t>Pol13</t>
  </si>
  <si>
    <t>Kabel CY6</t>
  </si>
  <si>
    <t>-1135927840</t>
  </si>
  <si>
    <t>163</t>
  </si>
  <si>
    <t>Pol14</t>
  </si>
  <si>
    <t>podlahová lišta LP35 s prísluš</t>
  </si>
  <si>
    <t>27496285</t>
  </si>
  <si>
    <t>164</t>
  </si>
  <si>
    <t>Pol15</t>
  </si>
  <si>
    <t>koax kabel</t>
  </si>
  <si>
    <t>-2047493495</t>
  </si>
  <si>
    <t>165</t>
  </si>
  <si>
    <t>Pol16</t>
  </si>
  <si>
    <t>svorkovnice 5pol</t>
  </si>
  <si>
    <t>-90919326</t>
  </si>
  <si>
    <t>166</t>
  </si>
  <si>
    <t>Pol17</t>
  </si>
  <si>
    <t>seriový prepínac</t>
  </si>
  <si>
    <t>-613113248</t>
  </si>
  <si>
    <t>167</t>
  </si>
  <si>
    <t>Pol18</t>
  </si>
  <si>
    <t>Strídavý prepinac</t>
  </si>
  <si>
    <t>-116248671</t>
  </si>
  <si>
    <t>168</t>
  </si>
  <si>
    <t>Pol19</t>
  </si>
  <si>
    <t>prístrojový nosic pro LP35</t>
  </si>
  <si>
    <t>-1374340514</t>
  </si>
  <si>
    <t>169</t>
  </si>
  <si>
    <t>Pol20</t>
  </si>
  <si>
    <t>1pol vypinac</t>
  </si>
  <si>
    <t>251307629</t>
  </si>
  <si>
    <t>170</t>
  </si>
  <si>
    <t>Pol21</t>
  </si>
  <si>
    <t>styk. Ovladac</t>
  </si>
  <si>
    <t>189875150</t>
  </si>
  <si>
    <t>171</t>
  </si>
  <si>
    <t>Pol22</t>
  </si>
  <si>
    <t>zásuvka dvojnásobná</t>
  </si>
  <si>
    <t>1059700207</t>
  </si>
  <si>
    <t>172</t>
  </si>
  <si>
    <t>Pol23</t>
  </si>
  <si>
    <t>jistic 3B25/3</t>
  </si>
  <si>
    <t>-412310243</t>
  </si>
  <si>
    <t>173</t>
  </si>
  <si>
    <t>Pol24</t>
  </si>
  <si>
    <t>LK 80x20R1</t>
  </si>
  <si>
    <t>-1900679152</t>
  </si>
  <si>
    <t>174</t>
  </si>
  <si>
    <t>Pol25</t>
  </si>
  <si>
    <t>LK 80x28 2ZK</t>
  </si>
  <si>
    <t>-155468941</t>
  </si>
  <si>
    <t>175</t>
  </si>
  <si>
    <t>Pol26</t>
  </si>
  <si>
    <t>LK 80x28 2R</t>
  </si>
  <si>
    <t>-623469363</t>
  </si>
  <si>
    <t>176</t>
  </si>
  <si>
    <t>Pol27</t>
  </si>
  <si>
    <t>vícko VLK80 2R</t>
  </si>
  <si>
    <t>-1768718086</t>
  </si>
  <si>
    <t>177</t>
  </si>
  <si>
    <t>Pol28</t>
  </si>
  <si>
    <t>svorkovnice S66</t>
  </si>
  <si>
    <t>-440564171</t>
  </si>
  <si>
    <t>178</t>
  </si>
  <si>
    <t>Pol29</t>
  </si>
  <si>
    <t>LK 80R/3</t>
  </si>
  <si>
    <t>1129358333</t>
  </si>
  <si>
    <t>179</t>
  </si>
  <si>
    <t>Pol30</t>
  </si>
  <si>
    <t>KU 1903</t>
  </si>
  <si>
    <t>-2101221890</t>
  </si>
  <si>
    <t>180</t>
  </si>
  <si>
    <t>Pol31</t>
  </si>
  <si>
    <t>KU 1901</t>
  </si>
  <si>
    <t>-1402473086</t>
  </si>
  <si>
    <t>181</t>
  </si>
  <si>
    <t>Pol32</t>
  </si>
  <si>
    <t>svítidlo kruhové- difuzér opálové sklo, 1x75 W/E27, IP20, D280-300mm, hloubka cca 100 mm, 4000k</t>
  </si>
  <si>
    <t>-1333004819</t>
  </si>
  <si>
    <t>182</t>
  </si>
  <si>
    <t>Pol32-1</t>
  </si>
  <si>
    <t>svítidlo kruhové- difuzér opálové sklo, 1x75 W/E27, IP44/IP64, D280-300mm, hloubka cca 100 mm, 4000k</t>
  </si>
  <si>
    <t>803814644</t>
  </si>
  <si>
    <t>183</t>
  </si>
  <si>
    <t>Pol32-2</t>
  </si>
  <si>
    <t>nábytkové svítidlo -  1x39W/G5; IP44/IP20, délka 600 mm, hloubka 90 mm, 4000k</t>
  </si>
  <si>
    <t>-1713770596</t>
  </si>
  <si>
    <t>184</t>
  </si>
  <si>
    <t>Pol33</t>
  </si>
  <si>
    <t>koupelnové přisazené nástěnné svítidlo - chrom/sklo, 2x40W/E14, IP44/IP64, šířka 300mm, výška 100 mm, 4000k</t>
  </si>
  <si>
    <t>-1844820378</t>
  </si>
  <si>
    <t>185</t>
  </si>
  <si>
    <t>Pol34</t>
  </si>
  <si>
    <t>požární ucpávka - hlavní přívod</t>
  </si>
  <si>
    <t>-713755412</t>
  </si>
  <si>
    <t>186</t>
  </si>
  <si>
    <t>Pol35</t>
  </si>
  <si>
    <t>kontrola a zprovoznení telefonu</t>
  </si>
  <si>
    <t>-1664627932</t>
  </si>
  <si>
    <t>187</t>
  </si>
  <si>
    <t>Pol36</t>
  </si>
  <si>
    <t>kontrola a zprovoznení TV zásuvek</t>
  </si>
  <si>
    <t>1664522157</t>
  </si>
  <si>
    <t>188</t>
  </si>
  <si>
    <t>Pol37</t>
  </si>
  <si>
    <t>stavební přípomoce - sekání rýh</t>
  </si>
  <si>
    <t>-191958482</t>
  </si>
  <si>
    <t>189</t>
  </si>
  <si>
    <t>Pol38</t>
  </si>
  <si>
    <t>stavební přípomoce - zapravení rýh</t>
  </si>
  <si>
    <t>-476948469</t>
  </si>
  <si>
    <t>24-M</t>
  </si>
  <si>
    <t>Montáže vzduchotechnických zařízení</t>
  </si>
  <si>
    <t>190</t>
  </si>
  <si>
    <t>240010212</t>
  </si>
  <si>
    <t>Malý axiální ventilátor s doběhem WC</t>
  </si>
  <si>
    <t>827055625</t>
  </si>
  <si>
    <t>191</t>
  </si>
  <si>
    <t>240010213</t>
  </si>
  <si>
    <t>Malý axiální ventilátor s doběhem 1x12V - kouplena</t>
  </si>
  <si>
    <t>249860714</t>
  </si>
  <si>
    <t>192</t>
  </si>
  <si>
    <t>240080319</t>
  </si>
  <si>
    <t>Potrubí VZT flexi vč. tepelné izolace</t>
  </si>
  <si>
    <t>-825982030</t>
  </si>
  <si>
    <t>193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</si>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</sst>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20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ROUND((SUM(BE136:BE445)),2)</f>
        <v>0</v>
      </c>
      <c r="G31" s="38"/>
      <c r="H31" s="38"/>
      <c r="I31" s="149">
        <v>0.21</v>
      </c>
      <c r="J31" s="148">
        <f>ROUND(((SUM(BE136:BE445))*I31),2)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ROUND((SUM(BF136:BF445)),2)</f>
        <v>0</v>
      </c>
      <c r="G32" s="38"/>
      <c r="H32" s="38"/>
      <c r="I32" s="149">
        <v>0.12</v>
      </c>
      <c r="J32" s="148">
        <f>ROUND(((SUM(BF136:BF445))*I32),2)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ROUND((SUM(BG136:BG445)),2)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ROUND((SUM(BH136:BH445)),2)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ROUND((SUM(BI136:BI445)),2)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20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20. 5. 2024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J218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J224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J226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J227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J244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J272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J279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J290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J305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J310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J328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J365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J375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J395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J400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J401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J441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1098, byt č. 20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 1098, Praha 17-Řepy</v>
      </c>
      <c r="G130" s="40"/>
      <c r="H130" s="40"/>
      <c r="I130" s="32" t="s">
        <v>22</v>
      </c>
      <c r="J130" s="79" t="str">
        <f>IF(J10="","",J10)</f>
        <v>20. 5. 2024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P137+P226+P400</f>
        <v>0</v>
      </c>
      <c r="Q136" s="104"/>
      <c r="R136" s="193">
        <f>R137+R226+R400</f>
        <v>5.395624929</v>
      </c>
      <c r="S136" s="104"/>
      <c r="T136" s="194">
        <f>T137+T226+T400</f>
        <v>7.716206550000001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BK137+BK226+BK400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P138+P147+P149+P175+P218+P224</f>
        <v>0</v>
      </c>
      <c r="Q137" s="204"/>
      <c r="R137" s="205">
        <f>R138+R147+R149+R175+R218+R224</f>
        <v>4.02038962</v>
      </c>
      <c r="S137" s="204"/>
      <c r="T137" s="206">
        <f>T138+T147+T149+T175+T218+T224</f>
        <v>7.6726996000000005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BK138+BK147+BK149+BK175+BK218+BK224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SUM(P150:P174)</f>
        <v>0</v>
      </c>
      <c r="Q149" s="204"/>
      <c r="R149" s="205">
        <f>SUM(R150:R174)</f>
        <v>3.0852608000000004</v>
      </c>
      <c r="S149" s="204"/>
      <c r="T149" s="206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SUM(BK150:BK174)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116.765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0.350295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116.765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101.145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1.5778619999999999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20.121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30.332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48.922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1.77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5" customFormat="1" ht="12">
      <c r="A167" s="15"/>
      <c r="B167" s="248"/>
      <c r="C167" s="249"/>
      <c r="D167" s="228" t="s">
        <v>142</v>
      </c>
      <c r="E167" s="250" t="s">
        <v>1</v>
      </c>
      <c r="F167" s="251" t="s">
        <v>181</v>
      </c>
      <c r="G167" s="249"/>
      <c r="H167" s="252">
        <v>101.145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142</v>
      </c>
      <c r="AU167" s="258" t="s">
        <v>136</v>
      </c>
      <c r="AV167" s="15" t="s">
        <v>135</v>
      </c>
      <c r="AW167" s="15" t="s">
        <v>32</v>
      </c>
      <c r="AX167" s="15" t="s">
        <v>81</v>
      </c>
      <c r="AY167" s="258" t="s">
        <v>128</v>
      </c>
    </row>
    <row r="168" spans="1:65" s="2" customFormat="1" ht="21.75" customHeight="1">
      <c r="A168" s="38"/>
      <c r="B168" s="39"/>
      <c r="C168" s="212" t="s">
        <v>8</v>
      </c>
      <c r="D168" s="212" t="s">
        <v>131</v>
      </c>
      <c r="E168" s="213" t="s">
        <v>195</v>
      </c>
      <c r="F168" s="214" t="s">
        <v>196</v>
      </c>
      <c r="G168" s="215" t="s">
        <v>140</v>
      </c>
      <c r="H168" s="216">
        <v>3.6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0.179424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135</v>
      </c>
      <c r="AT168" s="224" t="s">
        <v>131</v>
      </c>
      <c r="AU168" s="224" t="s">
        <v>136</v>
      </c>
      <c r="AY168" s="17" t="s">
        <v>128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136</v>
      </c>
      <c r="BK168" s="225">
        <f>ROUND(I168*H168,2)</f>
        <v>0</v>
      </c>
      <c r="BL168" s="17" t="s">
        <v>135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142</v>
      </c>
      <c r="E169" s="229" t="s">
        <v>1</v>
      </c>
      <c r="F169" s="230" t="s">
        <v>169</v>
      </c>
      <c r="G169" s="227"/>
      <c r="H169" s="231">
        <v>3.6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142</v>
      </c>
      <c r="AU169" s="237" t="s">
        <v>136</v>
      </c>
      <c r="AV169" s="13" t="s">
        <v>136</v>
      </c>
      <c r="AW169" s="13" t="s">
        <v>32</v>
      </c>
      <c r="AX169" s="13" t="s">
        <v>81</v>
      </c>
      <c r="AY169" s="237" t="s">
        <v>128</v>
      </c>
    </row>
    <row r="170" spans="1:65" s="2" customFormat="1" ht="24.15" customHeight="1">
      <c r="A170" s="38"/>
      <c r="B170" s="39"/>
      <c r="C170" s="212" t="s">
        <v>198</v>
      </c>
      <c r="D170" s="212" t="s">
        <v>131</v>
      </c>
      <c r="E170" s="213" t="s">
        <v>199</v>
      </c>
      <c r="F170" s="214" t="s">
        <v>200</v>
      </c>
      <c r="G170" s="215" t="s">
        <v>134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135</v>
      </c>
      <c r="AT170" s="224" t="s">
        <v>131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201</v>
      </c>
    </row>
    <row r="171" spans="1:65" s="2" customFormat="1" ht="24.1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134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170</v>
      </c>
      <c r="AT171" s="224" t="s">
        <v>203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206</v>
      </c>
    </row>
    <row r="172" spans="1:65" s="2" customFormat="1" ht="24.15" customHeight="1">
      <c r="A172" s="38"/>
      <c r="B172" s="39"/>
      <c r="C172" s="212" t="s">
        <v>207</v>
      </c>
      <c r="D172" s="212" t="s">
        <v>131</v>
      </c>
      <c r="E172" s="213" t="s">
        <v>208</v>
      </c>
      <c r="F172" s="214" t="s">
        <v>209</v>
      </c>
      <c r="G172" s="215" t="s">
        <v>134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135</v>
      </c>
      <c r="AT172" s="224" t="s">
        <v>131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210</v>
      </c>
    </row>
    <row r="173" spans="1:65" s="2" customFormat="1" ht="37.8" customHeight="1">
      <c r="A173" s="38"/>
      <c r="B173" s="39"/>
      <c r="C173" s="259" t="s">
        <v>211</v>
      </c>
      <c r="D173" s="259" t="s">
        <v>203</v>
      </c>
      <c r="E173" s="260" t="s">
        <v>212</v>
      </c>
      <c r="F173" s="261" t="s">
        <v>213</v>
      </c>
      <c r="G173" s="262" t="s">
        <v>134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0.01793</v>
      </c>
      <c r="R173" s="222">
        <f>Q173*H173</f>
        <v>0.01793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170</v>
      </c>
      <c r="AT173" s="224" t="s">
        <v>203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214</v>
      </c>
    </row>
    <row r="174" spans="1:65" s="2" customFormat="1" ht="21.75" customHeight="1">
      <c r="A174" s="38"/>
      <c r="B174" s="39"/>
      <c r="C174" s="212" t="s">
        <v>215</v>
      </c>
      <c r="D174" s="212" t="s">
        <v>131</v>
      </c>
      <c r="E174" s="213" t="s">
        <v>216</v>
      </c>
      <c r="F174" s="214" t="s">
        <v>217</v>
      </c>
      <c r="G174" s="215" t="s">
        <v>134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135</v>
      </c>
      <c r="AT174" s="224" t="s">
        <v>131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218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219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SUM(P176:P217)</f>
        <v>0</v>
      </c>
      <c r="Q175" s="204"/>
      <c r="R175" s="205">
        <f>SUM(R176:R217)</f>
        <v>0.00731</v>
      </c>
      <c r="S175" s="204"/>
      <c r="T175" s="206">
        <f>SUM(T176:T217)</f>
        <v>7.6726996000000005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128</v>
      </c>
      <c r="BK175" s="209">
        <f>SUM(BK176:BK217)</f>
        <v>0</v>
      </c>
    </row>
    <row r="176" spans="1:65" s="2" customFormat="1" ht="16.5" customHeight="1">
      <c r="A176" s="38"/>
      <c r="B176" s="39"/>
      <c r="C176" s="212" t="s">
        <v>220</v>
      </c>
      <c r="D176" s="212" t="s">
        <v>131</v>
      </c>
      <c r="E176" s="213" t="s">
        <v>221</v>
      </c>
      <c r="F176" s="214" t="s">
        <v>222</v>
      </c>
      <c r="G176" s="215" t="s">
        <v>223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211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211</v>
      </c>
      <c r="BM176" s="224" t="s">
        <v>224</v>
      </c>
    </row>
    <row r="177" spans="1:65" s="2" customFormat="1" ht="16.5" customHeight="1">
      <c r="A177" s="38"/>
      <c r="B177" s="39"/>
      <c r="C177" s="212" t="s">
        <v>225</v>
      </c>
      <c r="D177" s="212" t="s">
        <v>131</v>
      </c>
      <c r="E177" s="213" t="s">
        <v>226</v>
      </c>
      <c r="F177" s="214" t="s">
        <v>227</v>
      </c>
      <c r="G177" s="215" t="s">
        <v>223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211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211</v>
      </c>
      <c r="BM177" s="224" t="s">
        <v>228</v>
      </c>
    </row>
    <row r="178" spans="1:65" s="2" customFormat="1" ht="16.5" customHeight="1">
      <c r="A178" s="38"/>
      <c r="B178" s="39"/>
      <c r="C178" s="212" t="s">
        <v>229</v>
      </c>
      <c r="D178" s="212" t="s">
        <v>131</v>
      </c>
      <c r="E178" s="213" t="s">
        <v>230</v>
      </c>
      <c r="F178" s="214" t="s">
        <v>231</v>
      </c>
      <c r="G178" s="215" t="s">
        <v>223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211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211</v>
      </c>
      <c r="BM178" s="224" t="s">
        <v>232</v>
      </c>
    </row>
    <row r="179" spans="1:65" s="2" customFormat="1" ht="24.15" customHeight="1">
      <c r="A179" s="38"/>
      <c r="B179" s="39"/>
      <c r="C179" s="212" t="s">
        <v>7</v>
      </c>
      <c r="D179" s="212" t="s">
        <v>131</v>
      </c>
      <c r="E179" s="213" t="s">
        <v>233</v>
      </c>
      <c r="F179" s="214" t="s">
        <v>234</v>
      </c>
      <c r="G179" s="215" t="s">
        <v>223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211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211</v>
      </c>
      <c r="BM179" s="224" t="s">
        <v>235</v>
      </c>
    </row>
    <row r="180" spans="1:65" s="2" customFormat="1" ht="16.5" customHeight="1">
      <c r="A180" s="38"/>
      <c r="B180" s="39"/>
      <c r="C180" s="212" t="s">
        <v>236</v>
      </c>
      <c r="D180" s="212" t="s">
        <v>131</v>
      </c>
      <c r="E180" s="213" t="s">
        <v>237</v>
      </c>
      <c r="F180" s="214" t="s">
        <v>238</v>
      </c>
      <c r="G180" s="215" t="s">
        <v>223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211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211</v>
      </c>
      <c r="BM180" s="224" t="s">
        <v>239</v>
      </c>
    </row>
    <row r="181" spans="1:65" s="2" customFormat="1" ht="16.5" customHeight="1">
      <c r="A181" s="38"/>
      <c r="B181" s="39"/>
      <c r="C181" s="212" t="s">
        <v>240</v>
      </c>
      <c r="D181" s="212" t="s">
        <v>131</v>
      </c>
      <c r="E181" s="213" t="s">
        <v>241</v>
      </c>
      <c r="F181" s="214" t="s">
        <v>242</v>
      </c>
      <c r="G181" s="215" t="s">
        <v>134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211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211</v>
      </c>
      <c r="BM181" s="224" t="s">
        <v>243</v>
      </c>
    </row>
    <row r="182" spans="1:65" s="2" customFormat="1" ht="16.5" customHeight="1">
      <c r="A182" s="38"/>
      <c r="B182" s="39"/>
      <c r="C182" s="212" t="s">
        <v>244</v>
      </c>
      <c r="D182" s="212" t="s">
        <v>131</v>
      </c>
      <c r="E182" s="213" t="s">
        <v>245</v>
      </c>
      <c r="F182" s="214" t="s">
        <v>246</v>
      </c>
      <c r="G182" s="215" t="s">
        <v>140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211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211</v>
      </c>
      <c r="BM182" s="224" t="s">
        <v>247</v>
      </c>
    </row>
    <row r="183" spans="1:51" s="13" customFormat="1" ht="12">
      <c r="A183" s="13"/>
      <c r="B183" s="226"/>
      <c r="C183" s="227"/>
      <c r="D183" s="228" t="s">
        <v>142</v>
      </c>
      <c r="E183" s="229" t="s">
        <v>1</v>
      </c>
      <c r="F183" s="230" t="s">
        <v>248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142</v>
      </c>
      <c r="AU183" s="237" t="s">
        <v>136</v>
      </c>
      <c r="AV183" s="13" t="s">
        <v>136</v>
      </c>
      <c r="AW183" s="13" t="s">
        <v>32</v>
      </c>
      <c r="AX183" s="13" t="s">
        <v>81</v>
      </c>
      <c r="AY183" s="237" t="s">
        <v>128</v>
      </c>
    </row>
    <row r="184" spans="1:65" s="2" customFormat="1" ht="24.15" customHeight="1">
      <c r="A184" s="38"/>
      <c r="B184" s="39"/>
      <c r="C184" s="212" t="s">
        <v>249</v>
      </c>
      <c r="D184" s="212" t="s">
        <v>131</v>
      </c>
      <c r="E184" s="213" t="s">
        <v>250</v>
      </c>
      <c r="F184" s="214" t="s">
        <v>251</v>
      </c>
      <c r="G184" s="215" t="s">
        <v>134</v>
      </c>
      <c r="H184" s="216">
        <v>5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0.12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211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211</v>
      </c>
      <c r="BM184" s="224" t="s">
        <v>252</v>
      </c>
    </row>
    <row r="185" spans="1:65" s="2" customFormat="1" ht="24.15" customHeight="1">
      <c r="A185" s="38"/>
      <c r="B185" s="39"/>
      <c r="C185" s="212" t="s">
        <v>253</v>
      </c>
      <c r="D185" s="212" t="s">
        <v>131</v>
      </c>
      <c r="E185" s="213" t="s">
        <v>254</v>
      </c>
      <c r="F185" s="214" t="s">
        <v>255</v>
      </c>
      <c r="G185" s="215" t="s">
        <v>134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211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211</v>
      </c>
      <c r="BM185" s="224" t="s">
        <v>256</v>
      </c>
    </row>
    <row r="186" spans="1:65" s="2" customFormat="1" ht="21.75" customHeight="1">
      <c r="A186" s="38"/>
      <c r="B186" s="39"/>
      <c r="C186" s="212" t="s">
        <v>257</v>
      </c>
      <c r="D186" s="212" t="s">
        <v>131</v>
      </c>
      <c r="E186" s="213" t="s">
        <v>258</v>
      </c>
      <c r="F186" s="214" t="s">
        <v>259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0.0881</v>
      </c>
      <c r="T186" s="223">
        <f>S186*H186</f>
        <v>0.0881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211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211</v>
      </c>
      <c r="BM186" s="224" t="s">
        <v>260</v>
      </c>
    </row>
    <row r="187" spans="1:65" s="2" customFormat="1" ht="24.15" customHeight="1">
      <c r="A187" s="38"/>
      <c r="B187" s="39"/>
      <c r="C187" s="212" t="s">
        <v>261</v>
      </c>
      <c r="D187" s="212" t="s">
        <v>131</v>
      </c>
      <c r="E187" s="213" t="s">
        <v>262</v>
      </c>
      <c r="F187" s="214" t="s">
        <v>263</v>
      </c>
      <c r="G187" s="215" t="s">
        <v>140</v>
      </c>
      <c r="H187" s="216">
        <v>32.6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0.0815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211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211</v>
      </c>
      <c r="BM187" s="224" t="s">
        <v>264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265</v>
      </c>
      <c r="G188" s="227"/>
      <c r="H188" s="231">
        <v>32.6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266</v>
      </c>
      <c r="D189" s="212" t="s">
        <v>131</v>
      </c>
      <c r="E189" s="213" t="s">
        <v>267</v>
      </c>
      <c r="F189" s="214" t="s">
        <v>268</v>
      </c>
      <c r="G189" s="215" t="s">
        <v>146</v>
      </c>
      <c r="H189" s="216">
        <v>34.04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211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211</v>
      </c>
      <c r="BM189" s="224" t="s">
        <v>269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270</v>
      </c>
      <c r="G190" s="227"/>
      <c r="H190" s="231">
        <v>12.54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271</v>
      </c>
      <c r="G191" s="227"/>
      <c r="H191" s="231">
        <v>21.5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5" customFormat="1" ht="12">
      <c r="A192" s="15"/>
      <c r="B192" s="248"/>
      <c r="C192" s="249"/>
      <c r="D192" s="228" t="s">
        <v>142</v>
      </c>
      <c r="E192" s="250" t="s">
        <v>1</v>
      </c>
      <c r="F192" s="251" t="s">
        <v>181</v>
      </c>
      <c r="G192" s="249"/>
      <c r="H192" s="252">
        <v>34.04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8" t="s">
        <v>142</v>
      </c>
      <c r="AU192" s="258" t="s">
        <v>136</v>
      </c>
      <c r="AV192" s="15" t="s">
        <v>135</v>
      </c>
      <c r="AW192" s="15" t="s">
        <v>32</v>
      </c>
      <c r="AX192" s="15" t="s">
        <v>81</v>
      </c>
      <c r="AY192" s="258" t="s">
        <v>128</v>
      </c>
    </row>
    <row r="193" spans="1:65" s="2" customFormat="1" ht="16.5" customHeight="1">
      <c r="A193" s="38"/>
      <c r="B193" s="39"/>
      <c r="C193" s="212" t="s">
        <v>272</v>
      </c>
      <c r="D193" s="212" t="s">
        <v>131</v>
      </c>
      <c r="E193" s="213" t="s">
        <v>273</v>
      </c>
      <c r="F193" s="214" t="s">
        <v>274</v>
      </c>
      <c r="G193" s="215" t="s">
        <v>140</v>
      </c>
      <c r="H193" s="216">
        <v>32.6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211</v>
      </c>
      <c r="AT193" s="224" t="s">
        <v>131</v>
      </c>
      <c r="AU193" s="224" t="s">
        <v>136</v>
      </c>
      <c r="AY193" s="17" t="s">
        <v>128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136</v>
      </c>
      <c r="BK193" s="225">
        <f>ROUND(I193*H193,2)</f>
        <v>0</v>
      </c>
      <c r="BL193" s="17" t="s">
        <v>211</v>
      </c>
      <c r="BM193" s="224" t="s">
        <v>275</v>
      </c>
    </row>
    <row r="194" spans="1:51" s="13" customFormat="1" ht="12">
      <c r="A194" s="13"/>
      <c r="B194" s="226"/>
      <c r="C194" s="227"/>
      <c r="D194" s="228" t="s">
        <v>142</v>
      </c>
      <c r="E194" s="229" t="s">
        <v>1</v>
      </c>
      <c r="F194" s="230" t="s">
        <v>276</v>
      </c>
      <c r="G194" s="227"/>
      <c r="H194" s="231">
        <v>32.6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142</v>
      </c>
      <c r="AU194" s="237" t="s">
        <v>136</v>
      </c>
      <c r="AV194" s="13" t="s">
        <v>136</v>
      </c>
      <c r="AW194" s="13" t="s">
        <v>32</v>
      </c>
      <c r="AX194" s="13" t="s">
        <v>81</v>
      </c>
      <c r="AY194" s="237" t="s">
        <v>128</v>
      </c>
    </row>
    <row r="195" spans="1:65" s="2" customFormat="1" ht="33" customHeight="1">
      <c r="A195" s="38"/>
      <c r="B195" s="39"/>
      <c r="C195" s="212" t="s">
        <v>277</v>
      </c>
      <c r="D195" s="212" t="s">
        <v>131</v>
      </c>
      <c r="E195" s="213" t="s">
        <v>278</v>
      </c>
      <c r="F195" s="214" t="s">
        <v>279</v>
      </c>
      <c r="G195" s="215" t="s">
        <v>140</v>
      </c>
      <c r="H195" s="216">
        <v>43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0.00013</v>
      </c>
      <c r="R195" s="222">
        <f>Q195*H195</f>
        <v>0.0055899999999999995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135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135</v>
      </c>
      <c r="BM195" s="224" t="s">
        <v>280</v>
      </c>
    </row>
    <row r="196" spans="1:65" s="2" customFormat="1" ht="24.15" customHeight="1">
      <c r="A196" s="38"/>
      <c r="B196" s="39"/>
      <c r="C196" s="212" t="s">
        <v>281</v>
      </c>
      <c r="D196" s="212" t="s">
        <v>131</v>
      </c>
      <c r="E196" s="213" t="s">
        <v>282</v>
      </c>
      <c r="F196" s="214" t="s">
        <v>283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4E-05</v>
      </c>
      <c r="R196" s="222">
        <f>Q196*H196</f>
        <v>0.0017200000000000002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284</v>
      </c>
    </row>
    <row r="197" spans="1:65" s="2" customFormat="1" ht="24.15" customHeight="1">
      <c r="A197" s="38"/>
      <c r="B197" s="39"/>
      <c r="C197" s="212" t="s">
        <v>285</v>
      </c>
      <c r="D197" s="212" t="s">
        <v>131</v>
      </c>
      <c r="E197" s="213" t="s">
        <v>286</v>
      </c>
      <c r="F197" s="214" t="s">
        <v>287</v>
      </c>
      <c r="G197" s="215" t="s">
        <v>140</v>
      </c>
      <c r="H197" s="216">
        <v>31.158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</v>
      </c>
      <c r="R197" s="222">
        <f>Q197*H197</f>
        <v>0</v>
      </c>
      <c r="S197" s="222">
        <v>0.15</v>
      </c>
      <c r="T197" s="223">
        <f>S197*H197</f>
        <v>4.6737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288</v>
      </c>
    </row>
    <row r="198" spans="1:51" s="13" customFormat="1" ht="12">
      <c r="A198" s="13"/>
      <c r="B198" s="226"/>
      <c r="C198" s="227"/>
      <c r="D198" s="228" t="s">
        <v>142</v>
      </c>
      <c r="E198" s="229" t="s">
        <v>1</v>
      </c>
      <c r="F198" s="230" t="s">
        <v>289</v>
      </c>
      <c r="G198" s="227"/>
      <c r="H198" s="231">
        <v>31.158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142</v>
      </c>
      <c r="AU198" s="237" t="s">
        <v>136</v>
      </c>
      <c r="AV198" s="13" t="s">
        <v>136</v>
      </c>
      <c r="AW198" s="13" t="s">
        <v>32</v>
      </c>
      <c r="AX198" s="13" t="s">
        <v>81</v>
      </c>
      <c r="AY198" s="237" t="s">
        <v>128</v>
      </c>
    </row>
    <row r="199" spans="1:65" s="2" customFormat="1" ht="37.8" customHeight="1">
      <c r="A199" s="38"/>
      <c r="B199" s="39"/>
      <c r="C199" s="212" t="s">
        <v>290</v>
      </c>
      <c r="D199" s="212" t="s">
        <v>131</v>
      </c>
      <c r="E199" s="213" t="s">
        <v>291</v>
      </c>
      <c r="F199" s="214" t="s">
        <v>292</v>
      </c>
      <c r="G199" s="215" t="s">
        <v>293</v>
      </c>
      <c r="H199" s="216">
        <v>0.15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2.2</v>
      </c>
      <c r="T199" s="223">
        <f>S199*H199</f>
        <v>0.33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294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295</v>
      </c>
      <c r="G200" s="227"/>
      <c r="H200" s="231">
        <v>0.15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24.15" customHeight="1">
      <c r="A201" s="38"/>
      <c r="B201" s="39"/>
      <c r="C201" s="212" t="s">
        <v>296</v>
      </c>
      <c r="D201" s="212" t="s">
        <v>131</v>
      </c>
      <c r="E201" s="213" t="s">
        <v>297</v>
      </c>
      <c r="F201" s="214" t="s">
        <v>298</v>
      </c>
      <c r="G201" s="215" t="s">
        <v>140</v>
      </c>
      <c r="H201" s="216">
        <v>10.4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0.035</v>
      </c>
      <c r="T201" s="223">
        <f>S201*H201</f>
        <v>0.36400000000000005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299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300</v>
      </c>
      <c r="G202" s="227"/>
      <c r="H202" s="231">
        <v>10.4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16.5" customHeight="1">
      <c r="A203" s="38"/>
      <c r="B203" s="39"/>
      <c r="C203" s="212" t="s">
        <v>301</v>
      </c>
      <c r="D203" s="212" t="s">
        <v>131</v>
      </c>
      <c r="E203" s="213" t="s">
        <v>302</v>
      </c>
      <c r="F203" s="214" t="s">
        <v>303</v>
      </c>
      <c r="G203" s="215" t="s">
        <v>146</v>
      </c>
      <c r="H203" s="216">
        <v>1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0.009</v>
      </c>
      <c r="T203" s="223">
        <f>S203*H203</f>
        <v>0.009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304</v>
      </c>
    </row>
    <row r="204" spans="1:65" s="2" customFormat="1" ht="21.75" customHeight="1">
      <c r="A204" s="38"/>
      <c r="B204" s="39"/>
      <c r="C204" s="212" t="s">
        <v>305</v>
      </c>
      <c r="D204" s="212" t="s">
        <v>131</v>
      </c>
      <c r="E204" s="213" t="s">
        <v>306</v>
      </c>
      <c r="F204" s="214" t="s">
        <v>307</v>
      </c>
      <c r="G204" s="215" t="s">
        <v>140</v>
      </c>
      <c r="H204" s="216">
        <v>7.2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0.5472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308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309</v>
      </c>
      <c r="G205" s="227"/>
      <c r="H205" s="231">
        <v>7.2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4.15" customHeight="1">
      <c r="A206" s="38"/>
      <c r="B206" s="39"/>
      <c r="C206" s="212" t="s">
        <v>310</v>
      </c>
      <c r="D206" s="212" t="s">
        <v>131</v>
      </c>
      <c r="E206" s="213" t="s">
        <v>311</v>
      </c>
      <c r="F206" s="214" t="s">
        <v>312</v>
      </c>
      <c r="G206" s="215" t="s">
        <v>134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0.1104</v>
      </c>
      <c r="T206" s="223">
        <f>S206*H206</f>
        <v>0.1104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313</v>
      </c>
    </row>
    <row r="207" spans="1:65" s="2" customFormat="1" ht="16.5" customHeight="1">
      <c r="A207" s="38"/>
      <c r="B207" s="39"/>
      <c r="C207" s="212" t="s">
        <v>314</v>
      </c>
      <c r="D207" s="212" t="s">
        <v>131</v>
      </c>
      <c r="E207" s="213" t="s">
        <v>315</v>
      </c>
      <c r="F207" s="214" t="s">
        <v>316</v>
      </c>
      <c r="G207" s="215" t="s">
        <v>134</v>
      </c>
      <c r="H207" s="216">
        <v>2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0.1104</v>
      </c>
      <c r="T207" s="223">
        <f>S207*H207</f>
        <v>0.2208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317</v>
      </c>
    </row>
    <row r="208" spans="1:65" s="2" customFormat="1" ht="16.5" customHeight="1">
      <c r="A208" s="38"/>
      <c r="B208" s="39"/>
      <c r="C208" s="212" t="s">
        <v>318</v>
      </c>
      <c r="D208" s="212" t="s">
        <v>131</v>
      </c>
      <c r="E208" s="213" t="s">
        <v>319</v>
      </c>
      <c r="F208" s="214" t="s">
        <v>320</v>
      </c>
      <c r="G208" s="215" t="s">
        <v>321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322</v>
      </c>
    </row>
    <row r="209" spans="1:65" s="2" customFormat="1" ht="16.5" customHeight="1">
      <c r="A209" s="38"/>
      <c r="B209" s="39"/>
      <c r="C209" s="212" t="s">
        <v>323</v>
      </c>
      <c r="D209" s="212" t="s">
        <v>131</v>
      </c>
      <c r="E209" s="213" t="s">
        <v>324</v>
      </c>
      <c r="F209" s="214" t="s">
        <v>325</v>
      </c>
      <c r="G209" s="215" t="s">
        <v>321</v>
      </c>
      <c r="H209" s="216">
        <v>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0.013</v>
      </c>
      <c r="T209" s="223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326</v>
      </c>
    </row>
    <row r="210" spans="1:65" s="2" customFormat="1" ht="24.15" customHeight="1">
      <c r="A210" s="38"/>
      <c r="B210" s="39"/>
      <c r="C210" s="212" t="s">
        <v>327</v>
      </c>
      <c r="D210" s="212" t="s">
        <v>131</v>
      </c>
      <c r="E210" s="213" t="s">
        <v>328</v>
      </c>
      <c r="F210" s="214" t="s">
        <v>329</v>
      </c>
      <c r="G210" s="215" t="s">
        <v>140</v>
      </c>
      <c r="H210" s="216">
        <v>5.661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0.068</v>
      </c>
      <c r="T210" s="223">
        <f>S210*H210</f>
        <v>0.384948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330</v>
      </c>
    </row>
    <row r="211" spans="1:51" s="13" customFormat="1" ht="12">
      <c r="A211" s="13"/>
      <c r="B211" s="226"/>
      <c r="C211" s="227"/>
      <c r="D211" s="228" t="s">
        <v>142</v>
      </c>
      <c r="E211" s="229" t="s">
        <v>1</v>
      </c>
      <c r="F211" s="230" t="s">
        <v>331</v>
      </c>
      <c r="G211" s="227"/>
      <c r="H211" s="231">
        <v>3.24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142</v>
      </c>
      <c r="AU211" s="237" t="s">
        <v>136</v>
      </c>
      <c r="AV211" s="13" t="s">
        <v>136</v>
      </c>
      <c r="AW211" s="13" t="s">
        <v>32</v>
      </c>
      <c r="AX211" s="13" t="s">
        <v>76</v>
      </c>
      <c r="AY211" s="237" t="s">
        <v>128</v>
      </c>
    </row>
    <row r="212" spans="1:51" s="13" customFormat="1" ht="12">
      <c r="A212" s="13"/>
      <c r="B212" s="226"/>
      <c r="C212" s="227"/>
      <c r="D212" s="228" t="s">
        <v>142</v>
      </c>
      <c r="E212" s="229" t="s">
        <v>1</v>
      </c>
      <c r="F212" s="230" t="s">
        <v>332</v>
      </c>
      <c r="G212" s="227"/>
      <c r="H212" s="231">
        <v>1.38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142</v>
      </c>
      <c r="AU212" s="237" t="s">
        <v>136</v>
      </c>
      <c r="AV212" s="13" t="s">
        <v>136</v>
      </c>
      <c r="AW212" s="13" t="s">
        <v>32</v>
      </c>
      <c r="AX212" s="13" t="s">
        <v>76</v>
      </c>
      <c r="AY212" s="237" t="s">
        <v>128</v>
      </c>
    </row>
    <row r="213" spans="1:51" s="13" customFormat="1" ht="12">
      <c r="A213" s="13"/>
      <c r="B213" s="226"/>
      <c r="C213" s="227"/>
      <c r="D213" s="228" t="s">
        <v>142</v>
      </c>
      <c r="E213" s="229" t="s">
        <v>1</v>
      </c>
      <c r="F213" s="230" t="s">
        <v>333</v>
      </c>
      <c r="G213" s="227"/>
      <c r="H213" s="231">
        <v>1.041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32</v>
      </c>
      <c r="AX213" s="13" t="s">
        <v>76</v>
      </c>
      <c r="AY213" s="237" t="s">
        <v>128</v>
      </c>
    </row>
    <row r="214" spans="1:51" s="15" customFormat="1" ht="12">
      <c r="A214" s="15"/>
      <c r="B214" s="248"/>
      <c r="C214" s="249"/>
      <c r="D214" s="228" t="s">
        <v>142</v>
      </c>
      <c r="E214" s="250" t="s">
        <v>1</v>
      </c>
      <c r="F214" s="251" t="s">
        <v>181</v>
      </c>
      <c r="G214" s="249"/>
      <c r="H214" s="252">
        <v>5.661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142</v>
      </c>
      <c r="AU214" s="258" t="s">
        <v>136</v>
      </c>
      <c r="AV214" s="15" t="s">
        <v>135</v>
      </c>
      <c r="AW214" s="15" t="s">
        <v>32</v>
      </c>
      <c r="AX214" s="15" t="s">
        <v>81</v>
      </c>
      <c r="AY214" s="258" t="s">
        <v>128</v>
      </c>
    </row>
    <row r="215" spans="1:65" s="2" customFormat="1" ht="16.5" customHeight="1">
      <c r="A215" s="38"/>
      <c r="B215" s="39"/>
      <c r="C215" s="212" t="s">
        <v>334</v>
      </c>
      <c r="D215" s="212" t="s">
        <v>131</v>
      </c>
      <c r="E215" s="213" t="s">
        <v>335</v>
      </c>
      <c r="F215" s="214" t="s">
        <v>336</v>
      </c>
      <c r="G215" s="215" t="s">
        <v>140</v>
      </c>
      <c r="H215" s="216">
        <v>12.92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0.01098</v>
      </c>
      <c r="T215" s="223">
        <f>S215*H215</f>
        <v>0.1418616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337</v>
      </c>
    </row>
    <row r="216" spans="1:51" s="13" customFormat="1" ht="12">
      <c r="A216" s="13"/>
      <c r="B216" s="226"/>
      <c r="C216" s="227"/>
      <c r="D216" s="228" t="s">
        <v>142</v>
      </c>
      <c r="E216" s="229" t="s">
        <v>1</v>
      </c>
      <c r="F216" s="230" t="s">
        <v>338</v>
      </c>
      <c r="G216" s="227"/>
      <c r="H216" s="231">
        <v>12.92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142</v>
      </c>
      <c r="AU216" s="237" t="s">
        <v>136</v>
      </c>
      <c r="AV216" s="13" t="s">
        <v>136</v>
      </c>
      <c r="AW216" s="13" t="s">
        <v>32</v>
      </c>
      <c r="AX216" s="13" t="s">
        <v>81</v>
      </c>
      <c r="AY216" s="237" t="s">
        <v>128</v>
      </c>
    </row>
    <row r="217" spans="1:65" s="2" customFormat="1" ht="24.15" customHeight="1">
      <c r="A217" s="38"/>
      <c r="B217" s="39"/>
      <c r="C217" s="212" t="s">
        <v>339</v>
      </c>
      <c r="D217" s="212" t="s">
        <v>131</v>
      </c>
      <c r="E217" s="213" t="s">
        <v>340</v>
      </c>
      <c r="F217" s="214" t="s">
        <v>341</v>
      </c>
      <c r="G217" s="215" t="s">
        <v>140</v>
      </c>
      <c r="H217" s="216">
        <v>12.92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0.008</v>
      </c>
      <c r="T217" s="223">
        <f>S217*H217</f>
        <v>0.10336000000000001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342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343</v>
      </c>
      <c r="F218" s="210" t="s">
        <v>344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SUM(P219:P223)</f>
        <v>0</v>
      </c>
      <c r="Q218" s="204"/>
      <c r="R218" s="205">
        <f>SUM(R219:R223)</f>
        <v>0</v>
      </c>
      <c r="S218" s="204"/>
      <c r="T218" s="206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81</v>
      </c>
      <c r="AT218" s="208" t="s">
        <v>75</v>
      </c>
      <c r="AU218" s="208" t="s">
        <v>81</v>
      </c>
      <c r="AY218" s="207" t="s">
        <v>128</v>
      </c>
      <c r="BK218" s="209">
        <f>SUM(BK219:BK223)</f>
        <v>0</v>
      </c>
    </row>
    <row r="219" spans="1:65" s="2" customFormat="1" ht="24.15" customHeight="1">
      <c r="A219" s="38"/>
      <c r="B219" s="39"/>
      <c r="C219" s="212" t="s">
        <v>345</v>
      </c>
      <c r="D219" s="212" t="s">
        <v>131</v>
      </c>
      <c r="E219" s="213" t="s">
        <v>346</v>
      </c>
      <c r="F219" s="214" t="s">
        <v>347</v>
      </c>
      <c r="G219" s="215" t="s">
        <v>348</v>
      </c>
      <c r="H219" s="216">
        <v>7.716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349</v>
      </c>
    </row>
    <row r="220" spans="1:65" s="2" customFormat="1" ht="24.15" customHeight="1">
      <c r="A220" s="38"/>
      <c r="B220" s="39"/>
      <c r="C220" s="212" t="s">
        <v>350</v>
      </c>
      <c r="D220" s="212" t="s">
        <v>131</v>
      </c>
      <c r="E220" s="213" t="s">
        <v>351</v>
      </c>
      <c r="F220" s="214" t="s">
        <v>352</v>
      </c>
      <c r="G220" s="215" t="s">
        <v>348</v>
      </c>
      <c r="H220" s="216">
        <v>7.716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135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135</v>
      </c>
      <c r="BM220" s="224" t="s">
        <v>353</v>
      </c>
    </row>
    <row r="221" spans="1:65" s="2" customFormat="1" ht="24.15" customHeight="1">
      <c r="A221" s="38"/>
      <c r="B221" s="39"/>
      <c r="C221" s="212" t="s">
        <v>354</v>
      </c>
      <c r="D221" s="212" t="s">
        <v>131</v>
      </c>
      <c r="E221" s="213" t="s">
        <v>355</v>
      </c>
      <c r="F221" s="214" t="s">
        <v>356</v>
      </c>
      <c r="G221" s="215" t="s">
        <v>348</v>
      </c>
      <c r="H221" s="216">
        <v>77.16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357</v>
      </c>
    </row>
    <row r="222" spans="1:51" s="13" customFormat="1" ht="12">
      <c r="A222" s="13"/>
      <c r="B222" s="226"/>
      <c r="C222" s="227"/>
      <c r="D222" s="228" t="s">
        <v>142</v>
      </c>
      <c r="E222" s="227"/>
      <c r="F222" s="230" t="s">
        <v>358</v>
      </c>
      <c r="G222" s="227"/>
      <c r="H222" s="231">
        <v>77.16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142</v>
      </c>
      <c r="AU222" s="237" t="s">
        <v>136</v>
      </c>
      <c r="AV222" s="13" t="s">
        <v>136</v>
      </c>
      <c r="AW222" s="13" t="s">
        <v>4</v>
      </c>
      <c r="AX222" s="13" t="s">
        <v>81</v>
      </c>
      <c r="AY222" s="237" t="s">
        <v>128</v>
      </c>
    </row>
    <row r="223" spans="1:65" s="2" customFormat="1" ht="24.15" customHeight="1">
      <c r="A223" s="38"/>
      <c r="B223" s="39"/>
      <c r="C223" s="212" t="s">
        <v>359</v>
      </c>
      <c r="D223" s="212" t="s">
        <v>131</v>
      </c>
      <c r="E223" s="213" t="s">
        <v>360</v>
      </c>
      <c r="F223" s="214" t="s">
        <v>361</v>
      </c>
      <c r="G223" s="215" t="s">
        <v>348</v>
      </c>
      <c r="H223" s="216">
        <v>7.716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135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135</v>
      </c>
      <c r="BM223" s="224" t="s">
        <v>362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363</v>
      </c>
      <c r="F224" s="210" t="s">
        <v>344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P225</f>
        <v>0</v>
      </c>
      <c r="Q224" s="204"/>
      <c r="R224" s="205">
        <f>R225</f>
        <v>0</v>
      </c>
      <c r="S224" s="204"/>
      <c r="T224" s="206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81</v>
      </c>
      <c r="AT224" s="208" t="s">
        <v>75</v>
      </c>
      <c r="AU224" s="208" t="s">
        <v>81</v>
      </c>
      <c r="AY224" s="207" t="s">
        <v>128</v>
      </c>
      <c r="BK224" s="209">
        <f>BK225</f>
        <v>0</v>
      </c>
    </row>
    <row r="225" spans="1:65" s="2" customFormat="1" ht="24.15" customHeight="1">
      <c r="A225" s="38"/>
      <c r="B225" s="39"/>
      <c r="C225" s="212" t="s">
        <v>364</v>
      </c>
      <c r="D225" s="212" t="s">
        <v>131</v>
      </c>
      <c r="E225" s="213" t="s">
        <v>365</v>
      </c>
      <c r="F225" s="214" t="s">
        <v>366</v>
      </c>
      <c r="G225" s="215" t="s">
        <v>348</v>
      </c>
      <c r="H225" s="216">
        <v>4.022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135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135</v>
      </c>
      <c r="BM225" s="224" t="s">
        <v>367</v>
      </c>
    </row>
    <row r="226" spans="1:63" s="12" customFormat="1" ht="25.9" customHeight="1">
      <c r="A226" s="12"/>
      <c r="B226" s="196"/>
      <c r="C226" s="197"/>
      <c r="D226" s="198" t="s">
        <v>75</v>
      </c>
      <c r="E226" s="199" t="s">
        <v>368</v>
      </c>
      <c r="F226" s="199" t="s">
        <v>369</v>
      </c>
      <c r="G226" s="197"/>
      <c r="H226" s="197"/>
      <c r="I226" s="200"/>
      <c r="J226" s="201">
        <f>BK226</f>
        <v>0</v>
      </c>
      <c r="K226" s="197"/>
      <c r="L226" s="202"/>
      <c r="M226" s="203"/>
      <c r="N226" s="204"/>
      <c r="O226" s="204"/>
      <c r="P226" s="205">
        <f>P227+P233+P244+P254+P272+P279+P290+P305+P310+P328+P365+P375+P395</f>
        <v>0</v>
      </c>
      <c r="Q226" s="204"/>
      <c r="R226" s="205">
        <f>R227+R233+R244+R254+R272+R279+R290+R305+R310+R328+R365+R375+R395</f>
        <v>1.3752353090000002</v>
      </c>
      <c r="S226" s="204"/>
      <c r="T226" s="206">
        <f>T227+T233+T244+T254+T272+T279+T290+T305+T310+T328+T365+T375+T395</f>
        <v>0.04350695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136</v>
      </c>
      <c r="AT226" s="208" t="s">
        <v>75</v>
      </c>
      <c r="AU226" s="208" t="s">
        <v>76</v>
      </c>
      <c r="AY226" s="207" t="s">
        <v>128</v>
      </c>
      <c r="BK226" s="209">
        <f>BK227+BK233+BK244+BK254+BK272+BK279+BK290+BK305+BK310+BK328+BK365+BK375+BK395</f>
        <v>0</v>
      </c>
    </row>
    <row r="227" spans="1:63" s="12" customFormat="1" ht="22.8" customHeight="1">
      <c r="A227" s="12"/>
      <c r="B227" s="196"/>
      <c r="C227" s="197"/>
      <c r="D227" s="198" t="s">
        <v>75</v>
      </c>
      <c r="E227" s="210" t="s">
        <v>370</v>
      </c>
      <c r="F227" s="210" t="s">
        <v>371</v>
      </c>
      <c r="G227" s="197"/>
      <c r="H227" s="197"/>
      <c r="I227" s="200"/>
      <c r="J227" s="211">
        <f>BK227</f>
        <v>0</v>
      </c>
      <c r="K227" s="197"/>
      <c r="L227" s="202"/>
      <c r="M227" s="203"/>
      <c r="N227" s="204"/>
      <c r="O227" s="204"/>
      <c r="P227" s="205">
        <f>SUM(P228:P232)</f>
        <v>0</v>
      </c>
      <c r="Q227" s="204"/>
      <c r="R227" s="205">
        <f>SUM(R228:R232)</f>
        <v>0.007344000000000001</v>
      </c>
      <c r="S227" s="204"/>
      <c r="T227" s="206">
        <f>SUM(T228:T232)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136</v>
      </c>
      <c r="AT227" s="208" t="s">
        <v>75</v>
      </c>
      <c r="AU227" s="208" t="s">
        <v>81</v>
      </c>
      <c r="AY227" s="207" t="s">
        <v>128</v>
      </c>
      <c r="BK227" s="209">
        <f>SUM(BK228:BK232)</f>
        <v>0</v>
      </c>
    </row>
    <row r="228" spans="1:65" s="2" customFormat="1" ht="24.15" customHeight="1">
      <c r="A228" s="38"/>
      <c r="B228" s="39"/>
      <c r="C228" s="212" t="s">
        <v>372</v>
      </c>
      <c r="D228" s="212" t="s">
        <v>131</v>
      </c>
      <c r="E228" s="213" t="s">
        <v>373</v>
      </c>
      <c r="F228" s="214" t="s">
        <v>374</v>
      </c>
      <c r="G228" s="215" t="s">
        <v>140</v>
      </c>
      <c r="H228" s="216">
        <v>3.6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211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211</v>
      </c>
      <c r="BM228" s="224" t="s">
        <v>375</v>
      </c>
    </row>
    <row r="229" spans="1:65" s="2" customFormat="1" ht="16.5" customHeight="1">
      <c r="A229" s="38"/>
      <c r="B229" s="39"/>
      <c r="C229" s="259" t="s">
        <v>376</v>
      </c>
      <c r="D229" s="259" t="s">
        <v>203</v>
      </c>
      <c r="E229" s="260" t="s">
        <v>377</v>
      </c>
      <c r="F229" s="261" t="s">
        <v>378</v>
      </c>
      <c r="G229" s="262" t="s">
        <v>140</v>
      </c>
      <c r="H229" s="263">
        <v>3.672</v>
      </c>
      <c r="I229" s="264"/>
      <c r="J229" s="265">
        <f>ROUND(I229*H229,2)</f>
        <v>0</v>
      </c>
      <c r="K229" s="266"/>
      <c r="L229" s="267"/>
      <c r="M229" s="268" t="s">
        <v>1</v>
      </c>
      <c r="N229" s="269" t="s">
        <v>42</v>
      </c>
      <c r="O229" s="91"/>
      <c r="P229" s="222">
        <f>O229*H229</f>
        <v>0</v>
      </c>
      <c r="Q229" s="222">
        <v>0.002</v>
      </c>
      <c r="R229" s="222">
        <f>Q229*H229</f>
        <v>0.007344000000000001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281</v>
      </c>
      <c r="AT229" s="224" t="s">
        <v>203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211</v>
      </c>
      <c r="BM229" s="224" t="s">
        <v>379</v>
      </c>
    </row>
    <row r="230" spans="1:51" s="13" customFormat="1" ht="12">
      <c r="A230" s="13"/>
      <c r="B230" s="226"/>
      <c r="C230" s="227"/>
      <c r="D230" s="228" t="s">
        <v>142</v>
      </c>
      <c r="E230" s="227"/>
      <c r="F230" s="230" t="s">
        <v>380</v>
      </c>
      <c r="G230" s="227"/>
      <c r="H230" s="231">
        <v>3.672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142</v>
      </c>
      <c r="AU230" s="237" t="s">
        <v>136</v>
      </c>
      <c r="AV230" s="13" t="s">
        <v>136</v>
      </c>
      <c r="AW230" s="13" t="s">
        <v>4</v>
      </c>
      <c r="AX230" s="13" t="s">
        <v>81</v>
      </c>
      <c r="AY230" s="237" t="s">
        <v>128</v>
      </c>
    </row>
    <row r="231" spans="1:65" s="2" customFormat="1" ht="16.5" customHeight="1">
      <c r="A231" s="38"/>
      <c r="B231" s="39"/>
      <c r="C231" s="212" t="s">
        <v>381</v>
      </c>
      <c r="D231" s="212" t="s">
        <v>131</v>
      </c>
      <c r="E231" s="213" t="s">
        <v>382</v>
      </c>
      <c r="F231" s="214" t="s">
        <v>383</v>
      </c>
      <c r="G231" s="215" t="s">
        <v>321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211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211</v>
      </c>
      <c r="BM231" s="224" t="s">
        <v>384</v>
      </c>
    </row>
    <row r="232" spans="1:65" s="2" customFormat="1" ht="24.15" customHeight="1">
      <c r="A232" s="38"/>
      <c r="B232" s="39"/>
      <c r="C232" s="212" t="s">
        <v>385</v>
      </c>
      <c r="D232" s="212" t="s">
        <v>131</v>
      </c>
      <c r="E232" s="213" t="s">
        <v>386</v>
      </c>
      <c r="F232" s="214" t="s">
        <v>387</v>
      </c>
      <c r="G232" s="215" t="s">
        <v>348</v>
      </c>
      <c r="H232" s="216">
        <v>0.007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211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211</v>
      </c>
      <c r="BM232" s="224" t="s">
        <v>388</v>
      </c>
    </row>
    <row r="233" spans="1:63" s="12" customFormat="1" ht="22.8" customHeight="1">
      <c r="A233" s="12"/>
      <c r="B233" s="196"/>
      <c r="C233" s="197"/>
      <c r="D233" s="198" t="s">
        <v>75</v>
      </c>
      <c r="E233" s="210" t="s">
        <v>389</v>
      </c>
      <c r="F233" s="210" t="s">
        <v>390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SUM(P234:P243)</f>
        <v>0</v>
      </c>
      <c r="Q233" s="204"/>
      <c r="R233" s="205">
        <f>SUM(R234:R243)</f>
        <v>0.003484</v>
      </c>
      <c r="S233" s="204"/>
      <c r="T233" s="206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136</v>
      </c>
      <c r="AT233" s="208" t="s">
        <v>75</v>
      </c>
      <c r="AU233" s="208" t="s">
        <v>81</v>
      </c>
      <c r="AY233" s="207" t="s">
        <v>128</v>
      </c>
      <c r="BK233" s="209">
        <f>SUM(BK234:BK243)</f>
        <v>0</v>
      </c>
    </row>
    <row r="234" spans="1:65" s="2" customFormat="1" ht="21.75" customHeight="1">
      <c r="A234" s="38"/>
      <c r="B234" s="39"/>
      <c r="C234" s="212" t="s">
        <v>391</v>
      </c>
      <c r="D234" s="212" t="s">
        <v>131</v>
      </c>
      <c r="E234" s="213" t="s">
        <v>392</v>
      </c>
      <c r="F234" s="214" t="s">
        <v>393</v>
      </c>
      <c r="G234" s="215" t="s">
        <v>146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0.00126</v>
      </c>
      <c r="R234" s="222">
        <f>Q234*H234</f>
        <v>0.00126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135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135</v>
      </c>
      <c r="BM234" s="224" t="s">
        <v>394</v>
      </c>
    </row>
    <row r="235" spans="1:65" s="2" customFormat="1" ht="21.75" customHeight="1">
      <c r="A235" s="38"/>
      <c r="B235" s="39"/>
      <c r="C235" s="212" t="s">
        <v>395</v>
      </c>
      <c r="D235" s="212" t="s">
        <v>131</v>
      </c>
      <c r="E235" s="213" t="s">
        <v>396</v>
      </c>
      <c r="F235" s="214" t="s">
        <v>397</v>
      </c>
      <c r="G235" s="215" t="s">
        <v>146</v>
      </c>
      <c r="H235" s="216">
        <v>1.1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0.00029</v>
      </c>
      <c r="R235" s="222">
        <f>Q235*H235</f>
        <v>0.000319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211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211</v>
      </c>
      <c r="BM235" s="224" t="s">
        <v>398</v>
      </c>
    </row>
    <row r="236" spans="1:65" s="2" customFormat="1" ht="21.75" customHeight="1">
      <c r="A236" s="38"/>
      <c r="B236" s="39"/>
      <c r="C236" s="212" t="s">
        <v>399</v>
      </c>
      <c r="D236" s="212" t="s">
        <v>131</v>
      </c>
      <c r="E236" s="213" t="s">
        <v>400</v>
      </c>
      <c r="F236" s="214" t="s">
        <v>401</v>
      </c>
      <c r="G236" s="215" t="s">
        <v>146</v>
      </c>
      <c r="H236" s="216">
        <v>3.5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0.00035</v>
      </c>
      <c r="R236" s="222">
        <f>Q236*H236</f>
        <v>0.001225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211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211</v>
      </c>
      <c r="BM236" s="224" t="s">
        <v>402</v>
      </c>
    </row>
    <row r="237" spans="1:65" s="2" customFormat="1" ht="16.5" customHeight="1">
      <c r="A237" s="38"/>
      <c r="B237" s="39"/>
      <c r="C237" s="212" t="s">
        <v>403</v>
      </c>
      <c r="D237" s="212" t="s">
        <v>131</v>
      </c>
      <c r="E237" s="213" t="s">
        <v>404</v>
      </c>
      <c r="F237" s="214" t="s">
        <v>405</v>
      </c>
      <c r="G237" s="215" t="s">
        <v>134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0.00034</v>
      </c>
      <c r="R237" s="222">
        <f>Q237*H237</f>
        <v>0.00034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211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211</v>
      </c>
      <c r="BM237" s="224" t="s">
        <v>406</v>
      </c>
    </row>
    <row r="238" spans="1:65" s="2" customFormat="1" ht="16.5" customHeight="1">
      <c r="A238" s="38"/>
      <c r="B238" s="39"/>
      <c r="C238" s="212" t="s">
        <v>407</v>
      </c>
      <c r="D238" s="212" t="s">
        <v>131</v>
      </c>
      <c r="E238" s="213" t="s">
        <v>408</v>
      </c>
      <c r="F238" s="214" t="s">
        <v>409</v>
      </c>
      <c r="G238" s="215" t="s">
        <v>134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0.00034</v>
      </c>
      <c r="R238" s="222">
        <f>Q238*H238</f>
        <v>0.00034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211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211</v>
      </c>
      <c r="BM238" s="224" t="s">
        <v>410</v>
      </c>
    </row>
    <row r="239" spans="1:65" s="2" customFormat="1" ht="21.75" customHeight="1">
      <c r="A239" s="38"/>
      <c r="B239" s="39"/>
      <c r="C239" s="212" t="s">
        <v>411</v>
      </c>
      <c r="D239" s="212" t="s">
        <v>131</v>
      </c>
      <c r="E239" s="213" t="s">
        <v>412</v>
      </c>
      <c r="F239" s="214" t="s">
        <v>413</v>
      </c>
      <c r="G239" s="215" t="s">
        <v>146</v>
      </c>
      <c r="H239" s="216">
        <v>5.6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211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211</v>
      </c>
      <c r="BM239" s="224" t="s">
        <v>414</v>
      </c>
    </row>
    <row r="240" spans="1:51" s="13" customFormat="1" ht="12">
      <c r="A240" s="13"/>
      <c r="B240" s="226"/>
      <c r="C240" s="227"/>
      <c r="D240" s="228" t="s">
        <v>142</v>
      </c>
      <c r="E240" s="229" t="s">
        <v>1</v>
      </c>
      <c r="F240" s="230" t="s">
        <v>415</v>
      </c>
      <c r="G240" s="227"/>
      <c r="H240" s="231">
        <v>5.6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142</v>
      </c>
      <c r="AU240" s="237" t="s">
        <v>136</v>
      </c>
      <c r="AV240" s="13" t="s">
        <v>136</v>
      </c>
      <c r="AW240" s="13" t="s">
        <v>32</v>
      </c>
      <c r="AX240" s="13" t="s">
        <v>81</v>
      </c>
      <c r="AY240" s="237" t="s">
        <v>128</v>
      </c>
    </row>
    <row r="241" spans="1:65" s="2" customFormat="1" ht="16.5" customHeight="1">
      <c r="A241" s="38"/>
      <c r="B241" s="39"/>
      <c r="C241" s="212" t="s">
        <v>416</v>
      </c>
      <c r="D241" s="212" t="s">
        <v>131</v>
      </c>
      <c r="E241" s="213" t="s">
        <v>417</v>
      </c>
      <c r="F241" s="214" t="s">
        <v>418</v>
      </c>
      <c r="G241" s="215" t="s">
        <v>321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211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211</v>
      </c>
      <c r="BM241" s="224" t="s">
        <v>419</v>
      </c>
    </row>
    <row r="242" spans="1:65" s="2" customFormat="1" ht="16.5" customHeight="1">
      <c r="A242" s="38"/>
      <c r="B242" s="39"/>
      <c r="C242" s="212" t="s">
        <v>420</v>
      </c>
      <c r="D242" s="212" t="s">
        <v>131</v>
      </c>
      <c r="E242" s="213" t="s">
        <v>421</v>
      </c>
      <c r="F242" s="214" t="s">
        <v>422</v>
      </c>
      <c r="G242" s="215" t="s">
        <v>321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211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211</v>
      </c>
      <c r="BM242" s="224" t="s">
        <v>423</v>
      </c>
    </row>
    <row r="243" spans="1:65" s="2" customFormat="1" ht="24.15" customHeight="1">
      <c r="A243" s="38"/>
      <c r="B243" s="39"/>
      <c r="C243" s="212" t="s">
        <v>424</v>
      </c>
      <c r="D243" s="212" t="s">
        <v>131</v>
      </c>
      <c r="E243" s="213" t="s">
        <v>425</v>
      </c>
      <c r="F243" s="214" t="s">
        <v>426</v>
      </c>
      <c r="G243" s="215" t="s">
        <v>348</v>
      </c>
      <c r="H243" s="216">
        <v>0.002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211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211</v>
      </c>
      <c r="BM243" s="224" t="s">
        <v>427</v>
      </c>
    </row>
    <row r="244" spans="1:63" s="12" customFormat="1" ht="22.8" customHeight="1">
      <c r="A244" s="12"/>
      <c r="B244" s="196"/>
      <c r="C244" s="197"/>
      <c r="D244" s="198" t="s">
        <v>75</v>
      </c>
      <c r="E244" s="210" t="s">
        <v>428</v>
      </c>
      <c r="F244" s="210" t="s">
        <v>429</v>
      </c>
      <c r="G244" s="197"/>
      <c r="H244" s="197"/>
      <c r="I244" s="200"/>
      <c r="J244" s="211">
        <f>BK244</f>
        <v>0</v>
      </c>
      <c r="K244" s="197"/>
      <c r="L244" s="202"/>
      <c r="M244" s="203"/>
      <c r="N244" s="204"/>
      <c r="O244" s="204"/>
      <c r="P244" s="205">
        <f>SUM(P245:P253)</f>
        <v>0</v>
      </c>
      <c r="Q244" s="204"/>
      <c r="R244" s="205">
        <f>SUM(R245:R253)</f>
        <v>0.00966</v>
      </c>
      <c r="S244" s="204"/>
      <c r="T244" s="206">
        <f>SUM(T245:T253)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7" t="s">
        <v>136</v>
      </c>
      <c r="AT244" s="208" t="s">
        <v>75</v>
      </c>
      <c r="AU244" s="208" t="s">
        <v>81</v>
      </c>
      <c r="AY244" s="207" t="s">
        <v>128</v>
      </c>
      <c r="BK244" s="209">
        <f>SUM(BK245:BK253)</f>
        <v>0</v>
      </c>
    </row>
    <row r="245" spans="1:65" s="2" customFormat="1" ht="24.15" customHeight="1">
      <c r="A245" s="38"/>
      <c r="B245" s="39"/>
      <c r="C245" s="212" t="s">
        <v>430</v>
      </c>
      <c r="D245" s="212" t="s">
        <v>131</v>
      </c>
      <c r="E245" s="213" t="s">
        <v>431</v>
      </c>
      <c r="F245" s="214" t="s">
        <v>432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0.0004</v>
      </c>
      <c r="R245" s="222">
        <f>Q245*H245</f>
        <v>0.0036000000000000003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211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211</v>
      </c>
      <c r="BM245" s="224" t="s">
        <v>433</v>
      </c>
    </row>
    <row r="246" spans="1:65" s="2" customFormat="1" ht="33" customHeight="1">
      <c r="A246" s="38"/>
      <c r="B246" s="39"/>
      <c r="C246" s="212" t="s">
        <v>434</v>
      </c>
      <c r="D246" s="212" t="s">
        <v>131</v>
      </c>
      <c r="E246" s="213" t="s">
        <v>435</v>
      </c>
      <c r="F246" s="214" t="s">
        <v>436</v>
      </c>
      <c r="G246" s="215" t="s">
        <v>146</v>
      </c>
      <c r="H246" s="216">
        <v>4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5E-05</v>
      </c>
      <c r="R246" s="222">
        <f>Q246*H246</f>
        <v>0.0002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211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211</v>
      </c>
      <c r="BM246" s="224" t="s">
        <v>437</v>
      </c>
    </row>
    <row r="247" spans="1:65" s="2" customFormat="1" ht="33" customHeight="1">
      <c r="A247" s="38"/>
      <c r="B247" s="39"/>
      <c r="C247" s="212" t="s">
        <v>438</v>
      </c>
      <c r="D247" s="212" t="s">
        <v>131</v>
      </c>
      <c r="E247" s="213" t="s">
        <v>439</v>
      </c>
      <c r="F247" s="214" t="s">
        <v>440</v>
      </c>
      <c r="G247" s="215" t="s">
        <v>146</v>
      </c>
      <c r="H247" s="216">
        <v>5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7E-05</v>
      </c>
      <c r="R247" s="222">
        <f>Q247*H247</f>
        <v>0.00034999999999999994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211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211</v>
      </c>
      <c r="BM247" s="224" t="s">
        <v>441</v>
      </c>
    </row>
    <row r="248" spans="1:65" s="2" customFormat="1" ht="16.5" customHeight="1">
      <c r="A248" s="38"/>
      <c r="B248" s="39"/>
      <c r="C248" s="212" t="s">
        <v>442</v>
      </c>
      <c r="D248" s="212" t="s">
        <v>131</v>
      </c>
      <c r="E248" s="213" t="s">
        <v>443</v>
      </c>
      <c r="F248" s="214" t="s">
        <v>444</v>
      </c>
      <c r="G248" s="215" t="s">
        <v>134</v>
      </c>
      <c r="H248" s="216">
        <v>3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0.0006</v>
      </c>
      <c r="R248" s="222">
        <f>Q248*H248</f>
        <v>0.0018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211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211</v>
      </c>
      <c r="BM248" s="224" t="s">
        <v>445</v>
      </c>
    </row>
    <row r="249" spans="1:65" s="2" customFormat="1" ht="24.15" customHeight="1">
      <c r="A249" s="38"/>
      <c r="B249" s="39"/>
      <c r="C249" s="212" t="s">
        <v>446</v>
      </c>
      <c r="D249" s="212" t="s">
        <v>131</v>
      </c>
      <c r="E249" s="213" t="s">
        <v>447</v>
      </c>
      <c r="F249" s="214" t="s">
        <v>448</v>
      </c>
      <c r="G249" s="215" t="s">
        <v>146</v>
      </c>
      <c r="H249" s="216">
        <v>9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0.0004</v>
      </c>
      <c r="R249" s="222">
        <f>Q249*H249</f>
        <v>0.0036000000000000003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211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211</v>
      </c>
      <c r="BM249" s="224" t="s">
        <v>449</v>
      </c>
    </row>
    <row r="250" spans="1:65" s="2" customFormat="1" ht="21.75" customHeight="1">
      <c r="A250" s="38"/>
      <c r="B250" s="39"/>
      <c r="C250" s="212" t="s">
        <v>450</v>
      </c>
      <c r="D250" s="212" t="s">
        <v>131</v>
      </c>
      <c r="E250" s="213" t="s">
        <v>451</v>
      </c>
      <c r="F250" s="214" t="s">
        <v>452</v>
      </c>
      <c r="G250" s="215" t="s">
        <v>146</v>
      </c>
      <c r="H250" s="216">
        <v>9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1E-05</v>
      </c>
      <c r="R250" s="222">
        <f>Q250*H250</f>
        <v>9E-05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211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211</v>
      </c>
      <c r="BM250" s="224" t="s">
        <v>453</v>
      </c>
    </row>
    <row r="251" spans="1:65" s="2" customFormat="1" ht="16.5" customHeight="1">
      <c r="A251" s="38"/>
      <c r="B251" s="39"/>
      <c r="C251" s="212" t="s">
        <v>454</v>
      </c>
      <c r="D251" s="212" t="s">
        <v>131</v>
      </c>
      <c r="E251" s="213" t="s">
        <v>455</v>
      </c>
      <c r="F251" s="214" t="s">
        <v>422</v>
      </c>
      <c r="G251" s="215" t="s">
        <v>321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1E-05</v>
      </c>
      <c r="R251" s="222">
        <f>Q251*H251</f>
        <v>1E-05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211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211</v>
      </c>
      <c r="BM251" s="224" t="s">
        <v>456</v>
      </c>
    </row>
    <row r="252" spans="1:65" s="2" customFormat="1" ht="16.5" customHeight="1">
      <c r="A252" s="38"/>
      <c r="B252" s="39"/>
      <c r="C252" s="212" t="s">
        <v>457</v>
      </c>
      <c r="D252" s="212" t="s">
        <v>131</v>
      </c>
      <c r="E252" s="213" t="s">
        <v>458</v>
      </c>
      <c r="F252" s="214" t="s">
        <v>459</v>
      </c>
      <c r="G252" s="215" t="s">
        <v>321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1E-05</v>
      </c>
      <c r="R252" s="222">
        <f>Q252*H252</f>
        <v>1E-05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211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211</v>
      </c>
      <c r="BM252" s="224" t="s">
        <v>460</v>
      </c>
    </row>
    <row r="253" spans="1:65" s="2" customFormat="1" ht="24.15" customHeight="1">
      <c r="A253" s="38"/>
      <c r="B253" s="39"/>
      <c r="C253" s="212" t="s">
        <v>461</v>
      </c>
      <c r="D253" s="212" t="s">
        <v>131</v>
      </c>
      <c r="E253" s="213" t="s">
        <v>462</v>
      </c>
      <c r="F253" s="214" t="s">
        <v>463</v>
      </c>
      <c r="G253" s="215" t="s">
        <v>348</v>
      </c>
      <c r="H253" s="216">
        <v>0.01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211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211</v>
      </c>
      <c r="BM253" s="224" t="s">
        <v>464</v>
      </c>
    </row>
    <row r="254" spans="1:63" s="12" customFormat="1" ht="22.8" customHeight="1">
      <c r="A254" s="12"/>
      <c r="B254" s="196"/>
      <c r="C254" s="197"/>
      <c r="D254" s="198" t="s">
        <v>75</v>
      </c>
      <c r="E254" s="210" t="s">
        <v>465</v>
      </c>
      <c r="F254" s="210" t="s">
        <v>466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SUM(P255:P271)</f>
        <v>0</v>
      </c>
      <c r="Q254" s="204"/>
      <c r="R254" s="205">
        <f>SUM(R255:R271)</f>
        <v>0.02407</v>
      </c>
      <c r="S254" s="204"/>
      <c r="T254" s="206">
        <f>SUM(T255:T271)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7" t="s">
        <v>136</v>
      </c>
      <c r="AT254" s="208" t="s">
        <v>75</v>
      </c>
      <c r="AU254" s="208" t="s">
        <v>81</v>
      </c>
      <c r="AY254" s="207" t="s">
        <v>128</v>
      </c>
      <c r="BK254" s="209">
        <f>SUM(BK255:BK271)</f>
        <v>0</v>
      </c>
    </row>
    <row r="255" spans="1:65" s="2" customFormat="1" ht="16.5" customHeight="1">
      <c r="A255" s="38"/>
      <c r="B255" s="39"/>
      <c r="C255" s="212" t="s">
        <v>467</v>
      </c>
      <c r="D255" s="212" t="s">
        <v>131</v>
      </c>
      <c r="E255" s="213" t="s">
        <v>468</v>
      </c>
      <c r="F255" s="214" t="s">
        <v>469</v>
      </c>
      <c r="G255" s="215" t="s">
        <v>223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0.02407</v>
      </c>
      <c r="R255" s="222">
        <f>Q255*H255</f>
        <v>0.02407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211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211</v>
      </c>
      <c r="BM255" s="224" t="s">
        <v>470</v>
      </c>
    </row>
    <row r="256" spans="1:65" s="2" customFormat="1" ht="16.5" customHeight="1">
      <c r="A256" s="38"/>
      <c r="B256" s="39"/>
      <c r="C256" s="212" t="s">
        <v>471</v>
      </c>
      <c r="D256" s="212" t="s">
        <v>131</v>
      </c>
      <c r="E256" s="213" t="s">
        <v>472</v>
      </c>
      <c r="F256" s="214" t="s">
        <v>473</v>
      </c>
      <c r="G256" s="215" t="s">
        <v>223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211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211</v>
      </c>
      <c r="BM256" s="224" t="s">
        <v>474</v>
      </c>
    </row>
    <row r="257" spans="1:65" s="2" customFormat="1" ht="16.5" customHeight="1">
      <c r="A257" s="38"/>
      <c r="B257" s="39"/>
      <c r="C257" s="212" t="s">
        <v>475</v>
      </c>
      <c r="D257" s="212" t="s">
        <v>131</v>
      </c>
      <c r="E257" s="213" t="s">
        <v>476</v>
      </c>
      <c r="F257" s="214" t="s">
        <v>477</v>
      </c>
      <c r="G257" s="215" t="s">
        <v>223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211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211</v>
      </c>
      <c r="BM257" s="224" t="s">
        <v>478</v>
      </c>
    </row>
    <row r="258" spans="1:65" s="2" customFormat="1" ht="16.5" customHeight="1">
      <c r="A258" s="38"/>
      <c r="B258" s="39"/>
      <c r="C258" s="212" t="s">
        <v>479</v>
      </c>
      <c r="D258" s="212" t="s">
        <v>131</v>
      </c>
      <c r="E258" s="213" t="s">
        <v>480</v>
      </c>
      <c r="F258" s="214" t="s">
        <v>481</v>
      </c>
      <c r="G258" s="215" t="s">
        <v>134</v>
      </c>
      <c r="H258" s="216">
        <v>4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211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211</v>
      </c>
      <c r="BM258" s="224" t="s">
        <v>482</v>
      </c>
    </row>
    <row r="259" spans="1:65" s="2" customFormat="1" ht="16.5" customHeight="1">
      <c r="A259" s="38"/>
      <c r="B259" s="39"/>
      <c r="C259" s="212" t="s">
        <v>483</v>
      </c>
      <c r="D259" s="212" t="s">
        <v>131</v>
      </c>
      <c r="E259" s="213" t="s">
        <v>484</v>
      </c>
      <c r="F259" s="214" t="s">
        <v>485</v>
      </c>
      <c r="G259" s="215" t="s">
        <v>134</v>
      </c>
      <c r="H259" s="216">
        <v>2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211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211</v>
      </c>
      <c r="BM259" s="224" t="s">
        <v>486</v>
      </c>
    </row>
    <row r="260" spans="1:65" s="2" customFormat="1" ht="16.5" customHeight="1">
      <c r="A260" s="38"/>
      <c r="B260" s="39"/>
      <c r="C260" s="212" t="s">
        <v>487</v>
      </c>
      <c r="D260" s="212" t="s">
        <v>131</v>
      </c>
      <c r="E260" s="213" t="s">
        <v>488</v>
      </c>
      <c r="F260" s="214" t="s">
        <v>489</v>
      </c>
      <c r="G260" s="215" t="s">
        <v>223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211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211</v>
      </c>
      <c r="BM260" s="224" t="s">
        <v>490</v>
      </c>
    </row>
    <row r="261" spans="1:65" s="2" customFormat="1" ht="16.5" customHeight="1">
      <c r="A261" s="38"/>
      <c r="B261" s="39"/>
      <c r="C261" s="212" t="s">
        <v>491</v>
      </c>
      <c r="D261" s="212" t="s">
        <v>131</v>
      </c>
      <c r="E261" s="213" t="s">
        <v>492</v>
      </c>
      <c r="F261" s="214" t="s">
        <v>493</v>
      </c>
      <c r="G261" s="215" t="s">
        <v>223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211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211</v>
      </c>
      <c r="BM261" s="224" t="s">
        <v>494</v>
      </c>
    </row>
    <row r="262" spans="1:65" s="2" customFormat="1" ht="16.5" customHeight="1">
      <c r="A262" s="38"/>
      <c r="B262" s="39"/>
      <c r="C262" s="212" t="s">
        <v>495</v>
      </c>
      <c r="D262" s="212" t="s">
        <v>131</v>
      </c>
      <c r="E262" s="213" t="s">
        <v>496</v>
      </c>
      <c r="F262" s="214" t="s">
        <v>497</v>
      </c>
      <c r="G262" s="215" t="s">
        <v>223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211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211</v>
      </c>
      <c r="BM262" s="224" t="s">
        <v>498</v>
      </c>
    </row>
    <row r="263" spans="1:65" s="2" customFormat="1" ht="16.5" customHeight="1">
      <c r="A263" s="38"/>
      <c r="B263" s="39"/>
      <c r="C263" s="212" t="s">
        <v>499</v>
      </c>
      <c r="D263" s="212" t="s">
        <v>131</v>
      </c>
      <c r="E263" s="213" t="s">
        <v>500</v>
      </c>
      <c r="F263" s="214" t="s">
        <v>501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211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211</v>
      </c>
      <c r="BM263" s="224" t="s">
        <v>502</v>
      </c>
    </row>
    <row r="264" spans="1:65" s="2" customFormat="1" ht="16.5" customHeight="1">
      <c r="A264" s="38"/>
      <c r="B264" s="39"/>
      <c r="C264" s="212" t="s">
        <v>503</v>
      </c>
      <c r="D264" s="212" t="s">
        <v>131</v>
      </c>
      <c r="E264" s="213" t="s">
        <v>504</v>
      </c>
      <c r="F264" s="214" t="s">
        <v>505</v>
      </c>
      <c r="G264" s="215" t="s">
        <v>134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211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211</v>
      </c>
      <c r="BM264" s="224" t="s">
        <v>506</v>
      </c>
    </row>
    <row r="265" spans="1:65" s="2" customFormat="1" ht="16.5" customHeight="1">
      <c r="A265" s="38"/>
      <c r="B265" s="39"/>
      <c r="C265" s="212" t="s">
        <v>507</v>
      </c>
      <c r="D265" s="212" t="s">
        <v>131</v>
      </c>
      <c r="E265" s="213" t="s">
        <v>508</v>
      </c>
      <c r="F265" s="214" t="s">
        <v>509</v>
      </c>
      <c r="G265" s="215" t="s">
        <v>134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211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211</v>
      </c>
      <c r="BM265" s="224" t="s">
        <v>510</v>
      </c>
    </row>
    <row r="266" spans="1:65" s="2" customFormat="1" ht="24.15" customHeight="1">
      <c r="A266" s="38"/>
      <c r="B266" s="39"/>
      <c r="C266" s="212" t="s">
        <v>511</v>
      </c>
      <c r="D266" s="212" t="s">
        <v>131</v>
      </c>
      <c r="E266" s="213" t="s">
        <v>512</v>
      </c>
      <c r="F266" s="214" t="s">
        <v>513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211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211</v>
      </c>
      <c r="BM266" s="224" t="s">
        <v>514</v>
      </c>
    </row>
    <row r="267" spans="1:65" s="2" customFormat="1" ht="24.15" customHeight="1">
      <c r="A267" s="38"/>
      <c r="B267" s="39"/>
      <c r="C267" s="212" t="s">
        <v>515</v>
      </c>
      <c r="D267" s="212" t="s">
        <v>131</v>
      </c>
      <c r="E267" s="213" t="s">
        <v>516</v>
      </c>
      <c r="F267" s="214" t="s">
        <v>517</v>
      </c>
      <c r="G267" s="215" t="s">
        <v>223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211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211</v>
      </c>
      <c r="BM267" s="224" t="s">
        <v>518</v>
      </c>
    </row>
    <row r="268" spans="1:65" s="2" customFormat="1" ht="24.15" customHeight="1">
      <c r="A268" s="38"/>
      <c r="B268" s="39"/>
      <c r="C268" s="212" t="s">
        <v>519</v>
      </c>
      <c r="D268" s="212" t="s">
        <v>131</v>
      </c>
      <c r="E268" s="213" t="s">
        <v>520</v>
      </c>
      <c r="F268" s="214" t="s">
        <v>521</v>
      </c>
      <c r="G268" s="215" t="s">
        <v>348</v>
      </c>
      <c r="H268" s="216">
        <v>0.065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211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211</v>
      </c>
      <c r="BM268" s="224" t="s">
        <v>522</v>
      </c>
    </row>
    <row r="269" spans="1:65" s="2" customFormat="1" ht="16.5" customHeight="1">
      <c r="A269" s="38"/>
      <c r="B269" s="39"/>
      <c r="C269" s="212" t="s">
        <v>523</v>
      </c>
      <c r="D269" s="212" t="s">
        <v>131</v>
      </c>
      <c r="E269" s="213" t="s">
        <v>524</v>
      </c>
      <c r="F269" s="214" t="s">
        <v>525</v>
      </c>
      <c r="G269" s="215" t="s">
        <v>134</v>
      </c>
      <c r="H269" s="216">
        <v>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211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211</v>
      </c>
      <c r="BM269" s="224" t="s">
        <v>526</v>
      </c>
    </row>
    <row r="270" spans="1:65" s="2" customFormat="1" ht="24.15" customHeight="1">
      <c r="A270" s="38"/>
      <c r="B270" s="39"/>
      <c r="C270" s="212" t="s">
        <v>527</v>
      </c>
      <c r="D270" s="212" t="s">
        <v>131</v>
      </c>
      <c r="E270" s="213" t="s">
        <v>528</v>
      </c>
      <c r="F270" s="214" t="s">
        <v>529</v>
      </c>
      <c r="G270" s="215" t="s">
        <v>134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211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211</v>
      </c>
      <c r="BM270" s="224" t="s">
        <v>530</v>
      </c>
    </row>
    <row r="271" spans="1:65" s="2" customFormat="1" ht="16.5" customHeight="1">
      <c r="A271" s="38"/>
      <c r="B271" s="39"/>
      <c r="C271" s="212" t="s">
        <v>531</v>
      </c>
      <c r="D271" s="212" t="s">
        <v>131</v>
      </c>
      <c r="E271" s="213" t="s">
        <v>532</v>
      </c>
      <c r="F271" s="214" t="s">
        <v>533</v>
      </c>
      <c r="G271" s="215" t="s">
        <v>134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211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211</v>
      </c>
      <c r="BM271" s="224" t="s">
        <v>534</v>
      </c>
    </row>
    <row r="272" spans="1:63" s="12" customFormat="1" ht="22.8" customHeight="1">
      <c r="A272" s="12"/>
      <c r="B272" s="196"/>
      <c r="C272" s="197"/>
      <c r="D272" s="198" t="s">
        <v>75</v>
      </c>
      <c r="E272" s="210" t="s">
        <v>535</v>
      </c>
      <c r="F272" s="210" t="s">
        <v>536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SUM(P273:P278)</f>
        <v>0</v>
      </c>
      <c r="Q272" s="204"/>
      <c r="R272" s="205">
        <f>SUM(R273:R278)</f>
        <v>0.0479641</v>
      </c>
      <c r="S272" s="204"/>
      <c r="T272" s="206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136</v>
      </c>
      <c r="AT272" s="208" t="s">
        <v>75</v>
      </c>
      <c r="AU272" s="208" t="s">
        <v>81</v>
      </c>
      <c r="AY272" s="207" t="s">
        <v>128</v>
      </c>
      <c r="BK272" s="209">
        <f>SUM(BK273:BK278)</f>
        <v>0</v>
      </c>
    </row>
    <row r="273" spans="1:65" s="2" customFormat="1" ht="24.15" customHeight="1">
      <c r="A273" s="38"/>
      <c r="B273" s="39"/>
      <c r="C273" s="212" t="s">
        <v>537</v>
      </c>
      <c r="D273" s="212" t="s">
        <v>131</v>
      </c>
      <c r="E273" s="213" t="s">
        <v>538</v>
      </c>
      <c r="F273" s="214" t="s">
        <v>539</v>
      </c>
      <c r="G273" s="215" t="s">
        <v>140</v>
      </c>
      <c r="H273" s="216">
        <v>1.83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0.02567</v>
      </c>
      <c r="R273" s="222">
        <f>Q273*H273</f>
        <v>0.0469761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211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211</v>
      </c>
      <c r="BM273" s="224" t="s">
        <v>540</v>
      </c>
    </row>
    <row r="274" spans="1:51" s="13" customFormat="1" ht="12">
      <c r="A274" s="13"/>
      <c r="B274" s="226"/>
      <c r="C274" s="227"/>
      <c r="D274" s="228" t="s">
        <v>142</v>
      </c>
      <c r="E274" s="229" t="s">
        <v>1</v>
      </c>
      <c r="F274" s="230" t="s">
        <v>541</v>
      </c>
      <c r="G274" s="227"/>
      <c r="H274" s="231">
        <v>1.83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142</v>
      </c>
      <c r="AU274" s="237" t="s">
        <v>136</v>
      </c>
      <c r="AV274" s="13" t="s">
        <v>136</v>
      </c>
      <c r="AW274" s="13" t="s">
        <v>32</v>
      </c>
      <c r="AX274" s="13" t="s">
        <v>81</v>
      </c>
      <c r="AY274" s="237" t="s">
        <v>128</v>
      </c>
    </row>
    <row r="275" spans="1:65" s="2" customFormat="1" ht="16.5" customHeight="1">
      <c r="A275" s="38"/>
      <c r="B275" s="39"/>
      <c r="C275" s="212" t="s">
        <v>542</v>
      </c>
      <c r="D275" s="212" t="s">
        <v>131</v>
      </c>
      <c r="E275" s="213" t="s">
        <v>543</v>
      </c>
      <c r="F275" s="214" t="s">
        <v>544</v>
      </c>
      <c r="G275" s="215" t="s">
        <v>140</v>
      </c>
      <c r="H275" s="216">
        <v>2.47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</v>
      </c>
      <c r="R275" s="222">
        <f>Q275*H275</f>
        <v>0.0004940000000000001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211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211</v>
      </c>
      <c r="BM275" s="224" t="s">
        <v>545</v>
      </c>
    </row>
    <row r="276" spans="1:51" s="13" customFormat="1" ht="12">
      <c r="A276" s="13"/>
      <c r="B276" s="226"/>
      <c r="C276" s="227"/>
      <c r="D276" s="228" t="s">
        <v>142</v>
      </c>
      <c r="E276" s="229" t="s">
        <v>1</v>
      </c>
      <c r="F276" s="230" t="s">
        <v>546</v>
      </c>
      <c r="G276" s="227"/>
      <c r="H276" s="231">
        <v>2.47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142</v>
      </c>
      <c r="AU276" s="237" t="s">
        <v>136</v>
      </c>
      <c r="AV276" s="13" t="s">
        <v>136</v>
      </c>
      <c r="AW276" s="13" t="s">
        <v>32</v>
      </c>
      <c r="AX276" s="13" t="s">
        <v>81</v>
      </c>
      <c r="AY276" s="237" t="s">
        <v>128</v>
      </c>
    </row>
    <row r="277" spans="1:65" s="2" customFormat="1" ht="16.5" customHeight="1">
      <c r="A277" s="38"/>
      <c r="B277" s="39"/>
      <c r="C277" s="212" t="s">
        <v>547</v>
      </c>
      <c r="D277" s="212" t="s">
        <v>131</v>
      </c>
      <c r="E277" s="213" t="s">
        <v>548</v>
      </c>
      <c r="F277" s="214" t="s">
        <v>549</v>
      </c>
      <c r="G277" s="215" t="s">
        <v>140</v>
      </c>
      <c r="H277" s="216">
        <v>2.47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0.0002</v>
      </c>
      <c r="R277" s="222">
        <f>Q277*H277</f>
        <v>0.0004940000000000001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211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211</v>
      </c>
      <c r="BM277" s="224" t="s">
        <v>550</v>
      </c>
    </row>
    <row r="278" spans="1:65" s="2" customFormat="1" ht="24.15" customHeight="1">
      <c r="A278" s="38"/>
      <c r="B278" s="39"/>
      <c r="C278" s="212" t="s">
        <v>551</v>
      </c>
      <c r="D278" s="212" t="s">
        <v>131</v>
      </c>
      <c r="E278" s="213" t="s">
        <v>552</v>
      </c>
      <c r="F278" s="214" t="s">
        <v>553</v>
      </c>
      <c r="G278" s="215" t="s">
        <v>348</v>
      </c>
      <c r="H278" s="216">
        <v>0.048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211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211</v>
      </c>
      <c r="BM278" s="224" t="s">
        <v>554</v>
      </c>
    </row>
    <row r="279" spans="1:63" s="12" customFormat="1" ht="22.8" customHeight="1">
      <c r="A279" s="12"/>
      <c r="B279" s="196"/>
      <c r="C279" s="197"/>
      <c r="D279" s="198" t="s">
        <v>75</v>
      </c>
      <c r="E279" s="210" t="s">
        <v>555</v>
      </c>
      <c r="F279" s="210" t="s">
        <v>556</v>
      </c>
      <c r="G279" s="197"/>
      <c r="H279" s="197"/>
      <c r="I279" s="200"/>
      <c r="J279" s="211">
        <f>BK279</f>
        <v>0</v>
      </c>
      <c r="K279" s="197"/>
      <c r="L279" s="202"/>
      <c r="M279" s="203"/>
      <c r="N279" s="204"/>
      <c r="O279" s="204"/>
      <c r="P279" s="205">
        <f>SUM(P280:P289)</f>
        <v>0</v>
      </c>
      <c r="Q279" s="204"/>
      <c r="R279" s="205">
        <f>SUM(R280:R289)</f>
        <v>0.07740000000000001</v>
      </c>
      <c r="S279" s="204"/>
      <c r="T279" s="206">
        <f>SUM(T280:T289)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7" t="s">
        <v>136</v>
      </c>
      <c r="AT279" s="208" t="s">
        <v>75</v>
      </c>
      <c r="AU279" s="208" t="s">
        <v>81</v>
      </c>
      <c r="AY279" s="207" t="s">
        <v>128</v>
      </c>
      <c r="BK279" s="209">
        <f>SUM(BK280:BK289)</f>
        <v>0</v>
      </c>
    </row>
    <row r="280" spans="1:65" s="2" customFormat="1" ht="24.15" customHeight="1">
      <c r="A280" s="38"/>
      <c r="B280" s="39"/>
      <c r="C280" s="212" t="s">
        <v>557</v>
      </c>
      <c r="D280" s="212" t="s">
        <v>131</v>
      </c>
      <c r="E280" s="213" t="s">
        <v>558</v>
      </c>
      <c r="F280" s="214" t="s">
        <v>559</v>
      </c>
      <c r="G280" s="215" t="s">
        <v>134</v>
      </c>
      <c r="H280" s="216">
        <v>4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211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211</v>
      </c>
      <c r="BM280" s="224" t="s">
        <v>560</v>
      </c>
    </row>
    <row r="281" spans="1:65" s="2" customFormat="1" ht="24.15" customHeight="1">
      <c r="A281" s="38"/>
      <c r="B281" s="39"/>
      <c r="C281" s="259" t="s">
        <v>561</v>
      </c>
      <c r="D281" s="259" t="s">
        <v>203</v>
      </c>
      <c r="E281" s="260" t="s">
        <v>562</v>
      </c>
      <c r="F281" s="261" t="s">
        <v>563</v>
      </c>
      <c r="G281" s="262" t="s">
        <v>134</v>
      </c>
      <c r="H281" s="263">
        <v>2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0.0138</v>
      </c>
      <c r="R281" s="222">
        <f>Q281*H281</f>
        <v>0.0276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281</v>
      </c>
      <c r="AT281" s="224" t="s">
        <v>203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211</v>
      </c>
      <c r="BM281" s="224" t="s">
        <v>564</v>
      </c>
    </row>
    <row r="282" spans="1:65" s="2" customFormat="1" ht="24.15" customHeight="1">
      <c r="A282" s="38"/>
      <c r="B282" s="39"/>
      <c r="C282" s="259" t="s">
        <v>565</v>
      </c>
      <c r="D282" s="259" t="s">
        <v>203</v>
      </c>
      <c r="E282" s="260" t="s">
        <v>566</v>
      </c>
      <c r="F282" s="261" t="s">
        <v>567</v>
      </c>
      <c r="G282" s="262" t="s">
        <v>134</v>
      </c>
      <c r="H282" s="263">
        <v>2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0.0276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281</v>
      </c>
      <c r="AT282" s="224" t="s">
        <v>203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211</v>
      </c>
      <c r="BM282" s="224" t="s">
        <v>568</v>
      </c>
    </row>
    <row r="283" spans="1:65" s="2" customFormat="1" ht="24.15" customHeight="1">
      <c r="A283" s="38"/>
      <c r="B283" s="39"/>
      <c r="C283" s="212" t="s">
        <v>569</v>
      </c>
      <c r="D283" s="212" t="s">
        <v>131</v>
      </c>
      <c r="E283" s="213" t="s">
        <v>570</v>
      </c>
      <c r="F283" s="214" t="s">
        <v>571</v>
      </c>
      <c r="G283" s="215" t="s">
        <v>134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211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211</v>
      </c>
      <c r="BM283" s="224" t="s">
        <v>572</v>
      </c>
    </row>
    <row r="284" spans="1:65" s="2" customFormat="1" ht="24.15" customHeight="1">
      <c r="A284" s="38"/>
      <c r="B284" s="39"/>
      <c r="C284" s="259" t="s">
        <v>573</v>
      </c>
      <c r="D284" s="259" t="s">
        <v>203</v>
      </c>
      <c r="E284" s="260" t="s">
        <v>574</v>
      </c>
      <c r="F284" s="261" t="s">
        <v>575</v>
      </c>
      <c r="G284" s="262" t="s">
        <v>134</v>
      </c>
      <c r="H284" s="263">
        <v>1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0.0138</v>
      </c>
      <c r="R284" s="222">
        <f>Q284*H284</f>
        <v>0.0138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281</v>
      </c>
      <c r="AT284" s="224" t="s">
        <v>203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211</v>
      </c>
      <c r="BM284" s="224" t="s">
        <v>576</v>
      </c>
    </row>
    <row r="285" spans="1:65" s="2" customFormat="1" ht="16.5" customHeight="1">
      <c r="A285" s="38"/>
      <c r="B285" s="39"/>
      <c r="C285" s="212" t="s">
        <v>577</v>
      </c>
      <c r="D285" s="212" t="s">
        <v>131</v>
      </c>
      <c r="E285" s="213" t="s">
        <v>578</v>
      </c>
      <c r="F285" s="214" t="s">
        <v>579</v>
      </c>
      <c r="G285" s="215" t="s">
        <v>134</v>
      </c>
      <c r="H285" s="216">
        <v>4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211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211</v>
      </c>
      <c r="BM285" s="224" t="s">
        <v>580</v>
      </c>
    </row>
    <row r="286" spans="1:65" s="2" customFormat="1" ht="16.5" customHeight="1">
      <c r="A286" s="38"/>
      <c r="B286" s="39"/>
      <c r="C286" s="259" t="s">
        <v>343</v>
      </c>
      <c r="D286" s="259" t="s">
        <v>203</v>
      </c>
      <c r="E286" s="260" t="s">
        <v>581</v>
      </c>
      <c r="F286" s="261" t="s">
        <v>582</v>
      </c>
      <c r="G286" s="262" t="s">
        <v>134</v>
      </c>
      <c r="H286" s="263">
        <v>4</v>
      </c>
      <c r="I286" s="264"/>
      <c r="J286" s="265">
        <f>ROUND(I286*H286,2)</f>
        <v>0</v>
      </c>
      <c r="K286" s="266"/>
      <c r="L286" s="267"/>
      <c r="M286" s="268" t="s">
        <v>1</v>
      </c>
      <c r="N286" s="269" t="s">
        <v>42</v>
      </c>
      <c r="O286" s="91"/>
      <c r="P286" s="222">
        <f>O286*H286</f>
        <v>0</v>
      </c>
      <c r="Q286" s="222">
        <v>0.0021</v>
      </c>
      <c r="R286" s="222">
        <f>Q286*H286</f>
        <v>0.0084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281</v>
      </c>
      <c r="AT286" s="224" t="s">
        <v>203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211</v>
      </c>
      <c r="BM286" s="224" t="s">
        <v>583</v>
      </c>
    </row>
    <row r="287" spans="1:65" s="2" customFormat="1" ht="16.5" customHeight="1">
      <c r="A287" s="38"/>
      <c r="B287" s="39"/>
      <c r="C287" s="212" t="s">
        <v>584</v>
      </c>
      <c r="D287" s="212" t="s">
        <v>131</v>
      </c>
      <c r="E287" s="213" t="s">
        <v>585</v>
      </c>
      <c r="F287" s="214" t="s">
        <v>586</v>
      </c>
      <c r="G287" s="215" t="s">
        <v>321</v>
      </c>
      <c r="H287" s="216">
        <v>1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211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211</v>
      </c>
      <c r="BM287" s="224" t="s">
        <v>587</v>
      </c>
    </row>
    <row r="288" spans="1:65" s="2" customFormat="1" ht="16.5" customHeight="1">
      <c r="A288" s="38"/>
      <c r="B288" s="39"/>
      <c r="C288" s="212" t="s">
        <v>588</v>
      </c>
      <c r="D288" s="212" t="s">
        <v>131</v>
      </c>
      <c r="E288" s="213" t="s">
        <v>589</v>
      </c>
      <c r="F288" s="214" t="s">
        <v>590</v>
      </c>
      <c r="G288" s="215" t="s">
        <v>321</v>
      </c>
      <c r="H288" s="216">
        <v>1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211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211</v>
      </c>
      <c r="BM288" s="224" t="s">
        <v>591</v>
      </c>
    </row>
    <row r="289" spans="1:65" s="2" customFormat="1" ht="24.15" customHeight="1">
      <c r="A289" s="38"/>
      <c r="B289" s="39"/>
      <c r="C289" s="212" t="s">
        <v>592</v>
      </c>
      <c r="D289" s="212" t="s">
        <v>131</v>
      </c>
      <c r="E289" s="213" t="s">
        <v>593</v>
      </c>
      <c r="F289" s="214" t="s">
        <v>594</v>
      </c>
      <c r="G289" s="215" t="s">
        <v>348</v>
      </c>
      <c r="H289" s="216">
        <v>0.077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211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211</v>
      </c>
      <c r="BM289" s="224" t="s">
        <v>595</v>
      </c>
    </row>
    <row r="290" spans="1:63" s="12" customFormat="1" ht="22.8" customHeight="1">
      <c r="A290" s="12"/>
      <c r="B290" s="196"/>
      <c r="C290" s="197"/>
      <c r="D290" s="198" t="s">
        <v>75</v>
      </c>
      <c r="E290" s="210" t="s">
        <v>596</v>
      </c>
      <c r="F290" s="210" t="s">
        <v>597</v>
      </c>
      <c r="G290" s="197"/>
      <c r="H290" s="197"/>
      <c r="I290" s="200"/>
      <c r="J290" s="211">
        <f>BK290</f>
        <v>0</v>
      </c>
      <c r="K290" s="197"/>
      <c r="L290" s="202"/>
      <c r="M290" s="203"/>
      <c r="N290" s="204"/>
      <c r="O290" s="204"/>
      <c r="P290" s="205">
        <f>SUM(P291:P304)</f>
        <v>0</v>
      </c>
      <c r="Q290" s="204"/>
      <c r="R290" s="205">
        <f>SUM(R291:R304)</f>
        <v>0.12792399999999998</v>
      </c>
      <c r="S290" s="204"/>
      <c r="T290" s="206">
        <f>SUM(T291:T304)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7" t="s">
        <v>136</v>
      </c>
      <c r="AT290" s="208" t="s">
        <v>75</v>
      </c>
      <c r="AU290" s="208" t="s">
        <v>81</v>
      </c>
      <c r="AY290" s="207" t="s">
        <v>128</v>
      </c>
      <c r="BK290" s="209">
        <f>SUM(BK291:BK304)</f>
        <v>0</v>
      </c>
    </row>
    <row r="291" spans="1:65" s="2" customFormat="1" ht="16.5" customHeight="1">
      <c r="A291" s="38"/>
      <c r="B291" s="39"/>
      <c r="C291" s="212" t="s">
        <v>598</v>
      </c>
      <c r="D291" s="212" t="s">
        <v>131</v>
      </c>
      <c r="E291" s="213" t="s">
        <v>599</v>
      </c>
      <c r="F291" s="214" t="s">
        <v>600</v>
      </c>
      <c r="G291" s="215" t="s">
        <v>140</v>
      </c>
      <c r="H291" s="216">
        <v>3.6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211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211</v>
      </c>
      <c r="BM291" s="224" t="s">
        <v>601</v>
      </c>
    </row>
    <row r="292" spans="1:65" s="2" customFormat="1" ht="16.5" customHeight="1">
      <c r="A292" s="38"/>
      <c r="B292" s="39"/>
      <c r="C292" s="212" t="s">
        <v>602</v>
      </c>
      <c r="D292" s="212" t="s">
        <v>131</v>
      </c>
      <c r="E292" s="213" t="s">
        <v>603</v>
      </c>
      <c r="F292" s="214" t="s">
        <v>604</v>
      </c>
      <c r="G292" s="215" t="s">
        <v>140</v>
      </c>
      <c r="H292" s="216">
        <v>3.6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0.0003</v>
      </c>
      <c r="R292" s="222">
        <f>Q292*H292</f>
        <v>0.00108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211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211</v>
      </c>
      <c r="BM292" s="224" t="s">
        <v>605</v>
      </c>
    </row>
    <row r="293" spans="1:65" s="2" customFormat="1" ht="24.15" customHeight="1">
      <c r="A293" s="38"/>
      <c r="B293" s="39"/>
      <c r="C293" s="212" t="s">
        <v>606</v>
      </c>
      <c r="D293" s="212" t="s">
        <v>131</v>
      </c>
      <c r="E293" s="213" t="s">
        <v>607</v>
      </c>
      <c r="F293" s="214" t="s">
        <v>608</v>
      </c>
      <c r="G293" s="215" t="s">
        <v>140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0.00758</v>
      </c>
      <c r="R293" s="222">
        <f>Q293*H293</f>
        <v>0.027288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211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211</v>
      </c>
      <c r="BM293" s="224" t="s">
        <v>609</v>
      </c>
    </row>
    <row r="294" spans="1:65" s="2" customFormat="1" ht="24.15" customHeight="1">
      <c r="A294" s="38"/>
      <c r="B294" s="39"/>
      <c r="C294" s="212" t="s">
        <v>610</v>
      </c>
      <c r="D294" s="212" t="s">
        <v>131</v>
      </c>
      <c r="E294" s="213" t="s">
        <v>611</v>
      </c>
      <c r="F294" s="214" t="s">
        <v>612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0.00362</v>
      </c>
      <c r="R294" s="222">
        <f>Q294*H294</f>
        <v>0.013032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211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211</v>
      </c>
      <c r="BM294" s="224" t="s">
        <v>613</v>
      </c>
    </row>
    <row r="295" spans="1:51" s="13" customFormat="1" ht="12">
      <c r="A295" s="13"/>
      <c r="B295" s="226"/>
      <c r="C295" s="227"/>
      <c r="D295" s="228" t="s">
        <v>142</v>
      </c>
      <c r="E295" s="229" t="s">
        <v>1</v>
      </c>
      <c r="F295" s="230" t="s">
        <v>169</v>
      </c>
      <c r="G295" s="227"/>
      <c r="H295" s="231">
        <v>3.6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142</v>
      </c>
      <c r="AU295" s="237" t="s">
        <v>136</v>
      </c>
      <c r="AV295" s="13" t="s">
        <v>136</v>
      </c>
      <c r="AW295" s="13" t="s">
        <v>32</v>
      </c>
      <c r="AX295" s="13" t="s">
        <v>81</v>
      </c>
      <c r="AY295" s="237" t="s">
        <v>128</v>
      </c>
    </row>
    <row r="296" spans="1:65" s="2" customFormat="1" ht="16.5" customHeight="1">
      <c r="A296" s="38"/>
      <c r="B296" s="39"/>
      <c r="C296" s="259" t="s">
        <v>614</v>
      </c>
      <c r="D296" s="259" t="s">
        <v>203</v>
      </c>
      <c r="E296" s="260" t="s">
        <v>615</v>
      </c>
      <c r="F296" s="261" t="s">
        <v>616</v>
      </c>
      <c r="G296" s="262" t="s">
        <v>140</v>
      </c>
      <c r="H296" s="263">
        <v>3.96</v>
      </c>
      <c r="I296" s="264"/>
      <c r="J296" s="265">
        <f>ROUND(I296*H296,2)</f>
        <v>0</v>
      </c>
      <c r="K296" s="266"/>
      <c r="L296" s="267"/>
      <c r="M296" s="268" t="s">
        <v>1</v>
      </c>
      <c r="N296" s="269" t="s">
        <v>42</v>
      </c>
      <c r="O296" s="91"/>
      <c r="P296" s="222">
        <f>O296*H296</f>
        <v>0</v>
      </c>
      <c r="Q296" s="222">
        <v>0.0192</v>
      </c>
      <c r="R296" s="222">
        <f>Q296*H296</f>
        <v>0.07603199999999999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281</v>
      </c>
      <c r="AT296" s="224" t="s">
        <v>203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211</v>
      </c>
      <c r="BM296" s="224" t="s">
        <v>617</v>
      </c>
    </row>
    <row r="297" spans="1:51" s="13" customFormat="1" ht="12">
      <c r="A297" s="13"/>
      <c r="B297" s="226"/>
      <c r="C297" s="227"/>
      <c r="D297" s="228" t="s">
        <v>142</v>
      </c>
      <c r="E297" s="227"/>
      <c r="F297" s="230" t="s">
        <v>618</v>
      </c>
      <c r="G297" s="227"/>
      <c r="H297" s="231">
        <v>3.96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142</v>
      </c>
      <c r="AU297" s="237" t="s">
        <v>136</v>
      </c>
      <c r="AV297" s="13" t="s">
        <v>136</v>
      </c>
      <c r="AW297" s="13" t="s">
        <v>4</v>
      </c>
      <c r="AX297" s="13" t="s">
        <v>81</v>
      </c>
      <c r="AY297" s="237" t="s">
        <v>128</v>
      </c>
    </row>
    <row r="298" spans="1:65" s="2" customFormat="1" ht="24.15" customHeight="1">
      <c r="A298" s="38"/>
      <c r="B298" s="39"/>
      <c r="C298" s="212" t="s">
        <v>619</v>
      </c>
      <c r="D298" s="212" t="s">
        <v>131</v>
      </c>
      <c r="E298" s="213" t="s">
        <v>620</v>
      </c>
      <c r="F298" s="214" t="s">
        <v>621</v>
      </c>
      <c r="G298" s="215" t="s">
        <v>140</v>
      </c>
      <c r="H298" s="216">
        <v>3.6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211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211</v>
      </c>
      <c r="BM298" s="224" t="s">
        <v>622</v>
      </c>
    </row>
    <row r="299" spans="1:65" s="2" customFormat="1" ht="24.15" customHeight="1">
      <c r="A299" s="38"/>
      <c r="B299" s="39"/>
      <c r="C299" s="212" t="s">
        <v>623</v>
      </c>
      <c r="D299" s="212" t="s">
        <v>131</v>
      </c>
      <c r="E299" s="213" t="s">
        <v>624</v>
      </c>
      <c r="F299" s="214" t="s">
        <v>625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0.0015</v>
      </c>
      <c r="R299" s="222">
        <f>Q299*H299</f>
        <v>0.0054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211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211</v>
      </c>
      <c r="BM299" s="224" t="s">
        <v>626</v>
      </c>
    </row>
    <row r="300" spans="1:65" s="2" customFormat="1" ht="16.5" customHeight="1">
      <c r="A300" s="38"/>
      <c r="B300" s="39"/>
      <c r="C300" s="212" t="s">
        <v>627</v>
      </c>
      <c r="D300" s="212" t="s">
        <v>131</v>
      </c>
      <c r="E300" s="213" t="s">
        <v>628</v>
      </c>
      <c r="F300" s="214" t="s">
        <v>629</v>
      </c>
      <c r="G300" s="215" t="s">
        <v>134</v>
      </c>
      <c r="H300" s="216">
        <v>8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0.00021</v>
      </c>
      <c r="R300" s="222">
        <f>Q300*H300</f>
        <v>0.00168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211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211</v>
      </c>
      <c r="BM300" s="224" t="s">
        <v>630</v>
      </c>
    </row>
    <row r="301" spans="1:65" s="2" customFormat="1" ht="16.5" customHeight="1">
      <c r="A301" s="38"/>
      <c r="B301" s="39"/>
      <c r="C301" s="212" t="s">
        <v>631</v>
      </c>
      <c r="D301" s="212" t="s">
        <v>131</v>
      </c>
      <c r="E301" s="213" t="s">
        <v>632</v>
      </c>
      <c r="F301" s="214" t="s">
        <v>633</v>
      </c>
      <c r="G301" s="215" t="s">
        <v>146</v>
      </c>
      <c r="H301" s="216">
        <v>10.1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0.00032</v>
      </c>
      <c r="R301" s="222">
        <f>Q301*H301</f>
        <v>0.003232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211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211</v>
      </c>
      <c r="BM301" s="224" t="s">
        <v>634</v>
      </c>
    </row>
    <row r="302" spans="1:51" s="13" customFormat="1" ht="12">
      <c r="A302" s="13"/>
      <c r="B302" s="226"/>
      <c r="C302" s="227"/>
      <c r="D302" s="228" t="s">
        <v>142</v>
      </c>
      <c r="E302" s="229" t="s">
        <v>1</v>
      </c>
      <c r="F302" s="230" t="s">
        <v>635</v>
      </c>
      <c r="G302" s="227"/>
      <c r="H302" s="231">
        <v>10.1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32</v>
      </c>
      <c r="AX302" s="13" t="s">
        <v>81</v>
      </c>
      <c r="AY302" s="237" t="s">
        <v>128</v>
      </c>
    </row>
    <row r="303" spans="1:65" s="2" customFormat="1" ht="24.15" customHeight="1">
      <c r="A303" s="38"/>
      <c r="B303" s="39"/>
      <c r="C303" s="212" t="s">
        <v>636</v>
      </c>
      <c r="D303" s="212" t="s">
        <v>131</v>
      </c>
      <c r="E303" s="213" t="s">
        <v>637</v>
      </c>
      <c r="F303" s="214" t="s">
        <v>638</v>
      </c>
      <c r="G303" s="215" t="s">
        <v>140</v>
      </c>
      <c r="H303" s="216">
        <v>3.6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5E-05</v>
      </c>
      <c r="R303" s="222">
        <f>Q303*H303</f>
        <v>0.00018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211</v>
      </c>
      <c r="AT303" s="224" t="s">
        <v>131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211</v>
      </c>
      <c r="BM303" s="224" t="s">
        <v>639</v>
      </c>
    </row>
    <row r="304" spans="1:65" s="2" customFormat="1" ht="24.15" customHeight="1">
      <c r="A304" s="38"/>
      <c r="B304" s="39"/>
      <c r="C304" s="212" t="s">
        <v>640</v>
      </c>
      <c r="D304" s="212" t="s">
        <v>131</v>
      </c>
      <c r="E304" s="213" t="s">
        <v>641</v>
      </c>
      <c r="F304" s="214" t="s">
        <v>642</v>
      </c>
      <c r="G304" s="215" t="s">
        <v>348</v>
      </c>
      <c r="H304" s="216">
        <v>0.128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211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211</v>
      </c>
      <c r="BM304" s="224" t="s">
        <v>643</v>
      </c>
    </row>
    <row r="305" spans="1:63" s="12" customFormat="1" ht="22.8" customHeight="1">
      <c r="A305" s="12"/>
      <c r="B305" s="196"/>
      <c r="C305" s="197"/>
      <c r="D305" s="198" t="s">
        <v>75</v>
      </c>
      <c r="E305" s="210" t="s">
        <v>644</v>
      </c>
      <c r="F305" s="210" t="s">
        <v>645</v>
      </c>
      <c r="G305" s="197"/>
      <c r="H305" s="197"/>
      <c r="I305" s="200"/>
      <c r="J305" s="211">
        <f>BK305</f>
        <v>0</v>
      </c>
      <c r="K305" s="197"/>
      <c r="L305" s="202"/>
      <c r="M305" s="203"/>
      <c r="N305" s="204"/>
      <c r="O305" s="204"/>
      <c r="P305" s="205">
        <f>SUM(P306:P309)</f>
        <v>0</v>
      </c>
      <c r="Q305" s="204"/>
      <c r="R305" s="205">
        <f>SUM(R306:R309)</f>
        <v>0.00058</v>
      </c>
      <c r="S305" s="204"/>
      <c r="T305" s="206">
        <f>SUM(T306:T309)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7" t="s">
        <v>136</v>
      </c>
      <c r="AT305" s="208" t="s">
        <v>75</v>
      </c>
      <c r="AU305" s="208" t="s">
        <v>81</v>
      </c>
      <c r="AY305" s="207" t="s">
        <v>128</v>
      </c>
      <c r="BK305" s="209">
        <f>SUM(BK306:BK309)</f>
        <v>0</v>
      </c>
    </row>
    <row r="306" spans="1:65" s="2" customFormat="1" ht="21.75" customHeight="1">
      <c r="A306" s="38"/>
      <c r="B306" s="39"/>
      <c r="C306" s="212" t="s">
        <v>646</v>
      </c>
      <c r="D306" s="212" t="s">
        <v>131</v>
      </c>
      <c r="E306" s="213" t="s">
        <v>647</v>
      </c>
      <c r="F306" s="214" t="s">
        <v>648</v>
      </c>
      <c r="G306" s="215" t="s">
        <v>146</v>
      </c>
      <c r="H306" s="216">
        <v>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7E-05</v>
      </c>
      <c r="R306" s="222">
        <f>Q306*H306</f>
        <v>0.00014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211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211</v>
      </c>
      <c r="BM306" s="224" t="s">
        <v>649</v>
      </c>
    </row>
    <row r="307" spans="1:51" s="13" customFormat="1" ht="12">
      <c r="A307" s="13"/>
      <c r="B307" s="226"/>
      <c r="C307" s="227"/>
      <c r="D307" s="228" t="s">
        <v>142</v>
      </c>
      <c r="E307" s="229" t="s">
        <v>1</v>
      </c>
      <c r="F307" s="230" t="s">
        <v>650</v>
      </c>
      <c r="G307" s="227"/>
      <c r="H307" s="231">
        <v>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32</v>
      </c>
      <c r="AX307" s="13" t="s">
        <v>81</v>
      </c>
      <c r="AY307" s="237" t="s">
        <v>128</v>
      </c>
    </row>
    <row r="308" spans="1:65" s="2" customFormat="1" ht="16.5" customHeight="1">
      <c r="A308" s="38"/>
      <c r="B308" s="39"/>
      <c r="C308" s="259" t="s">
        <v>651</v>
      </c>
      <c r="D308" s="259" t="s">
        <v>203</v>
      </c>
      <c r="E308" s="260" t="s">
        <v>652</v>
      </c>
      <c r="F308" s="261" t="s">
        <v>653</v>
      </c>
      <c r="G308" s="262" t="s">
        <v>146</v>
      </c>
      <c r="H308" s="263">
        <v>2.2</v>
      </c>
      <c r="I308" s="264"/>
      <c r="J308" s="265">
        <f>ROUND(I308*H308,2)</f>
        <v>0</v>
      </c>
      <c r="K308" s="266"/>
      <c r="L308" s="267"/>
      <c r="M308" s="268" t="s">
        <v>1</v>
      </c>
      <c r="N308" s="269" t="s">
        <v>42</v>
      </c>
      <c r="O308" s="91"/>
      <c r="P308" s="222">
        <f>O308*H308</f>
        <v>0</v>
      </c>
      <c r="Q308" s="222">
        <v>0.0002</v>
      </c>
      <c r="R308" s="222">
        <f>Q308*H308</f>
        <v>0.00044000000000000007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281</v>
      </c>
      <c r="AT308" s="224" t="s">
        <v>203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211</v>
      </c>
      <c r="BM308" s="224" t="s">
        <v>654</v>
      </c>
    </row>
    <row r="309" spans="1:51" s="13" customFormat="1" ht="12">
      <c r="A309" s="13"/>
      <c r="B309" s="226"/>
      <c r="C309" s="227"/>
      <c r="D309" s="228" t="s">
        <v>142</v>
      </c>
      <c r="E309" s="227"/>
      <c r="F309" s="230" t="s">
        <v>655</v>
      </c>
      <c r="G309" s="227"/>
      <c r="H309" s="231">
        <v>2.2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4</v>
      </c>
      <c r="AX309" s="13" t="s">
        <v>81</v>
      </c>
      <c r="AY309" s="237" t="s">
        <v>128</v>
      </c>
    </row>
    <row r="310" spans="1:63" s="12" customFormat="1" ht="22.8" customHeight="1">
      <c r="A310" s="12"/>
      <c r="B310" s="196"/>
      <c r="C310" s="197"/>
      <c r="D310" s="198" t="s">
        <v>75</v>
      </c>
      <c r="E310" s="210" t="s">
        <v>656</v>
      </c>
      <c r="F310" s="210" t="s">
        <v>657</v>
      </c>
      <c r="G310" s="197"/>
      <c r="H310" s="197"/>
      <c r="I310" s="200"/>
      <c r="J310" s="211">
        <f>BK310</f>
        <v>0</v>
      </c>
      <c r="K310" s="197"/>
      <c r="L310" s="202"/>
      <c r="M310" s="203"/>
      <c r="N310" s="204"/>
      <c r="O310" s="204"/>
      <c r="P310" s="205">
        <f>SUM(P311:P327)</f>
        <v>0</v>
      </c>
      <c r="Q310" s="204"/>
      <c r="R310" s="205">
        <f>SUM(R311:R327)</f>
        <v>0.43229508000000005</v>
      </c>
      <c r="S310" s="204"/>
      <c r="T310" s="206">
        <f>SUM(T311:T327)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7" t="s">
        <v>136</v>
      </c>
      <c r="AT310" s="208" t="s">
        <v>75</v>
      </c>
      <c r="AU310" s="208" t="s">
        <v>81</v>
      </c>
      <c r="AY310" s="207" t="s">
        <v>128</v>
      </c>
      <c r="BK310" s="209">
        <f>SUM(BK311:BK327)</f>
        <v>0</v>
      </c>
    </row>
    <row r="311" spans="1:65" s="2" customFormat="1" ht="16.5" customHeight="1">
      <c r="A311" s="38"/>
      <c r="B311" s="39"/>
      <c r="C311" s="212" t="s">
        <v>658</v>
      </c>
      <c r="D311" s="212" t="s">
        <v>131</v>
      </c>
      <c r="E311" s="213" t="s">
        <v>659</v>
      </c>
      <c r="F311" s="214" t="s">
        <v>660</v>
      </c>
      <c r="G311" s="215" t="s">
        <v>140</v>
      </c>
      <c r="H311" s="216">
        <v>39.2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211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211</v>
      </c>
      <c r="BM311" s="224" t="s">
        <v>661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164</v>
      </c>
      <c r="G312" s="227"/>
      <c r="H312" s="231">
        <v>39.2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81</v>
      </c>
      <c r="AY312" s="237" t="s">
        <v>128</v>
      </c>
    </row>
    <row r="313" spans="1:65" s="2" customFormat="1" ht="24.15" customHeight="1">
      <c r="A313" s="38"/>
      <c r="B313" s="39"/>
      <c r="C313" s="212" t="s">
        <v>662</v>
      </c>
      <c r="D313" s="212" t="s">
        <v>131</v>
      </c>
      <c r="E313" s="213" t="s">
        <v>663</v>
      </c>
      <c r="F313" s="214" t="s">
        <v>664</v>
      </c>
      <c r="G313" s="215" t="s">
        <v>140</v>
      </c>
      <c r="H313" s="216">
        <v>39.2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0.0002</v>
      </c>
      <c r="R313" s="222">
        <f>Q313*H313</f>
        <v>0.007840000000000001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211</v>
      </c>
      <c r="AT313" s="224" t="s">
        <v>131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211</v>
      </c>
      <c r="BM313" s="224" t="s">
        <v>665</v>
      </c>
    </row>
    <row r="314" spans="1:65" s="2" customFormat="1" ht="24.15" customHeight="1">
      <c r="A314" s="38"/>
      <c r="B314" s="39"/>
      <c r="C314" s="212" t="s">
        <v>666</v>
      </c>
      <c r="D314" s="212" t="s">
        <v>131</v>
      </c>
      <c r="E314" s="213" t="s">
        <v>667</v>
      </c>
      <c r="F314" s="214" t="s">
        <v>668</v>
      </c>
      <c r="G314" s="215" t="s">
        <v>140</v>
      </c>
      <c r="H314" s="216">
        <v>39.2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0.00758</v>
      </c>
      <c r="R314" s="222">
        <f>Q314*H314</f>
        <v>0.297136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211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211</v>
      </c>
      <c r="BM314" s="224" t="s">
        <v>669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174</v>
      </c>
      <c r="G315" s="227"/>
      <c r="H315" s="231">
        <v>39.2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81</v>
      </c>
      <c r="AY315" s="237" t="s">
        <v>128</v>
      </c>
    </row>
    <row r="316" spans="1:65" s="2" customFormat="1" ht="24.15" customHeight="1">
      <c r="A316" s="38"/>
      <c r="B316" s="39"/>
      <c r="C316" s="212" t="s">
        <v>670</v>
      </c>
      <c r="D316" s="212" t="s">
        <v>131</v>
      </c>
      <c r="E316" s="213" t="s">
        <v>671</v>
      </c>
      <c r="F316" s="214" t="s">
        <v>672</v>
      </c>
      <c r="G316" s="215" t="s">
        <v>146</v>
      </c>
      <c r="H316" s="216">
        <v>43.54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2E-05</v>
      </c>
      <c r="R316" s="222">
        <f>Q316*H316</f>
        <v>0.0008708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211</v>
      </c>
      <c r="AT316" s="224" t="s">
        <v>131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211</v>
      </c>
      <c r="BM316" s="224" t="s">
        <v>673</v>
      </c>
    </row>
    <row r="317" spans="1:51" s="13" customFormat="1" ht="12">
      <c r="A317" s="13"/>
      <c r="B317" s="226"/>
      <c r="C317" s="227"/>
      <c r="D317" s="228" t="s">
        <v>142</v>
      </c>
      <c r="E317" s="229" t="s">
        <v>1</v>
      </c>
      <c r="F317" s="230" t="s">
        <v>674</v>
      </c>
      <c r="G317" s="227"/>
      <c r="H317" s="231">
        <v>8.72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32</v>
      </c>
      <c r="AX317" s="13" t="s">
        <v>76</v>
      </c>
      <c r="AY317" s="237" t="s">
        <v>128</v>
      </c>
    </row>
    <row r="318" spans="1:51" s="13" customFormat="1" ht="12">
      <c r="A318" s="13"/>
      <c r="B318" s="226"/>
      <c r="C318" s="227"/>
      <c r="D318" s="228" t="s">
        <v>142</v>
      </c>
      <c r="E318" s="229" t="s">
        <v>1</v>
      </c>
      <c r="F318" s="230" t="s">
        <v>675</v>
      </c>
      <c r="G318" s="227"/>
      <c r="H318" s="231">
        <v>12.52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32</v>
      </c>
      <c r="AX318" s="13" t="s">
        <v>76</v>
      </c>
      <c r="AY318" s="237" t="s">
        <v>128</v>
      </c>
    </row>
    <row r="319" spans="1:51" s="13" customFormat="1" ht="12">
      <c r="A319" s="13"/>
      <c r="B319" s="226"/>
      <c r="C319" s="227"/>
      <c r="D319" s="228" t="s">
        <v>142</v>
      </c>
      <c r="E319" s="229" t="s">
        <v>1</v>
      </c>
      <c r="F319" s="230" t="s">
        <v>676</v>
      </c>
      <c r="G319" s="227"/>
      <c r="H319" s="231">
        <v>22.3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32</v>
      </c>
      <c r="AX319" s="13" t="s">
        <v>76</v>
      </c>
      <c r="AY319" s="237" t="s">
        <v>128</v>
      </c>
    </row>
    <row r="320" spans="1:51" s="15" customFormat="1" ht="12">
      <c r="A320" s="15"/>
      <c r="B320" s="248"/>
      <c r="C320" s="249"/>
      <c r="D320" s="228" t="s">
        <v>142</v>
      </c>
      <c r="E320" s="250" t="s">
        <v>1</v>
      </c>
      <c r="F320" s="251" t="s">
        <v>181</v>
      </c>
      <c r="G320" s="249"/>
      <c r="H320" s="252">
        <v>43.54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8" t="s">
        <v>142</v>
      </c>
      <c r="AU320" s="258" t="s">
        <v>136</v>
      </c>
      <c r="AV320" s="15" t="s">
        <v>135</v>
      </c>
      <c r="AW320" s="15" t="s">
        <v>32</v>
      </c>
      <c r="AX320" s="15" t="s">
        <v>81</v>
      </c>
      <c r="AY320" s="258" t="s">
        <v>128</v>
      </c>
    </row>
    <row r="321" spans="1:65" s="2" customFormat="1" ht="16.5" customHeight="1">
      <c r="A321" s="38"/>
      <c r="B321" s="39"/>
      <c r="C321" s="259" t="s">
        <v>677</v>
      </c>
      <c r="D321" s="259" t="s">
        <v>203</v>
      </c>
      <c r="E321" s="260" t="s">
        <v>678</v>
      </c>
      <c r="F321" s="261" t="s">
        <v>679</v>
      </c>
      <c r="G321" s="262" t="s">
        <v>146</v>
      </c>
      <c r="H321" s="263">
        <v>45.282</v>
      </c>
      <c r="I321" s="264"/>
      <c r="J321" s="265">
        <f>ROUND(I321*H321,2)</f>
        <v>0</v>
      </c>
      <c r="K321" s="266"/>
      <c r="L321" s="267"/>
      <c r="M321" s="268" t="s">
        <v>1</v>
      </c>
      <c r="N321" s="269" t="s">
        <v>42</v>
      </c>
      <c r="O321" s="91"/>
      <c r="P321" s="222">
        <f>O321*H321</f>
        <v>0</v>
      </c>
      <c r="Q321" s="222">
        <v>0.0003</v>
      </c>
      <c r="R321" s="222">
        <f>Q321*H321</f>
        <v>0.013584599999999997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281</v>
      </c>
      <c r="AT321" s="224" t="s">
        <v>203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211</v>
      </c>
      <c r="BM321" s="224" t="s">
        <v>680</v>
      </c>
    </row>
    <row r="322" spans="1:51" s="13" customFormat="1" ht="12">
      <c r="A322" s="13"/>
      <c r="B322" s="226"/>
      <c r="C322" s="227"/>
      <c r="D322" s="228" t="s">
        <v>142</v>
      </c>
      <c r="E322" s="227"/>
      <c r="F322" s="230" t="s">
        <v>681</v>
      </c>
      <c r="G322" s="227"/>
      <c r="H322" s="231">
        <v>45.282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4</v>
      </c>
      <c r="AX322" s="13" t="s">
        <v>81</v>
      </c>
      <c r="AY322" s="237" t="s">
        <v>128</v>
      </c>
    </row>
    <row r="323" spans="1:65" s="2" customFormat="1" ht="16.5" customHeight="1">
      <c r="A323" s="38"/>
      <c r="B323" s="39"/>
      <c r="C323" s="212" t="s">
        <v>682</v>
      </c>
      <c r="D323" s="212" t="s">
        <v>131</v>
      </c>
      <c r="E323" s="213" t="s">
        <v>683</v>
      </c>
      <c r="F323" s="214" t="s">
        <v>684</v>
      </c>
      <c r="G323" s="215" t="s">
        <v>140</v>
      </c>
      <c r="H323" s="216">
        <v>39.2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0.00027</v>
      </c>
      <c r="R323" s="222">
        <f>Q323*H323</f>
        <v>0.010584000000000001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211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211</v>
      </c>
      <c r="BM323" s="224" t="s">
        <v>685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686</v>
      </c>
      <c r="G324" s="227"/>
      <c r="H324" s="231">
        <v>39.2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81</v>
      </c>
      <c r="AY324" s="237" t="s">
        <v>128</v>
      </c>
    </row>
    <row r="325" spans="1:65" s="2" customFormat="1" ht="16.5" customHeight="1">
      <c r="A325" s="38"/>
      <c r="B325" s="39"/>
      <c r="C325" s="259" t="s">
        <v>687</v>
      </c>
      <c r="D325" s="259" t="s">
        <v>203</v>
      </c>
      <c r="E325" s="260" t="s">
        <v>688</v>
      </c>
      <c r="F325" s="261" t="s">
        <v>689</v>
      </c>
      <c r="G325" s="262" t="s">
        <v>140</v>
      </c>
      <c r="H325" s="263">
        <v>39.953</v>
      </c>
      <c r="I325" s="264"/>
      <c r="J325" s="265">
        <f>ROUND(I325*H325,2)</f>
        <v>0</v>
      </c>
      <c r="K325" s="266"/>
      <c r="L325" s="267"/>
      <c r="M325" s="268" t="s">
        <v>1</v>
      </c>
      <c r="N325" s="269" t="s">
        <v>42</v>
      </c>
      <c r="O325" s="91"/>
      <c r="P325" s="222">
        <f>O325*H325</f>
        <v>0</v>
      </c>
      <c r="Q325" s="222">
        <v>0.00256</v>
      </c>
      <c r="R325" s="222">
        <f>Q325*H325</f>
        <v>0.10227968000000001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281</v>
      </c>
      <c r="AT325" s="224" t="s">
        <v>203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211</v>
      </c>
      <c r="BM325" s="224" t="s">
        <v>690</v>
      </c>
    </row>
    <row r="326" spans="1:51" s="13" customFormat="1" ht="12">
      <c r="A326" s="13"/>
      <c r="B326" s="226"/>
      <c r="C326" s="227"/>
      <c r="D326" s="228" t="s">
        <v>142</v>
      </c>
      <c r="E326" s="227"/>
      <c r="F326" s="230" t="s">
        <v>691</v>
      </c>
      <c r="G326" s="227"/>
      <c r="H326" s="231">
        <v>39.953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142</v>
      </c>
      <c r="AU326" s="237" t="s">
        <v>136</v>
      </c>
      <c r="AV326" s="13" t="s">
        <v>136</v>
      </c>
      <c r="AW326" s="13" t="s">
        <v>4</v>
      </c>
      <c r="AX326" s="13" t="s">
        <v>81</v>
      </c>
      <c r="AY326" s="237" t="s">
        <v>128</v>
      </c>
    </row>
    <row r="327" spans="1:65" s="2" customFormat="1" ht="24.15" customHeight="1">
      <c r="A327" s="38"/>
      <c r="B327" s="39"/>
      <c r="C327" s="212" t="s">
        <v>692</v>
      </c>
      <c r="D327" s="212" t="s">
        <v>131</v>
      </c>
      <c r="E327" s="213" t="s">
        <v>693</v>
      </c>
      <c r="F327" s="214" t="s">
        <v>694</v>
      </c>
      <c r="G327" s="215" t="s">
        <v>348</v>
      </c>
      <c r="H327" s="216">
        <v>0.432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211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211</v>
      </c>
      <c r="BM327" s="224" t="s">
        <v>695</v>
      </c>
    </row>
    <row r="328" spans="1:63" s="12" customFormat="1" ht="22.8" customHeight="1">
      <c r="A328" s="12"/>
      <c r="B328" s="196"/>
      <c r="C328" s="197"/>
      <c r="D328" s="198" t="s">
        <v>75</v>
      </c>
      <c r="E328" s="210" t="s">
        <v>696</v>
      </c>
      <c r="F328" s="210" t="s">
        <v>697</v>
      </c>
      <c r="G328" s="197"/>
      <c r="H328" s="197"/>
      <c r="I328" s="200"/>
      <c r="J328" s="211">
        <f>BK328</f>
        <v>0</v>
      </c>
      <c r="K328" s="197"/>
      <c r="L328" s="202"/>
      <c r="M328" s="203"/>
      <c r="N328" s="204"/>
      <c r="O328" s="204"/>
      <c r="P328" s="205">
        <f>SUM(P329:P364)</f>
        <v>0</v>
      </c>
      <c r="Q328" s="204"/>
      <c r="R328" s="205">
        <f>SUM(R329:R364)</f>
        <v>0.42691522000000004</v>
      </c>
      <c r="S328" s="204"/>
      <c r="T328" s="206">
        <f>SUM(T329:T364)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7" t="s">
        <v>136</v>
      </c>
      <c r="AT328" s="208" t="s">
        <v>75</v>
      </c>
      <c r="AU328" s="208" t="s">
        <v>81</v>
      </c>
      <c r="AY328" s="207" t="s">
        <v>128</v>
      </c>
      <c r="BK328" s="209">
        <f>SUM(BK329:BK364)</f>
        <v>0</v>
      </c>
    </row>
    <row r="329" spans="1:65" s="2" customFormat="1" ht="16.5" customHeight="1">
      <c r="A329" s="38"/>
      <c r="B329" s="39"/>
      <c r="C329" s="212" t="s">
        <v>698</v>
      </c>
      <c r="D329" s="212" t="s">
        <v>131</v>
      </c>
      <c r="E329" s="213" t="s">
        <v>699</v>
      </c>
      <c r="F329" s="214" t="s">
        <v>700</v>
      </c>
      <c r="G329" s="215" t="s">
        <v>140</v>
      </c>
      <c r="H329" s="216">
        <v>21.4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211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211</v>
      </c>
      <c r="BM329" s="224" t="s">
        <v>701</v>
      </c>
    </row>
    <row r="330" spans="1:65" s="2" customFormat="1" ht="16.5" customHeight="1">
      <c r="A330" s="38"/>
      <c r="B330" s="39"/>
      <c r="C330" s="212" t="s">
        <v>702</v>
      </c>
      <c r="D330" s="212" t="s">
        <v>131</v>
      </c>
      <c r="E330" s="213" t="s">
        <v>703</v>
      </c>
      <c r="F330" s="214" t="s">
        <v>704</v>
      </c>
      <c r="G330" s="215" t="s">
        <v>140</v>
      </c>
      <c r="H330" s="216">
        <v>21.1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0.0003</v>
      </c>
      <c r="R330" s="222">
        <f>Q330*H330</f>
        <v>0.00633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211</v>
      </c>
      <c r="AT330" s="224" t="s">
        <v>131</v>
      </c>
      <c r="AU330" s="224" t="s">
        <v>136</v>
      </c>
      <c r="AY330" s="17" t="s">
        <v>128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136</v>
      </c>
      <c r="BK330" s="225">
        <f>ROUND(I330*H330,2)</f>
        <v>0</v>
      </c>
      <c r="BL330" s="17" t="s">
        <v>211</v>
      </c>
      <c r="BM330" s="224" t="s">
        <v>705</v>
      </c>
    </row>
    <row r="331" spans="1:65" s="2" customFormat="1" ht="24.15" customHeight="1">
      <c r="A331" s="38"/>
      <c r="B331" s="39"/>
      <c r="C331" s="212" t="s">
        <v>706</v>
      </c>
      <c r="D331" s="212" t="s">
        <v>131</v>
      </c>
      <c r="E331" s="213" t="s">
        <v>707</v>
      </c>
      <c r="F331" s="214" t="s">
        <v>708</v>
      </c>
      <c r="G331" s="215" t="s">
        <v>140</v>
      </c>
      <c r="H331" s="216">
        <v>8.555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0.0015</v>
      </c>
      <c r="R331" s="222">
        <f>Q331*H331</f>
        <v>0.0128325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211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211</v>
      </c>
      <c r="BM331" s="224" t="s">
        <v>709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710</v>
      </c>
      <c r="G332" s="227"/>
      <c r="H332" s="231">
        <v>7.325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711</v>
      </c>
      <c r="G333" s="227"/>
      <c r="H333" s="231">
        <v>1.23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5" customFormat="1" ht="12">
      <c r="A334" s="15"/>
      <c r="B334" s="248"/>
      <c r="C334" s="249"/>
      <c r="D334" s="228" t="s">
        <v>142</v>
      </c>
      <c r="E334" s="250" t="s">
        <v>1</v>
      </c>
      <c r="F334" s="251" t="s">
        <v>181</v>
      </c>
      <c r="G334" s="249"/>
      <c r="H334" s="252">
        <v>8.555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8" t="s">
        <v>142</v>
      </c>
      <c r="AU334" s="258" t="s">
        <v>136</v>
      </c>
      <c r="AV334" s="15" t="s">
        <v>135</v>
      </c>
      <c r="AW334" s="15" t="s">
        <v>32</v>
      </c>
      <c r="AX334" s="15" t="s">
        <v>81</v>
      </c>
      <c r="AY334" s="258" t="s">
        <v>128</v>
      </c>
    </row>
    <row r="335" spans="1:65" s="2" customFormat="1" ht="24.15" customHeight="1">
      <c r="A335" s="38"/>
      <c r="B335" s="39"/>
      <c r="C335" s="212" t="s">
        <v>712</v>
      </c>
      <c r="D335" s="212" t="s">
        <v>131</v>
      </c>
      <c r="E335" s="213" t="s">
        <v>713</v>
      </c>
      <c r="F335" s="214" t="s">
        <v>714</v>
      </c>
      <c r="G335" s="215" t="s">
        <v>146</v>
      </c>
      <c r="H335" s="216">
        <v>5.8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0.00032</v>
      </c>
      <c r="R335" s="222">
        <f>Q335*H335</f>
        <v>0.001856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211</v>
      </c>
      <c r="AT335" s="224" t="s">
        <v>131</v>
      </c>
      <c r="AU335" s="224" t="s">
        <v>136</v>
      </c>
      <c r="AY335" s="17" t="s">
        <v>128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136</v>
      </c>
      <c r="BK335" s="225">
        <f>ROUND(I335*H335,2)</f>
        <v>0</v>
      </c>
      <c r="BL335" s="17" t="s">
        <v>211</v>
      </c>
      <c r="BM335" s="224" t="s">
        <v>715</v>
      </c>
    </row>
    <row r="336" spans="1:51" s="14" customFormat="1" ht="12">
      <c r="A336" s="14"/>
      <c r="B336" s="238"/>
      <c r="C336" s="239"/>
      <c r="D336" s="228" t="s">
        <v>142</v>
      </c>
      <c r="E336" s="240" t="s">
        <v>1</v>
      </c>
      <c r="F336" s="241" t="s">
        <v>716</v>
      </c>
      <c r="G336" s="239"/>
      <c r="H336" s="240" t="s">
        <v>1</v>
      </c>
      <c r="I336" s="242"/>
      <c r="J336" s="239"/>
      <c r="K336" s="239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142</v>
      </c>
      <c r="AU336" s="247" t="s">
        <v>136</v>
      </c>
      <c r="AV336" s="14" t="s">
        <v>81</v>
      </c>
      <c r="AW336" s="14" t="s">
        <v>32</v>
      </c>
      <c r="AX336" s="14" t="s">
        <v>76</v>
      </c>
      <c r="AY336" s="24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717</v>
      </c>
      <c r="G337" s="227"/>
      <c r="H337" s="231">
        <v>5.8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81</v>
      </c>
      <c r="AY337" s="237" t="s">
        <v>128</v>
      </c>
    </row>
    <row r="338" spans="1:65" s="2" customFormat="1" ht="24.15" customHeight="1">
      <c r="A338" s="38"/>
      <c r="B338" s="39"/>
      <c r="C338" s="212" t="s">
        <v>718</v>
      </c>
      <c r="D338" s="212" t="s">
        <v>131</v>
      </c>
      <c r="E338" s="213" t="s">
        <v>719</v>
      </c>
      <c r="F338" s="214" t="s">
        <v>720</v>
      </c>
      <c r="G338" s="215" t="s">
        <v>140</v>
      </c>
      <c r="H338" s="216">
        <v>21.1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0.003</v>
      </c>
      <c r="R338" s="222">
        <f>Q338*H338</f>
        <v>0.06330000000000001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211</v>
      </c>
      <c r="AT338" s="224" t="s">
        <v>131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211</v>
      </c>
      <c r="BM338" s="224" t="s">
        <v>721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722</v>
      </c>
      <c r="G339" s="227"/>
      <c r="H339" s="231">
        <v>10.8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723</v>
      </c>
      <c r="G340" s="227"/>
      <c r="H340" s="231">
        <v>6.8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724</v>
      </c>
      <c r="G341" s="227"/>
      <c r="H341" s="231">
        <v>3.5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5" customFormat="1" ht="12">
      <c r="A342" s="15"/>
      <c r="B342" s="248"/>
      <c r="C342" s="249"/>
      <c r="D342" s="228" t="s">
        <v>142</v>
      </c>
      <c r="E342" s="250" t="s">
        <v>1</v>
      </c>
      <c r="F342" s="251" t="s">
        <v>181</v>
      </c>
      <c r="G342" s="249"/>
      <c r="H342" s="252">
        <v>21.1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142</v>
      </c>
      <c r="AU342" s="258" t="s">
        <v>136</v>
      </c>
      <c r="AV342" s="15" t="s">
        <v>135</v>
      </c>
      <c r="AW342" s="15" t="s">
        <v>32</v>
      </c>
      <c r="AX342" s="15" t="s">
        <v>81</v>
      </c>
      <c r="AY342" s="258" t="s">
        <v>128</v>
      </c>
    </row>
    <row r="343" spans="1:65" s="2" customFormat="1" ht="16.5" customHeight="1">
      <c r="A343" s="38"/>
      <c r="B343" s="39"/>
      <c r="C343" s="259" t="s">
        <v>725</v>
      </c>
      <c r="D343" s="259" t="s">
        <v>203</v>
      </c>
      <c r="E343" s="260" t="s">
        <v>726</v>
      </c>
      <c r="F343" s="261" t="s">
        <v>727</v>
      </c>
      <c r="G343" s="262" t="s">
        <v>140</v>
      </c>
      <c r="H343" s="263">
        <v>23.21</v>
      </c>
      <c r="I343" s="264"/>
      <c r="J343" s="265">
        <f>ROUND(I343*H343,2)</f>
        <v>0</v>
      </c>
      <c r="K343" s="266"/>
      <c r="L343" s="267"/>
      <c r="M343" s="268" t="s">
        <v>1</v>
      </c>
      <c r="N343" s="269" t="s">
        <v>42</v>
      </c>
      <c r="O343" s="91"/>
      <c r="P343" s="222">
        <f>O343*H343</f>
        <v>0</v>
      </c>
      <c r="Q343" s="222">
        <v>0.0118</v>
      </c>
      <c r="R343" s="222">
        <f>Q343*H343</f>
        <v>0.273878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281</v>
      </c>
      <c r="AT343" s="224" t="s">
        <v>203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211</v>
      </c>
      <c r="BM343" s="224" t="s">
        <v>728</v>
      </c>
    </row>
    <row r="344" spans="1:51" s="13" customFormat="1" ht="12">
      <c r="A344" s="13"/>
      <c r="B344" s="226"/>
      <c r="C344" s="227"/>
      <c r="D344" s="228" t="s">
        <v>142</v>
      </c>
      <c r="E344" s="227"/>
      <c r="F344" s="230" t="s">
        <v>729</v>
      </c>
      <c r="G344" s="227"/>
      <c r="H344" s="231">
        <v>23.21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4</v>
      </c>
      <c r="AX344" s="13" t="s">
        <v>81</v>
      </c>
      <c r="AY344" s="237" t="s">
        <v>128</v>
      </c>
    </row>
    <row r="345" spans="1:65" s="2" customFormat="1" ht="24.15" customHeight="1">
      <c r="A345" s="38"/>
      <c r="B345" s="39"/>
      <c r="C345" s="212" t="s">
        <v>730</v>
      </c>
      <c r="D345" s="212" t="s">
        <v>131</v>
      </c>
      <c r="E345" s="213" t="s">
        <v>731</v>
      </c>
      <c r="F345" s="214" t="s">
        <v>732</v>
      </c>
      <c r="G345" s="215" t="s">
        <v>140</v>
      </c>
      <c r="H345" s="216">
        <v>21.1</v>
      </c>
      <c r="I345" s="217"/>
      <c r="J345" s="218">
        <f>ROUND(I345*H345,2)</f>
        <v>0</v>
      </c>
      <c r="K345" s="219"/>
      <c r="L345" s="44"/>
      <c r="M345" s="220" t="s">
        <v>1</v>
      </c>
      <c r="N345" s="221" t="s">
        <v>42</v>
      </c>
      <c r="O345" s="91"/>
      <c r="P345" s="222">
        <f>O345*H345</f>
        <v>0</v>
      </c>
      <c r="Q345" s="222">
        <v>0</v>
      </c>
      <c r="R345" s="222">
        <f>Q345*H345</f>
        <v>0</v>
      </c>
      <c r="S345" s="222">
        <v>0</v>
      </c>
      <c r="T345" s="22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4" t="s">
        <v>211</v>
      </c>
      <c r="AT345" s="224" t="s">
        <v>131</v>
      </c>
      <c r="AU345" s="224" t="s">
        <v>136</v>
      </c>
      <c r="AY345" s="17" t="s">
        <v>128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7" t="s">
        <v>136</v>
      </c>
      <c r="BK345" s="225">
        <f>ROUND(I345*H345,2)</f>
        <v>0</v>
      </c>
      <c r="BL345" s="17" t="s">
        <v>211</v>
      </c>
      <c r="BM345" s="224" t="s">
        <v>733</v>
      </c>
    </row>
    <row r="346" spans="1:65" s="2" customFormat="1" ht="24.15" customHeight="1">
      <c r="A346" s="38"/>
      <c r="B346" s="39"/>
      <c r="C346" s="212" t="s">
        <v>734</v>
      </c>
      <c r="D346" s="212" t="s">
        <v>131</v>
      </c>
      <c r="E346" s="213" t="s">
        <v>735</v>
      </c>
      <c r="F346" s="214" t="s">
        <v>736</v>
      </c>
      <c r="G346" s="215" t="s">
        <v>140</v>
      </c>
      <c r="H346" s="216">
        <v>7.1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0.008</v>
      </c>
      <c r="R346" s="222">
        <f>Q346*H346</f>
        <v>0.056799999999999996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211</v>
      </c>
      <c r="AT346" s="224" t="s">
        <v>131</v>
      </c>
      <c r="AU346" s="224" t="s">
        <v>136</v>
      </c>
      <c r="AY346" s="17" t="s">
        <v>128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136</v>
      </c>
      <c r="BK346" s="225">
        <f>ROUND(I346*H346,2)</f>
        <v>0</v>
      </c>
      <c r="BL346" s="17" t="s">
        <v>211</v>
      </c>
      <c r="BM346" s="224" t="s">
        <v>737</v>
      </c>
    </row>
    <row r="347" spans="1:51" s="14" customFormat="1" ht="12">
      <c r="A347" s="14"/>
      <c r="B347" s="238"/>
      <c r="C347" s="239"/>
      <c r="D347" s="228" t="s">
        <v>142</v>
      </c>
      <c r="E347" s="240" t="s">
        <v>1</v>
      </c>
      <c r="F347" s="241" t="s">
        <v>738</v>
      </c>
      <c r="G347" s="239"/>
      <c r="H347" s="240" t="s">
        <v>1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142</v>
      </c>
      <c r="AU347" s="247" t="s">
        <v>136</v>
      </c>
      <c r="AV347" s="14" t="s">
        <v>81</v>
      </c>
      <c r="AW347" s="14" t="s">
        <v>32</v>
      </c>
      <c r="AX347" s="14" t="s">
        <v>76</v>
      </c>
      <c r="AY347" s="247" t="s">
        <v>128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739</v>
      </c>
      <c r="G348" s="227"/>
      <c r="H348" s="231">
        <v>1.2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740</v>
      </c>
      <c r="G349" s="227"/>
      <c r="H349" s="231">
        <v>5.9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181</v>
      </c>
      <c r="G350" s="249"/>
      <c r="H350" s="252">
        <v>7.1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24.15" customHeight="1">
      <c r="A351" s="38"/>
      <c r="B351" s="39"/>
      <c r="C351" s="212" t="s">
        <v>741</v>
      </c>
      <c r="D351" s="212" t="s">
        <v>131</v>
      </c>
      <c r="E351" s="213" t="s">
        <v>742</v>
      </c>
      <c r="F351" s="214" t="s">
        <v>743</v>
      </c>
      <c r="G351" s="215" t="s">
        <v>146</v>
      </c>
      <c r="H351" s="216">
        <v>28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0.0002</v>
      </c>
      <c r="R351" s="222">
        <f>Q351*H351</f>
        <v>0.0056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211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211</v>
      </c>
      <c r="BM351" s="224" t="s">
        <v>744</v>
      </c>
    </row>
    <row r="352" spans="1:51" s="13" customFormat="1" ht="12">
      <c r="A352" s="13"/>
      <c r="B352" s="226"/>
      <c r="C352" s="227"/>
      <c r="D352" s="228" t="s">
        <v>142</v>
      </c>
      <c r="E352" s="229" t="s">
        <v>1</v>
      </c>
      <c r="F352" s="230" t="s">
        <v>745</v>
      </c>
      <c r="G352" s="227"/>
      <c r="H352" s="231">
        <v>12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32</v>
      </c>
      <c r="AX352" s="13" t="s">
        <v>76</v>
      </c>
      <c r="AY352" s="237" t="s">
        <v>128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745</v>
      </c>
      <c r="G353" s="227"/>
      <c r="H353" s="231">
        <v>12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746</v>
      </c>
      <c r="G354" s="227"/>
      <c r="H354" s="231">
        <v>4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5" customFormat="1" ht="12">
      <c r="A355" s="15"/>
      <c r="B355" s="248"/>
      <c r="C355" s="249"/>
      <c r="D355" s="228" t="s">
        <v>142</v>
      </c>
      <c r="E355" s="250" t="s">
        <v>1</v>
      </c>
      <c r="F355" s="251" t="s">
        <v>181</v>
      </c>
      <c r="G355" s="249"/>
      <c r="H355" s="252">
        <v>28</v>
      </c>
      <c r="I355" s="253"/>
      <c r="J355" s="249"/>
      <c r="K355" s="249"/>
      <c r="L355" s="254"/>
      <c r="M355" s="255"/>
      <c r="N355" s="256"/>
      <c r="O355" s="256"/>
      <c r="P355" s="256"/>
      <c r="Q355" s="256"/>
      <c r="R355" s="256"/>
      <c r="S355" s="256"/>
      <c r="T355" s="257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8" t="s">
        <v>142</v>
      </c>
      <c r="AU355" s="258" t="s">
        <v>136</v>
      </c>
      <c r="AV355" s="15" t="s">
        <v>135</v>
      </c>
      <c r="AW355" s="15" t="s">
        <v>32</v>
      </c>
      <c r="AX355" s="15" t="s">
        <v>81</v>
      </c>
      <c r="AY355" s="258" t="s">
        <v>128</v>
      </c>
    </row>
    <row r="356" spans="1:65" s="2" customFormat="1" ht="16.5" customHeight="1">
      <c r="A356" s="38"/>
      <c r="B356" s="39"/>
      <c r="C356" s="259" t="s">
        <v>747</v>
      </c>
      <c r="D356" s="259" t="s">
        <v>203</v>
      </c>
      <c r="E356" s="260" t="s">
        <v>748</v>
      </c>
      <c r="F356" s="261" t="s">
        <v>749</v>
      </c>
      <c r="G356" s="262" t="s">
        <v>146</v>
      </c>
      <c r="H356" s="263">
        <v>29.4</v>
      </c>
      <c r="I356" s="264"/>
      <c r="J356" s="265">
        <f>ROUND(I356*H356,2)</f>
        <v>0</v>
      </c>
      <c r="K356" s="266"/>
      <c r="L356" s="267"/>
      <c r="M356" s="268" t="s">
        <v>1</v>
      </c>
      <c r="N356" s="269" t="s">
        <v>42</v>
      </c>
      <c r="O356" s="91"/>
      <c r="P356" s="222">
        <f>O356*H356</f>
        <v>0</v>
      </c>
      <c r="Q356" s="222">
        <v>0.00012</v>
      </c>
      <c r="R356" s="222">
        <f>Q356*H356</f>
        <v>0.003528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281</v>
      </c>
      <c r="AT356" s="224" t="s">
        <v>203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211</v>
      </c>
      <c r="BM356" s="224" t="s">
        <v>750</v>
      </c>
    </row>
    <row r="357" spans="1:51" s="13" customFormat="1" ht="12">
      <c r="A357" s="13"/>
      <c r="B357" s="226"/>
      <c r="C357" s="227"/>
      <c r="D357" s="228" t="s">
        <v>142</v>
      </c>
      <c r="E357" s="227"/>
      <c r="F357" s="230" t="s">
        <v>751</v>
      </c>
      <c r="G357" s="227"/>
      <c r="H357" s="231">
        <v>29.4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142</v>
      </c>
      <c r="AU357" s="237" t="s">
        <v>136</v>
      </c>
      <c r="AV357" s="13" t="s">
        <v>136</v>
      </c>
      <c r="AW357" s="13" t="s">
        <v>4</v>
      </c>
      <c r="AX357" s="13" t="s">
        <v>81</v>
      </c>
      <c r="AY357" s="237" t="s">
        <v>128</v>
      </c>
    </row>
    <row r="358" spans="1:65" s="2" customFormat="1" ht="24.15" customHeight="1">
      <c r="A358" s="38"/>
      <c r="B358" s="39"/>
      <c r="C358" s="212" t="s">
        <v>752</v>
      </c>
      <c r="D358" s="212" t="s">
        <v>131</v>
      </c>
      <c r="E358" s="213" t="s">
        <v>753</v>
      </c>
      <c r="F358" s="214" t="s">
        <v>754</v>
      </c>
      <c r="G358" s="215" t="s">
        <v>146</v>
      </c>
      <c r="H358" s="216">
        <v>9.12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0.00018</v>
      </c>
      <c r="R358" s="222">
        <f>Q358*H358</f>
        <v>0.0016416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211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211</v>
      </c>
      <c r="BM358" s="224" t="s">
        <v>755</v>
      </c>
    </row>
    <row r="359" spans="1:51" s="13" customFormat="1" ht="12">
      <c r="A359" s="13"/>
      <c r="B359" s="226"/>
      <c r="C359" s="227"/>
      <c r="D359" s="228" t="s">
        <v>142</v>
      </c>
      <c r="E359" s="229" t="s">
        <v>1</v>
      </c>
      <c r="F359" s="230" t="s">
        <v>756</v>
      </c>
      <c r="G359" s="227"/>
      <c r="H359" s="231">
        <v>3.6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142</v>
      </c>
      <c r="AU359" s="237" t="s">
        <v>136</v>
      </c>
      <c r="AV359" s="13" t="s">
        <v>136</v>
      </c>
      <c r="AW359" s="13" t="s">
        <v>32</v>
      </c>
      <c r="AX359" s="13" t="s">
        <v>76</v>
      </c>
      <c r="AY359" s="23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757</v>
      </c>
      <c r="G360" s="227"/>
      <c r="H360" s="231">
        <v>5.52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76</v>
      </c>
      <c r="AY360" s="237" t="s">
        <v>128</v>
      </c>
    </row>
    <row r="361" spans="1:51" s="15" customFormat="1" ht="12">
      <c r="A361" s="15"/>
      <c r="B361" s="248"/>
      <c r="C361" s="249"/>
      <c r="D361" s="228" t="s">
        <v>142</v>
      </c>
      <c r="E361" s="250" t="s">
        <v>1</v>
      </c>
      <c r="F361" s="251" t="s">
        <v>181</v>
      </c>
      <c r="G361" s="249"/>
      <c r="H361" s="252">
        <v>9.12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8" t="s">
        <v>142</v>
      </c>
      <c r="AU361" s="258" t="s">
        <v>136</v>
      </c>
      <c r="AV361" s="15" t="s">
        <v>135</v>
      </c>
      <c r="AW361" s="15" t="s">
        <v>32</v>
      </c>
      <c r="AX361" s="15" t="s">
        <v>81</v>
      </c>
      <c r="AY361" s="258" t="s">
        <v>128</v>
      </c>
    </row>
    <row r="362" spans="1:65" s="2" customFormat="1" ht="16.5" customHeight="1">
      <c r="A362" s="38"/>
      <c r="B362" s="39"/>
      <c r="C362" s="259" t="s">
        <v>758</v>
      </c>
      <c r="D362" s="259" t="s">
        <v>203</v>
      </c>
      <c r="E362" s="260" t="s">
        <v>748</v>
      </c>
      <c r="F362" s="261" t="s">
        <v>749</v>
      </c>
      <c r="G362" s="262" t="s">
        <v>146</v>
      </c>
      <c r="H362" s="263">
        <v>9.576</v>
      </c>
      <c r="I362" s="264"/>
      <c r="J362" s="265">
        <f>ROUND(I362*H362,2)</f>
        <v>0</v>
      </c>
      <c r="K362" s="266"/>
      <c r="L362" s="267"/>
      <c r="M362" s="268" t="s">
        <v>1</v>
      </c>
      <c r="N362" s="269" t="s">
        <v>42</v>
      </c>
      <c r="O362" s="91"/>
      <c r="P362" s="222">
        <f>O362*H362</f>
        <v>0</v>
      </c>
      <c r="Q362" s="222">
        <v>0.00012</v>
      </c>
      <c r="R362" s="222">
        <f>Q362*H362</f>
        <v>0.00114912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281</v>
      </c>
      <c r="AT362" s="224" t="s">
        <v>203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211</v>
      </c>
      <c r="BM362" s="224" t="s">
        <v>759</v>
      </c>
    </row>
    <row r="363" spans="1:51" s="13" customFormat="1" ht="12">
      <c r="A363" s="13"/>
      <c r="B363" s="226"/>
      <c r="C363" s="227"/>
      <c r="D363" s="228" t="s">
        <v>142</v>
      </c>
      <c r="E363" s="227"/>
      <c r="F363" s="230" t="s">
        <v>760</v>
      </c>
      <c r="G363" s="227"/>
      <c r="H363" s="231">
        <v>9.576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4</v>
      </c>
      <c r="AX363" s="13" t="s">
        <v>81</v>
      </c>
      <c r="AY363" s="237" t="s">
        <v>128</v>
      </c>
    </row>
    <row r="364" spans="1:65" s="2" customFormat="1" ht="24.15" customHeight="1">
      <c r="A364" s="38"/>
      <c r="B364" s="39"/>
      <c r="C364" s="212" t="s">
        <v>761</v>
      </c>
      <c r="D364" s="212" t="s">
        <v>131</v>
      </c>
      <c r="E364" s="213" t="s">
        <v>762</v>
      </c>
      <c r="F364" s="214" t="s">
        <v>763</v>
      </c>
      <c r="G364" s="215" t="s">
        <v>348</v>
      </c>
      <c r="H364" s="216">
        <v>0.427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</v>
      </c>
      <c r="R364" s="222">
        <f>Q364*H364</f>
        <v>0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211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211</v>
      </c>
      <c r="BM364" s="224" t="s">
        <v>764</v>
      </c>
    </row>
    <row r="365" spans="1:63" s="12" customFormat="1" ht="22.8" customHeight="1">
      <c r="A365" s="12"/>
      <c r="B365" s="196"/>
      <c r="C365" s="197"/>
      <c r="D365" s="198" t="s">
        <v>75</v>
      </c>
      <c r="E365" s="210" t="s">
        <v>765</v>
      </c>
      <c r="F365" s="210" t="s">
        <v>766</v>
      </c>
      <c r="G365" s="197"/>
      <c r="H365" s="197"/>
      <c r="I365" s="200"/>
      <c r="J365" s="211">
        <f>BK365</f>
        <v>0</v>
      </c>
      <c r="K365" s="197"/>
      <c r="L365" s="202"/>
      <c r="M365" s="203"/>
      <c r="N365" s="204"/>
      <c r="O365" s="204"/>
      <c r="P365" s="205">
        <f>SUM(P366:P374)</f>
        <v>0</v>
      </c>
      <c r="Q365" s="204"/>
      <c r="R365" s="205">
        <f>SUM(R366:R374)</f>
        <v>0.010955</v>
      </c>
      <c r="S365" s="204"/>
      <c r="T365" s="206">
        <f>SUM(T366:T374)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7" t="s">
        <v>136</v>
      </c>
      <c r="AT365" s="208" t="s">
        <v>75</v>
      </c>
      <c r="AU365" s="208" t="s">
        <v>81</v>
      </c>
      <c r="AY365" s="207" t="s">
        <v>128</v>
      </c>
      <c r="BK365" s="209">
        <f>SUM(BK366:BK374)</f>
        <v>0</v>
      </c>
    </row>
    <row r="366" spans="1:65" s="2" customFormat="1" ht="24.15" customHeight="1">
      <c r="A366" s="38"/>
      <c r="B366" s="39"/>
      <c r="C366" s="212" t="s">
        <v>767</v>
      </c>
      <c r="D366" s="212" t="s">
        <v>131</v>
      </c>
      <c r="E366" s="213" t="s">
        <v>768</v>
      </c>
      <c r="F366" s="214" t="s">
        <v>769</v>
      </c>
      <c r="G366" s="215" t="s">
        <v>140</v>
      </c>
      <c r="H366" s="216">
        <v>2.2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</v>
      </c>
      <c r="R366" s="222">
        <f>Q366*H366</f>
        <v>0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211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211</v>
      </c>
      <c r="BM366" s="224" t="s">
        <v>770</v>
      </c>
    </row>
    <row r="367" spans="1:51" s="14" customFormat="1" ht="12">
      <c r="A367" s="14"/>
      <c r="B367" s="238"/>
      <c r="C367" s="239"/>
      <c r="D367" s="228" t="s">
        <v>142</v>
      </c>
      <c r="E367" s="240" t="s">
        <v>1</v>
      </c>
      <c r="F367" s="241" t="s">
        <v>771</v>
      </c>
      <c r="G367" s="239"/>
      <c r="H367" s="240" t="s">
        <v>1</v>
      </c>
      <c r="I367" s="242"/>
      <c r="J367" s="239"/>
      <c r="K367" s="239"/>
      <c r="L367" s="243"/>
      <c r="M367" s="244"/>
      <c r="N367" s="245"/>
      <c r="O367" s="245"/>
      <c r="P367" s="245"/>
      <c r="Q367" s="245"/>
      <c r="R367" s="245"/>
      <c r="S367" s="245"/>
      <c r="T367" s="24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7" t="s">
        <v>142</v>
      </c>
      <c r="AU367" s="247" t="s">
        <v>136</v>
      </c>
      <c r="AV367" s="14" t="s">
        <v>81</v>
      </c>
      <c r="AW367" s="14" t="s">
        <v>32</v>
      </c>
      <c r="AX367" s="14" t="s">
        <v>76</v>
      </c>
      <c r="AY367" s="247" t="s">
        <v>128</v>
      </c>
    </row>
    <row r="368" spans="1:51" s="13" customFormat="1" ht="12">
      <c r="A368" s="13"/>
      <c r="B368" s="226"/>
      <c r="C368" s="227"/>
      <c r="D368" s="228" t="s">
        <v>142</v>
      </c>
      <c r="E368" s="229" t="s">
        <v>1</v>
      </c>
      <c r="F368" s="230" t="s">
        <v>772</v>
      </c>
      <c r="G368" s="227"/>
      <c r="H368" s="231">
        <v>2.2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142</v>
      </c>
      <c r="AU368" s="237" t="s">
        <v>136</v>
      </c>
      <c r="AV368" s="13" t="s">
        <v>136</v>
      </c>
      <c r="AW368" s="13" t="s">
        <v>32</v>
      </c>
      <c r="AX368" s="13" t="s">
        <v>81</v>
      </c>
      <c r="AY368" s="237" t="s">
        <v>128</v>
      </c>
    </row>
    <row r="369" spans="1:65" s="2" customFormat="1" ht="24.15" customHeight="1">
      <c r="A369" s="38"/>
      <c r="B369" s="39"/>
      <c r="C369" s="212" t="s">
        <v>773</v>
      </c>
      <c r="D369" s="212" t="s">
        <v>131</v>
      </c>
      <c r="E369" s="213" t="s">
        <v>774</v>
      </c>
      <c r="F369" s="214" t="s">
        <v>775</v>
      </c>
      <c r="G369" s="215" t="s">
        <v>140</v>
      </c>
      <c r="H369" s="216">
        <v>5.5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0.00017</v>
      </c>
      <c r="R369" s="222">
        <f>Q369*H369</f>
        <v>0.0009350000000000001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211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211</v>
      </c>
      <c r="BM369" s="224" t="s">
        <v>776</v>
      </c>
    </row>
    <row r="370" spans="1:51" s="14" customFormat="1" ht="12">
      <c r="A370" s="14"/>
      <c r="B370" s="238"/>
      <c r="C370" s="239"/>
      <c r="D370" s="228" t="s">
        <v>142</v>
      </c>
      <c r="E370" s="240" t="s">
        <v>1</v>
      </c>
      <c r="F370" s="241" t="s">
        <v>777</v>
      </c>
      <c r="G370" s="239"/>
      <c r="H370" s="240" t="s">
        <v>1</v>
      </c>
      <c r="I370" s="242"/>
      <c r="J370" s="239"/>
      <c r="K370" s="239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142</v>
      </c>
      <c r="AU370" s="247" t="s">
        <v>136</v>
      </c>
      <c r="AV370" s="14" t="s">
        <v>81</v>
      </c>
      <c r="AW370" s="14" t="s">
        <v>32</v>
      </c>
      <c r="AX370" s="14" t="s">
        <v>76</v>
      </c>
      <c r="AY370" s="247" t="s">
        <v>128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778</v>
      </c>
      <c r="G371" s="227"/>
      <c r="H371" s="231">
        <v>5.5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81</v>
      </c>
      <c r="AY371" s="237" t="s">
        <v>128</v>
      </c>
    </row>
    <row r="372" spans="1:65" s="2" customFormat="1" ht="24.15" customHeight="1">
      <c r="A372" s="38"/>
      <c r="B372" s="39"/>
      <c r="C372" s="212" t="s">
        <v>779</v>
      </c>
      <c r="D372" s="212" t="s">
        <v>131</v>
      </c>
      <c r="E372" s="213" t="s">
        <v>780</v>
      </c>
      <c r="F372" s="214" t="s">
        <v>781</v>
      </c>
      <c r="G372" s="215" t="s">
        <v>140</v>
      </c>
      <c r="H372" s="216">
        <v>5.5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0.00012</v>
      </c>
      <c r="R372" s="222">
        <f>Q372*H372</f>
        <v>0.00066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211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211</v>
      </c>
      <c r="BM372" s="224" t="s">
        <v>782</v>
      </c>
    </row>
    <row r="373" spans="1:65" s="2" customFormat="1" ht="24.15" customHeight="1">
      <c r="A373" s="38"/>
      <c r="B373" s="39"/>
      <c r="C373" s="212" t="s">
        <v>783</v>
      </c>
      <c r="D373" s="212" t="s">
        <v>131</v>
      </c>
      <c r="E373" s="213" t="s">
        <v>784</v>
      </c>
      <c r="F373" s="214" t="s">
        <v>785</v>
      </c>
      <c r="G373" s="215" t="s">
        <v>140</v>
      </c>
      <c r="H373" s="216">
        <v>5.5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0.00012</v>
      </c>
      <c r="R373" s="222">
        <f>Q373*H373</f>
        <v>0.00066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211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211</v>
      </c>
      <c r="BM373" s="224" t="s">
        <v>786</v>
      </c>
    </row>
    <row r="374" spans="1:65" s="2" customFormat="1" ht="16.5" customHeight="1">
      <c r="A374" s="38"/>
      <c r="B374" s="39"/>
      <c r="C374" s="212" t="s">
        <v>787</v>
      </c>
      <c r="D374" s="212" t="s">
        <v>131</v>
      </c>
      <c r="E374" s="213" t="s">
        <v>788</v>
      </c>
      <c r="F374" s="214" t="s">
        <v>789</v>
      </c>
      <c r="G374" s="215" t="s">
        <v>140</v>
      </c>
      <c r="H374" s="216">
        <v>15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0.00058</v>
      </c>
      <c r="R374" s="222">
        <f>Q374*H374</f>
        <v>0.0087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211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211</v>
      </c>
      <c r="BM374" s="224" t="s">
        <v>790</v>
      </c>
    </row>
    <row r="375" spans="1:63" s="12" customFormat="1" ht="22.8" customHeight="1">
      <c r="A375" s="12"/>
      <c r="B375" s="196"/>
      <c r="C375" s="197"/>
      <c r="D375" s="198" t="s">
        <v>75</v>
      </c>
      <c r="E375" s="210" t="s">
        <v>791</v>
      </c>
      <c r="F375" s="210" t="s">
        <v>792</v>
      </c>
      <c r="G375" s="197"/>
      <c r="H375" s="197"/>
      <c r="I375" s="200"/>
      <c r="J375" s="211">
        <f>BK375</f>
        <v>0</v>
      </c>
      <c r="K375" s="197"/>
      <c r="L375" s="202"/>
      <c r="M375" s="203"/>
      <c r="N375" s="204"/>
      <c r="O375" s="204"/>
      <c r="P375" s="205">
        <f>SUM(P376:P394)</f>
        <v>0</v>
      </c>
      <c r="Q375" s="204"/>
      <c r="R375" s="205">
        <f>SUM(R376:R394)</f>
        <v>0.199389909</v>
      </c>
      <c r="S375" s="204"/>
      <c r="T375" s="206">
        <f>SUM(T376:T394)</f>
        <v>0.04350695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7" t="s">
        <v>136</v>
      </c>
      <c r="AT375" s="208" t="s">
        <v>75</v>
      </c>
      <c r="AU375" s="208" t="s">
        <v>81</v>
      </c>
      <c r="AY375" s="207" t="s">
        <v>128</v>
      </c>
      <c r="BK375" s="209">
        <f>SUM(BK376:BK394)</f>
        <v>0</v>
      </c>
    </row>
    <row r="376" spans="1:65" s="2" customFormat="1" ht="24.15" customHeight="1">
      <c r="A376" s="38"/>
      <c r="B376" s="39"/>
      <c r="C376" s="212" t="s">
        <v>793</v>
      </c>
      <c r="D376" s="212" t="s">
        <v>131</v>
      </c>
      <c r="E376" s="213" t="s">
        <v>794</v>
      </c>
      <c r="F376" s="214" t="s">
        <v>795</v>
      </c>
      <c r="G376" s="215" t="s">
        <v>140</v>
      </c>
      <c r="H376" s="216">
        <v>159.565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211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211</v>
      </c>
      <c r="BM376" s="224" t="s">
        <v>796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797</v>
      </c>
      <c r="G377" s="227"/>
      <c r="H377" s="231">
        <v>42.8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186</v>
      </c>
      <c r="G378" s="227"/>
      <c r="H378" s="231">
        <v>116.765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5" customFormat="1" ht="12">
      <c r="A379" s="15"/>
      <c r="B379" s="248"/>
      <c r="C379" s="249"/>
      <c r="D379" s="228" t="s">
        <v>142</v>
      </c>
      <c r="E379" s="250" t="s">
        <v>1</v>
      </c>
      <c r="F379" s="251" t="s">
        <v>181</v>
      </c>
      <c r="G379" s="249"/>
      <c r="H379" s="252">
        <v>159.565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8" t="s">
        <v>142</v>
      </c>
      <c r="AU379" s="258" t="s">
        <v>136</v>
      </c>
      <c r="AV379" s="15" t="s">
        <v>135</v>
      </c>
      <c r="AW379" s="15" t="s">
        <v>32</v>
      </c>
      <c r="AX379" s="15" t="s">
        <v>81</v>
      </c>
      <c r="AY379" s="258" t="s">
        <v>128</v>
      </c>
    </row>
    <row r="380" spans="1:65" s="2" customFormat="1" ht="16.5" customHeight="1">
      <c r="A380" s="38"/>
      <c r="B380" s="39"/>
      <c r="C380" s="212" t="s">
        <v>798</v>
      </c>
      <c r="D380" s="212" t="s">
        <v>131</v>
      </c>
      <c r="E380" s="213" t="s">
        <v>799</v>
      </c>
      <c r="F380" s="214" t="s">
        <v>800</v>
      </c>
      <c r="G380" s="215" t="s">
        <v>140</v>
      </c>
      <c r="H380" s="216">
        <v>140.345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0.001</v>
      </c>
      <c r="R380" s="222">
        <f>Q380*H380</f>
        <v>0.140345</v>
      </c>
      <c r="S380" s="222">
        <v>0.00031</v>
      </c>
      <c r="T380" s="223">
        <f>S380*H380</f>
        <v>0.04350695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211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211</v>
      </c>
      <c r="BM380" s="224" t="s">
        <v>801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164</v>
      </c>
      <c r="G381" s="227"/>
      <c r="H381" s="231">
        <v>39.2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191</v>
      </c>
      <c r="G382" s="227"/>
      <c r="H382" s="231">
        <v>20.121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76</v>
      </c>
      <c r="AY382" s="237" t="s">
        <v>128</v>
      </c>
    </row>
    <row r="383" spans="1:51" s="13" customFormat="1" ht="12">
      <c r="A383" s="13"/>
      <c r="B383" s="226"/>
      <c r="C383" s="227"/>
      <c r="D383" s="228" t="s">
        <v>142</v>
      </c>
      <c r="E383" s="229" t="s">
        <v>1</v>
      </c>
      <c r="F383" s="230" t="s">
        <v>192</v>
      </c>
      <c r="G383" s="227"/>
      <c r="H383" s="231">
        <v>30.332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32</v>
      </c>
      <c r="AX383" s="13" t="s">
        <v>76</v>
      </c>
      <c r="AY383" s="237" t="s">
        <v>128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193</v>
      </c>
      <c r="G384" s="227"/>
      <c r="H384" s="231">
        <v>48.922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76</v>
      </c>
      <c r="AY384" s="237" t="s">
        <v>128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194</v>
      </c>
      <c r="G385" s="227"/>
      <c r="H385" s="231">
        <v>1.77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76</v>
      </c>
      <c r="AY385" s="237" t="s">
        <v>128</v>
      </c>
    </row>
    <row r="386" spans="1:51" s="15" customFormat="1" ht="12">
      <c r="A386" s="15"/>
      <c r="B386" s="248"/>
      <c r="C386" s="249"/>
      <c r="D386" s="228" t="s">
        <v>142</v>
      </c>
      <c r="E386" s="250" t="s">
        <v>1</v>
      </c>
      <c r="F386" s="251" t="s">
        <v>181</v>
      </c>
      <c r="G386" s="249"/>
      <c r="H386" s="252">
        <v>140.345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8" t="s">
        <v>142</v>
      </c>
      <c r="AU386" s="258" t="s">
        <v>136</v>
      </c>
      <c r="AV386" s="15" t="s">
        <v>135</v>
      </c>
      <c r="AW386" s="15" t="s">
        <v>32</v>
      </c>
      <c r="AX386" s="15" t="s">
        <v>81</v>
      </c>
      <c r="AY386" s="258" t="s">
        <v>128</v>
      </c>
    </row>
    <row r="387" spans="1:65" s="2" customFormat="1" ht="24.15" customHeight="1">
      <c r="A387" s="38"/>
      <c r="B387" s="39"/>
      <c r="C387" s="212" t="s">
        <v>802</v>
      </c>
      <c r="D387" s="212" t="s">
        <v>131</v>
      </c>
      <c r="E387" s="213" t="s">
        <v>803</v>
      </c>
      <c r="F387" s="214" t="s">
        <v>804</v>
      </c>
      <c r="G387" s="215" t="s">
        <v>140</v>
      </c>
      <c r="H387" s="216">
        <v>5.58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211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211</v>
      </c>
      <c r="BM387" s="224" t="s">
        <v>805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806</v>
      </c>
      <c r="G388" s="227"/>
      <c r="H388" s="231">
        <v>5.58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16.5" customHeight="1">
      <c r="A389" s="38"/>
      <c r="B389" s="39"/>
      <c r="C389" s="259" t="s">
        <v>807</v>
      </c>
      <c r="D389" s="259" t="s">
        <v>203</v>
      </c>
      <c r="E389" s="260" t="s">
        <v>808</v>
      </c>
      <c r="F389" s="261" t="s">
        <v>809</v>
      </c>
      <c r="G389" s="262" t="s">
        <v>140</v>
      </c>
      <c r="H389" s="263">
        <v>5.859</v>
      </c>
      <c r="I389" s="264"/>
      <c r="J389" s="265">
        <f>ROUND(I389*H389,2)</f>
        <v>0</v>
      </c>
      <c r="K389" s="266"/>
      <c r="L389" s="267"/>
      <c r="M389" s="268" t="s">
        <v>1</v>
      </c>
      <c r="N389" s="269" t="s">
        <v>42</v>
      </c>
      <c r="O389" s="91"/>
      <c r="P389" s="222">
        <f>O389*H389</f>
        <v>0</v>
      </c>
      <c r="Q389" s="222">
        <v>1E-06</v>
      </c>
      <c r="R389" s="222">
        <f>Q389*H389</f>
        <v>5.858999999999999E-06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281</v>
      </c>
      <c r="AT389" s="224" t="s">
        <v>203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211</v>
      </c>
      <c r="BM389" s="224" t="s">
        <v>810</v>
      </c>
    </row>
    <row r="390" spans="1:51" s="13" customFormat="1" ht="12">
      <c r="A390" s="13"/>
      <c r="B390" s="226"/>
      <c r="C390" s="227"/>
      <c r="D390" s="228" t="s">
        <v>142</v>
      </c>
      <c r="E390" s="227"/>
      <c r="F390" s="230" t="s">
        <v>811</v>
      </c>
      <c r="G390" s="227"/>
      <c r="H390" s="231">
        <v>5.859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4</v>
      </c>
      <c r="AX390" s="13" t="s">
        <v>81</v>
      </c>
      <c r="AY390" s="237" t="s">
        <v>128</v>
      </c>
    </row>
    <row r="391" spans="1:65" s="2" customFormat="1" ht="24.15" customHeight="1">
      <c r="A391" s="38"/>
      <c r="B391" s="39"/>
      <c r="C391" s="212" t="s">
        <v>812</v>
      </c>
      <c r="D391" s="212" t="s">
        <v>131</v>
      </c>
      <c r="E391" s="213" t="s">
        <v>813</v>
      </c>
      <c r="F391" s="214" t="s">
        <v>814</v>
      </c>
      <c r="G391" s="215" t="s">
        <v>140</v>
      </c>
      <c r="H391" s="216">
        <v>159.565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0.0002</v>
      </c>
      <c r="R391" s="222">
        <f>Q391*H391</f>
        <v>0.031913000000000004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211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211</v>
      </c>
      <c r="BM391" s="224" t="s">
        <v>815</v>
      </c>
    </row>
    <row r="392" spans="1:51" s="13" customFormat="1" ht="12">
      <c r="A392" s="13"/>
      <c r="B392" s="226"/>
      <c r="C392" s="227"/>
      <c r="D392" s="228" t="s">
        <v>142</v>
      </c>
      <c r="E392" s="229" t="s">
        <v>1</v>
      </c>
      <c r="F392" s="230" t="s">
        <v>816</v>
      </c>
      <c r="G392" s="227"/>
      <c r="H392" s="231">
        <v>159.565</v>
      </c>
      <c r="I392" s="232"/>
      <c r="J392" s="227"/>
      <c r="K392" s="227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142</v>
      </c>
      <c r="AU392" s="237" t="s">
        <v>136</v>
      </c>
      <c r="AV392" s="13" t="s">
        <v>136</v>
      </c>
      <c r="AW392" s="13" t="s">
        <v>32</v>
      </c>
      <c r="AX392" s="13" t="s">
        <v>81</v>
      </c>
      <c r="AY392" s="237" t="s">
        <v>128</v>
      </c>
    </row>
    <row r="393" spans="1:65" s="2" customFormat="1" ht="33" customHeight="1">
      <c r="A393" s="38"/>
      <c r="B393" s="39"/>
      <c r="C393" s="212" t="s">
        <v>817</v>
      </c>
      <c r="D393" s="212" t="s">
        <v>131</v>
      </c>
      <c r="E393" s="213" t="s">
        <v>818</v>
      </c>
      <c r="F393" s="214" t="s">
        <v>819</v>
      </c>
      <c r="G393" s="215" t="s">
        <v>140</v>
      </c>
      <c r="H393" s="216">
        <v>159.565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0.00017</v>
      </c>
      <c r="R393" s="222">
        <f>Q393*H393</f>
        <v>0.027126050000000002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211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211</v>
      </c>
      <c r="BM393" s="224" t="s">
        <v>820</v>
      </c>
    </row>
    <row r="394" spans="1:51" s="13" customFormat="1" ht="12">
      <c r="A394" s="13"/>
      <c r="B394" s="226"/>
      <c r="C394" s="227"/>
      <c r="D394" s="228" t="s">
        <v>142</v>
      </c>
      <c r="E394" s="229" t="s">
        <v>1</v>
      </c>
      <c r="F394" s="230" t="s">
        <v>816</v>
      </c>
      <c r="G394" s="227"/>
      <c r="H394" s="231">
        <v>159.565</v>
      </c>
      <c r="I394" s="232"/>
      <c r="J394" s="227"/>
      <c r="K394" s="227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142</v>
      </c>
      <c r="AU394" s="237" t="s">
        <v>136</v>
      </c>
      <c r="AV394" s="13" t="s">
        <v>136</v>
      </c>
      <c r="AW394" s="13" t="s">
        <v>32</v>
      </c>
      <c r="AX394" s="13" t="s">
        <v>81</v>
      </c>
      <c r="AY394" s="237" t="s">
        <v>128</v>
      </c>
    </row>
    <row r="395" spans="1:63" s="12" customFormat="1" ht="22.8" customHeight="1">
      <c r="A395" s="12"/>
      <c r="B395" s="196"/>
      <c r="C395" s="197"/>
      <c r="D395" s="198" t="s">
        <v>75</v>
      </c>
      <c r="E395" s="210" t="s">
        <v>821</v>
      </c>
      <c r="F395" s="210" t="s">
        <v>822</v>
      </c>
      <c r="G395" s="197"/>
      <c r="H395" s="197"/>
      <c r="I395" s="200"/>
      <c r="J395" s="211">
        <f>BK395</f>
        <v>0</v>
      </c>
      <c r="K395" s="197"/>
      <c r="L395" s="202"/>
      <c r="M395" s="203"/>
      <c r="N395" s="204"/>
      <c r="O395" s="204"/>
      <c r="P395" s="205">
        <f>SUM(P396:P399)</f>
        <v>0</v>
      </c>
      <c r="Q395" s="204"/>
      <c r="R395" s="205">
        <f>SUM(R396:R399)</f>
        <v>0.007254</v>
      </c>
      <c r="S395" s="204"/>
      <c r="T395" s="206">
        <f>SUM(T396:T399)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7" t="s">
        <v>136</v>
      </c>
      <c r="AT395" s="208" t="s">
        <v>75</v>
      </c>
      <c r="AU395" s="208" t="s">
        <v>81</v>
      </c>
      <c r="AY395" s="207" t="s">
        <v>128</v>
      </c>
      <c r="BK395" s="209">
        <f>SUM(BK396:BK399)</f>
        <v>0</v>
      </c>
    </row>
    <row r="396" spans="1:65" s="2" customFormat="1" ht="24.15" customHeight="1">
      <c r="A396" s="38"/>
      <c r="B396" s="39"/>
      <c r="C396" s="212" t="s">
        <v>823</v>
      </c>
      <c r="D396" s="212" t="s">
        <v>131</v>
      </c>
      <c r="E396" s="213" t="s">
        <v>824</v>
      </c>
      <c r="F396" s="214" t="s">
        <v>825</v>
      </c>
      <c r="G396" s="215" t="s">
        <v>140</v>
      </c>
      <c r="H396" s="216">
        <v>5.58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211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211</v>
      </c>
      <c r="BM396" s="224" t="s">
        <v>826</v>
      </c>
    </row>
    <row r="397" spans="1:51" s="13" customFormat="1" ht="12">
      <c r="A397" s="13"/>
      <c r="B397" s="226"/>
      <c r="C397" s="227"/>
      <c r="D397" s="228" t="s">
        <v>142</v>
      </c>
      <c r="E397" s="229" t="s">
        <v>1</v>
      </c>
      <c r="F397" s="230" t="s">
        <v>806</v>
      </c>
      <c r="G397" s="227"/>
      <c r="H397" s="231">
        <v>5.58</v>
      </c>
      <c r="I397" s="232"/>
      <c r="J397" s="227"/>
      <c r="K397" s="227"/>
      <c r="L397" s="233"/>
      <c r="M397" s="234"/>
      <c r="N397" s="235"/>
      <c r="O397" s="235"/>
      <c r="P397" s="235"/>
      <c r="Q397" s="235"/>
      <c r="R397" s="235"/>
      <c r="S397" s="235"/>
      <c r="T397" s="23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7" t="s">
        <v>142</v>
      </c>
      <c r="AU397" s="237" t="s">
        <v>136</v>
      </c>
      <c r="AV397" s="13" t="s">
        <v>136</v>
      </c>
      <c r="AW397" s="13" t="s">
        <v>32</v>
      </c>
      <c r="AX397" s="13" t="s">
        <v>81</v>
      </c>
      <c r="AY397" s="237" t="s">
        <v>128</v>
      </c>
    </row>
    <row r="398" spans="1:65" s="2" customFormat="1" ht="16.5" customHeight="1">
      <c r="A398" s="38"/>
      <c r="B398" s="39"/>
      <c r="C398" s="259" t="s">
        <v>827</v>
      </c>
      <c r="D398" s="259" t="s">
        <v>203</v>
      </c>
      <c r="E398" s="260" t="s">
        <v>828</v>
      </c>
      <c r="F398" s="261" t="s">
        <v>829</v>
      </c>
      <c r="G398" s="262" t="s">
        <v>140</v>
      </c>
      <c r="H398" s="263">
        <v>5.58</v>
      </c>
      <c r="I398" s="264"/>
      <c r="J398" s="265">
        <f>ROUND(I398*H398,2)</f>
        <v>0</v>
      </c>
      <c r="K398" s="266"/>
      <c r="L398" s="267"/>
      <c r="M398" s="268" t="s">
        <v>1</v>
      </c>
      <c r="N398" s="269" t="s">
        <v>42</v>
      </c>
      <c r="O398" s="91"/>
      <c r="P398" s="222">
        <f>O398*H398</f>
        <v>0</v>
      </c>
      <c r="Q398" s="222">
        <v>0.0013</v>
      </c>
      <c r="R398" s="222">
        <f>Q398*H398</f>
        <v>0.007254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281</v>
      </c>
      <c r="AT398" s="224" t="s">
        <v>203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211</v>
      </c>
      <c r="BM398" s="224" t="s">
        <v>830</v>
      </c>
    </row>
    <row r="399" spans="1:65" s="2" customFormat="1" ht="16.5" customHeight="1">
      <c r="A399" s="38"/>
      <c r="B399" s="39"/>
      <c r="C399" s="212" t="s">
        <v>831</v>
      </c>
      <c r="D399" s="212" t="s">
        <v>131</v>
      </c>
      <c r="E399" s="213" t="s">
        <v>832</v>
      </c>
      <c r="F399" s="214" t="s">
        <v>833</v>
      </c>
      <c r="G399" s="215" t="s">
        <v>140</v>
      </c>
      <c r="H399" s="216">
        <v>5.58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211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211</v>
      </c>
      <c r="BM399" s="224" t="s">
        <v>834</v>
      </c>
    </row>
    <row r="400" spans="1:63" s="12" customFormat="1" ht="25.9" customHeight="1">
      <c r="A400" s="12"/>
      <c r="B400" s="196"/>
      <c r="C400" s="197"/>
      <c r="D400" s="198" t="s">
        <v>75</v>
      </c>
      <c r="E400" s="199" t="s">
        <v>203</v>
      </c>
      <c r="F400" s="199" t="s">
        <v>835</v>
      </c>
      <c r="G400" s="197"/>
      <c r="H400" s="197"/>
      <c r="I400" s="200"/>
      <c r="J400" s="201">
        <f>BK400</f>
        <v>0</v>
      </c>
      <c r="K400" s="197"/>
      <c r="L400" s="202"/>
      <c r="M400" s="203"/>
      <c r="N400" s="204"/>
      <c r="O400" s="204"/>
      <c r="P400" s="205">
        <f>P401+P441</f>
        <v>0</v>
      </c>
      <c r="Q400" s="204"/>
      <c r="R400" s="205">
        <f>R401+R441</f>
        <v>0</v>
      </c>
      <c r="S400" s="204"/>
      <c r="T400" s="206">
        <f>T401+T441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7" t="s">
        <v>129</v>
      </c>
      <c r="AT400" s="208" t="s">
        <v>75</v>
      </c>
      <c r="AU400" s="208" t="s">
        <v>76</v>
      </c>
      <c r="AY400" s="207" t="s">
        <v>128</v>
      </c>
      <c r="BK400" s="209">
        <f>BK401+BK441</f>
        <v>0</v>
      </c>
    </row>
    <row r="401" spans="1:63" s="12" customFormat="1" ht="22.8" customHeight="1">
      <c r="A401" s="12"/>
      <c r="B401" s="196"/>
      <c r="C401" s="197"/>
      <c r="D401" s="198" t="s">
        <v>75</v>
      </c>
      <c r="E401" s="210" t="s">
        <v>836</v>
      </c>
      <c r="F401" s="210" t="s">
        <v>837</v>
      </c>
      <c r="G401" s="197"/>
      <c r="H401" s="197"/>
      <c r="I401" s="200"/>
      <c r="J401" s="211">
        <f>BK401</f>
        <v>0</v>
      </c>
      <c r="K401" s="197"/>
      <c r="L401" s="202"/>
      <c r="M401" s="203"/>
      <c r="N401" s="204"/>
      <c r="O401" s="204"/>
      <c r="P401" s="205">
        <f>SUM(P402:P440)</f>
        <v>0</v>
      </c>
      <c r="Q401" s="204"/>
      <c r="R401" s="205">
        <f>SUM(R402:R440)</f>
        <v>0</v>
      </c>
      <c r="S401" s="204"/>
      <c r="T401" s="206">
        <f>SUM(T402:T440)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7" t="s">
        <v>129</v>
      </c>
      <c r="AT401" s="208" t="s">
        <v>75</v>
      </c>
      <c r="AU401" s="208" t="s">
        <v>81</v>
      </c>
      <c r="AY401" s="207" t="s">
        <v>128</v>
      </c>
      <c r="BK401" s="209">
        <f>SUM(BK402:BK440)</f>
        <v>0</v>
      </c>
    </row>
    <row r="402" spans="1:65" s="2" customFormat="1" ht="16.5" customHeight="1">
      <c r="A402" s="38"/>
      <c r="B402" s="39"/>
      <c r="C402" s="212" t="s">
        <v>838</v>
      </c>
      <c r="D402" s="212" t="s">
        <v>131</v>
      </c>
      <c r="E402" s="213" t="s">
        <v>839</v>
      </c>
      <c r="F402" s="214" t="s">
        <v>840</v>
      </c>
      <c r="G402" s="215" t="s">
        <v>321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434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434</v>
      </c>
      <c r="BM402" s="224" t="s">
        <v>841</v>
      </c>
    </row>
    <row r="403" spans="1:65" s="2" customFormat="1" ht="16.5" customHeight="1">
      <c r="A403" s="38"/>
      <c r="B403" s="39"/>
      <c r="C403" s="212" t="s">
        <v>842</v>
      </c>
      <c r="D403" s="212" t="s">
        <v>131</v>
      </c>
      <c r="E403" s="213" t="s">
        <v>843</v>
      </c>
      <c r="F403" s="214" t="s">
        <v>844</v>
      </c>
      <c r="G403" s="215" t="s">
        <v>321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434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434</v>
      </c>
      <c r="BM403" s="224" t="s">
        <v>845</v>
      </c>
    </row>
    <row r="404" spans="1:65" s="2" customFormat="1" ht="24.15" customHeight="1">
      <c r="A404" s="38"/>
      <c r="B404" s="39"/>
      <c r="C404" s="212" t="s">
        <v>846</v>
      </c>
      <c r="D404" s="212" t="s">
        <v>131</v>
      </c>
      <c r="E404" s="213" t="s">
        <v>847</v>
      </c>
      <c r="F404" s="214" t="s">
        <v>848</v>
      </c>
      <c r="G404" s="215" t="s">
        <v>321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434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434</v>
      </c>
      <c r="BM404" s="224" t="s">
        <v>849</v>
      </c>
    </row>
    <row r="405" spans="1:65" s="2" customFormat="1" ht="16.5" customHeight="1">
      <c r="A405" s="38"/>
      <c r="B405" s="39"/>
      <c r="C405" s="212" t="s">
        <v>850</v>
      </c>
      <c r="D405" s="212" t="s">
        <v>131</v>
      </c>
      <c r="E405" s="213" t="s">
        <v>851</v>
      </c>
      <c r="F405" s="214" t="s">
        <v>852</v>
      </c>
      <c r="G405" s="215" t="s">
        <v>321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434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434</v>
      </c>
      <c r="BM405" s="224" t="s">
        <v>853</v>
      </c>
    </row>
    <row r="406" spans="1:65" s="2" customFormat="1" ht="16.5" customHeight="1">
      <c r="A406" s="38"/>
      <c r="B406" s="39"/>
      <c r="C406" s="212" t="s">
        <v>854</v>
      </c>
      <c r="D406" s="212" t="s">
        <v>131</v>
      </c>
      <c r="E406" s="213" t="s">
        <v>855</v>
      </c>
      <c r="F406" s="214" t="s">
        <v>856</v>
      </c>
      <c r="G406" s="215" t="s">
        <v>321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434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434</v>
      </c>
      <c r="BM406" s="224" t="s">
        <v>857</v>
      </c>
    </row>
    <row r="407" spans="1:65" s="2" customFormat="1" ht="24.15" customHeight="1">
      <c r="A407" s="38"/>
      <c r="B407" s="39"/>
      <c r="C407" s="212" t="s">
        <v>858</v>
      </c>
      <c r="D407" s="212" t="s">
        <v>131</v>
      </c>
      <c r="E407" s="213" t="s">
        <v>859</v>
      </c>
      <c r="F407" s="214" t="s">
        <v>860</v>
      </c>
      <c r="G407" s="215" t="s">
        <v>146</v>
      </c>
      <c r="H407" s="216">
        <v>55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434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434</v>
      </c>
      <c r="BM407" s="224" t="s">
        <v>861</v>
      </c>
    </row>
    <row r="408" spans="1:65" s="2" customFormat="1" ht="24.15" customHeight="1">
      <c r="A408" s="38"/>
      <c r="B408" s="39"/>
      <c r="C408" s="212" t="s">
        <v>862</v>
      </c>
      <c r="D408" s="212" t="s">
        <v>131</v>
      </c>
      <c r="E408" s="213" t="s">
        <v>863</v>
      </c>
      <c r="F408" s="214" t="s">
        <v>864</v>
      </c>
      <c r="G408" s="215" t="s">
        <v>146</v>
      </c>
      <c r="H408" s="216">
        <v>105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434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434</v>
      </c>
      <c r="BM408" s="224" t="s">
        <v>865</v>
      </c>
    </row>
    <row r="409" spans="1:65" s="2" customFormat="1" ht="16.5" customHeight="1">
      <c r="A409" s="38"/>
      <c r="B409" s="39"/>
      <c r="C409" s="212" t="s">
        <v>866</v>
      </c>
      <c r="D409" s="212" t="s">
        <v>131</v>
      </c>
      <c r="E409" s="213" t="s">
        <v>867</v>
      </c>
      <c r="F409" s="214" t="s">
        <v>868</v>
      </c>
      <c r="G409" s="215" t="s">
        <v>146</v>
      </c>
      <c r="H409" s="216">
        <v>15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434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434</v>
      </c>
      <c r="BM409" s="224" t="s">
        <v>869</v>
      </c>
    </row>
    <row r="410" spans="1:65" s="2" customFormat="1" ht="16.5" customHeight="1">
      <c r="A410" s="38"/>
      <c r="B410" s="39"/>
      <c r="C410" s="212" t="s">
        <v>870</v>
      </c>
      <c r="D410" s="212" t="s">
        <v>131</v>
      </c>
      <c r="E410" s="213" t="s">
        <v>871</v>
      </c>
      <c r="F410" s="214" t="s">
        <v>872</v>
      </c>
      <c r="G410" s="215" t="s">
        <v>146</v>
      </c>
      <c r="H410" s="216">
        <v>25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434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434</v>
      </c>
      <c r="BM410" s="224" t="s">
        <v>873</v>
      </c>
    </row>
    <row r="411" spans="1:65" s="2" customFormat="1" ht="16.5" customHeight="1">
      <c r="A411" s="38"/>
      <c r="B411" s="39"/>
      <c r="C411" s="212" t="s">
        <v>874</v>
      </c>
      <c r="D411" s="212" t="s">
        <v>131</v>
      </c>
      <c r="E411" s="213" t="s">
        <v>875</v>
      </c>
      <c r="F411" s="214" t="s">
        <v>876</v>
      </c>
      <c r="G411" s="215" t="s">
        <v>146</v>
      </c>
      <c r="H411" s="216">
        <v>6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434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434</v>
      </c>
      <c r="BM411" s="224" t="s">
        <v>877</v>
      </c>
    </row>
    <row r="412" spans="1:65" s="2" customFormat="1" ht="16.5" customHeight="1">
      <c r="A412" s="38"/>
      <c r="B412" s="39"/>
      <c r="C412" s="212" t="s">
        <v>878</v>
      </c>
      <c r="D412" s="212" t="s">
        <v>131</v>
      </c>
      <c r="E412" s="213" t="s">
        <v>879</v>
      </c>
      <c r="F412" s="214" t="s">
        <v>880</v>
      </c>
      <c r="G412" s="215" t="s">
        <v>146</v>
      </c>
      <c r="H412" s="216">
        <v>10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434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434</v>
      </c>
      <c r="BM412" s="224" t="s">
        <v>881</v>
      </c>
    </row>
    <row r="413" spans="1:65" s="2" customFormat="1" ht="16.5" customHeight="1">
      <c r="A413" s="38"/>
      <c r="B413" s="39"/>
      <c r="C413" s="212" t="s">
        <v>882</v>
      </c>
      <c r="D413" s="212" t="s">
        <v>131</v>
      </c>
      <c r="E413" s="213" t="s">
        <v>883</v>
      </c>
      <c r="F413" s="214" t="s">
        <v>884</v>
      </c>
      <c r="G413" s="215" t="s">
        <v>146</v>
      </c>
      <c r="H413" s="216">
        <v>10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434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434</v>
      </c>
      <c r="BM413" s="224" t="s">
        <v>885</v>
      </c>
    </row>
    <row r="414" spans="1:65" s="2" customFormat="1" ht="16.5" customHeight="1">
      <c r="A414" s="38"/>
      <c r="B414" s="39"/>
      <c r="C414" s="212" t="s">
        <v>886</v>
      </c>
      <c r="D414" s="212" t="s">
        <v>131</v>
      </c>
      <c r="E414" s="213" t="s">
        <v>887</v>
      </c>
      <c r="F414" s="214" t="s">
        <v>888</v>
      </c>
      <c r="G414" s="215" t="s">
        <v>146</v>
      </c>
      <c r="H414" s="216">
        <v>30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434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434</v>
      </c>
      <c r="BM414" s="224" t="s">
        <v>889</v>
      </c>
    </row>
    <row r="415" spans="1:65" s="2" customFormat="1" ht="16.5" customHeight="1">
      <c r="A415" s="38"/>
      <c r="B415" s="39"/>
      <c r="C415" s="212" t="s">
        <v>890</v>
      </c>
      <c r="D415" s="212" t="s">
        <v>131</v>
      </c>
      <c r="E415" s="213" t="s">
        <v>891</v>
      </c>
      <c r="F415" s="214" t="s">
        <v>892</v>
      </c>
      <c r="G415" s="215" t="s">
        <v>146</v>
      </c>
      <c r="H415" s="216">
        <v>20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434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434</v>
      </c>
      <c r="BM415" s="224" t="s">
        <v>893</v>
      </c>
    </row>
    <row r="416" spans="1:65" s="2" customFormat="1" ht="16.5" customHeight="1">
      <c r="A416" s="38"/>
      <c r="B416" s="39"/>
      <c r="C416" s="212" t="s">
        <v>894</v>
      </c>
      <c r="D416" s="212" t="s">
        <v>131</v>
      </c>
      <c r="E416" s="213" t="s">
        <v>895</v>
      </c>
      <c r="F416" s="214" t="s">
        <v>896</v>
      </c>
      <c r="G416" s="215" t="s">
        <v>321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434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434</v>
      </c>
      <c r="BM416" s="224" t="s">
        <v>897</v>
      </c>
    </row>
    <row r="417" spans="1:65" s="2" customFormat="1" ht="16.5" customHeight="1">
      <c r="A417" s="38"/>
      <c r="B417" s="39"/>
      <c r="C417" s="212" t="s">
        <v>898</v>
      </c>
      <c r="D417" s="212" t="s">
        <v>131</v>
      </c>
      <c r="E417" s="213" t="s">
        <v>899</v>
      </c>
      <c r="F417" s="214" t="s">
        <v>900</v>
      </c>
      <c r="G417" s="215" t="s">
        <v>321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434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434</v>
      </c>
      <c r="BM417" s="224" t="s">
        <v>901</v>
      </c>
    </row>
    <row r="418" spans="1:65" s="2" customFormat="1" ht="16.5" customHeight="1">
      <c r="A418" s="38"/>
      <c r="B418" s="39"/>
      <c r="C418" s="212" t="s">
        <v>902</v>
      </c>
      <c r="D418" s="212" t="s">
        <v>131</v>
      </c>
      <c r="E418" s="213" t="s">
        <v>903</v>
      </c>
      <c r="F418" s="214" t="s">
        <v>904</v>
      </c>
      <c r="G418" s="215" t="s">
        <v>321</v>
      </c>
      <c r="H418" s="216">
        <v>2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434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434</v>
      </c>
      <c r="BM418" s="224" t="s">
        <v>905</v>
      </c>
    </row>
    <row r="419" spans="1:65" s="2" customFormat="1" ht="16.5" customHeight="1">
      <c r="A419" s="38"/>
      <c r="B419" s="39"/>
      <c r="C419" s="212" t="s">
        <v>906</v>
      </c>
      <c r="D419" s="212" t="s">
        <v>131</v>
      </c>
      <c r="E419" s="213" t="s">
        <v>907</v>
      </c>
      <c r="F419" s="214" t="s">
        <v>908</v>
      </c>
      <c r="G419" s="215" t="s">
        <v>321</v>
      </c>
      <c r="H419" s="216">
        <v>9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434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434</v>
      </c>
      <c r="BM419" s="224" t="s">
        <v>909</v>
      </c>
    </row>
    <row r="420" spans="1:65" s="2" customFormat="1" ht="16.5" customHeight="1">
      <c r="A420" s="38"/>
      <c r="B420" s="39"/>
      <c r="C420" s="212" t="s">
        <v>910</v>
      </c>
      <c r="D420" s="212" t="s">
        <v>131</v>
      </c>
      <c r="E420" s="213" t="s">
        <v>911</v>
      </c>
      <c r="F420" s="214" t="s">
        <v>912</v>
      </c>
      <c r="G420" s="215" t="s">
        <v>321</v>
      </c>
      <c r="H420" s="216">
        <v>4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434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434</v>
      </c>
      <c r="BM420" s="224" t="s">
        <v>913</v>
      </c>
    </row>
    <row r="421" spans="1:65" s="2" customFormat="1" ht="16.5" customHeight="1">
      <c r="A421" s="38"/>
      <c r="B421" s="39"/>
      <c r="C421" s="212" t="s">
        <v>914</v>
      </c>
      <c r="D421" s="212" t="s">
        <v>131</v>
      </c>
      <c r="E421" s="213" t="s">
        <v>915</v>
      </c>
      <c r="F421" s="214" t="s">
        <v>916</v>
      </c>
      <c r="G421" s="215" t="s">
        <v>321</v>
      </c>
      <c r="H421" s="216">
        <v>2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434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434</v>
      </c>
      <c r="BM421" s="224" t="s">
        <v>917</v>
      </c>
    </row>
    <row r="422" spans="1:65" s="2" customFormat="1" ht="16.5" customHeight="1">
      <c r="A422" s="38"/>
      <c r="B422" s="39"/>
      <c r="C422" s="212" t="s">
        <v>918</v>
      </c>
      <c r="D422" s="212" t="s">
        <v>131</v>
      </c>
      <c r="E422" s="213" t="s">
        <v>919</v>
      </c>
      <c r="F422" s="214" t="s">
        <v>920</v>
      </c>
      <c r="G422" s="215" t="s">
        <v>321</v>
      </c>
      <c r="H422" s="216">
        <v>12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434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434</v>
      </c>
      <c r="BM422" s="224" t="s">
        <v>921</v>
      </c>
    </row>
    <row r="423" spans="1:65" s="2" customFormat="1" ht="16.5" customHeight="1">
      <c r="A423" s="38"/>
      <c r="B423" s="39"/>
      <c r="C423" s="212" t="s">
        <v>922</v>
      </c>
      <c r="D423" s="212" t="s">
        <v>131</v>
      </c>
      <c r="E423" s="213" t="s">
        <v>923</v>
      </c>
      <c r="F423" s="214" t="s">
        <v>924</v>
      </c>
      <c r="G423" s="215" t="s">
        <v>321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434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434</v>
      </c>
      <c r="BM423" s="224" t="s">
        <v>925</v>
      </c>
    </row>
    <row r="424" spans="1:65" s="2" customFormat="1" ht="16.5" customHeight="1">
      <c r="A424" s="38"/>
      <c r="B424" s="39"/>
      <c r="C424" s="212" t="s">
        <v>926</v>
      </c>
      <c r="D424" s="212" t="s">
        <v>131</v>
      </c>
      <c r="E424" s="213" t="s">
        <v>927</v>
      </c>
      <c r="F424" s="214" t="s">
        <v>928</v>
      </c>
      <c r="G424" s="215" t="s">
        <v>321</v>
      </c>
      <c r="H424" s="216">
        <v>8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434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434</v>
      </c>
      <c r="BM424" s="224" t="s">
        <v>929</v>
      </c>
    </row>
    <row r="425" spans="1:65" s="2" customFormat="1" ht="16.5" customHeight="1">
      <c r="A425" s="38"/>
      <c r="B425" s="39"/>
      <c r="C425" s="212" t="s">
        <v>930</v>
      </c>
      <c r="D425" s="212" t="s">
        <v>131</v>
      </c>
      <c r="E425" s="213" t="s">
        <v>931</v>
      </c>
      <c r="F425" s="214" t="s">
        <v>932</v>
      </c>
      <c r="G425" s="215" t="s">
        <v>321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434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434</v>
      </c>
      <c r="BM425" s="224" t="s">
        <v>933</v>
      </c>
    </row>
    <row r="426" spans="1:65" s="2" customFormat="1" ht="16.5" customHeight="1">
      <c r="A426" s="38"/>
      <c r="B426" s="39"/>
      <c r="C426" s="212" t="s">
        <v>934</v>
      </c>
      <c r="D426" s="212" t="s">
        <v>131</v>
      </c>
      <c r="E426" s="213" t="s">
        <v>935</v>
      </c>
      <c r="F426" s="214" t="s">
        <v>936</v>
      </c>
      <c r="G426" s="215" t="s">
        <v>321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434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434</v>
      </c>
      <c r="BM426" s="224" t="s">
        <v>937</v>
      </c>
    </row>
    <row r="427" spans="1:65" s="2" customFormat="1" ht="16.5" customHeight="1">
      <c r="A427" s="38"/>
      <c r="B427" s="39"/>
      <c r="C427" s="212" t="s">
        <v>938</v>
      </c>
      <c r="D427" s="212" t="s">
        <v>131</v>
      </c>
      <c r="E427" s="213" t="s">
        <v>939</v>
      </c>
      <c r="F427" s="214" t="s">
        <v>940</v>
      </c>
      <c r="G427" s="215" t="s">
        <v>321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434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434</v>
      </c>
      <c r="BM427" s="224" t="s">
        <v>941</v>
      </c>
    </row>
    <row r="428" spans="1:65" s="2" customFormat="1" ht="16.5" customHeight="1">
      <c r="A428" s="38"/>
      <c r="B428" s="39"/>
      <c r="C428" s="212" t="s">
        <v>942</v>
      </c>
      <c r="D428" s="212" t="s">
        <v>131</v>
      </c>
      <c r="E428" s="213" t="s">
        <v>943</v>
      </c>
      <c r="F428" s="214" t="s">
        <v>944</v>
      </c>
      <c r="G428" s="215" t="s">
        <v>321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434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434</v>
      </c>
      <c r="BM428" s="224" t="s">
        <v>945</v>
      </c>
    </row>
    <row r="429" spans="1:65" s="2" customFormat="1" ht="16.5" customHeight="1">
      <c r="A429" s="38"/>
      <c r="B429" s="39"/>
      <c r="C429" s="212" t="s">
        <v>946</v>
      </c>
      <c r="D429" s="212" t="s">
        <v>131</v>
      </c>
      <c r="E429" s="213" t="s">
        <v>947</v>
      </c>
      <c r="F429" s="214" t="s">
        <v>948</v>
      </c>
      <c r="G429" s="215" t="s">
        <v>321</v>
      </c>
      <c r="H429" s="216">
        <v>3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434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434</v>
      </c>
      <c r="BM429" s="224" t="s">
        <v>949</v>
      </c>
    </row>
    <row r="430" spans="1:65" s="2" customFormat="1" ht="16.5" customHeight="1">
      <c r="A430" s="38"/>
      <c r="B430" s="39"/>
      <c r="C430" s="212" t="s">
        <v>950</v>
      </c>
      <c r="D430" s="212" t="s">
        <v>131</v>
      </c>
      <c r="E430" s="213" t="s">
        <v>951</v>
      </c>
      <c r="F430" s="214" t="s">
        <v>952</v>
      </c>
      <c r="G430" s="215" t="s">
        <v>321</v>
      </c>
      <c r="H430" s="216">
        <v>11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434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434</v>
      </c>
      <c r="BM430" s="224" t="s">
        <v>953</v>
      </c>
    </row>
    <row r="431" spans="1:65" s="2" customFormat="1" ht="16.5" customHeight="1">
      <c r="A431" s="38"/>
      <c r="B431" s="39"/>
      <c r="C431" s="212" t="s">
        <v>954</v>
      </c>
      <c r="D431" s="212" t="s">
        <v>131</v>
      </c>
      <c r="E431" s="213" t="s">
        <v>955</v>
      </c>
      <c r="F431" s="214" t="s">
        <v>956</v>
      </c>
      <c r="G431" s="215" t="s">
        <v>321</v>
      </c>
      <c r="H431" s="216">
        <v>14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434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434</v>
      </c>
      <c r="BM431" s="224" t="s">
        <v>957</v>
      </c>
    </row>
    <row r="432" spans="1:65" s="2" customFormat="1" ht="33" customHeight="1">
      <c r="A432" s="38"/>
      <c r="B432" s="39"/>
      <c r="C432" s="212" t="s">
        <v>958</v>
      </c>
      <c r="D432" s="212" t="s">
        <v>131</v>
      </c>
      <c r="E432" s="213" t="s">
        <v>959</v>
      </c>
      <c r="F432" s="214" t="s">
        <v>960</v>
      </c>
      <c r="G432" s="215" t="s">
        <v>134</v>
      </c>
      <c r="H432" s="216">
        <v>3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434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434</v>
      </c>
      <c r="BM432" s="224" t="s">
        <v>961</v>
      </c>
    </row>
    <row r="433" spans="1:65" s="2" customFormat="1" ht="33" customHeight="1">
      <c r="A433" s="38"/>
      <c r="B433" s="39"/>
      <c r="C433" s="212" t="s">
        <v>962</v>
      </c>
      <c r="D433" s="212" t="s">
        <v>131</v>
      </c>
      <c r="E433" s="213" t="s">
        <v>963</v>
      </c>
      <c r="F433" s="214" t="s">
        <v>964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434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434</v>
      </c>
      <c r="BM433" s="224" t="s">
        <v>965</v>
      </c>
    </row>
    <row r="434" spans="1:65" s="2" customFormat="1" ht="24.15" customHeight="1">
      <c r="A434" s="38"/>
      <c r="B434" s="39"/>
      <c r="C434" s="212" t="s">
        <v>966</v>
      </c>
      <c r="D434" s="212" t="s">
        <v>131</v>
      </c>
      <c r="E434" s="213" t="s">
        <v>967</v>
      </c>
      <c r="F434" s="214" t="s">
        <v>968</v>
      </c>
      <c r="G434" s="215" t="s">
        <v>134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434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434</v>
      </c>
      <c r="BM434" s="224" t="s">
        <v>969</v>
      </c>
    </row>
    <row r="435" spans="1:65" s="2" customFormat="1" ht="37.8" customHeight="1">
      <c r="A435" s="38"/>
      <c r="B435" s="39"/>
      <c r="C435" s="212" t="s">
        <v>970</v>
      </c>
      <c r="D435" s="212" t="s">
        <v>131</v>
      </c>
      <c r="E435" s="213" t="s">
        <v>971</v>
      </c>
      <c r="F435" s="214" t="s">
        <v>972</v>
      </c>
      <c r="G435" s="215" t="s">
        <v>134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434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434</v>
      </c>
      <c r="BM435" s="224" t="s">
        <v>973</v>
      </c>
    </row>
    <row r="436" spans="1:65" s="2" customFormat="1" ht="16.5" customHeight="1">
      <c r="A436" s="38"/>
      <c r="B436" s="39"/>
      <c r="C436" s="212" t="s">
        <v>974</v>
      </c>
      <c r="D436" s="212" t="s">
        <v>131</v>
      </c>
      <c r="E436" s="213" t="s">
        <v>975</v>
      </c>
      <c r="F436" s="214" t="s">
        <v>976</v>
      </c>
      <c r="G436" s="215" t="s">
        <v>321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434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434</v>
      </c>
      <c r="BM436" s="224" t="s">
        <v>977</v>
      </c>
    </row>
    <row r="437" spans="1:65" s="2" customFormat="1" ht="16.5" customHeight="1">
      <c r="A437" s="38"/>
      <c r="B437" s="39"/>
      <c r="C437" s="212" t="s">
        <v>978</v>
      </c>
      <c r="D437" s="212" t="s">
        <v>131</v>
      </c>
      <c r="E437" s="213" t="s">
        <v>979</v>
      </c>
      <c r="F437" s="214" t="s">
        <v>980</v>
      </c>
      <c r="G437" s="215" t="s">
        <v>321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434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434</v>
      </c>
      <c r="BM437" s="224" t="s">
        <v>981</v>
      </c>
    </row>
    <row r="438" spans="1:65" s="2" customFormat="1" ht="16.5" customHeight="1">
      <c r="A438" s="38"/>
      <c r="B438" s="39"/>
      <c r="C438" s="212" t="s">
        <v>982</v>
      </c>
      <c r="D438" s="212" t="s">
        <v>131</v>
      </c>
      <c r="E438" s="213" t="s">
        <v>983</v>
      </c>
      <c r="F438" s="214" t="s">
        <v>984</v>
      </c>
      <c r="G438" s="215" t="s">
        <v>321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434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434</v>
      </c>
      <c r="BM438" s="224" t="s">
        <v>985</v>
      </c>
    </row>
    <row r="439" spans="1:65" s="2" customFormat="1" ht="16.5" customHeight="1">
      <c r="A439" s="38"/>
      <c r="B439" s="39"/>
      <c r="C439" s="212" t="s">
        <v>986</v>
      </c>
      <c r="D439" s="212" t="s">
        <v>131</v>
      </c>
      <c r="E439" s="213" t="s">
        <v>987</v>
      </c>
      <c r="F439" s="214" t="s">
        <v>988</v>
      </c>
      <c r="G439" s="215" t="s">
        <v>321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434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434</v>
      </c>
      <c r="BM439" s="224" t="s">
        <v>989</v>
      </c>
    </row>
    <row r="440" spans="1:65" s="2" customFormat="1" ht="16.5" customHeight="1">
      <c r="A440" s="38"/>
      <c r="B440" s="39"/>
      <c r="C440" s="212" t="s">
        <v>990</v>
      </c>
      <c r="D440" s="212" t="s">
        <v>131</v>
      </c>
      <c r="E440" s="213" t="s">
        <v>991</v>
      </c>
      <c r="F440" s="214" t="s">
        <v>992</v>
      </c>
      <c r="G440" s="215" t="s">
        <v>321</v>
      </c>
      <c r="H440" s="216">
        <v>1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434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434</v>
      </c>
      <c r="BM440" s="224" t="s">
        <v>993</v>
      </c>
    </row>
    <row r="441" spans="1:63" s="12" customFormat="1" ht="22.8" customHeight="1">
      <c r="A441" s="12"/>
      <c r="B441" s="196"/>
      <c r="C441" s="197"/>
      <c r="D441" s="198" t="s">
        <v>75</v>
      </c>
      <c r="E441" s="210" t="s">
        <v>994</v>
      </c>
      <c r="F441" s="210" t="s">
        <v>995</v>
      </c>
      <c r="G441" s="197"/>
      <c r="H441" s="197"/>
      <c r="I441" s="200"/>
      <c r="J441" s="211">
        <f>BK441</f>
        <v>0</v>
      </c>
      <c r="K441" s="197"/>
      <c r="L441" s="202"/>
      <c r="M441" s="203"/>
      <c r="N441" s="204"/>
      <c r="O441" s="204"/>
      <c r="P441" s="205">
        <f>SUM(P442:P445)</f>
        <v>0</v>
      </c>
      <c r="Q441" s="204"/>
      <c r="R441" s="205">
        <f>SUM(R442:R445)</f>
        <v>0</v>
      </c>
      <c r="S441" s="204"/>
      <c r="T441" s="206">
        <f>SUM(T442:T445)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7" t="s">
        <v>129</v>
      </c>
      <c r="AT441" s="208" t="s">
        <v>75</v>
      </c>
      <c r="AU441" s="208" t="s">
        <v>81</v>
      </c>
      <c r="AY441" s="207" t="s">
        <v>128</v>
      </c>
      <c r="BK441" s="209">
        <f>SUM(BK442:BK445)</f>
        <v>0</v>
      </c>
    </row>
    <row r="442" spans="1:65" s="2" customFormat="1" ht="16.5" customHeight="1">
      <c r="A442" s="38"/>
      <c r="B442" s="39"/>
      <c r="C442" s="212" t="s">
        <v>996</v>
      </c>
      <c r="D442" s="212" t="s">
        <v>131</v>
      </c>
      <c r="E442" s="213" t="s">
        <v>997</v>
      </c>
      <c r="F442" s="214" t="s">
        <v>998</v>
      </c>
      <c r="G442" s="215" t="s">
        <v>134</v>
      </c>
      <c r="H442" s="216">
        <v>1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434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434</v>
      </c>
      <c r="BM442" s="224" t="s">
        <v>999</v>
      </c>
    </row>
    <row r="443" spans="1:65" s="2" customFormat="1" ht="21.75" customHeight="1">
      <c r="A443" s="38"/>
      <c r="B443" s="39"/>
      <c r="C443" s="212" t="s">
        <v>1000</v>
      </c>
      <c r="D443" s="212" t="s">
        <v>131</v>
      </c>
      <c r="E443" s="213" t="s">
        <v>1001</v>
      </c>
      <c r="F443" s="214" t="s">
        <v>1002</v>
      </c>
      <c r="G443" s="215" t="s">
        <v>134</v>
      </c>
      <c r="H443" s="216">
        <v>1</v>
      </c>
      <c r="I443" s="217"/>
      <c r="J443" s="218">
        <f>ROUND(I443*H443,2)</f>
        <v>0</v>
      </c>
      <c r="K443" s="219"/>
      <c r="L443" s="44"/>
      <c r="M443" s="220" t="s">
        <v>1</v>
      </c>
      <c r="N443" s="221" t="s">
        <v>42</v>
      </c>
      <c r="O443" s="91"/>
      <c r="P443" s="222">
        <f>O443*H443</f>
        <v>0</v>
      </c>
      <c r="Q443" s="222">
        <v>0</v>
      </c>
      <c r="R443" s="222">
        <f>Q443*H443</f>
        <v>0</v>
      </c>
      <c r="S443" s="222">
        <v>0</v>
      </c>
      <c r="T443" s="22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4" t="s">
        <v>434</v>
      </c>
      <c r="AT443" s="224" t="s">
        <v>131</v>
      </c>
      <c r="AU443" s="224" t="s">
        <v>136</v>
      </c>
      <c r="AY443" s="17" t="s">
        <v>128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7" t="s">
        <v>136</v>
      </c>
      <c r="BK443" s="225">
        <f>ROUND(I443*H443,2)</f>
        <v>0</v>
      </c>
      <c r="BL443" s="17" t="s">
        <v>434</v>
      </c>
      <c r="BM443" s="224" t="s">
        <v>1003</v>
      </c>
    </row>
    <row r="444" spans="1:65" s="2" customFormat="1" ht="16.5" customHeight="1">
      <c r="A444" s="38"/>
      <c r="B444" s="39"/>
      <c r="C444" s="212" t="s">
        <v>1004</v>
      </c>
      <c r="D444" s="212" t="s">
        <v>131</v>
      </c>
      <c r="E444" s="213" t="s">
        <v>1005</v>
      </c>
      <c r="F444" s="214" t="s">
        <v>1006</v>
      </c>
      <c r="G444" s="215" t="s">
        <v>146</v>
      </c>
      <c r="H444" s="216">
        <v>1.5</v>
      </c>
      <c r="I444" s="217"/>
      <c r="J444" s="218">
        <f>ROUND(I444*H444,2)</f>
        <v>0</v>
      </c>
      <c r="K444" s="219"/>
      <c r="L444" s="44"/>
      <c r="M444" s="220" t="s">
        <v>1</v>
      </c>
      <c r="N444" s="221" t="s">
        <v>42</v>
      </c>
      <c r="O444" s="91"/>
      <c r="P444" s="222">
        <f>O444*H444</f>
        <v>0</v>
      </c>
      <c r="Q444" s="222">
        <v>0</v>
      </c>
      <c r="R444" s="222">
        <f>Q444*H444</f>
        <v>0</v>
      </c>
      <c r="S444" s="222">
        <v>0</v>
      </c>
      <c r="T444" s="223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4" t="s">
        <v>434</v>
      </c>
      <c r="AT444" s="224" t="s">
        <v>131</v>
      </c>
      <c r="AU444" s="224" t="s">
        <v>136</v>
      </c>
      <c r="AY444" s="17" t="s">
        <v>128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7" t="s">
        <v>136</v>
      </c>
      <c r="BK444" s="225">
        <f>ROUND(I444*H444,2)</f>
        <v>0</v>
      </c>
      <c r="BL444" s="17" t="s">
        <v>434</v>
      </c>
      <c r="BM444" s="224" t="s">
        <v>1007</v>
      </c>
    </row>
    <row r="445" spans="1:65" s="2" customFormat="1" ht="16.5" customHeight="1">
      <c r="A445" s="38"/>
      <c r="B445" s="39"/>
      <c r="C445" s="212" t="s">
        <v>1008</v>
      </c>
      <c r="D445" s="212" t="s">
        <v>131</v>
      </c>
      <c r="E445" s="213" t="s">
        <v>1009</v>
      </c>
      <c r="F445" s="214" t="s">
        <v>1010</v>
      </c>
      <c r="G445" s="215" t="s">
        <v>134</v>
      </c>
      <c r="H445" s="216">
        <v>1</v>
      </c>
      <c r="I445" s="217"/>
      <c r="J445" s="218">
        <f>ROUND(I445*H445,2)</f>
        <v>0</v>
      </c>
      <c r="K445" s="219"/>
      <c r="L445" s="44"/>
      <c r="M445" s="270" t="s">
        <v>1</v>
      </c>
      <c r="N445" s="271" t="s">
        <v>42</v>
      </c>
      <c r="O445" s="272"/>
      <c r="P445" s="273">
        <f>O445*H445</f>
        <v>0</v>
      </c>
      <c r="Q445" s="273">
        <v>0</v>
      </c>
      <c r="R445" s="273">
        <f>Q445*H445</f>
        <v>0</v>
      </c>
      <c r="S445" s="273">
        <v>0</v>
      </c>
      <c r="T445" s="274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4" t="s">
        <v>434</v>
      </c>
      <c r="AT445" s="224" t="s">
        <v>131</v>
      </c>
      <c r="AU445" s="224" t="s">
        <v>136</v>
      </c>
      <c r="AY445" s="17" t="s">
        <v>128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7" t="s">
        <v>136</v>
      </c>
      <c r="BK445" s="225">
        <f>ROUND(I445*H445,2)</f>
        <v>0</v>
      </c>
      <c r="BL445" s="17" t="s">
        <v>434</v>
      </c>
      <c r="BM445" s="224" t="s">
        <v>1011</v>
      </c>
    </row>
    <row r="446" spans="1:31" s="2" customFormat="1" ht="6.95" customHeight="1">
      <c r="A446" s="38"/>
      <c r="B446" s="66"/>
      <c r="C446" s="67"/>
      <c r="D446" s="67"/>
      <c r="E446" s="67"/>
      <c r="F446" s="67"/>
      <c r="G446" s="67"/>
      <c r="H446" s="67"/>
      <c r="I446" s="67"/>
      <c r="J446" s="67"/>
      <c r="K446" s="67"/>
      <c r="L446" s="44"/>
      <c r="M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</row>
  </sheetData>
  <sheetProtection password="CC35" sheet="1" objects="1" scenarios="1" formatColumns="0" formatRows="0" autoFilter="0"/>
  <autoFilter ref="C135:K445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2024-05-21T11:27:41Z</dcterms:created>
  <dcterms:modified xsi:type="dcterms:W3CDTF">2024-05-21T11:27:42Z</dcterms:modified>
  <cp:category/>
  <cp:version/>
  <cp:contentType/>
  <cp:contentStatus/>
</cp:coreProperties>
</file>