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by...'!$C$135:$K$441</definedName>
    <definedName name="_xlnm.Print_Area" localSheetId="1">'Byt- - Stavební úpravy by...'!$C$4:$J$76,'Byt- - Stavební úpravy by...'!$C$82:$J$119,'Byt- - Stavební úpravy by...'!$C$125:$J$441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<sst xmlns="http://schemas.openxmlformats.org/spreadsheetml/2006/main" count="3903" uniqueCount="996">
  <si>
    <t>Export Komplet</t>
  </si>
  <si>
    <t/>
  </si>
  <si>
    <t>2.0</t>
  </si>
  <si>
    <t>ZAMOK</t>
  </si>
  <si>
    <t>False</t>
  </si>
  <si>
    <t>{5d5aff7b-67c6-4d86-9262-8ccd4de601ce}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</si>
  <si>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</si>
  <si>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</si>
  <si>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</si>
  <si>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</si>
  <si>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</si>
  <si>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</si>
  <si>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</si>
  <si>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</si>
  <si>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</si>
  <si>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</si>
  <si>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</si>
  <si>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1120, byt č. 38</t>
  </si>
  <si>
    <t>KSO:</t>
  </si>
  <si>
    <t>CC-CZ:</t>
  </si>
  <si>
    <t>Místo:</t>
  </si>
  <si>
    <t>Bazovského 1120,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</si>
  <si>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</si>
  <si>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</si>
  <si>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</si>
  <si>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</si>
  <si>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</si>
  <si>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</si>
  <si>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</si>
  <si>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</si>
  <si>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</si>
  <si>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</si>
  <si>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</si>
  <si>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</si>
  <si>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</si>
  <si>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</si>
  <si>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</si>
  <si>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</si>
  <si>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</si>
  <si>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</si>
  <si>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</si>
  <si>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</si>
  <si>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</si>
  <si>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</si>
  <si>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</si>
  <si>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</si>
  <si>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</si>
  <si>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</si>
  <si>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</si>
  <si>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</si>
  <si>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</si>
  <si>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</si>
  <si>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</si>
  <si>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</si>
  <si>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</si>
  <si>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</si>
  <si>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</si>
  <si>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</si>
  <si>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</si>
  <si>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</si>
  <si>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</si>
  <si>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</si>
  <si>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</si>
  <si>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</si>
  <si>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</si>
  <si>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</si>
  <si>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</si>
  <si>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</si>
  <si>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</si>
  <si>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</si>
  <si>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</si>
  <si>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</si>
  <si>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</si>
  <si>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</si>
  <si>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</si>
  <si>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</si>
  <si>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</si>
  <si>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</si>
  <si>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</si>
  <si>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</si>
  <si>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</si>
  <si>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</si>
  <si>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</si>
  <si>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</si>
  <si>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</si>
  <si>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</si>
  <si>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</si>
  <si>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</si>
  <si>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</si>
  <si>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</si>
  <si>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</si>
  <si>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</si>
  <si>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</si>
  <si>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</si>
  <si>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</si>
  <si>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</si>
  <si>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</si>
  <si>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</si>
  <si>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</si>
  <si>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</si>
  <si>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</si>
  <si>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</si>
  <si>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</si>
  <si>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</si>
  <si>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</si>
  <si>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</si>
  <si>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</si>
  <si>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</si>
  <si>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</si>
  <si>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</si>
  <si>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</si>
  <si>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</si>
  <si>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</si>
  <si>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</si>
  <si>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</si>
  <si>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</si>
  <si>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</si>
  <si>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</si>
  <si>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</si>
  <si>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</si>
  <si>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</si>
  <si>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</si>
  <si>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</si>
  <si>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</si>
  <si>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</si>
  <si>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</si>
  <si>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</si>
  <si>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</si>
  <si>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</si>
  <si>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</si>
  <si>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</si>
  <si>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</si>
  <si>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</si>
  <si>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</si>
  <si>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</si>
  <si>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</si>
  <si>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</si>
  <si>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</si>
  <si>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</si>
  <si>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</si>
  <si>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</si>
  <si>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</si>
  <si>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</si>
  <si>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</si>
  <si>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</si>
  <si>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</si>
  <si>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</si>
  <si>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</si>
  <si>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</si>
  <si>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</si>
  <si>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</si>
  <si>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</si>
  <si>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</si>
  <si>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</si>
  <si>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</si>
  <si>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</si>
  <si>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</si>
  <si>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</si>
  <si>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</si>
  <si>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</si>
  <si>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</si>
  <si>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</si>
  <si>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</si>
  <si>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</si>
  <si>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</si>
  <si>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</si>
  <si>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</si>
  <si>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</si>
  <si>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</si>
  <si>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</si>
  <si>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</si>
  <si>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</si>
  <si>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</si>
  <si>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</si>
  <si>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</si>
  <si>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</si>
  <si>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</si>
  <si>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</si>
  <si>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</si>
  <si>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</si>
  <si>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</si>
  <si>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</si>
  <si>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</si>
  <si>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</si>
  <si>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</si>
  <si>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</si>
  <si>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</si>
  <si>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</si>
  <si>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</si>
  <si>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</si>
  <si>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</si>
  <si>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</si>
  <si>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</si>
  <si>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</si>
  <si>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</si>
  <si>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</si>
  <si>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</si>
  <si>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</si>
  <si>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</si>
  <si>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</si>
  <si>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</si>
  <si>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</si>
  <si>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</si>
  <si>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</si>
  <si>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</si>
  <si>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</si>
  <si>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</si>
  <si>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</si>
  <si>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</si>
  <si>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</si>
  <si>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</si>
  <si>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</si>
  <si>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</si>
  <si>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</si>
  <si>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</si>
  <si>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</si>
  <si>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</si>
  <si>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</si>
  <si>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</si>
  <si>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</si>
  <si>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</si>
  <si>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</si>
  <si>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</si>
  <si>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</si>
  <si>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</si>
  <si>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</si>
  <si>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</si>
  <si>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</si>
  <si>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</si>
  <si>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</si>
  <si>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</si>
  <si>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</si>
  <si>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</si>
  <si>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</si>
  <si>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</si>
  <si>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</si>
  <si>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</si>
  <si>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</si>
  <si>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</si>
  <si>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</si>
  <si>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</si>
  <si>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</si>
  <si>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</si>
  <si>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</si>
  <si>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</si>
  <si>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</si>
  <si>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</si>
  <si>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</si>
  <si>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</si>
  <si>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</si>
  <si>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</si>
  <si>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</si>
  <si>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</si>
  <si>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</si>
  <si>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</si>
  <si>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</si>
  <si>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</si>
  <si>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</si>
  <si>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</si>
  <si>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</si>
  <si>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</si>
  <si>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</si>
  <si>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7,4+10,6+16,9+5,1+1+2</t>
  </si>
  <si>
    <t>28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</si>
  <si>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</si>
  <si>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</si>
  <si>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</si>
  <si>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</si>
  <si>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</si>
  <si>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</si>
  <si>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</si>
  <si>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1,73*2+1,2*2-0,6</t>
  </si>
  <si>
    <t>29</t>
  </si>
  <si>
    <t>776991821</t>
  </si>
  <si>
    <t>Odstranění lepidla ručně z podlah</t>
  </si>
  <si>
    <t>-1242859949</t>
  </si>
  <si>
    <t>43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</si>
  <si>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</si>
  <si>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</si>
  <si>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</si>
  <si>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</si>
  <si>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</si>
  <si>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</si>
  <si>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</si>
  <si>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</si>
  <si>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</si>
  <si>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</si>
  <si>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</si>
  <si>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</si>
  <si>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</si>
  <si>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</si>
  <si>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</si>
  <si>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</si>
  <si>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</si>
  <si>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</si>
  <si>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</si>
  <si>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</si>
  <si>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</si>
  <si>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</si>
  <si>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</si>
  <si>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</si>
  <si>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</si>
  <si>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</si>
  <si>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</si>
  <si>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</si>
  <si>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</si>
  <si>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</si>
  <si>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</si>
  <si>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</si>
  <si>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</si>
  <si>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</si>
  <si>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</si>
  <si>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</si>
  <si>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</si>
  <si>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</si>
  <si>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978059541</t>
  </si>
  <si>
    <t>Odsekání a odebrání obkladů stěn z vnitřních obkládaček plochy přes 1 m2</t>
  </si>
  <si>
    <t>2005504713</t>
  </si>
  <si>
    <t>0,6*0,5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</si>
  <si>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</si>
  <si>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</si>
  <si>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</si>
  <si>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</si>
  <si>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</si>
  <si>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</si>
  <si>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</si>
  <si>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</si>
  <si>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</si>
  <si>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</si>
  <si>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</si>
  <si>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</si>
  <si>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</si>
  <si>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</si>
  <si>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</si>
  <si>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6,516*10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</si>
  <si>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</si>
  <si>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</si>
  <si>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</si>
  <si>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</si>
  <si>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</si>
  <si>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</si>
  <si>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</si>
  <si>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</si>
  <si>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</si>
  <si>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</si>
  <si>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</si>
  <si>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</si>
  <si>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</si>
  <si>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</si>
  <si>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</si>
  <si>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</si>
  <si>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</si>
  <si>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</si>
  <si>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</si>
  <si>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</si>
  <si>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3,6*1,02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</si>
  <si>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</si>
  <si>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</si>
  <si>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</si>
  <si>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</si>
  <si>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</si>
  <si>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</si>
  <si>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</si>
  <si>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</si>
  <si>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</si>
  <si>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</si>
  <si>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</si>
  <si>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</si>
  <si>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</si>
  <si>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-664194793</t>
  </si>
  <si>
    <t>49</t>
  </si>
  <si>
    <t>721174042</t>
  </si>
  <si>
    <t>Potrubí kanalizační z PP připojovací systém HT DN 40</t>
  </si>
  <si>
    <t>-780254168</t>
  </si>
  <si>
    <t>50</t>
  </si>
  <si>
    <t>721174043</t>
  </si>
  <si>
    <t>Potrubí kanalizační z PP připojovací systém HT DN 50</t>
  </si>
  <si>
    <t>1476288295</t>
  </si>
  <si>
    <t>51</t>
  </si>
  <si>
    <t>721226510</t>
  </si>
  <si>
    <t>Zápachová uzávěrka umyvadlo DN 40</t>
  </si>
  <si>
    <t>-1760740188</t>
  </si>
  <si>
    <t>52</t>
  </si>
  <si>
    <t>721226520</t>
  </si>
  <si>
    <t>Zápachová uzávěrka dřez DN 50</t>
  </si>
  <si>
    <t>-9954416</t>
  </si>
  <si>
    <t>53</t>
  </si>
  <si>
    <t>721290111</t>
  </si>
  <si>
    <t>Zkouška těsnosti potrubí kanalizace vodou do DN 125</t>
  </si>
  <si>
    <t>697753780</t>
  </si>
  <si>
    <t>3,5+1,1+1</t>
  </si>
  <si>
    <t>54</t>
  </si>
  <si>
    <t>721290191</t>
  </si>
  <si>
    <t>Drobný instalační materiál</t>
  </si>
  <si>
    <t>454834296</t>
  </si>
  <si>
    <t>55</t>
  </si>
  <si>
    <t>721290192</t>
  </si>
  <si>
    <t>Stavební přípomoce</t>
  </si>
  <si>
    <t>1131025449</t>
  </si>
  <si>
    <t>56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</si>
  <si>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</si>
  <si>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</si>
  <si>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</si>
  <si>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</si>
  <si>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</si>
  <si>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57</t>
  </si>
  <si>
    <t>722174001</t>
  </si>
  <si>
    <t>Potrubí vodovodní plastové PPR svar polyfuze PN 16 D 16 x 2,2 mm</t>
  </si>
  <si>
    <t>-630825325</t>
  </si>
  <si>
    <t>58</t>
  </si>
  <si>
    <t>722181221</t>
  </si>
  <si>
    <t>Ochrana vodovodního potrubí přilepenými tepelně izolačními trubicemi z PE tl do 10 mm DN do 22 mm</t>
  </si>
  <si>
    <t>1496700823</t>
  </si>
  <si>
    <t>59</t>
  </si>
  <si>
    <t>722181231</t>
  </si>
  <si>
    <t>Ochrana vodovodního potrubí přilepenými tepelně izolačními trubicemi z PE tl do 15 mm DN do 22 mm</t>
  </si>
  <si>
    <t>-550669057</t>
  </si>
  <si>
    <t>60</t>
  </si>
  <si>
    <t>722240121</t>
  </si>
  <si>
    <t>Kohout kulový plastový PPR DN 16</t>
  </si>
  <si>
    <t>-2016611362</t>
  </si>
  <si>
    <t>61</t>
  </si>
  <si>
    <t>722290215</t>
  </si>
  <si>
    <t>Zkouška těsnosti vodovodního potrubí hrdlového nebo přírubového do DN 100</t>
  </si>
  <si>
    <t>1911151028</t>
  </si>
  <si>
    <t>62</t>
  </si>
  <si>
    <t>722290234</t>
  </si>
  <si>
    <t>Proplach a dezinfekce vodovodního potrubí do DN 80</t>
  </si>
  <si>
    <t>528314932</t>
  </si>
  <si>
    <t>63</t>
  </si>
  <si>
    <t>722290291</t>
  </si>
  <si>
    <t>1647539305</t>
  </si>
  <si>
    <t>64</t>
  </si>
  <si>
    <t>722290292</t>
  </si>
  <si>
    <t>Drobý instalační materiál</t>
  </si>
  <si>
    <t>-1991188292</t>
  </si>
  <si>
    <t>65</t>
  </si>
  <si>
    <t>998722102</t>
  </si>
  <si>
    <t>Přesun hmot tonážní tonážní pro vnitřní vodovod v objektech v do 12 m</t>
  </si>
  <si>
    <t>245218189</t>
  </si>
  <si>
    <t>725</t>
  </si>
  <si>
    <t xml:space="preserve">Zdravotechnika - zařizovací předměty </t>
  </si>
  <si>
    <t>66</t>
  </si>
  <si>
    <t>725112171</t>
  </si>
  <si>
    <t xml:space="preserve">Kombi klozet </t>
  </si>
  <si>
    <t>1781760770</t>
  </si>
  <si>
    <t>67</t>
  </si>
  <si>
    <t>725211621</t>
  </si>
  <si>
    <t>Umyvadlo keram</t>
  </si>
  <si>
    <t>557308810</t>
  </si>
  <si>
    <t>68</t>
  </si>
  <si>
    <t>725311121</t>
  </si>
  <si>
    <t>Drez nerez</t>
  </si>
  <si>
    <t>-1833286398</t>
  </si>
  <si>
    <t>69</t>
  </si>
  <si>
    <t>725813112</t>
  </si>
  <si>
    <t xml:space="preserve">rohový uzávěr  DN 15 </t>
  </si>
  <si>
    <t>909771617</t>
  </si>
  <si>
    <t>70</t>
  </si>
  <si>
    <t>725813113</t>
  </si>
  <si>
    <t>Výtokový ventil T212-DN15</t>
  </si>
  <si>
    <t>909138823</t>
  </si>
  <si>
    <t>71</t>
  </si>
  <si>
    <t>725821325</t>
  </si>
  <si>
    <t>Baterie drezová</t>
  </si>
  <si>
    <t>-1470167571</t>
  </si>
  <si>
    <t>72</t>
  </si>
  <si>
    <t>725822612</t>
  </si>
  <si>
    <t>Baterie umyv stoj páka+výpust</t>
  </si>
  <si>
    <t>130062556</t>
  </si>
  <si>
    <t>73</t>
  </si>
  <si>
    <t>725841311</t>
  </si>
  <si>
    <t>Baterie sprchová nástěnná</t>
  </si>
  <si>
    <t>-341654507</t>
  </si>
  <si>
    <t>74</t>
  </si>
  <si>
    <t>725860202</t>
  </si>
  <si>
    <t>Sifon dřezový HL100G</t>
  </si>
  <si>
    <t>-569363639</t>
  </si>
  <si>
    <t>75</t>
  </si>
  <si>
    <t>725860203</t>
  </si>
  <si>
    <t>Sifon sprchový  HL 522</t>
  </si>
  <si>
    <t>-227060783</t>
  </si>
  <si>
    <t>76</t>
  </si>
  <si>
    <t>725860212</t>
  </si>
  <si>
    <t>Sifon umyvadlový HL134.0 pod omítku</t>
  </si>
  <si>
    <t>1030810032</t>
  </si>
  <si>
    <t>77</t>
  </si>
  <si>
    <t>725901</t>
  </si>
  <si>
    <t>Sporák se sklokeramickou deskou - DODÁVKA+MONTÁŽ</t>
  </si>
  <si>
    <t>85778263</t>
  </si>
  <si>
    <t>78</t>
  </si>
  <si>
    <t>725902</t>
  </si>
  <si>
    <t>Sprchová vanička - polyban akrylát 1200/700 vč- zástěny 120/140</t>
  </si>
  <si>
    <t>-1010161381</t>
  </si>
  <si>
    <t>79</t>
  </si>
  <si>
    <t>998725102</t>
  </si>
  <si>
    <t>Přesun hmot tonážní pro zařizovací předměty v objektech v do 12 m</t>
  </si>
  <si>
    <t>-521361160</t>
  </si>
  <si>
    <t>80</t>
  </si>
  <si>
    <t>Pol5</t>
  </si>
  <si>
    <t>Sifon stěnový -  HL400</t>
  </si>
  <si>
    <t>-765668328</t>
  </si>
  <si>
    <t>81</t>
  </si>
  <si>
    <t>Pol7</t>
  </si>
  <si>
    <t>topný žebřík 960/450 mm- DODÁVKA+MONTÁŽ (koupelna)</t>
  </si>
  <si>
    <t>1502956261</t>
  </si>
  <si>
    <t>82</t>
  </si>
  <si>
    <t>Pol8</t>
  </si>
  <si>
    <t>Zrcadlo s poličkou   DODÁVKA+MONTÁŽ</t>
  </si>
  <si>
    <t>1541391059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</si>
  <si>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</si>
  <si>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</si>
  <si>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</si>
  <si>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</si>
  <si>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</si>
  <si>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</si>
  <si>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</si>
  <si>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</si>
  <si>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</si>
  <si>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</si>
  <si>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</si>
  <si>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</si>
  <si>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</si>
  <si>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</si>
  <si>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</si>
  <si>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</si>
  <si>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</si>
  <si>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</si>
  <si>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</si>
  <si>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</si>
  <si>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</si>
  <si>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</si>
  <si>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</si>
  <si>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</si>
  <si>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</si>
  <si>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</si>
  <si>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</si>
  <si>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</si>
  <si>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</si>
  <si>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</si>
  <si>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</si>
  <si>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</si>
  <si>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</si>
  <si>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</si>
  <si>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</si>
  <si>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</si>
  <si>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</si>
  <si>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</si>
  <si>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</si>
  <si>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</si>
  <si>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</si>
  <si>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</si>
  <si>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</si>
  <si>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</si>
  <si>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</si>
  <si>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</si>
  <si>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</si>
  <si>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</si>
  <si>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</si>
  <si>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</si>
  <si>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</si>
  <si>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</si>
  <si>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</si>
  <si>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</si>
  <si>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</si>
  <si>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</si>
  <si>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</si>
  <si>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</si>
  <si>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</si>
  <si>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</si>
  <si>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</si>
  <si>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</si>
  <si>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</si>
  <si>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</si>
  <si>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</si>
  <si>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</si>
  <si>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</si>
  <si>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</si>
  <si>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</si>
  <si>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</si>
  <si>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</si>
  <si>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</si>
  <si>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</si>
  <si>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</si>
  <si>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</si>
  <si>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</si>
  <si>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</si>
  <si>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</si>
  <si>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</si>
  <si>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</si>
  <si>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</si>
  <si>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</si>
  <si>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</si>
  <si>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3,6*1,1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</si>
  <si>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</si>
  <si>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</si>
  <si>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</si>
  <si>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</si>
  <si>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</si>
  <si>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</si>
  <si>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</si>
  <si>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</si>
  <si>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</si>
  <si>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</si>
  <si>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</si>
  <si>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</si>
  <si>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</si>
  <si>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</si>
  <si>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</si>
  <si>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</si>
  <si>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1,75*2+1,25*2+1,1*2+0,95*2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</si>
  <si>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</si>
  <si>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</si>
  <si>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</si>
  <si>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</si>
  <si>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</si>
  <si>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</si>
  <si>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</si>
  <si>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</si>
  <si>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</si>
  <si>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</si>
  <si>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</si>
  <si>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</si>
  <si>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</si>
  <si>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</si>
  <si>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</si>
  <si>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</si>
  <si>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</si>
  <si>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</si>
  <si>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</si>
  <si>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</si>
  <si>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</si>
  <si>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</si>
  <si>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</si>
  <si>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</si>
  <si>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</si>
  <si>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</si>
  <si>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</si>
  <si>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</si>
  <si>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</si>
  <si>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</si>
  <si>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</si>
  <si>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</si>
  <si>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</si>
  <si>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</si>
  <si>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</si>
  <si>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</si>
  <si>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</si>
  <si>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</si>
  <si>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</si>
  <si>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</si>
  <si>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</si>
  <si>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</si>
  <si>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</si>
  <si>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</si>
  <si>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</si>
  <si>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</si>
  <si>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</si>
  <si>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</si>
  <si>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</si>
  <si>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</si>
  <si>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7+10,5+16,8+4,9</t>
  </si>
  <si>
    <t>116</t>
  </si>
  <si>
    <t>284122551</t>
  </si>
  <si>
    <t>podlahovina PVC</t>
  </si>
  <si>
    <t>929100025</t>
  </si>
  <si>
    <t>38,416*1,04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</si>
  <si>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</si>
  <si>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</si>
  <si>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</si>
  <si>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</si>
  <si>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</si>
  <si>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</si>
  <si>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</si>
  <si>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</si>
  <si>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</si>
  <si>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</si>
  <si>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</si>
  <si>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</si>
  <si>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</si>
  <si>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</si>
  <si>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</si>
  <si>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</si>
  <si>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</si>
  <si>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</si>
  <si>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</si>
  <si>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</si>
  <si>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</si>
  <si>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</si>
  <si>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</si>
  <si>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</si>
  <si>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</si>
  <si>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</si>
  <si>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</si>
  <si>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</si>
  <si>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</si>
  <si>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</si>
  <si>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</si>
  <si>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</si>
  <si>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</si>
  <si>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123</t>
  </si>
  <si>
    <t>597610000</t>
  </si>
  <si>
    <t>keramický obklad</t>
  </si>
  <si>
    <t>-1410715031</t>
  </si>
  <si>
    <t>21,1*1,1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</si>
  <si>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</si>
  <si>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</si>
  <si>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</si>
  <si>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</si>
  <si>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</si>
  <si>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</si>
  <si>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</si>
  <si>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</si>
  <si>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</si>
  <si>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</si>
  <si>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</si>
  <si>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</si>
  <si>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781492211</t>
  </si>
  <si>
    <t>Montáž profilů rohových lepených flexibilním cementovým lepidlem</t>
  </si>
  <si>
    <t>-1872468242</t>
  </si>
  <si>
    <t>6*2</t>
  </si>
  <si>
    <t>4*1</t>
  </si>
  <si>
    <t>127</t>
  </si>
  <si>
    <t>19416005</t>
  </si>
  <si>
    <t>lišta ukončovací z eloxovaného hliníku 10mm</t>
  </si>
  <si>
    <t>-97635229</t>
  </si>
  <si>
    <t>28*1,05 'Přepočtené koeficientem množství</t>
  </si>
  <si>
    <t>128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</si>
  <si>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</si>
  <si>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</si>
  <si>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</si>
  <si>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</si>
  <si>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</si>
  <si>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129</t>
  </si>
  <si>
    <t>1501916370</t>
  </si>
  <si>
    <t>9,12*1,05 'Přepočtené koeficientem množství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</si>
  <si>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</si>
  <si>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</si>
  <si>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</si>
  <si>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</si>
  <si>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</si>
  <si>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</si>
  <si>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</si>
  <si>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</si>
  <si>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</si>
  <si>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</si>
  <si>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</si>
  <si>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</si>
  <si>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</si>
  <si>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</si>
  <si>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</si>
  <si>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</si>
  <si>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</si>
  <si>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</si>
  <si>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</si>
  <si>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</si>
  <si>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</si>
  <si>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</si>
  <si>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</si>
  <si>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</si>
  <si>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</si>
  <si>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</si>
  <si>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</si>
  <si>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</si>
  <si>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</si>
  <si>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</si>
  <si>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</si>
  <si>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</si>
  <si>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</si>
  <si>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</si>
  <si>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</si>
  <si>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</si>
  <si>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42,8</t>
  </si>
  <si>
    <t>137</t>
  </si>
  <si>
    <t>784111011</t>
  </si>
  <si>
    <t>Obroušení podkladu omítnutého v místnostech výšky do 3,80 m</t>
  </si>
  <si>
    <t>2047199911</t>
  </si>
  <si>
    <t>138</t>
  </si>
  <si>
    <t>784121001</t>
  </si>
  <si>
    <t>Oškrabání malby v mísnostech v do 3,80 m</t>
  </si>
  <si>
    <t>-697976447</t>
  </si>
  <si>
    <t>139</t>
  </si>
  <si>
    <t>784131017</t>
  </si>
  <si>
    <t>Odstranění lepených tapet bez makulatury ze stěn výšky do 3,80 m</t>
  </si>
  <si>
    <t>903281019</t>
  </si>
  <si>
    <t>(3,15+5,35*2+1,42)*2,6-(0,8*2+1,8*1,55)</t>
  </si>
  <si>
    <t>140</t>
  </si>
  <si>
    <t>784171111</t>
  </si>
  <si>
    <t>Zakrytí vnitřních ploch stěn v místnostech výšky do 3,80 m</t>
  </si>
  <si>
    <t>1931434798</t>
  </si>
  <si>
    <t>1,8*1,55*2</t>
  </si>
  <si>
    <t>141</t>
  </si>
  <si>
    <t>581248431</t>
  </si>
  <si>
    <t>fólie pro malířské potřeby zakrývací</t>
  </si>
  <si>
    <t>-1418744244</t>
  </si>
  <si>
    <t>5,58*1,05 'Přepočtené koeficientem množství</t>
  </si>
  <si>
    <t>142</t>
  </si>
  <si>
    <t>784181121</t>
  </si>
  <si>
    <t>Hloubková jednonásobná penetrace podkladu v místnostech výšky do 3,80 m</t>
  </si>
  <si>
    <t>-554997256</t>
  </si>
  <si>
    <t>160,592</t>
  </si>
  <si>
    <t>143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</si>
  <si>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</si>
  <si>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</si>
  <si>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</si>
  <si>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</si>
  <si>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</si>
  <si>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144</t>
  </si>
  <si>
    <t>786624111</t>
  </si>
  <si>
    <t>Montáž lamelové žaluzie do oken zdvojených dřevěných otevíravých, sklápěcích a vyklápěcích</t>
  </si>
  <si>
    <t>968979338</t>
  </si>
  <si>
    <t>145</t>
  </si>
  <si>
    <t>553462000</t>
  </si>
  <si>
    <t>žaluzie horizontální interiérové</t>
  </si>
  <si>
    <t>708826218</t>
  </si>
  <si>
    <t>146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</si>
  <si>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</si>
  <si>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</si>
  <si>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</si>
  <si>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</si>
  <si>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</si>
  <si>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</si>
  <si>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147</t>
  </si>
  <si>
    <t>210 00-01</t>
  </si>
  <si>
    <t>rozvadec RB vcet. jistice a vybavení</t>
  </si>
  <si>
    <t>-392178354</t>
  </si>
  <si>
    <t>148</t>
  </si>
  <si>
    <t>210 00-03</t>
  </si>
  <si>
    <t>zásuvka TV, SAT, VKV</t>
  </si>
  <si>
    <t>752043836</t>
  </si>
  <si>
    <t>149</t>
  </si>
  <si>
    <t>210 00-04</t>
  </si>
  <si>
    <t>zvýšení príkonu u PRE z 1x20A na 3x25A /ceníková cena 11000/+ vyřízení</t>
  </si>
  <si>
    <t>-1550185220</t>
  </si>
  <si>
    <t>150</t>
  </si>
  <si>
    <t>210 00-05</t>
  </si>
  <si>
    <t>zkoušky, revize, príprava odberného místa</t>
  </si>
  <si>
    <t>866859076</t>
  </si>
  <si>
    <t>151</t>
  </si>
  <si>
    <t>210 00-06</t>
  </si>
  <si>
    <t>domovní telefon</t>
  </si>
  <si>
    <t>-852044734</t>
  </si>
  <si>
    <t>152</t>
  </si>
  <si>
    <t>210800105</t>
  </si>
  <si>
    <t>Kabel CYKY 750 V 3x1,5 mm2 uložený pod omítkou vcetne dodávky kabelu 3Cx1,5</t>
  </si>
  <si>
    <t>-1963382557</t>
  </si>
  <si>
    <t>153</t>
  </si>
  <si>
    <t>210800106</t>
  </si>
  <si>
    <t>Kabel CYKY 750 V 3x2,5 mm2 uložený pod omítkou vcetne dodávky kabelu 3Cx2,5</t>
  </si>
  <si>
    <t>-885619672</t>
  </si>
  <si>
    <t>154</t>
  </si>
  <si>
    <t>Pol09</t>
  </si>
  <si>
    <t>Kabel CYKY 5Cx2,5</t>
  </si>
  <si>
    <t>-889774866</t>
  </si>
  <si>
    <t>155</t>
  </si>
  <si>
    <t>Pol10</t>
  </si>
  <si>
    <t>Kabel CYKY 3Ax1,5</t>
  </si>
  <si>
    <t>620229546</t>
  </si>
  <si>
    <t>156</t>
  </si>
  <si>
    <t>Pol11</t>
  </si>
  <si>
    <t>Kabel CYKY 2Ax1,5</t>
  </si>
  <si>
    <t>-1880915043</t>
  </si>
  <si>
    <t>157</t>
  </si>
  <si>
    <t>Pol12</t>
  </si>
  <si>
    <t>Kabel CYKY 5Cx6</t>
  </si>
  <si>
    <t>354748223</t>
  </si>
  <si>
    <t>158</t>
  </si>
  <si>
    <t>Pol13</t>
  </si>
  <si>
    <t>Kabel CY6</t>
  </si>
  <si>
    <t>-1135927840</t>
  </si>
  <si>
    <t>159</t>
  </si>
  <si>
    <t>Pol14</t>
  </si>
  <si>
    <t>podlahová lišta LP35 s prísluš</t>
  </si>
  <si>
    <t>27496285</t>
  </si>
  <si>
    <t>160</t>
  </si>
  <si>
    <t>Pol15</t>
  </si>
  <si>
    <t>koax kabel</t>
  </si>
  <si>
    <t>-2047493495</t>
  </si>
  <si>
    <t>161</t>
  </si>
  <si>
    <t>Pol16</t>
  </si>
  <si>
    <t>svorkovnice 5pol</t>
  </si>
  <si>
    <t>-90919326</t>
  </si>
  <si>
    <t>162</t>
  </si>
  <si>
    <t>Pol17</t>
  </si>
  <si>
    <t>seriový prepínac</t>
  </si>
  <si>
    <t>-613113248</t>
  </si>
  <si>
    <t>163</t>
  </si>
  <si>
    <t>Pol18</t>
  </si>
  <si>
    <t>Strídavý prepinac</t>
  </si>
  <si>
    <t>-116248671</t>
  </si>
  <si>
    <t>164</t>
  </si>
  <si>
    <t>Pol19</t>
  </si>
  <si>
    <t>prístrojový nosic pro LP35</t>
  </si>
  <si>
    <t>-1374340514</t>
  </si>
  <si>
    <t>165</t>
  </si>
  <si>
    <t>Pol20</t>
  </si>
  <si>
    <t>1pol vypinac</t>
  </si>
  <si>
    <t>251307629</t>
  </si>
  <si>
    <t>166</t>
  </si>
  <si>
    <t>Pol21</t>
  </si>
  <si>
    <t>styk. Ovladac</t>
  </si>
  <si>
    <t>189875150</t>
  </si>
  <si>
    <t>167</t>
  </si>
  <si>
    <t>Pol22</t>
  </si>
  <si>
    <t>zásuvka dvojnásobná</t>
  </si>
  <si>
    <t>1059700207</t>
  </si>
  <si>
    <t>168</t>
  </si>
  <si>
    <t>Pol23</t>
  </si>
  <si>
    <t>jistic 3B25/3</t>
  </si>
  <si>
    <t>-412310243</t>
  </si>
  <si>
    <t>169</t>
  </si>
  <si>
    <t>Pol24</t>
  </si>
  <si>
    <t>LK 80x20R1</t>
  </si>
  <si>
    <t>-1900679152</t>
  </si>
  <si>
    <t>170</t>
  </si>
  <si>
    <t>Pol25</t>
  </si>
  <si>
    <t>LK 80x28 2ZK</t>
  </si>
  <si>
    <t>-155468941</t>
  </si>
  <si>
    <t>171</t>
  </si>
  <si>
    <t>Pol26</t>
  </si>
  <si>
    <t>LK 80x28 2R</t>
  </si>
  <si>
    <t>-623469363</t>
  </si>
  <si>
    <t>172</t>
  </si>
  <si>
    <t>Pol27</t>
  </si>
  <si>
    <t>vícko VLK80 2R</t>
  </si>
  <si>
    <t>-1768718086</t>
  </si>
  <si>
    <t>173</t>
  </si>
  <si>
    <t>Pol28</t>
  </si>
  <si>
    <t>svorkovnice S66</t>
  </si>
  <si>
    <t>-440564171</t>
  </si>
  <si>
    <t>174</t>
  </si>
  <si>
    <t>Pol29</t>
  </si>
  <si>
    <t>LK 80R/3</t>
  </si>
  <si>
    <t>1129358333</t>
  </si>
  <si>
    <t>175</t>
  </si>
  <si>
    <t>Pol30</t>
  </si>
  <si>
    <t>KU 1903</t>
  </si>
  <si>
    <t>-2101221890</t>
  </si>
  <si>
    <t>176</t>
  </si>
  <si>
    <t>Pol31</t>
  </si>
  <si>
    <t>KU 1901</t>
  </si>
  <si>
    <t>-1402473086</t>
  </si>
  <si>
    <t>177</t>
  </si>
  <si>
    <t>Pol32</t>
  </si>
  <si>
    <t>svítidlo kruhové- difuzér opálové sklo, 1x75 W/E27, IP20, D280-300mm, hloubka cca 100 mm, 4000k</t>
  </si>
  <si>
    <t>-1333004819</t>
  </si>
  <si>
    <t>178</t>
  </si>
  <si>
    <t>Pol32-1</t>
  </si>
  <si>
    <t>svítidlo kruhové- difuzér opálové sklo, 1x75 W/E27, IP44/IP64, D280-300mm, hloubka cca 100 mm, 4000k</t>
  </si>
  <si>
    <t>803814644</t>
  </si>
  <si>
    <t>179</t>
  </si>
  <si>
    <t>Pol32-2</t>
  </si>
  <si>
    <t>nábytkové svítidlo -  1x39W/G5; IP44/IP20, délka 600 mm, hloubka 90 mm, 4000k</t>
  </si>
  <si>
    <t>-1713770596</t>
  </si>
  <si>
    <t>180</t>
  </si>
  <si>
    <t>Pol33</t>
  </si>
  <si>
    <t>koupelnové přisazené nástěnné svítidlo - chrom/sklo, 2x40W/E14, IP44/IP64, šířka 300mm, výška 100 mm, 4000k</t>
  </si>
  <si>
    <t>-1844820378</t>
  </si>
  <si>
    <t>181</t>
  </si>
  <si>
    <t>Pol34</t>
  </si>
  <si>
    <t>požární ucpávka - hlavní přívod</t>
  </si>
  <si>
    <t>-713755412</t>
  </si>
  <si>
    <t>182</t>
  </si>
  <si>
    <t>Pol35</t>
  </si>
  <si>
    <t>kontrola a zprovoznení telefonu</t>
  </si>
  <si>
    <t>-1664627932</t>
  </si>
  <si>
    <t>183</t>
  </si>
  <si>
    <t>Pol36</t>
  </si>
  <si>
    <t>kontrola a zprovoznení TV zásuvek</t>
  </si>
  <si>
    <t>1664522157</t>
  </si>
  <si>
    <t>184</t>
  </si>
  <si>
    <t>Pol37</t>
  </si>
  <si>
    <t>stavební přípomoce - sekání rýh</t>
  </si>
  <si>
    <t>-191958482</t>
  </si>
  <si>
    <t>185</t>
  </si>
  <si>
    <t>Pol38</t>
  </si>
  <si>
    <t>stavební přípomoce - zapravení rýh</t>
  </si>
  <si>
    <t>-476948469</t>
  </si>
  <si>
    <t>24-M</t>
  </si>
  <si>
    <t>Montáže vzduchotechnických zařízení</t>
  </si>
  <si>
    <t>186</t>
  </si>
  <si>
    <t>240010212</t>
  </si>
  <si>
    <t>Malý axiální ventilátor s doběhem WC</t>
  </si>
  <si>
    <t>827055625</t>
  </si>
  <si>
    <t>187</t>
  </si>
  <si>
    <t>240010213</t>
  </si>
  <si>
    <t>Malý axiální ventilátor s doběhem 1x12V - kouplena</t>
  </si>
  <si>
    <t>249860714</t>
  </si>
  <si>
    <t>188</t>
  </si>
  <si>
    <t>240080319</t>
  </si>
  <si>
    <t>Potrubí VZT flexi vč. tepelné izolace</t>
  </si>
  <si>
    <t>-825982030</t>
  </si>
  <si>
    <t>189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</si>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</sst>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1120, byt č. 38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1120,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ROUND((SUM(BE136:BE441)),2)</f>
        <v>0</v>
      </c>
      <c r="G31" s="38"/>
      <c r="H31" s="38"/>
      <c r="I31" s="149">
        <v>0.21</v>
      </c>
      <c r="J31" s="148">
        <f>ROUND(((SUM(BE136:BE441))*I31),2)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ROUND((SUM(BF136:BF441)),2)</f>
        <v>0</v>
      </c>
      <c r="G32" s="38"/>
      <c r="H32" s="38"/>
      <c r="I32" s="149">
        <v>0.12</v>
      </c>
      <c r="J32" s="148">
        <f>ROUND(((SUM(BF136:BF441))*I32),2)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1120, byt č. 38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1120,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J272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J396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J397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1120, byt č. 38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1120,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P137+P219+P396</f>
        <v>0</v>
      </c>
      <c r="Q136" s="104"/>
      <c r="R136" s="193">
        <f>R137+R219+R396</f>
        <v>5.380524119</v>
      </c>
      <c r="S136" s="104"/>
      <c r="T136" s="194">
        <f>T137+T219+T396</f>
        <v>6.51620982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BK137+BK219+BK396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P138+P147+P149+P176+P211+P217</f>
        <v>0</v>
      </c>
      <c r="Q137" s="204"/>
      <c r="R137" s="205">
        <f>R138+R147+R149+R176+R211+R217</f>
        <v>4.03949182</v>
      </c>
      <c r="S137" s="204"/>
      <c r="T137" s="206">
        <f>T138+T147+T149+T176+T211+T217</f>
        <v>6.47283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BK138+BK147+BK149+BK176+BK211+BK217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SUM(P177:P210)</f>
        <v>0</v>
      </c>
      <c r="Q176" s="204"/>
      <c r="R176" s="205">
        <f>SUM(R177:R210)</f>
        <v>0.00731</v>
      </c>
      <c r="S176" s="204"/>
      <c r="T176" s="206">
        <f>SUM(T177:T210)</f>
        <v>6.47283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SUM(BK177:BK210)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54.58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270</v>
      </c>
      <c r="G193" s="227"/>
      <c r="H193" s="231">
        <v>3.18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271</v>
      </c>
      <c r="G194" s="227"/>
      <c r="H194" s="231">
        <v>5.26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76</v>
      </c>
      <c r="AY194" s="237" t="s">
        <v>128</v>
      </c>
    </row>
    <row r="195" spans="1:51" s="15" customFormat="1" ht="12">
      <c r="A195" s="15"/>
      <c r="B195" s="248"/>
      <c r="C195" s="249"/>
      <c r="D195" s="228" t="s">
        <v>142</v>
      </c>
      <c r="E195" s="250" t="s">
        <v>1</v>
      </c>
      <c r="F195" s="251" t="s">
        <v>181</v>
      </c>
      <c r="G195" s="249"/>
      <c r="H195" s="252">
        <v>54.58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142</v>
      </c>
      <c r="AU195" s="258" t="s">
        <v>136</v>
      </c>
      <c r="AV195" s="15" t="s">
        <v>135</v>
      </c>
      <c r="AW195" s="15" t="s">
        <v>32</v>
      </c>
      <c r="AX195" s="15" t="s">
        <v>81</v>
      </c>
      <c r="AY195" s="258" t="s">
        <v>128</v>
      </c>
    </row>
    <row r="196" spans="1:65" s="2" customFormat="1" ht="16.5" customHeight="1">
      <c r="A196" s="38"/>
      <c r="B196" s="39"/>
      <c r="C196" s="212" t="s">
        <v>272</v>
      </c>
      <c r="D196" s="212" t="s">
        <v>131</v>
      </c>
      <c r="E196" s="213" t="s">
        <v>273</v>
      </c>
      <c r="F196" s="214" t="s">
        <v>274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212</v>
      </c>
      <c r="BM196" s="224" t="s">
        <v>275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276</v>
      </c>
      <c r="G197" s="227"/>
      <c r="H197" s="231">
        <v>43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33" customHeight="1">
      <c r="A198" s="38"/>
      <c r="B198" s="39"/>
      <c r="C198" s="212" t="s">
        <v>277</v>
      </c>
      <c r="D198" s="212" t="s">
        <v>131</v>
      </c>
      <c r="E198" s="213" t="s">
        <v>278</v>
      </c>
      <c r="F198" s="214" t="s">
        <v>279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0.00013</v>
      </c>
      <c r="R198" s="222">
        <f>Q198*H198</f>
        <v>0.0055899999999999995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280</v>
      </c>
    </row>
    <row r="199" spans="1:65" s="2" customFormat="1" ht="24.15" customHeight="1">
      <c r="A199" s="38"/>
      <c r="B199" s="39"/>
      <c r="C199" s="212" t="s">
        <v>281</v>
      </c>
      <c r="D199" s="212" t="s">
        <v>131</v>
      </c>
      <c r="E199" s="213" t="s">
        <v>282</v>
      </c>
      <c r="F199" s="214" t="s">
        <v>283</v>
      </c>
      <c r="G199" s="215" t="s">
        <v>140</v>
      </c>
      <c r="H199" s="216">
        <v>43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4E-05</v>
      </c>
      <c r="R199" s="222">
        <f>Q199*H199</f>
        <v>0.0017200000000000002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284</v>
      </c>
    </row>
    <row r="200" spans="1:65" s="2" customFormat="1" ht="24.15" customHeight="1">
      <c r="A200" s="38"/>
      <c r="B200" s="39"/>
      <c r="C200" s="212" t="s">
        <v>285</v>
      </c>
      <c r="D200" s="212" t="s">
        <v>131</v>
      </c>
      <c r="E200" s="213" t="s">
        <v>286</v>
      </c>
      <c r="F200" s="214" t="s">
        <v>287</v>
      </c>
      <c r="G200" s="215" t="s">
        <v>140</v>
      </c>
      <c r="H200" s="216">
        <v>31.158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0.15</v>
      </c>
      <c r="T200" s="223">
        <f>S200*H200</f>
        <v>4.6737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288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289</v>
      </c>
      <c r="G201" s="227"/>
      <c r="H201" s="231">
        <v>31.158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37.8" customHeight="1">
      <c r="A202" s="38"/>
      <c r="B202" s="39"/>
      <c r="C202" s="212" t="s">
        <v>290</v>
      </c>
      <c r="D202" s="212" t="s">
        <v>131</v>
      </c>
      <c r="E202" s="213" t="s">
        <v>291</v>
      </c>
      <c r="F202" s="214" t="s">
        <v>292</v>
      </c>
      <c r="G202" s="215" t="s">
        <v>293</v>
      </c>
      <c r="H202" s="216">
        <v>0.15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2.2</v>
      </c>
      <c r="T202" s="223">
        <f>S202*H202</f>
        <v>0.33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294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295</v>
      </c>
      <c r="G203" s="227"/>
      <c r="H203" s="231">
        <v>0.15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1.75" customHeight="1">
      <c r="A204" s="38"/>
      <c r="B204" s="39"/>
      <c r="C204" s="212" t="s">
        <v>296</v>
      </c>
      <c r="D204" s="212" t="s">
        <v>131</v>
      </c>
      <c r="E204" s="213" t="s">
        <v>297</v>
      </c>
      <c r="F204" s="214" t="s">
        <v>298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299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300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301</v>
      </c>
      <c r="D206" s="212" t="s">
        <v>131</v>
      </c>
      <c r="E206" s="213" t="s">
        <v>302</v>
      </c>
      <c r="F206" s="214" t="s">
        <v>303</v>
      </c>
      <c r="G206" s="215" t="s">
        <v>134</v>
      </c>
      <c r="H206" s="216">
        <v>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0.0881</v>
      </c>
      <c r="T206" s="223">
        <f>S206*H206</f>
        <v>0.1762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304</v>
      </c>
    </row>
    <row r="207" spans="1:65" s="2" customFormat="1" ht="16.5" customHeight="1">
      <c r="A207" s="38"/>
      <c r="B207" s="39"/>
      <c r="C207" s="212" t="s">
        <v>305</v>
      </c>
      <c r="D207" s="212" t="s">
        <v>131</v>
      </c>
      <c r="E207" s="213" t="s">
        <v>306</v>
      </c>
      <c r="F207" s="214" t="s">
        <v>307</v>
      </c>
      <c r="G207" s="215" t="s">
        <v>308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309</v>
      </c>
    </row>
    <row r="208" spans="1:65" s="2" customFormat="1" ht="16.5" customHeight="1">
      <c r="A208" s="38"/>
      <c r="B208" s="39"/>
      <c r="C208" s="212" t="s">
        <v>310</v>
      </c>
      <c r="D208" s="212" t="s">
        <v>131</v>
      </c>
      <c r="E208" s="213" t="s">
        <v>311</v>
      </c>
      <c r="F208" s="214" t="s">
        <v>312</v>
      </c>
      <c r="G208" s="215" t="s">
        <v>308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313</v>
      </c>
    </row>
    <row r="209" spans="1:65" s="2" customFormat="1" ht="24.15" customHeight="1">
      <c r="A209" s="38"/>
      <c r="B209" s="39"/>
      <c r="C209" s="212" t="s">
        <v>314</v>
      </c>
      <c r="D209" s="212" t="s">
        <v>131</v>
      </c>
      <c r="E209" s="213" t="s">
        <v>315</v>
      </c>
      <c r="F209" s="214" t="s">
        <v>316</v>
      </c>
      <c r="G209" s="215" t="s">
        <v>140</v>
      </c>
      <c r="H209" s="216">
        <v>0.3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0.068</v>
      </c>
      <c r="T209" s="223">
        <f>S209*H209</f>
        <v>0.0204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317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318</v>
      </c>
      <c r="G210" s="227"/>
      <c r="H210" s="231">
        <v>0.3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81</v>
      </c>
      <c r="AY210" s="237" t="s">
        <v>128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319</v>
      </c>
      <c r="F211" s="210" t="s">
        <v>320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128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321</v>
      </c>
      <c r="D212" s="212" t="s">
        <v>131</v>
      </c>
      <c r="E212" s="213" t="s">
        <v>322</v>
      </c>
      <c r="F212" s="214" t="s">
        <v>323</v>
      </c>
      <c r="G212" s="215" t="s">
        <v>324</v>
      </c>
      <c r="H212" s="216">
        <v>6.516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325</v>
      </c>
    </row>
    <row r="213" spans="1:65" s="2" customFormat="1" ht="24.15" customHeight="1">
      <c r="A213" s="38"/>
      <c r="B213" s="39"/>
      <c r="C213" s="212" t="s">
        <v>326</v>
      </c>
      <c r="D213" s="212" t="s">
        <v>131</v>
      </c>
      <c r="E213" s="213" t="s">
        <v>327</v>
      </c>
      <c r="F213" s="214" t="s">
        <v>328</v>
      </c>
      <c r="G213" s="215" t="s">
        <v>324</v>
      </c>
      <c r="H213" s="216">
        <v>6.516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329</v>
      </c>
    </row>
    <row r="214" spans="1:65" s="2" customFormat="1" ht="24.15" customHeight="1">
      <c r="A214" s="38"/>
      <c r="B214" s="39"/>
      <c r="C214" s="212" t="s">
        <v>330</v>
      </c>
      <c r="D214" s="212" t="s">
        <v>131</v>
      </c>
      <c r="E214" s="213" t="s">
        <v>331</v>
      </c>
      <c r="F214" s="214" t="s">
        <v>332</v>
      </c>
      <c r="G214" s="215" t="s">
        <v>324</v>
      </c>
      <c r="H214" s="216">
        <v>65.16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333</v>
      </c>
    </row>
    <row r="215" spans="1:51" s="13" customFormat="1" ht="12">
      <c r="A215" s="13"/>
      <c r="B215" s="226"/>
      <c r="C215" s="227"/>
      <c r="D215" s="228" t="s">
        <v>142</v>
      </c>
      <c r="E215" s="227"/>
      <c r="F215" s="230" t="s">
        <v>334</v>
      </c>
      <c r="G215" s="227"/>
      <c r="H215" s="231">
        <v>65.16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142</v>
      </c>
      <c r="AU215" s="237" t="s">
        <v>136</v>
      </c>
      <c r="AV215" s="13" t="s">
        <v>136</v>
      </c>
      <c r="AW215" s="13" t="s">
        <v>4</v>
      </c>
      <c r="AX215" s="13" t="s">
        <v>81</v>
      </c>
      <c r="AY215" s="237" t="s">
        <v>128</v>
      </c>
    </row>
    <row r="216" spans="1:65" s="2" customFormat="1" ht="24.15" customHeight="1">
      <c r="A216" s="38"/>
      <c r="B216" s="39"/>
      <c r="C216" s="212" t="s">
        <v>335</v>
      </c>
      <c r="D216" s="212" t="s">
        <v>131</v>
      </c>
      <c r="E216" s="213" t="s">
        <v>336</v>
      </c>
      <c r="F216" s="214" t="s">
        <v>337</v>
      </c>
      <c r="G216" s="215" t="s">
        <v>324</v>
      </c>
      <c r="H216" s="216">
        <v>6.516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338</v>
      </c>
    </row>
    <row r="217" spans="1:63" s="12" customFormat="1" ht="22.8" customHeight="1">
      <c r="A217" s="12"/>
      <c r="B217" s="196"/>
      <c r="C217" s="197"/>
      <c r="D217" s="198" t="s">
        <v>75</v>
      </c>
      <c r="E217" s="210" t="s">
        <v>339</v>
      </c>
      <c r="F217" s="210" t="s">
        <v>320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P218</f>
        <v>0</v>
      </c>
      <c r="Q217" s="204"/>
      <c r="R217" s="205">
        <f>R218</f>
        <v>0</v>
      </c>
      <c r="S217" s="204"/>
      <c r="T217" s="20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81</v>
      </c>
      <c r="AT217" s="208" t="s">
        <v>75</v>
      </c>
      <c r="AU217" s="208" t="s">
        <v>81</v>
      </c>
      <c r="AY217" s="207" t="s">
        <v>128</v>
      </c>
      <c r="BK217" s="209">
        <f>BK218</f>
        <v>0</v>
      </c>
    </row>
    <row r="218" spans="1:65" s="2" customFormat="1" ht="24.15" customHeight="1">
      <c r="A218" s="38"/>
      <c r="B218" s="39"/>
      <c r="C218" s="212" t="s">
        <v>276</v>
      </c>
      <c r="D218" s="212" t="s">
        <v>131</v>
      </c>
      <c r="E218" s="213" t="s">
        <v>340</v>
      </c>
      <c r="F218" s="214" t="s">
        <v>341</v>
      </c>
      <c r="G218" s="215" t="s">
        <v>324</v>
      </c>
      <c r="H218" s="216">
        <v>4.041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342</v>
      </c>
    </row>
    <row r="219" spans="1:63" s="12" customFormat="1" ht="25.9" customHeight="1">
      <c r="A219" s="12"/>
      <c r="B219" s="196"/>
      <c r="C219" s="197"/>
      <c r="D219" s="198" t="s">
        <v>75</v>
      </c>
      <c r="E219" s="199" t="s">
        <v>343</v>
      </c>
      <c r="F219" s="199" t="s">
        <v>344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P220+P226+P237+P247+P265+P272+P283+P298+P303+P321+P358+P368+P391</f>
        <v>0</v>
      </c>
      <c r="Q219" s="204"/>
      <c r="R219" s="205">
        <f>R220+R226+R237+R247+R265+R272+R283+R298+R303+R321+R358+R368+R391</f>
        <v>1.3410322990000003</v>
      </c>
      <c r="S219" s="204"/>
      <c r="T219" s="206">
        <f>T220+T226+T237+T247+T265+T272+T283+T298+T303+T321+T358+T368+T391</f>
        <v>0.04337981999999999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136</v>
      </c>
      <c r="AT219" s="208" t="s">
        <v>75</v>
      </c>
      <c r="AU219" s="208" t="s">
        <v>76</v>
      </c>
      <c r="AY219" s="207" t="s">
        <v>128</v>
      </c>
      <c r="BK219" s="209">
        <f>BK220+BK226+BK237+BK247+BK265+BK272+BK283+BK298+BK303+BK321+BK358+BK368+BK391</f>
        <v>0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345</v>
      </c>
      <c r="F220" s="210" t="s">
        <v>346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SUM(P221:P225)</f>
        <v>0</v>
      </c>
      <c r="Q220" s="204"/>
      <c r="R220" s="205">
        <f>SUM(R221:R225)</f>
        <v>0.007344000000000001</v>
      </c>
      <c r="S220" s="204"/>
      <c r="T220" s="206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136</v>
      </c>
      <c r="AT220" s="208" t="s">
        <v>75</v>
      </c>
      <c r="AU220" s="208" t="s">
        <v>81</v>
      </c>
      <c r="AY220" s="207" t="s">
        <v>128</v>
      </c>
      <c r="BK220" s="209">
        <f>SUM(BK221:BK225)</f>
        <v>0</v>
      </c>
    </row>
    <row r="221" spans="1:65" s="2" customFormat="1" ht="24.15" customHeight="1">
      <c r="A221" s="38"/>
      <c r="B221" s="39"/>
      <c r="C221" s="212" t="s">
        <v>347</v>
      </c>
      <c r="D221" s="212" t="s">
        <v>131</v>
      </c>
      <c r="E221" s="213" t="s">
        <v>348</v>
      </c>
      <c r="F221" s="214" t="s">
        <v>349</v>
      </c>
      <c r="G221" s="215" t="s">
        <v>140</v>
      </c>
      <c r="H221" s="216">
        <v>3.6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212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212</v>
      </c>
      <c r="BM221" s="224" t="s">
        <v>350</v>
      </c>
    </row>
    <row r="222" spans="1:65" s="2" customFormat="1" ht="16.5" customHeight="1">
      <c r="A222" s="38"/>
      <c r="B222" s="39"/>
      <c r="C222" s="259" t="s">
        <v>351</v>
      </c>
      <c r="D222" s="259" t="s">
        <v>204</v>
      </c>
      <c r="E222" s="260" t="s">
        <v>352</v>
      </c>
      <c r="F222" s="261" t="s">
        <v>353</v>
      </c>
      <c r="G222" s="262" t="s">
        <v>140</v>
      </c>
      <c r="H222" s="263">
        <v>3.672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42</v>
      </c>
      <c r="O222" s="91"/>
      <c r="P222" s="222">
        <f>O222*H222</f>
        <v>0</v>
      </c>
      <c r="Q222" s="222">
        <v>0.002</v>
      </c>
      <c r="R222" s="222">
        <f>Q222*H222</f>
        <v>0.007344000000000001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285</v>
      </c>
      <c r="AT222" s="224" t="s">
        <v>204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354</v>
      </c>
    </row>
    <row r="223" spans="1:51" s="13" customFormat="1" ht="12">
      <c r="A223" s="13"/>
      <c r="B223" s="226"/>
      <c r="C223" s="227"/>
      <c r="D223" s="228" t="s">
        <v>142</v>
      </c>
      <c r="E223" s="227"/>
      <c r="F223" s="230" t="s">
        <v>355</v>
      </c>
      <c r="G223" s="227"/>
      <c r="H223" s="231">
        <v>3.672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142</v>
      </c>
      <c r="AU223" s="237" t="s">
        <v>136</v>
      </c>
      <c r="AV223" s="13" t="s">
        <v>136</v>
      </c>
      <c r="AW223" s="13" t="s">
        <v>4</v>
      </c>
      <c r="AX223" s="13" t="s">
        <v>81</v>
      </c>
      <c r="AY223" s="237" t="s">
        <v>128</v>
      </c>
    </row>
    <row r="224" spans="1:65" s="2" customFormat="1" ht="16.5" customHeight="1">
      <c r="A224" s="38"/>
      <c r="B224" s="39"/>
      <c r="C224" s="212" t="s">
        <v>356</v>
      </c>
      <c r="D224" s="212" t="s">
        <v>131</v>
      </c>
      <c r="E224" s="213" t="s">
        <v>357</v>
      </c>
      <c r="F224" s="214" t="s">
        <v>358</v>
      </c>
      <c r="G224" s="215" t="s">
        <v>308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359</v>
      </c>
    </row>
    <row r="225" spans="1:65" s="2" customFormat="1" ht="24.15" customHeight="1">
      <c r="A225" s="38"/>
      <c r="B225" s="39"/>
      <c r="C225" s="212" t="s">
        <v>360</v>
      </c>
      <c r="D225" s="212" t="s">
        <v>131</v>
      </c>
      <c r="E225" s="213" t="s">
        <v>361</v>
      </c>
      <c r="F225" s="214" t="s">
        <v>362</v>
      </c>
      <c r="G225" s="215" t="s">
        <v>324</v>
      </c>
      <c r="H225" s="216">
        <v>0.007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212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363</v>
      </c>
    </row>
    <row r="226" spans="1:63" s="12" customFormat="1" ht="22.8" customHeight="1">
      <c r="A226" s="12"/>
      <c r="B226" s="196"/>
      <c r="C226" s="197"/>
      <c r="D226" s="198" t="s">
        <v>75</v>
      </c>
      <c r="E226" s="210" t="s">
        <v>364</v>
      </c>
      <c r="F226" s="210" t="s">
        <v>365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SUM(P227:P236)</f>
        <v>0</v>
      </c>
      <c r="Q226" s="204"/>
      <c r="R226" s="205">
        <f>SUM(R227:R236)</f>
        <v>0.003484</v>
      </c>
      <c r="S226" s="204"/>
      <c r="T226" s="206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136</v>
      </c>
      <c r="AT226" s="208" t="s">
        <v>75</v>
      </c>
      <c r="AU226" s="208" t="s">
        <v>81</v>
      </c>
      <c r="AY226" s="207" t="s">
        <v>128</v>
      </c>
      <c r="BK226" s="209">
        <f>SUM(BK227:BK236)</f>
        <v>0</v>
      </c>
    </row>
    <row r="227" spans="1:65" s="2" customFormat="1" ht="21.75" customHeight="1">
      <c r="A227" s="38"/>
      <c r="B227" s="39"/>
      <c r="C227" s="212" t="s">
        <v>366</v>
      </c>
      <c r="D227" s="212" t="s">
        <v>131</v>
      </c>
      <c r="E227" s="213" t="s">
        <v>367</v>
      </c>
      <c r="F227" s="214" t="s">
        <v>368</v>
      </c>
      <c r="G227" s="215" t="s">
        <v>146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0.00126</v>
      </c>
      <c r="R227" s="222">
        <f>Q227*H227</f>
        <v>0.00126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135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135</v>
      </c>
      <c r="BM227" s="224" t="s">
        <v>369</v>
      </c>
    </row>
    <row r="228" spans="1:65" s="2" customFormat="1" ht="21.75" customHeight="1">
      <c r="A228" s="38"/>
      <c r="B228" s="39"/>
      <c r="C228" s="212" t="s">
        <v>370</v>
      </c>
      <c r="D228" s="212" t="s">
        <v>131</v>
      </c>
      <c r="E228" s="213" t="s">
        <v>371</v>
      </c>
      <c r="F228" s="214" t="s">
        <v>372</v>
      </c>
      <c r="G228" s="215" t="s">
        <v>146</v>
      </c>
      <c r="H228" s="216">
        <v>1.1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0.00029</v>
      </c>
      <c r="R228" s="222">
        <f>Q228*H228</f>
        <v>0.000319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373</v>
      </c>
    </row>
    <row r="229" spans="1:65" s="2" customFormat="1" ht="21.75" customHeight="1">
      <c r="A229" s="38"/>
      <c r="B229" s="39"/>
      <c r="C229" s="212" t="s">
        <v>374</v>
      </c>
      <c r="D229" s="212" t="s">
        <v>131</v>
      </c>
      <c r="E229" s="213" t="s">
        <v>375</v>
      </c>
      <c r="F229" s="214" t="s">
        <v>376</v>
      </c>
      <c r="G229" s="215" t="s">
        <v>146</v>
      </c>
      <c r="H229" s="216">
        <v>3.5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0.00035</v>
      </c>
      <c r="R229" s="222">
        <f>Q229*H229</f>
        <v>0.001225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377</v>
      </c>
    </row>
    <row r="230" spans="1:65" s="2" customFormat="1" ht="16.5" customHeight="1">
      <c r="A230" s="38"/>
      <c r="B230" s="39"/>
      <c r="C230" s="212" t="s">
        <v>378</v>
      </c>
      <c r="D230" s="212" t="s">
        <v>131</v>
      </c>
      <c r="E230" s="213" t="s">
        <v>379</v>
      </c>
      <c r="F230" s="214" t="s">
        <v>380</v>
      </c>
      <c r="G230" s="215" t="s">
        <v>134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0.00034</v>
      </c>
      <c r="R230" s="222">
        <f>Q230*H230</f>
        <v>0.00034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381</v>
      </c>
    </row>
    <row r="231" spans="1:65" s="2" customFormat="1" ht="16.5" customHeight="1">
      <c r="A231" s="38"/>
      <c r="B231" s="39"/>
      <c r="C231" s="212" t="s">
        <v>382</v>
      </c>
      <c r="D231" s="212" t="s">
        <v>131</v>
      </c>
      <c r="E231" s="213" t="s">
        <v>383</v>
      </c>
      <c r="F231" s="214" t="s">
        <v>384</v>
      </c>
      <c r="G231" s="215" t="s">
        <v>134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0.00034</v>
      </c>
      <c r="R231" s="222">
        <f>Q231*H231</f>
        <v>0.00034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385</v>
      </c>
    </row>
    <row r="232" spans="1:65" s="2" customFormat="1" ht="21.75" customHeight="1">
      <c r="A232" s="38"/>
      <c r="B232" s="39"/>
      <c r="C232" s="212" t="s">
        <v>386</v>
      </c>
      <c r="D232" s="212" t="s">
        <v>131</v>
      </c>
      <c r="E232" s="213" t="s">
        <v>387</v>
      </c>
      <c r="F232" s="214" t="s">
        <v>388</v>
      </c>
      <c r="G232" s="215" t="s">
        <v>146</v>
      </c>
      <c r="H232" s="216">
        <v>5.6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389</v>
      </c>
    </row>
    <row r="233" spans="1:51" s="13" customFormat="1" ht="12">
      <c r="A233" s="13"/>
      <c r="B233" s="226"/>
      <c r="C233" s="227"/>
      <c r="D233" s="228" t="s">
        <v>142</v>
      </c>
      <c r="E233" s="229" t="s">
        <v>1</v>
      </c>
      <c r="F233" s="230" t="s">
        <v>390</v>
      </c>
      <c r="G233" s="227"/>
      <c r="H233" s="231">
        <v>5.6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142</v>
      </c>
      <c r="AU233" s="237" t="s">
        <v>136</v>
      </c>
      <c r="AV233" s="13" t="s">
        <v>136</v>
      </c>
      <c r="AW233" s="13" t="s">
        <v>32</v>
      </c>
      <c r="AX233" s="13" t="s">
        <v>81</v>
      </c>
      <c r="AY233" s="237" t="s">
        <v>128</v>
      </c>
    </row>
    <row r="234" spans="1:65" s="2" customFormat="1" ht="16.5" customHeight="1">
      <c r="A234" s="38"/>
      <c r="B234" s="39"/>
      <c r="C234" s="212" t="s">
        <v>391</v>
      </c>
      <c r="D234" s="212" t="s">
        <v>131</v>
      </c>
      <c r="E234" s="213" t="s">
        <v>392</v>
      </c>
      <c r="F234" s="214" t="s">
        <v>393</v>
      </c>
      <c r="G234" s="215" t="s">
        <v>308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394</v>
      </c>
    </row>
    <row r="235" spans="1:65" s="2" customFormat="1" ht="16.5" customHeight="1">
      <c r="A235" s="38"/>
      <c r="B235" s="39"/>
      <c r="C235" s="212" t="s">
        <v>395</v>
      </c>
      <c r="D235" s="212" t="s">
        <v>131</v>
      </c>
      <c r="E235" s="213" t="s">
        <v>396</v>
      </c>
      <c r="F235" s="214" t="s">
        <v>397</v>
      </c>
      <c r="G235" s="215" t="s">
        <v>308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398</v>
      </c>
    </row>
    <row r="236" spans="1:65" s="2" customFormat="1" ht="24.15" customHeight="1">
      <c r="A236" s="38"/>
      <c r="B236" s="39"/>
      <c r="C236" s="212" t="s">
        <v>399</v>
      </c>
      <c r="D236" s="212" t="s">
        <v>131</v>
      </c>
      <c r="E236" s="213" t="s">
        <v>400</v>
      </c>
      <c r="F236" s="214" t="s">
        <v>401</v>
      </c>
      <c r="G236" s="215" t="s">
        <v>324</v>
      </c>
      <c r="H236" s="216">
        <v>0.002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402</v>
      </c>
    </row>
    <row r="237" spans="1:63" s="12" customFormat="1" ht="22.8" customHeight="1">
      <c r="A237" s="12"/>
      <c r="B237" s="196"/>
      <c r="C237" s="197"/>
      <c r="D237" s="198" t="s">
        <v>75</v>
      </c>
      <c r="E237" s="210" t="s">
        <v>403</v>
      </c>
      <c r="F237" s="210" t="s">
        <v>404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SUM(P238:P246)</f>
        <v>0</v>
      </c>
      <c r="Q237" s="204"/>
      <c r="R237" s="205">
        <f>SUM(R238:R246)</f>
        <v>0.00966</v>
      </c>
      <c r="S237" s="204"/>
      <c r="T237" s="206">
        <f>SUM(T238:T246)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136</v>
      </c>
      <c r="AT237" s="208" t="s">
        <v>75</v>
      </c>
      <c r="AU237" s="208" t="s">
        <v>81</v>
      </c>
      <c r="AY237" s="207" t="s">
        <v>128</v>
      </c>
      <c r="BK237" s="209">
        <f>SUM(BK238:BK246)</f>
        <v>0</v>
      </c>
    </row>
    <row r="238" spans="1:65" s="2" customFormat="1" ht="24.15" customHeight="1">
      <c r="A238" s="38"/>
      <c r="B238" s="39"/>
      <c r="C238" s="212" t="s">
        <v>405</v>
      </c>
      <c r="D238" s="212" t="s">
        <v>131</v>
      </c>
      <c r="E238" s="213" t="s">
        <v>406</v>
      </c>
      <c r="F238" s="214" t="s">
        <v>407</v>
      </c>
      <c r="G238" s="215" t="s">
        <v>146</v>
      </c>
      <c r="H238" s="216">
        <v>9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0.0004</v>
      </c>
      <c r="R238" s="222">
        <f>Q238*H238</f>
        <v>0.0036000000000000003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408</v>
      </c>
    </row>
    <row r="239" spans="1:65" s="2" customFormat="1" ht="33" customHeight="1">
      <c r="A239" s="38"/>
      <c r="B239" s="39"/>
      <c r="C239" s="212" t="s">
        <v>409</v>
      </c>
      <c r="D239" s="212" t="s">
        <v>131</v>
      </c>
      <c r="E239" s="213" t="s">
        <v>410</v>
      </c>
      <c r="F239" s="214" t="s">
        <v>411</v>
      </c>
      <c r="G239" s="215" t="s">
        <v>146</v>
      </c>
      <c r="H239" s="216">
        <v>4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5E-05</v>
      </c>
      <c r="R239" s="222">
        <f>Q239*H239</f>
        <v>0.0002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412</v>
      </c>
    </row>
    <row r="240" spans="1:65" s="2" customFormat="1" ht="33" customHeight="1">
      <c r="A240" s="38"/>
      <c r="B240" s="39"/>
      <c r="C240" s="212" t="s">
        <v>413</v>
      </c>
      <c r="D240" s="212" t="s">
        <v>131</v>
      </c>
      <c r="E240" s="213" t="s">
        <v>414</v>
      </c>
      <c r="F240" s="214" t="s">
        <v>415</v>
      </c>
      <c r="G240" s="215" t="s">
        <v>146</v>
      </c>
      <c r="H240" s="216">
        <v>5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7E-05</v>
      </c>
      <c r="R240" s="222">
        <f>Q240*H240</f>
        <v>0.00034999999999999994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416</v>
      </c>
    </row>
    <row r="241" spans="1:65" s="2" customFormat="1" ht="16.5" customHeight="1">
      <c r="A241" s="38"/>
      <c r="B241" s="39"/>
      <c r="C241" s="212" t="s">
        <v>417</v>
      </c>
      <c r="D241" s="212" t="s">
        <v>131</v>
      </c>
      <c r="E241" s="213" t="s">
        <v>418</v>
      </c>
      <c r="F241" s="214" t="s">
        <v>419</v>
      </c>
      <c r="G241" s="215" t="s">
        <v>134</v>
      </c>
      <c r="H241" s="216">
        <v>3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0.0006</v>
      </c>
      <c r="R241" s="222">
        <f>Q241*H241</f>
        <v>0.0018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420</v>
      </c>
    </row>
    <row r="242" spans="1:65" s="2" customFormat="1" ht="24.15" customHeight="1">
      <c r="A242" s="38"/>
      <c r="B242" s="39"/>
      <c r="C242" s="212" t="s">
        <v>421</v>
      </c>
      <c r="D242" s="212" t="s">
        <v>131</v>
      </c>
      <c r="E242" s="213" t="s">
        <v>422</v>
      </c>
      <c r="F242" s="214" t="s">
        <v>423</v>
      </c>
      <c r="G242" s="215" t="s">
        <v>146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424</v>
      </c>
    </row>
    <row r="243" spans="1:65" s="2" customFormat="1" ht="21.75" customHeight="1">
      <c r="A243" s="38"/>
      <c r="B243" s="39"/>
      <c r="C243" s="212" t="s">
        <v>425</v>
      </c>
      <c r="D243" s="212" t="s">
        <v>131</v>
      </c>
      <c r="E243" s="213" t="s">
        <v>426</v>
      </c>
      <c r="F243" s="214" t="s">
        <v>427</v>
      </c>
      <c r="G243" s="215" t="s">
        <v>146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9E-05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428</v>
      </c>
    </row>
    <row r="244" spans="1:65" s="2" customFormat="1" ht="16.5" customHeight="1">
      <c r="A244" s="38"/>
      <c r="B244" s="39"/>
      <c r="C244" s="212" t="s">
        <v>429</v>
      </c>
      <c r="D244" s="212" t="s">
        <v>131</v>
      </c>
      <c r="E244" s="213" t="s">
        <v>430</v>
      </c>
      <c r="F244" s="214" t="s">
        <v>397</v>
      </c>
      <c r="G244" s="215" t="s">
        <v>308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1E-05</v>
      </c>
      <c r="R244" s="222">
        <f>Q244*H244</f>
        <v>1E-05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431</v>
      </c>
    </row>
    <row r="245" spans="1:65" s="2" customFormat="1" ht="16.5" customHeight="1">
      <c r="A245" s="38"/>
      <c r="B245" s="39"/>
      <c r="C245" s="212" t="s">
        <v>432</v>
      </c>
      <c r="D245" s="212" t="s">
        <v>131</v>
      </c>
      <c r="E245" s="213" t="s">
        <v>433</v>
      </c>
      <c r="F245" s="214" t="s">
        <v>434</v>
      </c>
      <c r="G245" s="215" t="s">
        <v>308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1E-05</v>
      </c>
      <c r="R245" s="222">
        <f>Q245*H245</f>
        <v>1E-05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435</v>
      </c>
    </row>
    <row r="246" spans="1:65" s="2" customFormat="1" ht="24.15" customHeight="1">
      <c r="A246" s="38"/>
      <c r="B246" s="39"/>
      <c r="C246" s="212" t="s">
        <v>436</v>
      </c>
      <c r="D246" s="212" t="s">
        <v>131</v>
      </c>
      <c r="E246" s="213" t="s">
        <v>437</v>
      </c>
      <c r="F246" s="214" t="s">
        <v>438</v>
      </c>
      <c r="G246" s="215" t="s">
        <v>324</v>
      </c>
      <c r="H246" s="216">
        <v>0.01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439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440</v>
      </c>
      <c r="F247" s="210" t="s">
        <v>441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SUM(P248:P264)</f>
        <v>0</v>
      </c>
      <c r="Q247" s="204"/>
      <c r="R247" s="205">
        <f>SUM(R248:R264)</f>
        <v>0.02407</v>
      </c>
      <c r="S247" s="204"/>
      <c r="T247" s="206">
        <f>SUM(T248:T264)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136</v>
      </c>
      <c r="AT247" s="208" t="s">
        <v>75</v>
      </c>
      <c r="AU247" s="208" t="s">
        <v>81</v>
      </c>
      <c r="AY247" s="207" t="s">
        <v>128</v>
      </c>
      <c r="BK247" s="209">
        <f>SUM(BK248:BK264)</f>
        <v>0</v>
      </c>
    </row>
    <row r="248" spans="1:65" s="2" customFormat="1" ht="16.5" customHeight="1">
      <c r="A248" s="38"/>
      <c r="B248" s="39"/>
      <c r="C248" s="212" t="s">
        <v>442</v>
      </c>
      <c r="D248" s="212" t="s">
        <v>131</v>
      </c>
      <c r="E248" s="213" t="s">
        <v>443</v>
      </c>
      <c r="F248" s="214" t="s">
        <v>444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0.02407</v>
      </c>
      <c r="R248" s="222">
        <f>Q248*H248</f>
        <v>0.02407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445</v>
      </c>
    </row>
    <row r="249" spans="1:65" s="2" customFormat="1" ht="16.5" customHeight="1">
      <c r="A249" s="38"/>
      <c r="B249" s="39"/>
      <c r="C249" s="212" t="s">
        <v>446</v>
      </c>
      <c r="D249" s="212" t="s">
        <v>131</v>
      </c>
      <c r="E249" s="213" t="s">
        <v>447</v>
      </c>
      <c r="F249" s="214" t="s">
        <v>448</v>
      </c>
      <c r="G249" s="215" t="s">
        <v>224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449</v>
      </c>
    </row>
    <row r="250" spans="1:65" s="2" customFormat="1" ht="16.5" customHeight="1">
      <c r="A250" s="38"/>
      <c r="B250" s="39"/>
      <c r="C250" s="212" t="s">
        <v>450</v>
      </c>
      <c r="D250" s="212" t="s">
        <v>131</v>
      </c>
      <c r="E250" s="213" t="s">
        <v>451</v>
      </c>
      <c r="F250" s="214" t="s">
        <v>452</v>
      </c>
      <c r="G250" s="215" t="s">
        <v>224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453</v>
      </c>
    </row>
    <row r="251" spans="1:65" s="2" customFormat="1" ht="16.5" customHeight="1">
      <c r="A251" s="38"/>
      <c r="B251" s="39"/>
      <c r="C251" s="212" t="s">
        <v>454</v>
      </c>
      <c r="D251" s="212" t="s">
        <v>131</v>
      </c>
      <c r="E251" s="213" t="s">
        <v>455</v>
      </c>
      <c r="F251" s="214" t="s">
        <v>456</v>
      </c>
      <c r="G251" s="215" t="s">
        <v>134</v>
      </c>
      <c r="H251" s="216">
        <v>4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457</v>
      </c>
    </row>
    <row r="252" spans="1:65" s="2" customFormat="1" ht="16.5" customHeight="1">
      <c r="A252" s="38"/>
      <c r="B252" s="39"/>
      <c r="C252" s="212" t="s">
        <v>458</v>
      </c>
      <c r="D252" s="212" t="s">
        <v>131</v>
      </c>
      <c r="E252" s="213" t="s">
        <v>459</v>
      </c>
      <c r="F252" s="214" t="s">
        <v>460</v>
      </c>
      <c r="G252" s="215" t="s">
        <v>134</v>
      </c>
      <c r="H252" s="216">
        <v>2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461</v>
      </c>
    </row>
    <row r="253" spans="1:65" s="2" customFormat="1" ht="16.5" customHeight="1">
      <c r="A253" s="38"/>
      <c r="B253" s="39"/>
      <c r="C253" s="212" t="s">
        <v>462</v>
      </c>
      <c r="D253" s="212" t="s">
        <v>131</v>
      </c>
      <c r="E253" s="213" t="s">
        <v>463</v>
      </c>
      <c r="F253" s="214" t="s">
        <v>464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465</v>
      </c>
    </row>
    <row r="254" spans="1:65" s="2" customFormat="1" ht="16.5" customHeight="1">
      <c r="A254" s="38"/>
      <c r="B254" s="39"/>
      <c r="C254" s="212" t="s">
        <v>466</v>
      </c>
      <c r="D254" s="212" t="s">
        <v>131</v>
      </c>
      <c r="E254" s="213" t="s">
        <v>467</v>
      </c>
      <c r="F254" s="214" t="s">
        <v>468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469</v>
      </c>
    </row>
    <row r="255" spans="1:65" s="2" customFormat="1" ht="16.5" customHeight="1">
      <c r="A255" s="38"/>
      <c r="B255" s="39"/>
      <c r="C255" s="212" t="s">
        <v>470</v>
      </c>
      <c r="D255" s="212" t="s">
        <v>131</v>
      </c>
      <c r="E255" s="213" t="s">
        <v>471</v>
      </c>
      <c r="F255" s="214" t="s">
        <v>472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473</v>
      </c>
    </row>
    <row r="256" spans="1:65" s="2" customFormat="1" ht="16.5" customHeight="1">
      <c r="A256" s="38"/>
      <c r="B256" s="39"/>
      <c r="C256" s="212" t="s">
        <v>474</v>
      </c>
      <c r="D256" s="212" t="s">
        <v>131</v>
      </c>
      <c r="E256" s="213" t="s">
        <v>475</v>
      </c>
      <c r="F256" s="214" t="s">
        <v>476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477</v>
      </c>
    </row>
    <row r="257" spans="1:65" s="2" customFormat="1" ht="16.5" customHeight="1">
      <c r="A257" s="38"/>
      <c r="B257" s="39"/>
      <c r="C257" s="212" t="s">
        <v>478</v>
      </c>
      <c r="D257" s="212" t="s">
        <v>131</v>
      </c>
      <c r="E257" s="213" t="s">
        <v>479</v>
      </c>
      <c r="F257" s="214" t="s">
        <v>480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481</v>
      </c>
    </row>
    <row r="258" spans="1:65" s="2" customFormat="1" ht="16.5" customHeight="1">
      <c r="A258" s="38"/>
      <c r="B258" s="39"/>
      <c r="C258" s="212" t="s">
        <v>482</v>
      </c>
      <c r="D258" s="212" t="s">
        <v>131</v>
      </c>
      <c r="E258" s="213" t="s">
        <v>483</v>
      </c>
      <c r="F258" s="214" t="s">
        <v>484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485</v>
      </c>
    </row>
    <row r="259" spans="1:65" s="2" customFormat="1" ht="24.15" customHeight="1">
      <c r="A259" s="38"/>
      <c r="B259" s="39"/>
      <c r="C259" s="212" t="s">
        <v>486</v>
      </c>
      <c r="D259" s="212" t="s">
        <v>131</v>
      </c>
      <c r="E259" s="213" t="s">
        <v>487</v>
      </c>
      <c r="F259" s="214" t="s">
        <v>488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489</v>
      </c>
    </row>
    <row r="260" spans="1:65" s="2" customFormat="1" ht="24.15" customHeight="1">
      <c r="A260" s="38"/>
      <c r="B260" s="39"/>
      <c r="C260" s="212" t="s">
        <v>490</v>
      </c>
      <c r="D260" s="212" t="s">
        <v>131</v>
      </c>
      <c r="E260" s="213" t="s">
        <v>491</v>
      </c>
      <c r="F260" s="214" t="s">
        <v>492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493</v>
      </c>
    </row>
    <row r="261" spans="1:65" s="2" customFormat="1" ht="24.15" customHeight="1">
      <c r="A261" s="38"/>
      <c r="B261" s="39"/>
      <c r="C261" s="212" t="s">
        <v>494</v>
      </c>
      <c r="D261" s="212" t="s">
        <v>131</v>
      </c>
      <c r="E261" s="213" t="s">
        <v>495</v>
      </c>
      <c r="F261" s="214" t="s">
        <v>496</v>
      </c>
      <c r="G261" s="215" t="s">
        <v>324</v>
      </c>
      <c r="H261" s="216">
        <v>0.065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497</v>
      </c>
    </row>
    <row r="262" spans="1:65" s="2" customFormat="1" ht="16.5" customHeight="1">
      <c r="A262" s="38"/>
      <c r="B262" s="39"/>
      <c r="C262" s="212" t="s">
        <v>498</v>
      </c>
      <c r="D262" s="212" t="s">
        <v>131</v>
      </c>
      <c r="E262" s="213" t="s">
        <v>499</v>
      </c>
      <c r="F262" s="214" t="s">
        <v>500</v>
      </c>
      <c r="G262" s="215" t="s">
        <v>134</v>
      </c>
      <c r="H262" s="216">
        <v>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501</v>
      </c>
    </row>
    <row r="263" spans="1:65" s="2" customFormat="1" ht="24.15" customHeight="1">
      <c r="A263" s="38"/>
      <c r="B263" s="39"/>
      <c r="C263" s="212" t="s">
        <v>502</v>
      </c>
      <c r="D263" s="212" t="s">
        <v>131</v>
      </c>
      <c r="E263" s="213" t="s">
        <v>503</v>
      </c>
      <c r="F263" s="214" t="s">
        <v>504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505</v>
      </c>
    </row>
    <row r="264" spans="1:65" s="2" customFormat="1" ht="16.5" customHeight="1">
      <c r="A264" s="38"/>
      <c r="B264" s="39"/>
      <c r="C264" s="212" t="s">
        <v>506</v>
      </c>
      <c r="D264" s="212" t="s">
        <v>131</v>
      </c>
      <c r="E264" s="213" t="s">
        <v>507</v>
      </c>
      <c r="F264" s="214" t="s">
        <v>508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509</v>
      </c>
    </row>
    <row r="265" spans="1:63" s="12" customFormat="1" ht="22.8" customHeight="1">
      <c r="A265" s="12"/>
      <c r="B265" s="196"/>
      <c r="C265" s="197"/>
      <c r="D265" s="198" t="s">
        <v>75</v>
      </c>
      <c r="E265" s="210" t="s">
        <v>510</v>
      </c>
      <c r="F265" s="210" t="s">
        <v>511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SUM(P266:P271)</f>
        <v>0</v>
      </c>
      <c r="Q265" s="204"/>
      <c r="R265" s="205">
        <f>SUM(R266:R271)</f>
        <v>0.0479641</v>
      </c>
      <c r="S265" s="204"/>
      <c r="T265" s="206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136</v>
      </c>
      <c r="AT265" s="208" t="s">
        <v>75</v>
      </c>
      <c r="AU265" s="208" t="s">
        <v>81</v>
      </c>
      <c r="AY265" s="207" t="s">
        <v>128</v>
      </c>
      <c r="BK265" s="209">
        <f>SUM(BK266:BK271)</f>
        <v>0</v>
      </c>
    </row>
    <row r="266" spans="1:65" s="2" customFormat="1" ht="24.15" customHeight="1">
      <c r="A266" s="38"/>
      <c r="B266" s="39"/>
      <c r="C266" s="212" t="s">
        <v>512</v>
      </c>
      <c r="D266" s="212" t="s">
        <v>131</v>
      </c>
      <c r="E266" s="213" t="s">
        <v>513</v>
      </c>
      <c r="F266" s="214" t="s">
        <v>514</v>
      </c>
      <c r="G266" s="215" t="s">
        <v>140</v>
      </c>
      <c r="H266" s="216">
        <v>1.83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0.02567</v>
      </c>
      <c r="R266" s="222">
        <f>Q266*H266</f>
        <v>0.0469761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515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516</v>
      </c>
      <c r="G267" s="227"/>
      <c r="H267" s="231">
        <v>1.83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517</v>
      </c>
      <c r="D268" s="212" t="s">
        <v>131</v>
      </c>
      <c r="E268" s="213" t="s">
        <v>518</v>
      </c>
      <c r="F268" s="214" t="s">
        <v>519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520</v>
      </c>
    </row>
    <row r="269" spans="1:51" s="13" customFormat="1" ht="12">
      <c r="A269" s="13"/>
      <c r="B269" s="226"/>
      <c r="C269" s="227"/>
      <c r="D269" s="228" t="s">
        <v>142</v>
      </c>
      <c r="E269" s="229" t="s">
        <v>1</v>
      </c>
      <c r="F269" s="230" t="s">
        <v>521</v>
      </c>
      <c r="G269" s="227"/>
      <c r="H269" s="231">
        <v>2.47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142</v>
      </c>
      <c r="AU269" s="237" t="s">
        <v>136</v>
      </c>
      <c r="AV269" s="13" t="s">
        <v>136</v>
      </c>
      <c r="AW269" s="13" t="s">
        <v>32</v>
      </c>
      <c r="AX269" s="13" t="s">
        <v>81</v>
      </c>
      <c r="AY269" s="237" t="s">
        <v>128</v>
      </c>
    </row>
    <row r="270" spans="1:65" s="2" customFormat="1" ht="16.5" customHeight="1">
      <c r="A270" s="38"/>
      <c r="B270" s="39"/>
      <c r="C270" s="212" t="s">
        <v>522</v>
      </c>
      <c r="D270" s="212" t="s">
        <v>131</v>
      </c>
      <c r="E270" s="213" t="s">
        <v>523</v>
      </c>
      <c r="F270" s="214" t="s">
        <v>524</v>
      </c>
      <c r="G270" s="215" t="s">
        <v>140</v>
      </c>
      <c r="H270" s="216">
        <v>2.47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</v>
      </c>
      <c r="R270" s="222">
        <f>Q270*H270</f>
        <v>0.0004940000000000001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525</v>
      </c>
    </row>
    <row r="271" spans="1:65" s="2" customFormat="1" ht="24.15" customHeight="1">
      <c r="A271" s="38"/>
      <c r="B271" s="39"/>
      <c r="C271" s="212" t="s">
        <v>526</v>
      </c>
      <c r="D271" s="212" t="s">
        <v>131</v>
      </c>
      <c r="E271" s="213" t="s">
        <v>527</v>
      </c>
      <c r="F271" s="214" t="s">
        <v>528</v>
      </c>
      <c r="G271" s="215" t="s">
        <v>324</v>
      </c>
      <c r="H271" s="216">
        <v>0.048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529</v>
      </c>
    </row>
    <row r="272" spans="1:63" s="12" customFormat="1" ht="22.8" customHeight="1">
      <c r="A272" s="12"/>
      <c r="B272" s="196"/>
      <c r="C272" s="197"/>
      <c r="D272" s="198" t="s">
        <v>75</v>
      </c>
      <c r="E272" s="210" t="s">
        <v>530</v>
      </c>
      <c r="F272" s="210" t="s">
        <v>531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SUM(P273:P282)</f>
        <v>0</v>
      </c>
      <c r="Q272" s="204"/>
      <c r="R272" s="205">
        <f>SUM(R273:R282)</f>
        <v>0.07740000000000001</v>
      </c>
      <c r="S272" s="204"/>
      <c r="T272" s="206">
        <f>SUM(T273:T282)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136</v>
      </c>
      <c r="AT272" s="208" t="s">
        <v>75</v>
      </c>
      <c r="AU272" s="208" t="s">
        <v>81</v>
      </c>
      <c r="AY272" s="207" t="s">
        <v>128</v>
      </c>
      <c r="BK272" s="209">
        <f>SUM(BK273:BK282)</f>
        <v>0</v>
      </c>
    </row>
    <row r="273" spans="1:65" s="2" customFormat="1" ht="24.15" customHeight="1">
      <c r="A273" s="38"/>
      <c r="B273" s="39"/>
      <c r="C273" s="212" t="s">
        <v>532</v>
      </c>
      <c r="D273" s="212" t="s">
        <v>131</v>
      </c>
      <c r="E273" s="213" t="s">
        <v>533</v>
      </c>
      <c r="F273" s="214" t="s">
        <v>534</v>
      </c>
      <c r="G273" s="215" t="s">
        <v>134</v>
      </c>
      <c r="H273" s="216">
        <v>4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535</v>
      </c>
    </row>
    <row r="274" spans="1:65" s="2" customFormat="1" ht="24.15" customHeight="1">
      <c r="A274" s="38"/>
      <c r="B274" s="39"/>
      <c r="C274" s="259" t="s">
        <v>536</v>
      </c>
      <c r="D274" s="259" t="s">
        <v>204</v>
      </c>
      <c r="E274" s="260" t="s">
        <v>537</v>
      </c>
      <c r="F274" s="261" t="s">
        <v>538</v>
      </c>
      <c r="G274" s="262" t="s">
        <v>134</v>
      </c>
      <c r="H274" s="263">
        <v>2</v>
      </c>
      <c r="I274" s="264"/>
      <c r="J274" s="265">
        <f>ROUND(I274*H274,2)</f>
        <v>0</v>
      </c>
      <c r="K274" s="266"/>
      <c r="L274" s="267"/>
      <c r="M274" s="268" t="s">
        <v>1</v>
      </c>
      <c r="N274" s="269" t="s">
        <v>42</v>
      </c>
      <c r="O274" s="91"/>
      <c r="P274" s="222">
        <f>O274*H274</f>
        <v>0</v>
      </c>
      <c r="Q274" s="222">
        <v>0.0138</v>
      </c>
      <c r="R274" s="222">
        <f>Q274*H274</f>
        <v>0.0276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285</v>
      </c>
      <c r="AT274" s="224" t="s">
        <v>204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539</v>
      </c>
    </row>
    <row r="275" spans="1:65" s="2" customFormat="1" ht="24.15" customHeight="1">
      <c r="A275" s="38"/>
      <c r="B275" s="39"/>
      <c r="C275" s="259" t="s">
        <v>540</v>
      </c>
      <c r="D275" s="259" t="s">
        <v>204</v>
      </c>
      <c r="E275" s="260" t="s">
        <v>541</v>
      </c>
      <c r="F275" s="261" t="s">
        <v>542</v>
      </c>
      <c r="G275" s="262" t="s">
        <v>134</v>
      </c>
      <c r="H275" s="263">
        <v>2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0.0276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285</v>
      </c>
      <c r="AT275" s="224" t="s">
        <v>204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543</v>
      </c>
    </row>
    <row r="276" spans="1:65" s="2" customFormat="1" ht="24.15" customHeight="1">
      <c r="A276" s="38"/>
      <c r="B276" s="39"/>
      <c r="C276" s="212" t="s">
        <v>544</v>
      </c>
      <c r="D276" s="212" t="s">
        <v>131</v>
      </c>
      <c r="E276" s="213" t="s">
        <v>545</v>
      </c>
      <c r="F276" s="214" t="s">
        <v>546</v>
      </c>
      <c r="G276" s="215" t="s">
        <v>134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547</v>
      </c>
    </row>
    <row r="277" spans="1:65" s="2" customFormat="1" ht="24.15" customHeight="1">
      <c r="A277" s="38"/>
      <c r="B277" s="39"/>
      <c r="C277" s="259" t="s">
        <v>548</v>
      </c>
      <c r="D277" s="259" t="s">
        <v>204</v>
      </c>
      <c r="E277" s="260" t="s">
        <v>549</v>
      </c>
      <c r="F277" s="261" t="s">
        <v>550</v>
      </c>
      <c r="G277" s="262" t="s">
        <v>134</v>
      </c>
      <c r="H277" s="263">
        <v>1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0.0138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285</v>
      </c>
      <c r="AT277" s="224" t="s">
        <v>204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551</v>
      </c>
    </row>
    <row r="278" spans="1:65" s="2" customFormat="1" ht="16.5" customHeight="1">
      <c r="A278" s="38"/>
      <c r="B278" s="39"/>
      <c r="C278" s="212" t="s">
        <v>552</v>
      </c>
      <c r="D278" s="212" t="s">
        <v>131</v>
      </c>
      <c r="E278" s="213" t="s">
        <v>553</v>
      </c>
      <c r="F278" s="214" t="s">
        <v>554</v>
      </c>
      <c r="G278" s="215" t="s">
        <v>134</v>
      </c>
      <c r="H278" s="216">
        <v>4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555</v>
      </c>
    </row>
    <row r="279" spans="1:65" s="2" customFormat="1" ht="16.5" customHeight="1">
      <c r="A279" s="38"/>
      <c r="B279" s="39"/>
      <c r="C279" s="259" t="s">
        <v>556</v>
      </c>
      <c r="D279" s="259" t="s">
        <v>204</v>
      </c>
      <c r="E279" s="260" t="s">
        <v>557</v>
      </c>
      <c r="F279" s="261" t="s">
        <v>558</v>
      </c>
      <c r="G279" s="262" t="s">
        <v>134</v>
      </c>
      <c r="H279" s="263">
        <v>4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0.0021</v>
      </c>
      <c r="R279" s="222">
        <f>Q279*H279</f>
        <v>0.0084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285</v>
      </c>
      <c r="AT279" s="224" t="s">
        <v>204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559</v>
      </c>
    </row>
    <row r="280" spans="1:65" s="2" customFormat="1" ht="16.5" customHeight="1">
      <c r="A280" s="38"/>
      <c r="B280" s="39"/>
      <c r="C280" s="212" t="s">
        <v>560</v>
      </c>
      <c r="D280" s="212" t="s">
        <v>131</v>
      </c>
      <c r="E280" s="213" t="s">
        <v>561</v>
      </c>
      <c r="F280" s="214" t="s">
        <v>562</v>
      </c>
      <c r="G280" s="215" t="s">
        <v>308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563</v>
      </c>
    </row>
    <row r="281" spans="1:65" s="2" customFormat="1" ht="16.5" customHeight="1">
      <c r="A281" s="38"/>
      <c r="B281" s="39"/>
      <c r="C281" s="212" t="s">
        <v>564</v>
      </c>
      <c r="D281" s="212" t="s">
        <v>131</v>
      </c>
      <c r="E281" s="213" t="s">
        <v>565</v>
      </c>
      <c r="F281" s="214" t="s">
        <v>566</v>
      </c>
      <c r="G281" s="215" t="s">
        <v>308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567</v>
      </c>
    </row>
    <row r="282" spans="1:65" s="2" customFormat="1" ht="24.15" customHeight="1">
      <c r="A282" s="38"/>
      <c r="B282" s="39"/>
      <c r="C282" s="212" t="s">
        <v>568</v>
      </c>
      <c r="D282" s="212" t="s">
        <v>131</v>
      </c>
      <c r="E282" s="213" t="s">
        <v>569</v>
      </c>
      <c r="F282" s="214" t="s">
        <v>570</v>
      </c>
      <c r="G282" s="215" t="s">
        <v>324</v>
      </c>
      <c r="H282" s="216">
        <v>0.077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571</v>
      </c>
    </row>
    <row r="283" spans="1:63" s="12" customFormat="1" ht="22.8" customHeight="1">
      <c r="A283" s="12"/>
      <c r="B283" s="196"/>
      <c r="C283" s="197"/>
      <c r="D283" s="198" t="s">
        <v>75</v>
      </c>
      <c r="E283" s="210" t="s">
        <v>572</v>
      </c>
      <c r="F283" s="210" t="s">
        <v>573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SUM(P284:P297)</f>
        <v>0</v>
      </c>
      <c r="Q283" s="204"/>
      <c r="R283" s="205">
        <f>SUM(R284:R297)</f>
        <v>0.12792399999999998</v>
      </c>
      <c r="S283" s="204"/>
      <c r="T283" s="206">
        <f>SUM(T284:T297)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136</v>
      </c>
      <c r="AT283" s="208" t="s">
        <v>75</v>
      </c>
      <c r="AU283" s="208" t="s">
        <v>81</v>
      </c>
      <c r="AY283" s="207" t="s">
        <v>128</v>
      </c>
      <c r="BK283" s="209">
        <f>SUM(BK284:BK297)</f>
        <v>0</v>
      </c>
    </row>
    <row r="284" spans="1:65" s="2" customFormat="1" ht="16.5" customHeight="1">
      <c r="A284" s="38"/>
      <c r="B284" s="39"/>
      <c r="C284" s="212" t="s">
        <v>574</v>
      </c>
      <c r="D284" s="212" t="s">
        <v>131</v>
      </c>
      <c r="E284" s="213" t="s">
        <v>575</v>
      </c>
      <c r="F284" s="214" t="s">
        <v>576</v>
      </c>
      <c r="G284" s="215" t="s">
        <v>140</v>
      </c>
      <c r="H284" s="216">
        <v>3.6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577</v>
      </c>
    </row>
    <row r="285" spans="1:65" s="2" customFormat="1" ht="16.5" customHeight="1">
      <c r="A285" s="38"/>
      <c r="B285" s="39"/>
      <c r="C285" s="212" t="s">
        <v>578</v>
      </c>
      <c r="D285" s="212" t="s">
        <v>131</v>
      </c>
      <c r="E285" s="213" t="s">
        <v>579</v>
      </c>
      <c r="F285" s="214" t="s">
        <v>580</v>
      </c>
      <c r="G285" s="215" t="s">
        <v>140</v>
      </c>
      <c r="H285" s="216">
        <v>3.6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0.0003</v>
      </c>
      <c r="R285" s="222">
        <f>Q285*H285</f>
        <v>0.00108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581</v>
      </c>
    </row>
    <row r="286" spans="1:65" s="2" customFormat="1" ht="24.15" customHeight="1">
      <c r="A286" s="38"/>
      <c r="B286" s="39"/>
      <c r="C286" s="212" t="s">
        <v>319</v>
      </c>
      <c r="D286" s="212" t="s">
        <v>131</v>
      </c>
      <c r="E286" s="213" t="s">
        <v>582</v>
      </c>
      <c r="F286" s="214" t="s">
        <v>583</v>
      </c>
      <c r="G286" s="215" t="s">
        <v>140</v>
      </c>
      <c r="H286" s="216">
        <v>3.6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0.00758</v>
      </c>
      <c r="R286" s="222">
        <f>Q286*H286</f>
        <v>0.027288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584</v>
      </c>
    </row>
    <row r="287" spans="1:65" s="2" customFormat="1" ht="24.15" customHeight="1">
      <c r="A287" s="38"/>
      <c r="B287" s="39"/>
      <c r="C287" s="212" t="s">
        <v>585</v>
      </c>
      <c r="D287" s="212" t="s">
        <v>131</v>
      </c>
      <c r="E287" s="213" t="s">
        <v>586</v>
      </c>
      <c r="F287" s="214" t="s">
        <v>587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0.00362</v>
      </c>
      <c r="R287" s="222">
        <f>Q287*H287</f>
        <v>0.013032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588</v>
      </c>
    </row>
    <row r="288" spans="1:51" s="13" customFormat="1" ht="12">
      <c r="A288" s="13"/>
      <c r="B288" s="226"/>
      <c r="C288" s="227"/>
      <c r="D288" s="228" t="s">
        <v>142</v>
      </c>
      <c r="E288" s="229" t="s">
        <v>1</v>
      </c>
      <c r="F288" s="230" t="s">
        <v>169</v>
      </c>
      <c r="G288" s="227"/>
      <c r="H288" s="231">
        <v>3.6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32</v>
      </c>
      <c r="AX288" s="13" t="s">
        <v>81</v>
      </c>
      <c r="AY288" s="237" t="s">
        <v>128</v>
      </c>
    </row>
    <row r="289" spans="1:65" s="2" customFormat="1" ht="16.5" customHeight="1">
      <c r="A289" s="38"/>
      <c r="B289" s="39"/>
      <c r="C289" s="259" t="s">
        <v>589</v>
      </c>
      <c r="D289" s="259" t="s">
        <v>204</v>
      </c>
      <c r="E289" s="260" t="s">
        <v>590</v>
      </c>
      <c r="F289" s="261" t="s">
        <v>591</v>
      </c>
      <c r="G289" s="262" t="s">
        <v>140</v>
      </c>
      <c r="H289" s="263">
        <v>3.96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0.0192</v>
      </c>
      <c r="R289" s="222">
        <f>Q289*H289</f>
        <v>0.07603199999999999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285</v>
      </c>
      <c r="AT289" s="224" t="s">
        <v>204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592</v>
      </c>
    </row>
    <row r="290" spans="1:51" s="13" customFormat="1" ht="12">
      <c r="A290" s="13"/>
      <c r="B290" s="226"/>
      <c r="C290" s="227"/>
      <c r="D290" s="228" t="s">
        <v>142</v>
      </c>
      <c r="E290" s="227"/>
      <c r="F290" s="230" t="s">
        <v>593</v>
      </c>
      <c r="G290" s="227"/>
      <c r="H290" s="231">
        <v>3.96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142</v>
      </c>
      <c r="AU290" s="237" t="s">
        <v>136</v>
      </c>
      <c r="AV290" s="13" t="s">
        <v>136</v>
      </c>
      <c r="AW290" s="13" t="s">
        <v>4</v>
      </c>
      <c r="AX290" s="13" t="s">
        <v>81</v>
      </c>
      <c r="AY290" s="237" t="s">
        <v>128</v>
      </c>
    </row>
    <row r="291" spans="1:65" s="2" customFormat="1" ht="24.15" customHeight="1">
      <c r="A291" s="38"/>
      <c r="B291" s="39"/>
      <c r="C291" s="212" t="s">
        <v>594</v>
      </c>
      <c r="D291" s="212" t="s">
        <v>131</v>
      </c>
      <c r="E291" s="213" t="s">
        <v>595</v>
      </c>
      <c r="F291" s="214" t="s">
        <v>596</v>
      </c>
      <c r="G291" s="215" t="s">
        <v>140</v>
      </c>
      <c r="H291" s="216">
        <v>3.6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597</v>
      </c>
    </row>
    <row r="292" spans="1:65" s="2" customFormat="1" ht="24.15" customHeight="1">
      <c r="A292" s="38"/>
      <c r="B292" s="39"/>
      <c r="C292" s="212" t="s">
        <v>598</v>
      </c>
      <c r="D292" s="212" t="s">
        <v>131</v>
      </c>
      <c r="E292" s="213" t="s">
        <v>599</v>
      </c>
      <c r="F292" s="214" t="s">
        <v>600</v>
      </c>
      <c r="G292" s="215" t="s">
        <v>140</v>
      </c>
      <c r="H292" s="216">
        <v>3.6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0.0015</v>
      </c>
      <c r="R292" s="222">
        <f>Q292*H292</f>
        <v>0.0054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601</v>
      </c>
    </row>
    <row r="293" spans="1:65" s="2" customFormat="1" ht="16.5" customHeight="1">
      <c r="A293" s="38"/>
      <c r="B293" s="39"/>
      <c r="C293" s="212" t="s">
        <v>602</v>
      </c>
      <c r="D293" s="212" t="s">
        <v>131</v>
      </c>
      <c r="E293" s="213" t="s">
        <v>603</v>
      </c>
      <c r="F293" s="214" t="s">
        <v>604</v>
      </c>
      <c r="G293" s="215" t="s">
        <v>134</v>
      </c>
      <c r="H293" s="216">
        <v>8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0.00021</v>
      </c>
      <c r="R293" s="222">
        <f>Q293*H293</f>
        <v>0.00168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605</v>
      </c>
    </row>
    <row r="294" spans="1:65" s="2" customFormat="1" ht="16.5" customHeight="1">
      <c r="A294" s="38"/>
      <c r="B294" s="39"/>
      <c r="C294" s="212" t="s">
        <v>606</v>
      </c>
      <c r="D294" s="212" t="s">
        <v>131</v>
      </c>
      <c r="E294" s="213" t="s">
        <v>607</v>
      </c>
      <c r="F294" s="214" t="s">
        <v>608</v>
      </c>
      <c r="G294" s="215" t="s">
        <v>146</v>
      </c>
      <c r="H294" s="216">
        <v>10.1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0.00032</v>
      </c>
      <c r="R294" s="222">
        <f>Q294*H294</f>
        <v>0.003232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609</v>
      </c>
    </row>
    <row r="295" spans="1:51" s="13" customFormat="1" ht="12">
      <c r="A295" s="13"/>
      <c r="B295" s="226"/>
      <c r="C295" s="227"/>
      <c r="D295" s="228" t="s">
        <v>142</v>
      </c>
      <c r="E295" s="229" t="s">
        <v>1</v>
      </c>
      <c r="F295" s="230" t="s">
        <v>610</v>
      </c>
      <c r="G295" s="227"/>
      <c r="H295" s="231">
        <v>10.1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32</v>
      </c>
      <c r="AX295" s="13" t="s">
        <v>81</v>
      </c>
      <c r="AY295" s="237" t="s">
        <v>128</v>
      </c>
    </row>
    <row r="296" spans="1:65" s="2" customFormat="1" ht="24.15" customHeight="1">
      <c r="A296" s="38"/>
      <c r="B296" s="39"/>
      <c r="C296" s="212" t="s">
        <v>611</v>
      </c>
      <c r="D296" s="212" t="s">
        <v>131</v>
      </c>
      <c r="E296" s="213" t="s">
        <v>612</v>
      </c>
      <c r="F296" s="214" t="s">
        <v>613</v>
      </c>
      <c r="G296" s="215" t="s">
        <v>140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5E-05</v>
      </c>
      <c r="R296" s="222">
        <f>Q296*H296</f>
        <v>0.00018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614</v>
      </c>
    </row>
    <row r="297" spans="1:65" s="2" customFormat="1" ht="24.15" customHeight="1">
      <c r="A297" s="38"/>
      <c r="B297" s="39"/>
      <c r="C297" s="212" t="s">
        <v>615</v>
      </c>
      <c r="D297" s="212" t="s">
        <v>131</v>
      </c>
      <c r="E297" s="213" t="s">
        <v>616</v>
      </c>
      <c r="F297" s="214" t="s">
        <v>617</v>
      </c>
      <c r="G297" s="215" t="s">
        <v>324</v>
      </c>
      <c r="H297" s="216">
        <v>0.128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618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619</v>
      </c>
      <c r="F298" s="210" t="s">
        <v>620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136</v>
      </c>
      <c r="AT298" s="208" t="s">
        <v>75</v>
      </c>
      <c r="AU298" s="208" t="s">
        <v>81</v>
      </c>
      <c r="AY298" s="207" t="s">
        <v>128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621</v>
      </c>
      <c r="D299" s="212" t="s">
        <v>131</v>
      </c>
      <c r="E299" s="213" t="s">
        <v>622</v>
      </c>
      <c r="F299" s="214" t="s">
        <v>623</v>
      </c>
      <c r="G299" s="215" t="s">
        <v>146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624</v>
      </c>
    </row>
    <row r="300" spans="1:51" s="13" customFormat="1" ht="12">
      <c r="A300" s="13"/>
      <c r="B300" s="226"/>
      <c r="C300" s="227"/>
      <c r="D300" s="228" t="s">
        <v>142</v>
      </c>
      <c r="E300" s="229" t="s">
        <v>1</v>
      </c>
      <c r="F300" s="230" t="s">
        <v>625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32</v>
      </c>
      <c r="AX300" s="13" t="s">
        <v>81</v>
      </c>
      <c r="AY300" s="237" t="s">
        <v>128</v>
      </c>
    </row>
    <row r="301" spans="1:65" s="2" customFormat="1" ht="16.5" customHeight="1">
      <c r="A301" s="38"/>
      <c r="B301" s="39"/>
      <c r="C301" s="259" t="s">
        <v>626</v>
      </c>
      <c r="D301" s="259" t="s">
        <v>204</v>
      </c>
      <c r="E301" s="260" t="s">
        <v>627</v>
      </c>
      <c r="F301" s="261" t="s">
        <v>628</v>
      </c>
      <c r="G301" s="262" t="s">
        <v>146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285</v>
      </c>
      <c r="AT301" s="224" t="s">
        <v>204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629</v>
      </c>
    </row>
    <row r="302" spans="1:51" s="13" customFormat="1" ht="12">
      <c r="A302" s="13"/>
      <c r="B302" s="226"/>
      <c r="C302" s="227"/>
      <c r="D302" s="228" t="s">
        <v>142</v>
      </c>
      <c r="E302" s="227"/>
      <c r="F302" s="230" t="s">
        <v>630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4</v>
      </c>
      <c r="AX302" s="13" t="s">
        <v>81</v>
      </c>
      <c r="AY302" s="237" t="s">
        <v>128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631</v>
      </c>
      <c r="F303" s="210" t="s">
        <v>632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SUM(P304:P320)</f>
        <v>0</v>
      </c>
      <c r="Q303" s="204"/>
      <c r="R303" s="205">
        <f>SUM(R304:R320)</f>
        <v>0.43229508000000005</v>
      </c>
      <c r="S303" s="204"/>
      <c r="T303" s="206">
        <f>SUM(T304:T320)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136</v>
      </c>
      <c r="AT303" s="208" t="s">
        <v>75</v>
      </c>
      <c r="AU303" s="208" t="s">
        <v>81</v>
      </c>
      <c r="AY303" s="207" t="s">
        <v>128</v>
      </c>
      <c r="BK303" s="209">
        <f>SUM(BK304:BK320)</f>
        <v>0</v>
      </c>
    </row>
    <row r="304" spans="1:65" s="2" customFormat="1" ht="16.5" customHeight="1">
      <c r="A304" s="38"/>
      <c r="B304" s="39"/>
      <c r="C304" s="212" t="s">
        <v>633</v>
      </c>
      <c r="D304" s="212" t="s">
        <v>131</v>
      </c>
      <c r="E304" s="213" t="s">
        <v>634</v>
      </c>
      <c r="F304" s="214" t="s">
        <v>635</v>
      </c>
      <c r="G304" s="215" t="s">
        <v>140</v>
      </c>
      <c r="H304" s="216">
        <v>39.2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636</v>
      </c>
    </row>
    <row r="305" spans="1:51" s="13" customFormat="1" ht="12">
      <c r="A305" s="13"/>
      <c r="B305" s="226"/>
      <c r="C305" s="227"/>
      <c r="D305" s="228" t="s">
        <v>142</v>
      </c>
      <c r="E305" s="229" t="s">
        <v>1</v>
      </c>
      <c r="F305" s="230" t="s">
        <v>164</v>
      </c>
      <c r="G305" s="227"/>
      <c r="H305" s="231">
        <v>39.2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32</v>
      </c>
      <c r="AX305" s="13" t="s">
        <v>81</v>
      </c>
      <c r="AY305" s="237" t="s">
        <v>128</v>
      </c>
    </row>
    <row r="306" spans="1:65" s="2" customFormat="1" ht="24.15" customHeight="1">
      <c r="A306" s="38"/>
      <c r="B306" s="39"/>
      <c r="C306" s="212" t="s">
        <v>637</v>
      </c>
      <c r="D306" s="212" t="s">
        <v>131</v>
      </c>
      <c r="E306" s="213" t="s">
        <v>638</v>
      </c>
      <c r="F306" s="214" t="s">
        <v>639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0.0002</v>
      </c>
      <c r="R306" s="222">
        <f>Q306*H306</f>
        <v>0.007840000000000001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640</v>
      </c>
    </row>
    <row r="307" spans="1:65" s="2" customFormat="1" ht="24.15" customHeight="1">
      <c r="A307" s="38"/>
      <c r="B307" s="39"/>
      <c r="C307" s="212" t="s">
        <v>641</v>
      </c>
      <c r="D307" s="212" t="s">
        <v>131</v>
      </c>
      <c r="E307" s="213" t="s">
        <v>642</v>
      </c>
      <c r="F307" s="214" t="s">
        <v>643</v>
      </c>
      <c r="G307" s="215" t="s">
        <v>140</v>
      </c>
      <c r="H307" s="216">
        <v>39.2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0.00758</v>
      </c>
      <c r="R307" s="222">
        <f>Q307*H307</f>
        <v>0.297136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644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174</v>
      </c>
      <c r="G308" s="227"/>
      <c r="H308" s="231">
        <v>39.2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645</v>
      </c>
      <c r="D309" s="212" t="s">
        <v>131</v>
      </c>
      <c r="E309" s="213" t="s">
        <v>646</v>
      </c>
      <c r="F309" s="214" t="s">
        <v>647</v>
      </c>
      <c r="G309" s="215" t="s">
        <v>146</v>
      </c>
      <c r="H309" s="216">
        <v>43.54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2E-05</v>
      </c>
      <c r="R309" s="222">
        <f>Q309*H309</f>
        <v>0.0008708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649</v>
      </c>
      <c r="G310" s="227"/>
      <c r="H310" s="231">
        <v>8.72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650</v>
      </c>
      <c r="G311" s="227"/>
      <c r="H311" s="231">
        <v>12.52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76</v>
      </c>
      <c r="AY311" s="237" t="s">
        <v>128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651</v>
      </c>
      <c r="G312" s="227"/>
      <c r="H312" s="231">
        <v>22.3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76</v>
      </c>
      <c r="AY312" s="237" t="s">
        <v>128</v>
      </c>
    </row>
    <row r="313" spans="1:51" s="15" customFormat="1" ht="12">
      <c r="A313" s="15"/>
      <c r="B313" s="248"/>
      <c r="C313" s="249"/>
      <c r="D313" s="228" t="s">
        <v>142</v>
      </c>
      <c r="E313" s="250" t="s">
        <v>1</v>
      </c>
      <c r="F313" s="251" t="s">
        <v>181</v>
      </c>
      <c r="G313" s="249"/>
      <c r="H313" s="252">
        <v>43.54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8" t="s">
        <v>142</v>
      </c>
      <c r="AU313" s="258" t="s">
        <v>136</v>
      </c>
      <c r="AV313" s="15" t="s">
        <v>135</v>
      </c>
      <c r="AW313" s="15" t="s">
        <v>32</v>
      </c>
      <c r="AX313" s="15" t="s">
        <v>81</v>
      </c>
      <c r="AY313" s="258" t="s">
        <v>128</v>
      </c>
    </row>
    <row r="314" spans="1:65" s="2" customFormat="1" ht="16.5" customHeight="1">
      <c r="A314" s="38"/>
      <c r="B314" s="39"/>
      <c r="C314" s="259" t="s">
        <v>652</v>
      </c>
      <c r="D314" s="259" t="s">
        <v>204</v>
      </c>
      <c r="E314" s="260" t="s">
        <v>653</v>
      </c>
      <c r="F314" s="261" t="s">
        <v>654</v>
      </c>
      <c r="G314" s="262" t="s">
        <v>146</v>
      </c>
      <c r="H314" s="263">
        <v>45.282</v>
      </c>
      <c r="I314" s="264"/>
      <c r="J314" s="265">
        <f>ROUND(I314*H314,2)</f>
        <v>0</v>
      </c>
      <c r="K314" s="266"/>
      <c r="L314" s="267"/>
      <c r="M314" s="268" t="s">
        <v>1</v>
      </c>
      <c r="N314" s="269" t="s">
        <v>42</v>
      </c>
      <c r="O314" s="91"/>
      <c r="P314" s="222">
        <f>O314*H314</f>
        <v>0</v>
      </c>
      <c r="Q314" s="222">
        <v>0.0003</v>
      </c>
      <c r="R314" s="222">
        <f>Q314*H314</f>
        <v>0.013584599999999997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285</v>
      </c>
      <c r="AT314" s="224" t="s">
        <v>204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655</v>
      </c>
    </row>
    <row r="315" spans="1:51" s="13" customFormat="1" ht="12">
      <c r="A315" s="13"/>
      <c r="B315" s="226"/>
      <c r="C315" s="227"/>
      <c r="D315" s="228" t="s">
        <v>142</v>
      </c>
      <c r="E315" s="227"/>
      <c r="F315" s="230" t="s">
        <v>656</v>
      </c>
      <c r="G315" s="227"/>
      <c r="H315" s="231">
        <v>45.282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4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12" t="s">
        <v>657</v>
      </c>
      <c r="D316" s="212" t="s">
        <v>131</v>
      </c>
      <c r="E316" s="213" t="s">
        <v>658</v>
      </c>
      <c r="F316" s="214" t="s">
        <v>659</v>
      </c>
      <c r="G316" s="215" t="s">
        <v>140</v>
      </c>
      <c r="H316" s="216">
        <v>39.2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0.00027</v>
      </c>
      <c r="R316" s="222">
        <f>Q316*H316</f>
        <v>0.010584000000000001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212</v>
      </c>
      <c r="AT316" s="224" t="s">
        <v>131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660</v>
      </c>
    </row>
    <row r="317" spans="1:51" s="13" customFormat="1" ht="12">
      <c r="A317" s="13"/>
      <c r="B317" s="226"/>
      <c r="C317" s="227"/>
      <c r="D317" s="228" t="s">
        <v>142</v>
      </c>
      <c r="E317" s="229" t="s">
        <v>1</v>
      </c>
      <c r="F317" s="230" t="s">
        <v>661</v>
      </c>
      <c r="G317" s="227"/>
      <c r="H317" s="231">
        <v>39.2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32</v>
      </c>
      <c r="AX317" s="13" t="s">
        <v>81</v>
      </c>
      <c r="AY317" s="237" t="s">
        <v>128</v>
      </c>
    </row>
    <row r="318" spans="1:65" s="2" customFormat="1" ht="16.5" customHeight="1">
      <c r="A318" s="38"/>
      <c r="B318" s="39"/>
      <c r="C318" s="259" t="s">
        <v>662</v>
      </c>
      <c r="D318" s="259" t="s">
        <v>204</v>
      </c>
      <c r="E318" s="260" t="s">
        <v>663</v>
      </c>
      <c r="F318" s="261" t="s">
        <v>664</v>
      </c>
      <c r="G318" s="262" t="s">
        <v>140</v>
      </c>
      <c r="H318" s="263">
        <v>39.953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0.00256</v>
      </c>
      <c r="R318" s="222">
        <f>Q318*H318</f>
        <v>0.10227968000000001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285</v>
      </c>
      <c r="AT318" s="224" t="s">
        <v>204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665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666</v>
      </c>
      <c r="G319" s="227"/>
      <c r="H319" s="231">
        <v>39.953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24.15" customHeight="1">
      <c r="A320" s="38"/>
      <c r="B320" s="39"/>
      <c r="C320" s="212" t="s">
        <v>667</v>
      </c>
      <c r="D320" s="212" t="s">
        <v>131</v>
      </c>
      <c r="E320" s="213" t="s">
        <v>668</v>
      </c>
      <c r="F320" s="214" t="s">
        <v>669</v>
      </c>
      <c r="G320" s="215" t="s">
        <v>324</v>
      </c>
      <c r="H320" s="216">
        <v>0.432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670</v>
      </c>
    </row>
    <row r="321" spans="1:63" s="12" customFormat="1" ht="22.8" customHeight="1">
      <c r="A321" s="12"/>
      <c r="B321" s="196"/>
      <c r="C321" s="197"/>
      <c r="D321" s="198" t="s">
        <v>75</v>
      </c>
      <c r="E321" s="210" t="s">
        <v>671</v>
      </c>
      <c r="F321" s="210" t="s">
        <v>672</v>
      </c>
      <c r="G321" s="197"/>
      <c r="H321" s="197"/>
      <c r="I321" s="200"/>
      <c r="J321" s="211">
        <f>BK321</f>
        <v>0</v>
      </c>
      <c r="K321" s="197"/>
      <c r="L321" s="202"/>
      <c r="M321" s="203"/>
      <c r="N321" s="204"/>
      <c r="O321" s="204"/>
      <c r="P321" s="205">
        <f>SUM(P322:P357)</f>
        <v>0</v>
      </c>
      <c r="Q321" s="204"/>
      <c r="R321" s="205">
        <f>SUM(R322:R357)</f>
        <v>0.4269152200000001</v>
      </c>
      <c r="S321" s="204"/>
      <c r="T321" s="206">
        <f>SUM(T322:T357)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7" t="s">
        <v>136</v>
      </c>
      <c r="AT321" s="208" t="s">
        <v>75</v>
      </c>
      <c r="AU321" s="208" t="s">
        <v>81</v>
      </c>
      <c r="AY321" s="207" t="s">
        <v>128</v>
      </c>
      <c r="BK321" s="209">
        <f>SUM(BK322:BK357)</f>
        <v>0</v>
      </c>
    </row>
    <row r="322" spans="1:65" s="2" customFormat="1" ht="16.5" customHeight="1">
      <c r="A322" s="38"/>
      <c r="B322" s="39"/>
      <c r="C322" s="212" t="s">
        <v>673</v>
      </c>
      <c r="D322" s="212" t="s">
        <v>131</v>
      </c>
      <c r="E322" s="213" t="s">
        <v>674</v>
      </c>
      <c r="F322" s="214" t="s">
        <v>675</v>
      </c>
      <c r="G322" s="215" t="s">
        <v>140</v>
      </c>
      <c r="H322" s="216">
        <v>21.4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676</v>
      </c>
    </row>
    <row r="323" spans="1:65" s="2" customFormat="1" ht="16.5" customHeight="1">
      <c r="A323" s="38"/>
      <c r="B323" s="39"/>
      <c r="C323" s="212" t="s">
        <v>677</v>
      </c>
      <c r="D323" s="212" t="s">
        <v>131</v>
      </c>
      <c r="E323" s="213" t="s">
        <v>678</v>
      </c>
      <c r="F323" s="214" t="s">
        <v>679</v>
      </c>
      <c r="G323" s="215" t="s">
        <v>140</v>
      </c>
      <c r="H323" s="216">
        <v>21.1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0.0003</v>
      </c>
      <c r="R323" s="222">
        <f>Q323*H323</f>
        <v>0.00633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680</v>
      </c>
    </row>
    <row r="324" spans="1:65" s="2" customFormat="1" ht="24.15" customHeight="1">
      <c r="A324" s="38"/>
      <c r="B324" s="39"/>
      <c r="C324" s="212" t="s">
        <v>681</v>
      </c>
      <c r="D324" s="212" t="s">
        <v>131</v>
      </c>
      <c r="E324" s="213" t="s">
        <v>682</v>
      </c>
      <c r="F324" s="214" t="s">
        <v>683</v>
      </c>
      <c r="G324" s="215" t="s">
        <v>140</v>
      </c>
      <c r="H324" s="216">
        <v>8.555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0.0015</v>
      </c>
      <c r="R324" s="222">
        <f>Q324*H324</f>
        <v>0.0128325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684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685</v>
      </c>
      <c r="G325" s="227"/>
      <c r="H325" s="231">
        <v>7.325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76</v>
      </c>
      <c r="AY325" s="237" t="s">
        <v>128</v>
      </c>
    </row>
    <row r="326" spans="1:51" s="13" customFormat="1" ht="12">
      <c r="A326" s="13"/>
      <c r="B326" s="226"/>
      <c r="C326" s="227"/>
      <c r="D326" s="228" t="s">
        <v>142</v>
      </c>
      <c r="E326" s="229" t="s">
        <v>1</v>
      </c>
      <c r="F326" s="230" t="s">
        <v>686</v>
      </c>
      <c r="G326" s="227"/>
      <c r="H326" s="231">
        <v>1.23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142</v>
      </c>
      <c r="AU326" s="237" t="s">
        <v>136</v>
      </c>
      <c r="AV326" s="13" t="s">
        <v>136</v>
      </c>
      <c r="AW326" s="13" t="s">
        <v>32</v>
      </c>
      <c r="AX326" s="13" t="s">
        <v>76</v>
      </c>
      <c r="AY326" s="237" t="s">
        <v>128</v>
      </c>
    </row>
    <row r="327" spans="1:51" s="15" customFormat="1" ht="12">
      <c r="A327" s="15"/>
      <c r="B327" s="248"/>
      <c r="C327" s="249"/>
      <c r="D327" s="228" t="s">
        <v>142</v>
      </c>
      <c r="E327" s="250" t="s">
        <v>1</v>
      </c>
      <c r="F327" s="251" t="s">
        <v>181</v>
      </c>
      <c r="G327" s="249"/>
      <c r="H327" s="252">
        <v>8.555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8" t="s">
        <v>142</v>
      </c>
      <c r="AU327" s="258" t="s">
        <v>136</v>
      </c>
      <c r="AV327" s="15" t="s">
        <v>135</v>
      </c>
      <c r="AW327" s="15" t="s">
        <v>32</v>
      </c>
      <c r="AX327" s="15" t="s">
        <v>81</v>
      </c>
      <c r="AY327" s="258" t="s">
        <v>128</v>
      </c>
    </row>
    <row r="328" spans="1:65" s="2" customFormat="1" ht="24.15" customHeight="1">
      <c r="A328" s="38"/>
      <c r="B328" s="39"/>
      <c r="C328" s="212" t="s">
        <v>687</v>
      </c>
      <c r="D328" s="212" t="s">
        <v>131</v>
      </c>
      <c r="E328" s="213" t="s">
        <v>688</v>
      </c>
      <c r="F328" s="214" t="s">
        <v>689</v>
      </c>
      <c r="G328" s="215" t="s">
        <v>146</v>
      </c>
      <c r="H328" s="216">
        <v>5.8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0.00032</v>
      </c>
      <c r="R328" s="222">
        <f>Q328*H328</f>
        <v>0.001856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690</v>
      </c>
    </row>
    <row r="329" spans="1:51" s="14" customFormat="1" ht="12">
      <c r="A329" s="14"/>
      <c r="B329" s="238"/>
      <c r="C329" s="239"/>
      <c r="D329" s="228" t="s">
        <v>142</v>
      </c>
      <c r="E329" s="240" t="s">
        <v>1</v>
      </c>
      <c r="F329" s="241" t="s">
        <v>691</v>
      </c>
      <c r="G329" s="239"/>
      <c r="H329" s="240" t="s">
        <v>1</v>
      </c>
      <c r="I329" s="242"/>
      <c r="J329" s="239"/>
      <c r="K329" s="239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142</v>
      </c>
      <c r="AU329" s="247" t="s">
        <v>136</v>
      </c>
      <c r="AV329" s="14" t="s">
        <v>81</v>
      </c>
      <c r="AW329" s="14" t="s">
        <v>32</v>
      </c>
      <c r="AX329" s="14" t="s">
        <v>76</v>
      </c>
      <c r="AY329" s="24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692</v>
      </c>
      <c r="G330" s="227"/>
      <c r="H330" s="231">
        <v>5.8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81</v>
      </c>
      <c r="AY330" s="237" t="s">
        <v>128</v>
      </c>
    </row>
    <row r="331" spans="1:65" s="2" customFormat="1" ht="24.15" customHeight="1">
      <c r="A331" s="38"/>
      <c r="B331" s="39"/>
      <c r="C331" s="212" t="s">
        <v>693</v>
      </c>
      <c r="D331" s="212" t="s">
        <v>131</v>
      </c>
      <c r="E331" s="213" t="s">
        <v>694</v>
      </c>
      <c r="F331" s="214" t="s">
        <v>695</v>
      </c>
      <c r="G331" s="215" t="s">
        <v>140</v>
      </c>
      <c r="H331" s="216">
        <v>21.1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0.003</v>
      </c>
      <c r="R331" s="222">
        <f>Q331*H331</f>
        <v>0.06330000000000001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696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697</v>
      </c>
      <c r="G332" s="227"/>
      <c r="H332" s="231">
        <v>10.8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698</v>
      </c>
      <c r="G333" s="227"/>
      <c r="H333" s="231">
        <v>6.8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699</v>
      </c>
      <c r="G334" s="227"/>
      <c r="H334" s="231">
        <v>3.5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5" customFormat="1" ht="12">
      <c r="A335" s="15"/>
      <c r="B335" s="248"/>
      <c r="C335" s="249"/>
      <c r="D335" s="228" t="s">
        <v>142</v>
      </c>
      <c r="E335" s="250" t="s">
        <v>1</v>
      </c>
      <c r="F335" s="251" t="s">
        <v>181</v>
      </c>
      <c r="G335" s="249"/>
      <c r="H335" s="252">
        <v>21.1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142</v>
      </c>
      <c r="AU335" s="258" t="s">
        <v>136</v>
      </c>
      <c r="AV335" s="15" t="s">
        <v>135</v>
      </c>
      <c r="AW335" s="15" t="s">
        <v>32</v>
      </c>
      <c r="AX335" s="15" t="s">
        <v>81</v>
      </c>
      <c r="AY335" s="258" t="s">
        <v>128</v>
      </c>
    </row>
    <row r="336" spans="1:65" s="2" customFormat="1" ht="16.5" customHeight="1">
      <c r="A336" s="38"/>
      <c r="B336" s="39"/>
      <c r="C336" s="259" t="s">
        <v>700</v>
      </c>
      <c r="D336" s="259" t="s">
        <v>204</v>
      </c>
      <c r="E336" s="260" t="s">
        <v>701</v>
      </c>
      <c r="F336" s="261" t="s">
        <v>702</v>
      </c>
      <c r="G336" s="262" t="s">
        <v>140</v>
      </c>
      <c r="H336" s="263">
        <v>23.21</v>
      </c>
      <c r="I336" s="264"/>
      <c r="J336" s="265">
        <f>ROUND(I336*H336,2)</f>
        <v>0</v>
      </c>
      <c r="K336" s="266"/>
      <c r="L336" s="267"/>
      <c r="M336" s="268" t="s">
        <v>1</v>
      </c>
      <c r="N336" s="269" t="s">
        <v>42</v>
      </c>
      <c r="O336" s="91"/>
      <c r="P336" s="222">
        <f>O336*H336</f>
        <v>0</v>
      </c>
      <c r="Q336" s="222">
        <v>0.0118</v>
      </c>
      <c r="R336" s="222">
        <f>Q336*H336</f>
        <v>0.273878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285</v>
      </c>
      <c r="AT336" s="224" t="s">
        <v>204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703</v>
      </c>
    </row>
    <row r="337" spans="1:51" s="13" customFormat="1" ht="12">
      <c r="A337" s="13"/>
      <c r="B337" s="226"/>
      <c r="C337" s="227"/>
      <c r="D337" s="228" t="s">
        <v>142</v>
      </c>
      <c r="E337" s="227"/>
      <c r="F337" s="230" t="s">
        <v>704</v>
      </c>
      <c r="G337" s="227"/>
      <c r="H337" s="231">
        <v>23.21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4</v>
      </c>
      <c r="AX337" s="13" t="s">
        <v>81</v>
      </c>
      <c r="AY337" s="237" t="s">
        <v>128</v>
      </c>
    </row>
    <row r="338" spans="1:65" s="2" customFormat="1" ht="24.15" customHeight="1">
      <c r="A338" s="38"/>
      <c r="B338" s="39"/>
      <c r="C338" s="212" t="s">
        <v>705</v>
      </c>
      <c r="D338" s="212" t="s">
        <v>131</v>
      </c>
      <c r="E338" s="213" t="s">
        <v>706</v>
      </c>
      <c r="F338" s="214" t="s">
        <v>707</v>
      </c>
      <c r="G338" s="215" t="s">
        <v>140</v>
      </c>
      <c r="H338" s="216">
        <v>21.1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212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708</v>
      </c>
    </row>
    <row r="339" spans="1:65" s="2" customFormat="1" ht="24.15" customHeight="1">
      <c r="A339" s="38"/>
      <c r="B339" s="39"/>
      <c r="C339" s="212" t="s">
        <v>709</v>
      </c>
      <c r="D339" s="212" t="s">
        <v>131</v>
      </c>
      <c r="E339" s="213" t="s">
        <v>710</v>
      </c>
      <c r="F339" s="214" t="s">
        <v>711</v>
      </c>
      <c r="G339" s="215" t="s">
        <v>140</v>
      </c>
      <c r="H339" s="216">
        <v>7.1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0.008</v>
      </c>
      <c r="R339" s="222">
        <f>Q339*H339</f>
        <v>0.056799999999999996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212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712</v>
      </c>
    </row>
    <row r="340" spans="1:51" s="14" customFormat="1" ht="12">
      <c r="A340" s="14"/>
      <c r="B340" s="238"/>
      <c r="C340" s="239"/>
      <c r="D340" s="228" t="s">
        <v>142</v>
      </c>
      <c r="E340" s="240" t="s">
        <v>1</v>
      </c>
      <c r="F340" s="241" t="s">
        <v>713</v>
      </c>
      <c r="G340" s="239"/>
      <c r="H340" s="240" t="s">
        <v>1</v>
      </c>
      <c r="I340" s="242"/>
      <c r="J340" s="239"/>
      <c r="K340" s="239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142</v>
      </c>
      <c r="AU340" s="247" t="s">
        <v>136</v>
      </c>
      <c r="AV340" s="14" t="s">
        <v>81</v>
      </c>
      <c r="AW340" s="14" t="s">
        <v>32</v>
      </c>
      <c r="AX340" s="14" t="s">
        <v>76</v>
      </c>
      <c r="AY340" s="24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714</v>
      </c>
      <c r="G341" s="227"/>
      <c r="H341" s="231">
        <v>1.2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3" customFormat="1" ht="12">
      <c r="A342" s="13"/>
      <c r="B342" s="226"/>
      <c r="C342" s="227"/>
      <c r="D342" s="228" t="s">
        <v>142</v>
      </c>
      <c r="E342" s="229" t="s">
        <v>1</v>
      </c>
      <c r="F342" s="230" t="s">
        <v>715</v>
      </c>
      <c r="G342" s="227"/>
      <c r="H342" s="231">
        <v>5.9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32</v>
      </c>
      <c r="AX342" s="13" t="s">
        <v>76</v>
      </c>
      <c r="AY342" s="237" t="s">
        <v>128</v>
      </c>
    </row>
    <row r="343" spans="1:51" s="15" customFormat="1" ht="12">
      <c r="A343" s="15"/>
      <c r="B343" s="248"/>
      <c r="C343" s="249"/>
      <c r="D343" s="228" t="s">
        <v>142</v>
      </c>
      <c r="E343" s="250" t="s">
        <v>1</v>
      </c>
      <c r="F343" s="251" t="s">
        <v>181</v>
      </c>
      <c r="G343" s="249"/>
      <c r="H343" s="252">
        <v>7.1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8" t="s">
        <v>142</v>
      </c>
      <c r="AU343" s="258" t="s">
        <v>136</v>
      </c>
      <c r="AV343" s="15" t="s">
        <v>135</v>
      </c>
      <c r="AW343" s="15" t="s">
        <v>32</v>
      </c>
      <c r="AX343" s="15" t="s">
        <v>81</v>
      </c>
      <c r="AY343" s="258" t="s">
        <v>128</v>
      </c>
    </row>
    <row r="344" spans="1:65" s="2" customFormat="1" ht="24.15" customHeight="1">
      <c r="A344" s="38"/>
      <c r="B344" s="39"/>
      <c r="C344" s="212" t="s">
        <v>716</v>
      </c>
      <c r="D344" s="212" t="s">
        <v>131</v>
      </c>
      <c r="E344" s="213" t="s">
        <v>717</v>
      </c>
      <c r="F344" s="214" t="s">
        <v>718</v>
      </c>
      <c r="G344" s="215" t="s">
        <v>146</v>
      </c>
      <c r="H344" s="216">
        <v>28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0.0002</v>
      </c>
      <c r="R344" s="222">
        <f>Q344*H344</f>
        <v>0.0056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212</v>
      </c>
      <c r="BM344" s="224" t="s">
        <v>719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720</v>
      </c>
      <c r="G345" s="227"/>
      <c r="H345" s="231">
        <v>12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720</v>
      </c>
      <c r="G346" s="227"/>
      <c r="H346" s="231">
        <v>12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721</v>
      </c>
      <c r="G347" s="227"/>
      <c r="H347" s="231">
        <v>4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5" customFormat="1" ht="12">
      <c r="A348" s="15"/>
      <c r="B348" s="248"/>
      <c r="C348" s="249"/>
      <c r="D348" s="228" t="s">
        <v>142</v>
      </c>
      <c r="E348" s="250" t="s">
        <v>1</v>
      </c>
      <c r="F348" s="251" t="s">
        <v>181</v>
      </c>
      <c r="G348" s="249"/>
      <c r="H348" s="252">
        <v>28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8" t="s">
        <v>142</v>
      </c>
      <c r="AU348" s="258" t="s">
        <v>136</v>
      </c>
      <c r="AV348" s="15" t="s">
        <v>135</v>
      </c>
      <c r="AW348" s="15" t="s">
        <v>32</v>
      </c>
      <c r="AX348" s="15" t="s">
        <v>81</v>
      </c>
      <c r="AY348" s="258" t="s">
        <v>128</v>
      </c>
    </row>
    <row r="349" spans="1:65" s="2" customFormat="1" ht="16.5" customHeight="1">
      <c r="A349" s="38"/>
      <c r="B349" s="39"/>
      <c r="C349" s="259" t="s">
        <v>722</v>
      </c>
      <c r="D349" s="259" t="s">
        <v>204</v>
      </c>
      <c r="E349" s="260" t="s">
        <v>723</v>
      </c>
      <c r="F349" s="261" t="s">
        <v>724</v>
      </c>
      <c r="G349" s="262" t="s">
        <v>146</v>
      </c>
      <c r="H349" s="263">
        <v>29.4</v>
      </c>
      <c r="I349" s="264"/>
      <c r="J349" s="265">
        <f>ROUND(I349*H349,2)</f>
        <v>0</v>
      </c>
      <c r="K349" s="266"/>
      <c r="L349" s="267"/>
      <c r="M349" s="268" t="s">
        <v>1</v>
      </c>
      <c r="N349" s="269" t="s">
        <v>42</v>
      </c>
      <c r="O349" s="91"/>
      <c r="P349" s="222">
        <f>O349*H349</f>
        <v>0</v>
      </c>
      <c r="Q349" s="222">
        <v>0.00012</v>
      </c>
      <c r="R349" s="222">
        <f>Q349*H349</f>
        <v>0.003528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285</v>
      </c>
      <c r="AT349" s="224" t="s">
        <v>204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212</v>
      </c>
      <c r="BM349" s="224" t="s">
        <v>725</v>
      </c>
    </row>
    <row r="350" spans="1:51" s="13" customFormat="1" ht="12">
      <c r="A350" s="13"/>
      <c r="B350" s="226"/>
      <c r="C350" s="227"/>
      <c r="D350" s="228" t="s">
        <v>142</v>
      </c>
      <c r="E350" s="227"/>
      <c r="F350" s="230" t="s">
        <v>726</v>
      </c>
      <c r="G350" s="227"/>
      <c r="H350" s="231">
        <v>29.4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4</v>
      </c>
      <c r="AX350" s="13" t="s">
        <v>81</v>
      </c>
      <c r="AY350" s="237" t="s">
        <v>128</v>
      </c>
    </row>
    <row r="351" spans="1:65" s="2" customFormat="1" ht="24.15" customHeight="1">
      <c r="A351" s="38"/>
      <c r="B351" s="39"/>
      <c r="C351" s="212" t="s">
        <v>727</v>
      </c>
      <c r="D351" s="212" t="s">
        <v>131</v>
      </c>
      <c r="E351" s="213" t="s">
        <v>728</v>
      </c>
      <c r="F351" s="214" t="s">
        <v>729</v>
      </c>
      <c r="G351" s="215" t="s">
        <v>146</v>
      </c>
      <c r="H351" s="216">
        <v>9.12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0.00018</v>
      </c>
      <c r="R351" s="222">
        <f>Q351*H351</f>
        <v>0.0016416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730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731</v>
      </c>
      <c r="G352" s="227"/>
      <c r="H352" s="231">
        <v>3.6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732</v>
      </c>
      <c r="G353" s="227"/>
      <c r="H353" s="231">
        <v>5.52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5" customFormat="1" ht="12">
      <c r="A354" s="15"/>
      <c r="B354" s="248"/>
      <c r="C354" s="249"/>
      <c r="D354" s="228" t="s">
        <v>142</v>
      </c>
      <c r="E354" s="250" t="s">
        <v>1</v>
      </c>
      <c r="F354" s="251" t="s">
        <v>181</v>
      </c>
      <c r="G354" s="249"/>
      <c r="H354" s="252">
        <v>9.12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142</v>
      </c>
      <c r="AU354" s="258" t="s">
        <v>136</v>
      </c>
      <c r="AV354" s="15" t="s">
        <v>135</v>
      </c>
      <c r="AW354" s="15" t="s">
        <v>32</v>
      </c>
      <c r="AX354" s="15" t="s">
        <v>81</v>
      </c>
      <c r="AY354" s="258" t="s">
        <v>128</v>
      </c>
    </row>
    <row r="355" spans="1:65" s="2" customFormat="1" ht="16.5" customHeight="1">
      <c r="A355" s="38"/>
      <c r="B355" s="39"/>
      <c r="C355" s="259" t="s">
        <v>733</v>
      </c>
      <c r="D355" s="259" t="s">
        <v>204</v>
      </c>
      <c r="E355" s="260" t="s">
        <v>723</v>
      </c>
      <c r="F355" s="261" t="s">
        <v>724</v>
      </c>
      <c r="G355" s="262" t="s">
        <v>146</v>
      </c>
      <c r="H355" s="263">
        <v>9.576</v>
      </c>
      <c r="I355" s="264"/>
      <c r="J355" s="265">
        <f>ROUND(I355*H355,2)</f>
        <v>0</v>
      </c>
      <c r="K355" s="266"/>
      <c r="L355" s="267"/>
      <c r="M355" s="268" t="s">
        <v>1</v>
      </c>
      <c r="N355" s="269" t="s">
        <v>42</v>
      </c>
      <c r="O355" s="91"/>
      <c r="P355" s="222">
        <f>O355*H355</f>
        <v>0</v>
      </c>
      <c r="Q355" s="222">
        <v>0.00012</v>
      </c>
      <c r="R355" s="222">
        <f>Q355*H355</f>
        <v>0.00114912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285</v>
      </c>
      <c r="AT355" s="224" t="s">
        <v>204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212</v>
      </c>
      <c r="BM355" s="224" t="s">
        <v>734</v>
      </c>
    </row>
    <row r="356" spans="1:51" s="13" customFormat="1" ht="12">
      <c r="A356" s="13"/>
      <c r="B356" s="226"/>
      <c r="C356" s="227"/>
      <c r="D356" s="228" t="s">
        <v>142</v>
      </c>
      <c r="E356" s="227"/>
      <c r="F356" s="230" t="s">
        <v>735</v>
      </c>
      <c r="G356" s="227"/>
      <c r="H356" s="231">
        <v>9.576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4</v>
      </c>
      <c r="AX356" s="13" t="s">
        <v>81</v>
      </c>
      <c r="AY356" s="237" t="s">
        <v>128</v>
      </c>
    </row>
    <row r="357" spans="1:65" s="2" customFormat="1" ht="24.15" customHeight="1">
      <c r="A357" s="38"/>
      <c r="B357" s="39"/>
      <c r="C357" s="212" t="s">
        <v>736</v>
      </c>
      <c r="D357" s="212" t="s">
        <v>131</v>
      </c>
      <c r="E357" s="213" t="s">
        <v>737</v>
      </c>
      <c r="F357" s="214" t="s">
        <v>738</v>
      </c>
      <c r="G357" s="215" t="s">
        <v>324</v>
      </c>
      <c r="H357" s="216">
        <v>0.427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212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212</v>
      </c>
      <c r="BM357" s="224" t="s">
        <v>739</v>
      </c>
    </row>
    <row r="358" spans="1:63" s="12" customFormat="1" ht="22.8" customHeight="1">
      <c r="A358" s="12"/>
      <c r="B358" s="196"/>
      <c r="C358" s="197"/>
      <c r="D358" s="198" t="s">
        <v>75</v>
      </c>
      <c r="E358" s="210" t="s">
        <v>740</v>
      </c>
      <c r="F358" s="210" t="s">
        <v>741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SUM(P359:P367)</f>
        <v>0</v>
      </c>
      <c r="Q358" s="204"/>
      <c r="R358" s="205">
        <f>SUM(R359:R367)</f>
        <v>0.010955</v>
      </c>
      <c r="S358" s="204"/>
      <c r="T358" s="206">
        <f>SUM(T359:T367)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136</v>
      </c>
      <c r="AT358" s="208" t="s">
        <v>75</v>
      </c>
      <c r="AU358" s="208" t="s">
        <v>81</v>
      </c>
      <c r="AY358" s="207" t="s">
        <v>128</v>
      </c>
      <c r="BK358" s="209">
        <f>SUM(BK359:BK367)</f>
        <v>0</v>
      </c>
    </row>
    <row r="359" spans="1:65" s="2" customFormat="1" ht="24.15" customHeight="1">
      <c r="A359" s="38"/>
      <c r="B359" s="39"/>
      <c r="C359" s="212" t="s">
        <v>742</v>
      </c>
      <c r="D359" s="212" t="s">
        <v>131</v>
      </c>
      <c r="E359" s="213" t="s">
        <v>743</v>
      </c>
      <c r="F359" s="214" t="s">
        <v>744</v>
      </c>
      <c r="G359" s="215" t="s">
        <v>140</v>
      </c>
      <c r="H359" s="216">
        <v>2.2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745</v>
      </c>
    </row>
    <row r="360" spans="1:51" s="14" customFormat="1" ht="12">
      <c r="A360" s="14"/>
      <c r="B360" s="238"/>
      <c r="C360" s="239"/>
      <c r="D360" s="228" t="s">
        <v>142</v>
      </c>
      <c r="E360" s="240" t="s">
        <v>1</v>
      </c>
      <c r="F360" s="241" t="s">
        <v>746</v>
      </c>
      <c r="G360" s="239"/>
      <c r="H360" s="240" t="s">
        <v>1</v>
      </c>
      <c r="I360" s="242"/>
      <c r="J360" s="239"/>
      <c r="K360" s="239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142</v>
      </c>
      <c r="AU360" s="247" t="s">
        <v>136</v>
      </c>
      <c r="AV360" s="14" t="s">
        <v>81</v>
      </c>
      <c r="AW360" s="14" t="s">
        <v>32</v>
      </c>
      <c r="AX360" s="14" t="s">
        <v>76</v>
      </c>
      <c r="AY360" s="247" t="s">
        <v>128</v>
      </c>
    </row>
    <row r="361" spans="1:51" s="13" customFormat="1" ht="12">
      <c r="A361" s="13"/>
      <c r="B361" s="226"/>
      <c r="C361" s="227"/>
      <c r="D361" s="228" t="s">
        <v>142</v>
      </c>
      <c r="E361" s="229" t="s">
        <v>1</v>
      </c>
      <c r="F361" s="230" t="s">
        <v>747</v>
      </c>
      <c r="G361" s="227"/>
      <c r="H361" s="231">
        <v>2.2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142</v>
      </c>
      <c r="AU361" s="237" t="s">
        <v>136</v>
      </c>
      <c r="AV361" s="13" t="s">
        <v>136</v>
      </c>
      <c r="AW361" s="13" t="s">
        <v>32</v>
      </c>
      <c r="AX361" s="13" t="s">
        <v>81</v>
      </c>
      <c r="AY361" s="237" t="s">
        <v>128</v>
      </c>
    </row>
    <row r="362" spans="1:65" s="2" customFormat="1" ht="24.15" customHeight="1">
      <c r="A362" s="38"/>
      <c r="B362" s="39"/>
      <c r="C362" s="212" t="s">
        <v>748</v>
      </c>
      <c r="D362" s="212" t="s">
        <v>131</v>
      </c>
      <c r="E362" s="213" t="s">
        <v>749</v>
      </c>
      <c r="F362" s="214" t="s">
        <v>750</v>
      </c>
      <c r="G362" s="215" t="s">
        <v>140</v>
      </c>
      <c r="H362" s="216">
        <v>5.5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0.00017</v>
      </c>
      <c r="R362" s="222">
        <f>Q362*H362</f>
        <v>0.0009350000000000001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751</v>
      </c>
    </row>
    <row r="363" spans="1:51" s="14" customFormat="1" ht="12">
      <c r="A363" s="14"/>
      <c r="B363" s="238"/>
      <c r="C363" s="239"/>
      <c r="D363" s="228" t="s">
        <v>142</v>
      </c>
      <c r="E363" s="240" t="s">
        <v>1</v>
      </c>
      <c r="F363" s="241" t="s">
        <v>752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142</v>
      </c>
      <c r="AU363" s="247" t="s">
        <v>136</v>
      </c>
      <c r="AV363" s="14" t="s">
        <v>81</v>
      </c>
      <c r="AW363" s="14" t="s">
        <v>32</v>
      </c>
      <c r="AX363" s="14" t="s">
        <v>76</v>
      </c>
      <c r="AY363" s="24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753</v>
      </c>
      <c r="G364" s="227"/>
      <c r="H364" s="231">
        <v>5.5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754</v>
      </c>
      <c r="D365" s="212" t="s">
        <v>131</v>
      </c>
      <c r="E365" s="213" t="s">
        <v>755</v>
      </c>
      <c r="F365" s="214" t="s">
        <v>756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757</v>
      </c>
    </row>
    <row r="366" spans="1:65" s="2" customFormat="1" ht="24.15" customHeight="1">
      <c r="A366" s="38"/>
      <c r="B366" s="39"/>
      <c r="C366" s="212" t="s">
        <v>758</v>
      </c>
      <c r="D366" s="212" t="s">
        <v>131</v>
      </c>
      <c r="E366" s="213" t="s">
        <v>759</v>
      </c>
      <c r="F366" s="214" t="s">
        <v>760</v>
      </c>
      <c r="G366" s="215" t="s">
        <v>140</v>
      </c>
      <c r="H366" s="216">
        <v>5.5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0.00012</v>
      </c>
      <c r="R366" s="222">
        <f>Q366*H366</f>
        <v>0.00066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761</v>
      </c>
    </row>
    <row r="367" spans="1:65" s="2" customFormat="1" ht="16.5" customHeight="1">
      <c r="A367" s="38"/>
      <c r="B367" s="39"/>
      <c r="C367" s="212" t="s">
        <v>762</v>
      </c>
      <c r="D367" s="212" t="s">
        <v>131</v>
      </c>
      <c r="E367" s="213" t="s">
        <v>763</v>
      </c>
      <c r="F367" s="214" t="s">
        <v>764</v>
      </c>
      <c r="G367" s="215" t="s">
        <v>140</v>
      </c>
      <c r="H367" s="216">
        <v>15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0.00058</v>
      </c>
      <c r="R367" s="222">
        <f>Q367*H367</f>
        <v>0.0087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765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766</v>
      </c>
      <c r="F368" s="210" t="s">
        <v>767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SUM(P369:P390)</f>
        <v>0</v>
      </c>
      <c r="Q368" s="204"/>
      <c r="R368" s="205">
        <f>SUM(R369:R390)</f>
        <v>0.16518689900000003</v>
      </c>
      <c r="S368" s="204"/>
      <c r="T368" s="206">
        <f>SUM(T369:T390)</f>
        <v>0.04337981999999999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136</v>
      </c>
      <c r="AT368" s="208" t="s">
        <v>75</v>
      </c>
      <c r="AU368" s="208" t="s">
        <v>81</v>
      </c>
      <c r="AY368" s="207" t="s">
        <v>128</v>
      </c>
      <c r="BK368" s="209">
        <f>SUM(BK369:BK390)</f>
        <v>0</v>
      </c>
    </row>
    <row r="369" spans="1:65" s="2" customFormat="1" ht="24.15" customHeight="1">
      <c r="A369" s="38"/>
      <c r="B369" s="39"/>
      <c r="C369" s="212" t="s">
        <v>768</v>
      </c>
      <c r="D369" s="212" t="s">
        <v>131</v>
      </c>
      <c r="E369" s="213" t="s">
        <v>769</v>
      </c>
      <c r="F369" s="214" t="s">
        <v>770</v>
      </c>
      <c r="G369" s="215" t="s">
        <v>140</v>
      </c>
      <c r="H369" s="216">
        <v>160.592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771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772</v>
      </c>
      <c r="G370" s="227"/>
      <c r="H370" s="231">
        <v>42.8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186</v>
      </c>
      <c r="G371" s="227"/>
      <c r="H371" s="231">
        <v>117.792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5" customFormat="1" ht="12">
      <c r="A372" s="15"/>
      <c r="B372" s="248"/>
      <c r="C372" s="249"/>
      <c r="D372" s="228" t="s">
        <v>142</v>
      </c>
      <c r="E372" s="250" t="s">
        <v>1</v>
      </c>
      <c r="F372" s="251" t="s">
        <v>181</v>
      </c>
      <c r="G372" s="249"/>
      <c r="H372" s="252">
        <v>160.592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8" t="s">
        <v>142</v>
      </c>
      <c r="AU372" s="258" t="s">
        <v>136</v>
      </c>
      <c r="AV372" s="15" t="s">
        <v>135</v>
      </c>
      <c r="AW372" s="15" t="s">
        <v>32</v>
      </c>
      <c r="AX372" s="15" t="s">
        <v>81</v>
      </c>
      <c r="AY372" s="258" t="s">
        <v>128</v>
      </c>
    </row>
    <row r="373" spans="1:65" s="2" customFormat="1" ht="24.15" customHeight="1">
      <c r="A373" s="38"/>
      <c r="B373" s="39"/>
      <c r="C373" s="212" t="s">
        <v>773</v>
      </c>
      <c r="D373" s="212" t="s">
        <v>131</v>
      </c>
      <c r="E373" s="213" t="s">
        <v>774</v>
      </c>
      <c r="F373" s="214" t="s">
        <v>775</v>
      </c>
      <c r="G373" s="215" t="s">
        <v>140</v>
      </c>
      <c r="H373" s="216">
        <v>35.312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0.00015</v>
      </c>
      <c r="T373" s="223">
        <f>S373*H373</f>
        <v>0.005296799999999999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776</v>
      </c>
    </row>
    <row r="374" spans="1:65" s="2" customFormat="1" ht="16.5" customHeight="1">
      <c r="A374" s="38"/>
      <c r="B374" s="39"/>
      <c r="C374" s="212" t="s">
        <v>777</v>
      </c>
      <c r="D374" s="212" t="s">
        <v>131</v>
      </c>
      <c r="E374" s="213" t="s">
        <v>778</v>
      </c>
      <c r="F374" s="214" t="s">
        <v>779</v>
      </c>
      <c r="G374" s="215" t="s">
        <v>140</v>
      </c>
      <c r="H374" s="216">
        <v>105.762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0.001</v>
      </c>
      <c r="R374" s="222">
        <f>Q374*H374</f>
        <v>0.10576200000000001</v>
      </c>
      <c r="S374" s="222">
        <v>0.00031</v>
      </c>
      <c r="T374" s="223">
        <f>S374*H374</f>
        <v>0.03278622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212</v>
      </c>
      <c r="BM374" s="224" t="s">
        <v>780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164</v>
      </c>
      <c r="G375" s="227"/>
      <c r="H375" s="231">
        <v>39.2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191</v>
      </c>
      <c r="G376" s="227"/>
      <c r="H376" s="231">
        <v>21.096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192</v>
      </c>
      <c r="G377" s="227"/>
      <c r="H377" s="231">
        <v>30.384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194</v>
      </c>
      <c r="G378" s="227"/>
      <c r="H378" s="231">
        <v>13.312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195</v>
      </c>
      <c r="G379" s="227"/>
      <c r="H379" s="231">
        <v>1.77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5" customFormat="1" ht="12">
      <c r="A380" s="15"/>
      <c r="B380" s="248"/>
      <c r="C380" s="249"/>
      <c r="D380" s="228" t="s">
        <v>142</v>
      </c>
      <c r="E380" s="250" t="s">
        <v>1</v>
      </c>
      <c r="F380" s="251" t="s">
        <v>181</v>
      </c>
      <c r="G380" s="249"/>
      <c r="H380" s="252">
        <v>105.762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8" t="s">
        <v>142</v>
      </c>
      <c r="AU380" s="258" t="s">
        <v>136</v>
      </c>
      <c r="AV380" s="15" t="s">
        <v>135</v>
      </c>
      <c r="AW380" s="15" t="s">
        <v>32</v>
      </c>
      <c r="AX380" s="15" t="s">
        <v>81</v>
      </c>
      <c r="AY380" s="258" t="s">
        <v>128</v>
      </c>
    </row>
    <row r="381" spans="1:65" s="2" customFormat="1" ht="24.15" customHeight="1">
      <c r="A381" s="38"/>
      <c r="B381" s="39"/>
      <c r="C381" s="212" t="s">
        <v>781</v>
      </c>
      <c r="D381" s="212" t="s">
        <v>131</v>
      </c>
      <c r="E381" s="213" t="s">
        <v>782</v>
      </c>
      <c r="F381" s="214" t="s">
        <v>783</v>
      </c>
      <c r="G381" s="215" t="s">
        <v>140</v>
      </c>
      <c r="H381" s="216">
        <v>35.312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0.00015</v>
      </c>
      <c r="T381" s="223">
        <f>S381*H381</f>
        <v>0.005296799999999999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784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785</v>
      </c>
      <c r="G382" s="227"/>
      <c r="H382" s="231">
        <v>35.312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81</v>
      </c>
      <c r="AY382" s="237" t="s">
        <v>128</v>
      </c>
    </row>
    <row r="383" spans="1:65" s="2" customFormat="1" ht="24.15" customHeight="1">
      <c r="A383" s="38"/>
      <c r="B383" s="39"/>
      <c r="C383" s="212" t="s">
        <v>786</v>
      </c>
      <c r="D383" s="212" t="s">
        <v>131</v>
      </c>
      <c r="E383" s="213" t="s">
        <v>787</v>
      </c>
      <c r="F383" s="214" t="s">
        <v>788</v>
      </c>
      <c r="G383" s="215" t="s">
        <v>140</v>
      </c>
      <c r="H383" s="216">
        <v>5.58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212</v>
      </c>
      <c r="BM383" s="224" t="s">
        <v>789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790</v>
      </c>
      <c r="G384" s="227"/>
      <c r="H384" s="231">
        <v>5.58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81</v>
      </c>
      <c r="AY384" s="237" t="s">
        <v>128</v>
      </c>
    </row>
    <row r="385" spans="1:65" s="2" customFormat="1" ht="16.5" customHeight="1">
      <c r="A385" s="38"/>
      <c r="B385" s="39"/>
      <c r="C385" s="259" t="s">
        <v>791</v>
      </c>
      <c r="D385" s="259" t="s">
        <v>204</v>
      </c>
      <c r="E385" s="260" t="s">
        <v>792</v>
      </c>
      <c r="F385" s="261" t="s">
        <v>793</v>
      </c>
      <c r="G385" s="262" t="s">
        <v>140</v>
      </c>
      <c r="H385" s="263">
        <v>5.859</v>
      </c>
      <c r="I385" s="264"/>
      <c r="J385" s="265">
        <f>ROUND(I385*H385,2)</f>
        <v>0</v>
      </c>
      <c r="K385" s="266"/>
      <c r="L385" s="267"/>
      <c r="M385" s="268" t="s">
        <v>1</v>
      </c>
      <c r="N385" s="269" t="s">
        <v>42</v>
      </c>
      <c r="O385" s="91"/>
      <c r="P385" s="222">
        <f>O385*H385</f>
        <v>0</v>
      </c>
      <c r="Q385" s="222">
        <v>1E-06</v>
      </c>
      <c r="R385" s="222">
        <f>Q385*H385</f>
        <v>5.858999999999999E-06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285</v>
      </c>
      <c r="AT385" s="224" t="s">
        <v>204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794</v>
      </c>
    </row>
    <row r="386" spans="1:51" s="13" customFormat="1" ht="12">
      <c r="A386" s="13"/>
      <c r="B386" s="226"/>
      <c r="C386" s="227"/>
      <c r="D386" s="228" t="s">
        <v>142</v>
      </c>
      <c r="E386" s="227"/>
      <c r="F386" s="230" t="s">
        <v>795</v>
      </c>
      <c r="G386" s="227"/>
      <c r="H386" s="231">
        <v>5.859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4</v>
      </c>
      <c r="AX386" s="13" t="s">
        <v>81</v>
      </c>
      <c r="AY386" s="237" t="s">
        <v>128</v>
      </c>
    </row>
    <row r="387" spans="1:65" s="2" customFormat="1" ht="24.15" customHeight="1">
      <c r="A387" s="38"/>
      <c r="B387" s="39"/>
      <c r="C387" s="212" t="s">
        <v>796</v>
      </c>
      <c r="D387" s="212" t="s">
        <v>131</v>
      </c>
      <c r="E387" s="213" t="s">
        <v>797</v>
      </c>
      <c r="F387" s="214" t="s">
        <v>798</v>
      </c>
      <c r="G387" s="215" t="s">
        <v>140</v>
      </c>
      <c r="H387" s="216">
        <v>160.592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0.0002</v>
      </c>
      <c r="R387" s="222">
        <f>Q387*H387</f>
        <v>0.032118400000000005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799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800</v>
      </c>
      <c r="G388" s="227"/>
      <c r="H388" s="231">
        <v>160.592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33" customHeight="1">
      <c r="A389" s="38"/>
      <c r="B389" s="39"/>
      <c r="C389" s="212" t="s">
        <v>801</v>
      </c>
      <c r="D389" s="212" t="s">
        <v>131</v>
      </c>
      <c r="E389" s="213" t="s">
        <v>802</v>
      </c>
      <c r="F389" s="214" t="s">
        <v>803</v>
      </c>
      <c r="G389" s="215" t="s">
        <v>140</v>
      </c>
      <c r="H389" s="216">
        <v>160.592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0.00017</v>
      </c>
      <c r="R389" s="222">
        <f>Q389*H389</f>
        <v>0.027300640000000004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804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800</v>
      </c>
      <c r="G390" s="227"/>
      <c r="H390" s="231">
        <v>160.592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805</v>
      </c>
      <c r="F391" s="210" t="s">
        <v>806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SUM(P392:P395)</f>
        <v>0</v>
      </c>
      <c r="Q391" s="204"/>
      <c r="R391" s="205">
        <f>SUM(R392:R395)</f>
        <v>0.007254</v>
      </c>
      <c r="S391" s="204"/>
      <c r="T391" s="206">
        <f>SUM(T392:T395)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136</v>
      </c>
      <c r="AT391" s="208" t="s">
        <v>75</v>
      </c>
      <c r="AU391" s="208" t="s">
        <v>81</v>
      </c>
      <c r="AY391" s="207" t="s">
        <v>128</v>
      </c>
      <c r="BK391" s="209">
        <f>SUM(BK392:BK395)</f>
        <v>0</v>
      </c>
    </row>
    <row r="392" spans="1:65" s="2" customFormat="1" ht="24.15" customHeight="1">
      <c r="A392" s="38"/>
      <c r="B392" s="39"/>
      <c r="C392" s="212" t="s">
        <v>807</v>
      </c>
      <c r="D392" s="212" t="s">
        <v>131</v>
      </c>
      <c r="E392" s="213" t="s">
        <v>808</v>
      </c>
      <c r="F392" s="214" t="s">
        <v>809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810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790</v>
      </c>
      <c r="G393" s="227"/>
      <c r="H393" s="231">
        <v>5.58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81</v>
      </c>
      <c r="AY393" s="237" t="s">
        <v>128</v>
      </c>
    </row>
    <row r="394" spans="1:65" s="2" customFormat="1" ht="16.5" customHeight="1">
      <c r="A394" s="38"/>
      <c r="B394" s="39"/>
      <c r="C394" s="259" t="s">
        <v>811</v>
      </c>
      <c r="D394" s="259" t="s">
        <v>204</v>
      </c>
      <c r="E394" s="260" t="s">
        <v>812</v>
      </c>
      <c r="F394" s="261" t="s">
        <v>813</v>
      </c>
      <c r="G394" s="262" t="s">
        <v>140</v>
      </c>
      <c r="H394" s="263">
        <v>5.58</v>
      </c>
      <c r="I394" s="264"/>
      <c r="J394" s="265">
        <f>ROUND(I394*H394,2)</f>
        <v>0</v>
      </c>
      <c r="K394" s="266"/>
      <c r="L394" s="267"/>
      <c r="M394" s="268" t="s">
        <v>1</v>
      </c>
      <c r="N394" s="269" t="s">
        <v>42</v>
      </c>
      <c r="O394" s="91"/>
      <c r="P394" s="222">
        <f>O394*H394</f>
        <v>0</v>
      </c>
      <c r="Q394" s="222">
        <v>0.0013</v>
      </c>
      <c r="R394" s="222">
        <f>Q394*H394</f>
        <v>0.007254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285</v>
      </c>
      <c r="AT394" s="224" t="s">
        <v>204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212</v>
      </c>
      <c r="BM394" s="224" t="s">
        <v>814</v>
      </c>
    </row>
    <row r="395" spans="1:65" s="2" customFormat="1" ht="16.5" customHeight="1">
      <c r="A395" s="38"/>
      <c r="B395" s="39"/>
      <c r="C395" s="212" t="s">
        <v>815</v>
      </c>
      <c r="D395" s="212" t="s">
        <v>131</v>
      </c>
      <c r="E395" s="213" t="s">
        <v>816</v>
      </c>
      <c r="F395" s="214" t="s">
        <v>817</v>
      </c>
      <c r="G395" s="215" t="s">
        <v>140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212</v>
      </c>
      <c r="BM395" s="224" t="s">
        <v>818</v>
      </c>
    </row>
    <row r="396" spans="1:63" s="12" customFormat="1" ht="25.9" customHeight="1">
      <c r="A396" s="12"/>
      <c r="B396" s="196"/>
      <c r="C396" s="197"/>
      <c r="D396" s="198" t="s">
        <v>75</v>
      </c>
      <c r="E396" s="199" t="s">
        <v>204</v>
      </c>
      <c r="F396" s="199" t="s">
        <v>819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P397+P437</f>
        <v>0</v>
      </c>
      <c r="Q396" s="204"/>
      <c r="R396" s="205">
        <f>R397+R437</f>
        <v>0</v>
      </c>
      <c r="S396" s="204"/>
      <c r="T396" s="206">
        <f>T397+T437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129</v>
      </c>
      <c r="AT396" s="208" t="s">
        <v>75</v>
      </c>
      <c r="AU396" s="208" t="s">
        <v>76</v>
      </c>
      <c r="AY396" s="207" t="s">
        <v>128</v>
      </c>
      <c r="BK396" s="209">
        <f>BK397+BK437</f>
        <v>0</v>
      </c>
    </row>
    <row r="397" spans="1:63" s="12" customFormat="1" ht="22.8" customHeight="1">
      <c r="A397" s="12"/>
      <c r="B397" s="196"/>
      <c r="C397" s="197"/>
      <c r="D397" s="198" t="s">
        <v>75</v>
      </c>
      <c r="E397" s="210" t="s">
        <v>820</v>
      </c>
      <c r="F397" s="210" t="s">
        <v>821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SUM(P398:P436)</f>
        <v>0</v>
      </c>
      <c r="Q397" s="204"/>
      <c r="R397" s="205">
        <f>SUM(R398:R436)</f>
        <v>0</v>
      </c>
      <c r="S397" s="204"/>
      <c r="T397" s="206">
        <f>SUM(T398:T436)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7" t="s">
        <v>129</v>
      </c>
      <c r="AT397" s="208" t="s">
        <v>75</v>
      </c>
      <c r="AU397" s="208" t="s">
        <v>81</v>
      </c>
      <c r="AY397" s="207" t="s">
        <v>128</v>
      </c>
      <c r="BK397" s="209">
        <f>SUM(BK398:BK436)</f>
        <v>0</v>
      </c>
    </row>
    <row r="398" spans="1:65" s="2" customFormat="1" ht="16.5" customHeight="1">
      <c r="A398" s="38"/>
      <c r="B398" s="39"/>
      <c r="C398" s="212" t="s">
        <v>822</v>
      </c>
      <c r="D398" s="212" t="s">
        <v>131</v>
      </c>
      <c r="E398" s="213" t="s">
        <v>823</v>
      </c>
      <c r="F398" s="214" t="s">
        <v>824</v>
      </c>
      <c r="G398" s="215" t="s">
        <v>308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432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432</v>
      </c>
      <c r="BM398" s="224" t="s">
        <v>825</v>
      </c>
    </row>
    <row r="399" spans="1:65" s="2" customFormat="1" ht="16.5" customHeight="1">
      <c r="A399" s="38"/>
      <c r="B399" s="39"/>
      <c r="C399" s="212" t="s">
        <v>826</v>
      </c>
      <c r="D399" s="212" t="s">
        <v>131</v>
      </c>
      <c r="E399" s="213" t="s">
        <v>827</v>
      </c>
      <c r="F399" s="214" t="s">
        <v>828</v>
      </c>
      <c r="G399" s="215" t="s">
        <v>308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432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432</v>
      </c>
      <c r="BM399" s="224" t="s">
        <v>829</v>
      </c>
    </row>
    <row r="400" spans="1:65" s="2" customFormat="1" ht="24.15" customHeight="1">
      <c r="A400" s="38"/>
      <c r="B400" s="39"/>
      <c r="C400" s="212" t="s">
        <v>830</v>
      </c>
      <c r="D400" s="212" t="s">
        <v>131</v>
      </c>
      <c r="E400" s="213" t="s">
        <v>831</v>
      </c>
      <c r="F400" s="214" t="s">
        <v>832</v>
      </c>
      <c r="G400" s="215" t="s">
        <v>308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432</v>
      </c>
      <c r="BM400" s="224" t="s">
        <v>833</v>
      </c>
    </row>
    <row r="401" spans="1:65" s="2" customFormat="1" ht="16.5" customHeight="1">
      <c r="A401" s="38"/>
      <c r="B401" s="39"/>
      <c r="C401" s="212" t="s">
        <v>834</v>
      </c>
      <c r="D401" s="212" t="s">
        <v>131</v>
      </c>
      <c r="E401" s="213" t="s">
        <v>835</v>
      </c>
      <c r="F401" s="214" t="s">
        <v>836</v>
      </c>
      <c r="G401" s="215" t="s">
        <v>308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432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432</v>
      </c>
      <c r="BM401" s="224" t="s">
        <v>837</v>
      </c>
    </row>
    <row r="402" spans="1:65" s="2" customFormat="1" ht="16.5" customHeight="1">
      <c r="A402" s="38"/>
      <c r="B402" s="39"/>
      <c r="C402" s="212" t="s">
        <v>838</v>
      </c>
      <c r="D402" s="212" t="s">
        <v>131</v>
      </c>
      <c r="E402" s="213" t="s">
        <v>839</v>
      </c>
      <c r="F402" s="214" t="s">
        <v>840</v>
      </c>
      <c r="G402" s="215" t="s">
        <v>308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432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432</v>
      </c>
      <c r="BM402" s="224" t="s">
        <v>841</v>
      </c>
    </row>
    <row r="403" spans="1:65" s="2" customFormat="1" ht="24.15" customHeight="1">
      <c r="A403" s="38"/>
      <c r="B403" s="39"/>
      <c r="C403" s="212" t="s">
        <v>842</v>
      </c>
      <c r="D403" s="212" t="s">
        <v>131</v>
      </c>
      <c r="E403" s="213" t="s">
        <v>843</v>
      </c>
      <c r="F403" s="214" t="s">
        <v>844</v>
      </c>
      <c r="G403" s="215" t="s">
        <v>146</v>
      </c>
      <c r="H403" s="216">
        <v>55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432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432</v>
      </c>
      <c r="BM403" s="224" t="s">
        <v>845</v>
      </c>
    </row>
    <row r="404" spans="1:65" s="2" customFormat="1" ht="24.15" customHeight="1">
      <c r="A404" s="38"/>
      <c r="B404" s="39"/>
      <c r="C404" s="212" t="s">
        <v>846</v>
      </c>
      <c r="D404" s="212" t="s">
        <v>131</v>
      </c>
      <c r="E404" s="213" t="s">
        <v>847</v>
      </c>
      <c r="F404" s="214" t="s">
        <v>848</v>
      </c>
      <c r="G404" s="215" t="s">
        <v>146</v>
      </c>
      <c r="H404" s="216">
        <v>105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432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432</v>
      </c>
      <c r="BM404" s="224" t="s">
        <v>849</v>
      </c>
    </row>
    <row r="405" spans="1:65" s="2" customFormat="1" ht="16.5" customHeight="1">
      <c r="A405" s="38"/>
      <c r="B405" s="39"/>
      <c r="C405" s="212" t="s">
        <v>850</v>
      </c>
      <c r="D405" s="212" t="s">
        <v>131</v>
      </c>
      <c r="E405" s="213" t="s">
        <v>851</v>
      </c>
      <c r="F405" s="214" t="s">
        <v>852</v>
      </c>
      <c r="G405" s="215" t="s">
        <v>146</v>
      </c>
      <c r="H405" s="216">
        <v>15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432</v>
      </c>
      <c r="BM405" s="224" t="s">
        <v>853</v>
      </c>
    </row>
    <row r="406" spans="1:65" s="2" customFormat="1" ht="16.5" customHeight="1">
      <c r="A406" s="38"/>
      <c r="B406" s="39"/>
      <c r="C406" s="212" t="s">
        <v>854</v>
      </c>
      <c r="D406" s="212" t="s">
        <v>131</v>
      </c>
      <c r="E406" s="213" t="s">
        <v>855</v>
      </c>
      <c r="F406" s="214" t="s">
        <v>856</v>
      </c>
      <c r="G406" s="215" t="s">
        <v>146</v>
      </c>
      <c r="H406" s="216">
        <v>25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432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432</v>
      </c>
      <c r="BM406" s="224" t="s">
        <v>857</v>
      </c>
    </row>
    <row r="407" spans="1:65" s="2" customFormat="1" ht="16.5" customHeight="1">
      <c r="A407" s="38"/>
      <c r="B407" s="39"/>
      <c r="C407" s="212" t="s">
        <v>858</v>
      </c>
      <c r="D407" s="212" t="s">
        <v>131</v>
      </c>
      <c r="E407" s="213" t="s">
        <v>859</v>
      </c>
      <c r="F407" s="214" t="s">
        <v>860</v>
      </c>
      <c r="G407" s="215" t="s">
        <v>146</v>
      </c>
      <c r="H407" s="216">
        <v>6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432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432</v>
      </c>
      <c r="BM407" s="224" t="s">
        <v>861</v>
      </c>
    </row>
    <row r="408" spans="1:65" s="2" customFormat="1" ht="16.5" customHeight="1">
      <c r="A408" s="38"/>
      <c r="B408" s="39"/>
      <c r="C408" s="212" t="s">
        <v>862</v>
      </c>
      <c r="D408" s="212" t="s">
        <v>131</v>
      </c>
      <c r="E408" s="213" t="s">
        <v>863</v>
      </c>
      <c r="F408" s="214" t="s">
        <v>864</v>
      </c>
      <c r="G408" s="215" t="s">
        <v>146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432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432</v>
      </c>
      <c r="BM408" s="224" t="s">
        <v>865</v>
      </c>
    </row>
    <row r="409" spans="1:65" s="2" customFormat="1" ht="16.5" customHeight="1">
      <c r="A409" s="38"/>
      <c r="B409" s="39"/>
      <c r="C409" s="212" t="s">
        <v>866</v>
      </c>
      <c r="D409" s="212" t="s">
        <v>131</v>
      </c>
      <c r="E409" s="213" t="s">
        <v>867</v>
      </c>
      <c r="F409" s="214" t="s">
        <v>868</v>
      </c>
      <c r="G409" s="215" t="s">
        <v>146</v>
      </c>
      <c r="H409" s="216">
        <v>10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432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432</v>
      </c>
      <c r="BM409" s="224" t="s">
        <v>869</v>
      </c>
    </row>
    <row r="410" spans="1:65" s="2" customFormat="1" ht="16.5" customHeight="1">
      <c r="A410" s="38"/>
      <c r="B410" s="39"/>
      <c r="C410" s="212" t="s">
        <v>870</v>
      </c>
      <c r="D410" s="212" t="s">
        <v>131</v>
      </c>
      <c r="E410" s="213" t="s">
        <v>871</v>
      </c>
      <c r="F410" s="214" t="s">
        <v>872</v>
      </c>
      <c r="G410" s="215" t="s">
        <v>146</v>
      </c>
      <c r="H410" s="216">
        <v>30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432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432</v>
      </c>
      <c r="BM410" s="224" t="s">
        <v>873</v>
      </c>
    </row>
    <row r="411" spans="1:65" s="2" customFormat="1" ht="16.5" customHeight="1">
      <c r="A411" s="38"/>
      <c r="B411" s="39"/>
      <c r="C411" s="212" t="s">
        <v>874</v>
      </c>
      <c r="D411" s="212" t="s">
        <v>131</v>
      </c>
      <c r="E411" s="213" t="s">
        <v>875</v>
      </c>
      <c r="F411" s="214" t="s">
        <v>876</v>
      </c>
      <c r="G411" s="215" t="s">
        <v>146</v>
      </c>
      <c r="H411" s="216">
        <v>20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432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432</v>
      </c>
      <c r="BM411" s="224" t="s">
        <v>877</v>
      </c>
    </row>
    <row r="412" spans="1:65" s="2" customFormat="1" ht="16.5" customHeight="1">
      <c r="A412" s="38"/>
      <c r="B412" s="39"/>
      <c r="C412" s="212" t="s">
        <v>878</v>
      </c>
      <c r="D412" s="212" t="s">
        <v>131</v>
      </c>
      <c r="E412" s="213" t="s">
        <v>879</v>
      </c>
      <c r="F412" s="214" t="s">
        <v>880</v>
      </c>
      <c r="G412" s="215" t="s">
        <v>308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432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432</v>
      </c>
      <c r="BM412" s="224" t="s">
        <v>881</v>
      </c>
    </row>
    <row r="413" spans="1:65" s="2" customFormat="1" ht="16.5" customHeight="1">
      <c r="A413" s="38"/>
      <c r="B413" s="39"/>
      <c r="C413" s="212" t="s">
        <v>882</v>
      </c>
      <c r="D413" s="212" t="s">
        <v>131</v>
      </c>
      <c r="E413" s="213" t="s">
        <v>883</v>
      </c>
      <c r="F413" s="214" t="s">
        <v>884</v>
      </c>
      <c r="G413" s="215" t="s">
        <v>308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432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432</v>
      </c>
      <c r="BM413" s="224" t="s">
        <v>885</v>
      </c>
    </row>
    <row r="414" spans="1:65" s="2" customFormat="1" ht="16.5" customHeight="1">
      <c r="A414" s="38"/>
      <c r="B414" s="39"/>
      <c r="C414" s="212" t="s">
        <v>886</v>
      </c>
      <c r="D414" s="212" t="s">
        <v>131</v>
      </c>
      <c r="E414" s="213" t="s">
        <v>887</v>
      </c>
      <c r="F414" s="214" t="s">
        <v>888</v>
      </c>
      <c r="G414" s="215" t="s">
        <v>308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432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432</v>
      </c>
      <c r="BM414" s="224" t="s">
        <v>889</v>
      </c>
    </row>
    <row r="415" spans="1:65" s="2" customFormat="1" ht="16.5" customHeight="1">
      <c r="A415" s="38"/>
      <c r="B415" s="39"/>
      <c r="C415" s="212" t="s">
        <v>890</v>
      </c>
      <c r="D415" s="212" t="s">
        <v>131</v>
      </c>
      <c r="E415" s="213" t="s">
        <v>891</v>
      </c>
      <c r="F415" s="214" t="s">
        <v>892</v>
      </c>
      <c r="G415" s="215" t="s">
        <v>308</v>
      </c>
      <c r="H415" s="216">
        <v>9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432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432</v>
      </c>
      <c r="BM415" s="224" t="s">
        <v>893</v>
      </c>
    </row>
    <row r="416" spans="1:65" s="2" customFormat="1" ht="16.5" customHeight="1">
      <c r="A416" s="38"/>
      <c r="B416" s="39"/>
      <c r="C416" s="212" t="s">
        <v>894</v>
      </c>
      <c r="D416" s="212" t="s">
        <v>131</v>
      </c>
      <c r="E416" s="213" t="s">
        <v>895</v>
      </c>
      <c r="F416" s="214" t="s">
        <v>896</v>
      </c>
      <c r="G416" s="215" t="s">
        <v>308</v>
      </c>
      <c r="H416" s="216">
        <v>4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432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432</v>
      </c>
      <c r="BM416" s="224" t="s">
        <v>897</v>
      </c>
    </row>
    <row r="417" spans="1:65" s="2" customFormat="1" ht="16.5" customHeight="1">
      <c r="A417" s="38"/>
      <c r="B417" s="39"/>
      <c r="C417" s="212" t="s">
        <v>898</v>
      </c>
      <c r="D417" s="212" t="s">
        <v>131</v>
      </c>
      <c r="E417" s="213" t="s">
        <v>899</v>
      </c>
      <c r="F417" s="214" t="s">
        <v>900</v>
      </c>
      <c r="G417" s="215" t="s">
        <v>308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432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432</v>
      </c>
      <c r="BM417" s="224" t="s">
        <v>901</v>
      </c>
    </row>
    <row r="418" spans="1:65" s="2" customFormat="1" ht="16.5" customHeight="1">
      <c r="A418" s="38"/>
      <c r="B418" s="39"/>
      <c r="C418" s="212" t="s">
        <v>902</v>
      </c>
      <c r="D418" s="212" t="s">
        <v>131</v>
      </c>
      <c r="E418" s="213" t="s">
        <v>903</v>
      </c>
      <c r="F418" s="214" t="s">
        <v>904</v>
      </c>
      <c r="G418" s="215" t="s">
        <v>308</v>
      </c>
      <c r="H418" s="216">
        <v>12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432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432</v>
      </c>
      <c r="BM418" s="224" t="s">
        <v>905</v>
      </c>
    </row>
    <row r="419" spans="1:65" s="2" customFormat="1" ht="16.5" customHeight="1">
      <c r="A419" s="38"/>
      <c r="B419" s="39"/>
      <c r="C419" s="212" t="s">
        <v>906</v>
      </c>
      <c r="D419" s="212" t="s">
        <v>131</v>
      </c>
      <c r="E419" s="213" t="s">
        <v>907</v>
      </c>
      <c r="F419" s="214" t="s">
        <v>908</v>
      </c>
      <c r="G419" s="215" t="s">
        <v>308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432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432</v>
      </c>
      <c r="BM419" s="224" t="s">
        <v>909</v>
      </c>
    </row>
    <row r="420" spans="1:65" s="2" customFormat="1" ht="16.5" customHeight="1">
      <c r="A420" s="38"/>
      <c r="B420" s="39"/>
      <c r="C420" s="212" t="s">
        <v>910</v>
      </c>
      <c r="D420" s="212" t="s">
        <v>131</v>
      </c>
      <c r="E420" s="213" t="s">
        <v>911</v>
      </c>
      <c r="F420" s="214" t="s">
        <v>912</v>
      </c>
      <c r="G420" s="215" t="s">
        <v>308</v>
      </c>
      <c r="H420" s="216">
        <v>8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432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432</v>
      </c>
      <c r="BM420" s="224" t="s">
        <v>913</v>
      </c>
    </row>
    <row r="421" spans="1:65" s="2" customFormat="1" ht="16.5" customHeight="1">
      <c r="A421" s="38"/>
      <c r="B421" s="39"/>
      <c r="C421" s="212" t="s">
        <v>914</v>
      </c>
      <c r="D421" s="212" t="s">
        <v>131</v>
      </c>
      <c r="E421" s="213" t="s">
        <v>915</v>
      </c>
      <c r="F421" s="214" t="s">
        <v>916</v>
      </c>
      <c r="G421" s="215" t="s">
        <v>308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432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432</v>
      </c>
      <c r="BM421" s="224" t="s">
        <v>917</v>
      </c>
    </row>
    <row r="422" spans="1:65" s="2" customFormat="1" ht="16.5" customHeight="1">
      <c r="A422" s="38"/>
      <c r="B422" s="39"/>
      <c r="C422" s="212" t="s">
        <v>918</v>
      </c>
      <c r="D422" s="212" t="s">
        <v>131</v>
      </c>
      <c r="E422" s="213" t="s">
        <v>919</v>
      </c>
      <c r="F422" s="214" t="s">
        <v>920</v>
      </c>
      <c r="G422" s="215" t="s">
        <v>308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432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432</v>
      </c>
      <c r="BM422" s="224" t="s">
        <v>921</v>
      </c>
    </row>
    <row r="423" spans="1:65" s="2" customFormat="1" ht="16.5" customHeight="1">
      <c r="A423" s="38"/>
      <c r="B423" s="39"/>
      <c r="C423" s="212" t="s">
        <v>922</v>
      </c>
      <c r="D423" s="212" t="s">
        <v>131</v>
      </c>
      <c r="E423" s="213" t="s">
        <v>923</v>
      </c>
      <c r="F423" s="214" t="s">
        <v>924</v>
      </c>
      <c r="G423" s="215" t="s">
        <v>308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432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432</v>
      </c>
      <c r="BM423" s="224" t="s">
        <v>925</v>
      </c>
    </row>
    <row r="424" spans="1:65" s="2" customFormat="1" ht="16.5" customHeight="1">
      <c r="A424" s="38"/>
      <c r="B424" s="39"/>
      <c r="C424" s="212" t="s">
        <v>926</v>
      </c>
      <c r="D424" s="212" t="s">
        <v>131</v>
      </c>
      <c r="E424" s="213" t="s">
        <v>927</v>
      </c>
      <c r="F424" s="214" t="s">
        <v>928</v>
      </c>
      <c r="G424" s="215" t="s">
        <v>308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432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432</v>
      </c>
      <c r="BM424" s="224" t="s">
        <v>929</v>
      </c>
    </row>
    <row r="425" spans="1:65" s="2" customFormat="1" ht="16.5" customHeight="1">
      <c r="A425" s="38"/>
      <c r="B425" s="39"/>
      <c r="C425" s="212" t="s">
        <v>930</v>
      </c>
      <c r="D425" s="212" t="s">
        <v>131</v>
      </c>
      <c r="E425" s="213" t="s">
        <v>931</v>
      </c>
      <c r="F425" s="214" t="s">
        <v>932</v>
      </c>
      <c r="G425" s="215" t="s">
        <v>308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432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432</v>
      </c>
      <c r="BM425" s="224" t="s">
        <v>933</v>
      </c>
    </row>
    <row r="426" spans="1:65" s="2" customFormat="1" ht="16.5" customHeight="1">
      <c r="A426" s="38"/>
      <c r="B426" s="39"/>
      <c r="C426" s="212" t="s">
        <v>934</v>
      </c>
      <c r="D426" s="212" t="s">
        <v>131</v>
      </c>
      <c r="E426" s="213" t="s">
        <v>935</v>
      </c>
      <c r="F426" s="214" t="s">
        <v>936</v>
      </c>
      <c r="G426" s="215" t="s">
        <v>308</v>
      </c>
      <c r="H426" s="216">
        <v>11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432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432</v>
      </c>
      <c r="BM426" s="224" t="s">
        <v>937</v>
      </c>
    </row>
    <row r="427" spans="1:65" s="2" customFormat="1" ht="16.5" customHeight="1">
      <c r="A427" s="38"/>
      <c r="B427" s="39"/>
      <c r="C427" s="212" t="s">
        <v>938</v>
      </c>
      <c r="D427" s="212" t="s">
        <v>131</v>
      </c>
      <c r="E427" s="213" t="s">
        <v>939</v>
      </c>
      <c r="F427" s="214" t="s">
        <v>940</v>
      </c>
      <c r="G427" s="215" t="s">
        <v>308</v>
      </c>
      <c r="H427" s="216">
        <v>14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432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432</v>
      </c>
      <c r="BM427" s="224" t="s">
        <v>941</v>
      </c>
    </row>
    <row r="428" spans="1:65" s="2" customFormat="1" ht="33" customHeight="1">
      <c r="A428" s="38"/>
      <c r="B428" s="39"/>
      <c r="C428" s="212" t="s">
        <v>942</v>
      </c>
      <c r="D428" s="212" t="s">
        <v>131</v>
      </c>
      <c r="E428" s="213" t="s">
        <v>943</v>
      </c>
      <c r="F428" s="214" t="s">
        <v>944</v>
      </c>
      <c r="G428" s="215" t="s">
        <v>134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432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432</v>
      </c>
      <c r="BM428" s="224" t="s">
        <v>945</v>
      </c>
    </row>
    <row r="429" spans="1:65" s="2" customFormat="1" ht="33" customHeight="1">
      <c r="A429" s="38"/>
      <c r="B429" s="39"/>
      <c r="C429" s="212" t="s">
        <v>946</v>
      </c>
      <c r="D429" s="212" t="s">
        <v>131</v>
      </c>
      <c r="E429" s="213" t="s">
        <v>947</v>
      </c>
      <c r="F429" s="214" t="s">
        <v>948</v>
      </c>
      <c r="G429" s="215" t="s">
        <v>134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432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432</v>
      </c>
      <c r="BM429" s="224" t="s">
        <v>949</v>
      </c>
    </row>
    <row r="430" spans="1:65" s="2" customFormat="1" ht="24.15" customHeight="1">
      <c r="A430" s="38"/>
      <c r="B430" s="39"/>
      <c r="C430" s="212" t="s">
        <v>950</v>
      </c>
      <c r="D430" s="212" t="s">
        <v>131</v>
      </c>
      <c r="E430" s="213" t="s">
        <v>951</v>
      </c>
      <c r="F430" s="214" t="s">
        <v>952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432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432</v>
      </c>
      <c r="BM430" s="224" t="s">
        <v>953</v>
      </c>
    </row>
    <row r="431" spans="1:65" s="2" customFormat="1" ht="37.8" customHeight="1">
      <c r="A431" s="38"/>
      <c r="B431" s="39"/>
      <c r="C431" s="212" t="s">
        <v>954</v>
      </c>
      <c r="D431" s="212" t="s">
        <v>131</v>
      </c>
      <c r="E431" s="213" t="s">
        <v>955</v>
      </c>
      <c r="F431" s="214" t="s">
        <v>956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432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432</v>
      </c>
      <c r="BM431" s="224" t="s">
        <v>957</v>
      </c>
    </row>
    <row r="432" spans="1:65" s="2" customFormat="1" ht="16.5" customHeight="1">
      <c r="A432" s="38"/>
      <c r="B432" s="39"/>
      <c r="C432" s="212" t="s">
        <v>958</v>
      </c>
      <c r="D432" s="212" t="s">
        <v>131</v>
      </c>
      <c r="E432" s="213" t="s">
        <v>959</v>
      </c>
      <c r="F432" s="214" t="s">
        <v>960</v>
      </c>
      <c r="G432" s="215" t="s">
        <v>308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432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432</v>
      </c>
      <c r="BM432" s="224" t="s">
        <v>961</v>
      </c>
    </row>
    <row r="433" spans="1:65" s="2" customFormat="1" ht="16.5" customHeight="1">
      <c r="A433" s="38"/>
      <c r="B433" s="39"/>
      <c r="C433" s="212" t="s">
        <v>962</v>
      </c>
      <c r="D433" s="212" t="s">
        <v>131</v>
      </c>
      <c r="E433" s="213" t="s">
        <v>963</v>
      </c>
      <c r="F433" s="214" t="s">
        <v>964</v>
      </c>
      <c r="G433" s="215" t="s">
        <v>308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432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432</v>
      </c>
      <c r="BM433" s="224" t="s">
        <v>965</v>
      </c>
    </row>
    <row r="434" spans="1:65" s="2" customFormat="1" ht="16.5" customHeight="1">
      <c r="A434" s="38"/>
      <c r="B434" s="39"/>
      <c r="C434" s="212" t="s">
        <v>966</v>
      </c>
      <c r="D434" s="212" t="s">
        <v>131</v>
      </c>
      <c r="E434" s="213" t="s">
        <v>967</v>
      </c>
      <c r="F434" s="214" t="s">
        <v>968</v>
      </c>
      <c r="G434" s="215" t="s">
        <v>308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432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432</v>
      </c>
      <c r="BM434" s="224" t="s">
        <v>969</v>
      </c>
    </row>
    <row r="435" spans="1:65" s="2" customFormat="1" ht="16.5" customHeight="1">
      <c r="A435" s="38"/>
      <c r="B435" s="39"/>
      <c r="C435" s="212" t="s">
        <v>970</v>
      </c>
      <c r="D435" s="212" t="s">
        <v>131</v>
      </c>
      <c r="E435" s="213" t="s">
        <v>971</v>
      </c>
      <c r="F435" s="214" t="s">
        <v>972</v>
      </c>
      <c r="G435" s="215" t="s">
        <v>308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432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432</v>
      </c>
      <c r="BM435" s="224" t="s">
        <v>973</v>
      </c>
    </row>
    <row r="436" spans="1:65" s="2" customFormat="1" ht="16.5" customHeight="1">
      <c r="A436" s="38"/>
      <c r="B436" s="39"/>
      <c r="C436" s="212" t="s">
        <v>974</v>
      </c>
      <c r="D436" s="212" t="s">
        <v>131</v>
      </c>
      <c r="E436" s="213" t="s">
        <v>975</v>
      </c>
      <c r="F436" s="214" t="s">
        <v>976</v>
      </c>
      <c r="G436" s="215" t="s">
        <v>308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432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432</v>
      </c>
      <c r="BM436" s="224" t="s">
        <v>977</v>
      </c>
    </row>
    <row r="437" spans="1:63" s="12" customFormat="1" ht="22.8" customHeight="1">
      <c r="A437" s="12"/>
      <c r="B437" s="196"/>
      <c r="C437" s="197"/>
      <c r="D437" s="198" t="s">
        <v>75</v>
      </c>
      <c r="E437" s="210" t="s">
        <v>978</v>
      </c>
      <c r="F437" s="210" t="s">
        <v>979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SUM(P438:P441)</f>
        <v>0</v>
      </c>
      <c r="Q437" s="204"/>
      <c r="R437" s="205">
        <f>SUM(R438:R441)</f>
        <v>0</v>
      </c>
      <c r="S437" s="204"/>
      <c r="T437" s="206">
        <f>SUM(T438:T441)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129</v>
      </c>
      <c r="AT437" s="208" t="s">
        <v>75</v>
      </c>
      <c r="AU437" s="208" t="s">
        <v>81</v>
      </c>
      <c r="AY437" s="207" t="s">
        <v>128</v>
      </c>
      <c r="BK437" s="209">
        <f>SUM(BK438:BK441)</f>
        <v>0</v>
      </c>
    </row>
    <row r="438" spans="1:65" s="2" customFormat="1" ht="16.5" customHeight="1">
      <c r="A438" s="38"/>
      <c r="B438" s="39"/>
      <c r="C438" s="212" t="s">
        <v>980</v>
      </c>
      <c r="D438" s="212" t="s">
        <v>131</v>
      </c>
      <c r="E438" s="213" t="s">
        <v>981</v>
      </c>
      <c r="F438" s="214" t="s">
        <v>982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432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432</v>
      </c>
      <c r="BM438" s="224" t="s">
        <v>983</v>
      </c>
    </row>
    <row r="439" spans="1:65" s="2" customFormat="1" ht="21.75" customHeight="1">
      <c r="A439" s="38"/>
      <c r="B439" s="39"/>
      <c r="C439" s="212" t="s">
        <v>984</v>
      </c>
      <c r="D439" s="212" t="s">
        <v>131</v>
      </c>
      <c r="E439" s="213" t="s">
        <v>985</v>
      </c>
      <c r="F439" s="214" t="s">
        <v>986</v>
      </c>
      <c r="G439" s="215" t="s">
        <v>134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432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432</v>
      </c>
      <c r="BM439" s="224" t="s">
        <v>987</v>
      </c>
    </row>
    <row r="440" spans="1:65" s="2" customFormat="1" ht="16.5" customHeight="1">
      <c r="A440" s="38"/>
      <c r="B440" s="39"/>
      <c r="C440" s="212" t="s">
        <v>988</v>
      </c>
      <c r="D440" s="212" t="s">
        <v>131</v>
      </c>
      <c r="E440" s="213" t="s">
        <v>989</v>
      </c>
      <c r="F440" s="214" t="s">
        <v>990</v>
      </c>
      <c r="G440" s="215" t="s">
        <v>146</v>
      </c>
      <c r="H440" s="216">
        <v>1.5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432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432</v>
      </c>
      <c r="BM440" s="224" t="s">
        <v>991</v>
      </c>
    </row>
    <row r="441" spans="1:65" s="2" customFormat="1" ht="16.5" customHeight="1">
      <c r="A441" s="38"/>
      <c r="B441" s="39"/>
      <c r="C441" s="212" t="s">
        <v>992</v>
      </c>
      <c r="D441" s="212" t="s">
        <v>131</v>
      </c>
      <c r="E441" s="213" t="s">
        <v>993</v>
      </c>
      <c r="F441" s="214" t="s">
        <v>994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70" t="s">
        <v>1</v>
      </c>
      <c r="N441" s="271" t="s">
        <v>42</v>
      </c>
      <c r="O441" s="272"/>
      <c r="P441" s="273">
        <f>O441*H441</f>
        <v>0</v>
      </c>
      <c r="Q441" s="273">
        <v>0</v>
      </c>
      <c r="R441" s="273">
        <f>Q441*H441</f>
        <v>0</v>
      </c>
      <c r="S441" s="273">
        <v>0</v>
      </c>
      <c r="T441" s="27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432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432</v>
      </c>
      <c r="BM441" s="224" t="s">
        <v>995</v>
      </c>
    </row>
    <row r="442" spans="1:31" s="2" customFormat="1" ht="6.95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password="CC35" sheet="1" objects="1" scenarios="1" formatColumns="0" formatRows="0" autoFilter="0"/>
  <autoFilter ref="C135:K441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2024-05-20T13:02:14Z</dcterms:created>
  <dcterms:modified xsi:type="dcterms:W3CDTF">2024-05-20T13:02:16Z</dcterms:modified>
  <cp:category/>
  <cp:version/>
  <cp:contentType/>
  <cp:contentStatus/>
</cp:coreProperties>
</file>