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by...'!$C$135:$K$444</definedName>
    <definedName name="_xlnm.Print_Area" localSheetId="1">'Byt- - Stavební úpravy by...'!$C$4:$J$76,'Byt- - Stavební úpravy by...'!$C$82:$J$119,'Byt- - Stavební úpravy by...'!$C$125:$J$444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<sst xmlns="http://schemas.openxmlformats.org/spreadsheetml/2006/main" count="3935" uniqueCount="1004">
  <si>
    <t>Export Komplet</t>
  </si>
  <si>
    <t/>
  </si>
  <si>
    <t>2.0</t>
  </si>
  <si>
    <t>ZAMOK</t>
  </si>
  <si>
    <t>False</t>
  </si>
  <si>
    <t>{5d05318a-a5b5-46fe-82c5-a95725d0b690}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</si>
  <si>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</si>
  <si>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</si>
  <si>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</si>
  <si>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</si>
  <si>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</si>
  <si>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</si>
  <si>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</si>
  <si>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</si>
  <si>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</si>
  <si>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</si>
  <si>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</si>
  <si>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Jiránkova 1135, byt.č. 33</t>
  </si>
  <si>
    <t>KSO:</t>
  </si>
  <si>
    <t>CC-CZ:</t>
  </si>
  <si>
    <t>Místo:</t>
  </si>
  <si>
    <t>Jiránkova 1135,  Praha 17-Řepy</t>
  </si>
  <si>
    <t>Datum:</t>
  </si>
  <si>
    <t>17. 5. 2024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</si>
  <si>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</si>
  <si>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</si>
  <si>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</si>
  <si>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</si>
  <si>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</si>
  <si>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</si>
  <si>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</si>
  <si>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</si>
  <si>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</si>
  <si>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</si>
  <si>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</si>
  <si>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</si>
  <si>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</si>
  <si>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</si>
  <si>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</si>
  <si>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</si>
  <si>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</si>
  <si>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</si>
  <si>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</si>
  <si>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</si>
  <si>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</si>
  <si>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</si>
  <si>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</si>
  <si>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</si>
  <si>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</si>
  <si>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</si>
  <si>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</si>
  <si>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</si>
  <si>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</si>
  <si>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</si>
  <si>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</si>
  <si>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</si>
  <si>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</si>
  <si>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</si>
  <si>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</si>
  <si>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</si>
  <si>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</si>
  <si>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</si>
  <si>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</si>
  <si>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</si>
  <si>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</si>
  <si>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</si>
  <si>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</si>
  <si>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</si>
  <si>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</si>
  <si>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</si>
  <si>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</si>
  <si>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</si>
  <si>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</si>
  <si>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</si>
  <si>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</si>
  <si>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</si>
  <si>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</si>
  <si>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</si>
  <si>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</si>
  <si>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</si>
  <si>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</si>
  <si>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</si>
  <si>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</si>
  <si>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</si>
  <si>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</si>
  <si>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</si>
  <si>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</si>
  <si>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</si>
  <si>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</si>
  <si>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</si>
  <si>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</si>
  <si>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</si>
  <si>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</si>
  <si>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</si>
  <si>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</si>
  <si>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</si>
  <si>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</si>
  <si>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</si>
  <si>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</si>
  <si>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</si>
  <si>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</si>
  <si>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</si>
  <si>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</si>
  <si>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</si>
  <si>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</si>
  <si>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</si>
  <si>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</si>
  <si>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</si>
  <si>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</si>
  <si>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</si>
  <si>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</si>
  <si>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</si>
  <si>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</si>
  <si>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</si>
  <si>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</si>
  <si>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</si>
  <si>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</si>
  <si>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</si>
  <si>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</si>
  <si>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</si>
  <si>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</si>
  <si>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</si>
  <si>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</si>
  <si>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</si>
  <si>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</si>
  <si>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</si>
  <si>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</si>
  <si>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</si>
  <si>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</si>
  <si>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</si>
  <si>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</si>
  <si>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</si>
  <si>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</si>
  <si>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</si>
  <si>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</si>
  <si>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</si>
  <si>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</si>
  <si>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</si>
  <si>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</si>
  <si>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</si>
  <si>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</si>
  <si>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</si>
  <si>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</si>
  <si>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(2,2+2,25+1,77)*2,6-(0,6*2*2)</t>
  </si>
  <si>
    <t>342291111</t>
  </si>
  <si>
    <t>Ukotvení příček montážní polyuretanovou pěnou tl příčky do 100 mm</t>
  </si>
  <si>
    <t>m</t>
  </si>
  <si>
    <t>893489675</t>
  </si>
  <si>
    <t>" ke stropu"</t>
  </si>
  <si>
    <t>2,2+2,25+1,77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</si>
  <si>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</si>
  <si>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</si>
  <si>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</si>
  <si>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</si>
  <si>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</si>
  <si>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</si>
  <si>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</si>
  <si>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</si>
  <si>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</si>
  <si>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</si>
  <si>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</si>
  <si>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</si>
  <si>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</si>
  <si>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</si>
  <si>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42,85-3,25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</si>
  <si>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</si>
  <si>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</si>
  <si>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</si>
  <si>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</si>
  <si>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</si>
  <si>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</si>
  <si>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</si>
  <si>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</si>
  <si>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</si>
  <si>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</si>
  <si>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</si>
  <si>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</si>
  <si>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</si>
  <si>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(2,25+2,3)*2,6-0,6*2*2</t>
  </si>
  <si>
    <t>(1,77*2+1,2*2+1,1*2+1,1+0,95)*0,6 "nad obkladem</t>
  </si>
  <si>
    <t>Součet</t>
  </si>
  <si>
    <t>10</t>
  </si>
  <si>
    <t>612311131</t>
  </si>
  <si>
    <t>Potažení vnitřních stěn vápenným štukem tloušťky do 3 mm</t>
  </si>
  <si>
    <t>-169962358</t>
  </si>
  <si>
    <t>98,468+15,544</t>
  </si>
  <si>
    <t>11</t>
  </si>
  <si>
    <t>612325412</t>
  </si>
  <si>
    <t>Oprava vnitřní vápenocementové hladké omítky stěn v rozsahu plochy do 30%</t>
  </si>
  <si>
    <t>-739948956</t>
  </si>
  <si>
    <t>(2,4*2+3,42)*2,6-(0,8*2*3)</t>
  </si>
  <si>
    <t>(2,4*2+4,2*2)*2,6-(0,8*2+1,5*1,55)</t>
  </si>
  <si>
    <t>(3,35+5,4+1,9+0,6+7,7+2,16)*2,6-(2,1*1,55+0,8*2)</t>
  </si>
  <si>
    <t>(1,5+2,1+1,55*4)*0,15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</si>
  <si>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</si>
  <si>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</si>
  <si>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</si>
  <si>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</si>
  <si>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</si>
  <si>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</si>
  <si>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</si>
  <si>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</si>
  <si>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</si>
  <si>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</si>
  <si>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</si>
  <si>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</si>
  <si>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</si>
  <si>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</si>
  <si>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</si>
  <si>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</si>
  <si>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</si>
  <si>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</si>
  <si>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</si>
  <si>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</si>
  <si>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</si>
  <si>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</si>
  <si>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</si>
  <si>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</si>
  <si>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</si>
  <si>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</si>
  <si>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</si>
  <si>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</si>
  <si>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</si>
  <si>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</si>
  <si>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</si>
  <si>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</si>
  <si>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</si>
  <si>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</si>
  <si>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</si>
  <si>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</si>
  <si>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</si>
  <si>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</si>
  <si>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</si>
  <si>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</si>
  <si>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</si>
  <si>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</si>
  <si>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</si>
  <si>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</si>
  <si>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</si>
  <si>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</si>
  <si>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</si>
  <si>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</si>
  <si>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</si>
  <si>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</si>
  <si>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</si>
  <si>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</si>
  <si>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</si>
  <si>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</si>
  <si>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</si>
  <si>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</si>
  <si>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</si>
  <si>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</si>
  <si>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</si>
  <si>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</si>
  <si>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</si>
  <si>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</si>
  <si>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</si>
  <si>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766825811</t>
  </si>
  <si>
    <t>Demontáž truhlářských vestavěných skříní jednokřídlových</t>
  </si>
  <si>
    <t>-786984043</t>
  </si>
  <si>
    <t>28</t>
  </si>
  <si>
    <t>776201811</t>
  </si>
  <si>
    <t>Demontáž lepených povlakových podlah bez podložky ručně</t>
  </si>
  <si>
    <t>2026595413</t>
  </si>
  <si>
    <t>6,8+10+18,1+5+1</t>
  </si>
  <si>
    <t>29</t>
  </si>
  <si>
    <t>776401800</t>
  </si>
  <si>
    <t>Odstranění soklíků a lišt pryžových nebo plastových</t>
  </si>
  <si>
    <t>-1747842738</t>
  </si>
  <si>
    <t>2,6*2+3,55*2+0,6-0,8</t>
  </si>
  <si>
    <t>2,6*2+4,07*2-0,8</t>
  </si>
  <si>
    <t>3,15*2+7,7*2+0,6-0,8</t>
  </si>
  <si>
    <t>1,1*2+0,98</t>
  </si>
  <si>
    <t>30</t>
  </si>
  <si>
    <t>776991821</t>
  </si>
  <si>
    <t>Odstranění lepidla ručně z podlah</t>
  </si>
  <si>
    <t>-1242859949</t>
  </si>
  <si>
    <t>49,32</t>
  </si>
  <si>
    <t>31</t>
  </si>
  <si>
    <t>949101111</t>
  </si>
  <si>
    <t>Lešení pomocné pro objekty pozemních staveb s lešeňovou podlahou v do 1,9 m zatížení do 150 kg/m2</t>
  </si>
  <si>
    <t>-1890955934</t>
  </si>
  <si>
    <t>32</t>
  </si>
  <si>
    <t>952901111</t>
  </si>
  <si>
    <t>Vyčištění budov bytové a občanské výstavby při výšce podlaží do 4 m</t>
  </si>
  <si>
    <t>1491500019</t>
  </si>
  <si>
    <t>33</t>
  </si>
  <si>
    <t>962084131</t>
  </si>
  <si>
    <t>Bourání příček deskových umakartových tl do 100 mm vč.stropu</t>
  </si>
  <si>
    <t>631974700</t>
  </si>
  <si>
    <t>(2,3*2+1,78*3+0,98)*2,6+3,1</t>
  </si>
  <si>
    <t>34</t>
  </si>
  <si>
    <t>965042131</t>
  </si>
  <si>
    <t>Bourání podkladů pod dlažby nebo mazanin betonových nebo z litého asfaltu tl do 100 mm pl do 4 m2</t>
  </si>
  <si>
    <t>m3</t>
  </si>
  <si>
    <t>1004834656</t>
  </si>
  <si>
    <t>(2,1+1)*0,05</t>
  </si>
  <si>
    <t>35</t>
  </si>
  <si>
    <t>965081213</t>
  </si>
  <si>
    <t>Bourání podlah z dlaždic keramických nebo xylolitových tl do 10 mm plochy přes 1 m2</t>
  </si>
  <si>
    <t>1688851537</t>
  </si>
  <si>
    <t>36</t>
  </si>
  <si>
    <t>968072455</t>
  </si>
  <si>
    <t>Vybourání kovových dveřních zárubní pl do 2 m2</t>
  </si>
  <si>
    <t>1210790330</t>
  </si>
  <si>
    <t>0,8*2*2+0,6*2*2+0,8*2</t>
  </si>
  <si>
    <t>37</t>
  </si>
  <si>
    <t>969011120</t>
  </si>
  <si>
    <t>Demontáž potrubí ZTI+VZT+ rozvody elektro</t>
  </si>
  <si>
    <t>soub</t>
  </si>
  <si>
    <t>2101970879</t>
  </si>
  <si>
    <t>38</t>
  </si>
  <si>
    <t>969011121</t>
  </si>
  <si>
    <t>Zaslepení vývodů instalací</t>
  </si>
  <si>
    <t>-924492923</t>
  </si>
  <si>
    <t>39</t>
  </si>
  <si>
    <t>978059541</t>
  </si>
  <si>
    <t>Odsekání a odebrání obkladů stěn z vnitřních obkládaček plochy přes 1 m2</t>
  </si>
  <si>
    <t>2005504713</t>
  </si>
  <si>
    <t>0,6*0,5</t>
  </si>
  <si>
    <t>1,2*0,6</t>
  </si>
  <si>
    <t>99</t>
  </si>
  <si>
    <t>Přesun hmot</t>
  </si>
  <si>
    <t>40</t>
  </si>
  <si>
    <t>997013215</t>
  </si>
  <si>
    <t>Vnitrostaveništní doprava suti a vybouraných hmot pro budovy v do 18 m ručně</t>
  </si>
  <si>
    <t>t</t>
  </si>
  <si>
    <t>-944759043</t>
  </si>
  <si>
    <t>41</t>
  </si>
  <si>
    <t>997013501</t>
  </si>
  <si>
    <t>Odvoz suti na skládku a vybouraných hmot nebo meziskládku do 1 km se složením</t>
  </si>
  <si>
    <t>1209795515</t>
  </si>
  <si>
    <t>42</t>
  </si>
  <si>
    <t>997013509</t>
  </si>
  <si>
    <t>Příplatek k odvozu suti a vybouraných hmot na skládku ZKD 1 km přes 1 km</t>
  </si>
  <si>
    <t>215347158</t>
  </si>
  <si>
    <t>6,866*10 'Přepočtené koeficientem množství</t>
  </si>
  <si>
    <t>43</t>
  </si>
  <si>
    <t>997013831</t>
  </si>
  <si>
    <t>Poplatek za uložení stavebního směsného odpadu na skládce (skládkovné)</t>
  </si>
  <si>
    <t>-1971012564</t>
  </si>
  <si>
    <t>998</t>
  </si>
  <si>
    <t>44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</si>
  <si>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</si>
  <si>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</si>
  <si>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</si>
  <si>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</si>
  <si>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</si>
  <si>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</si>
  <si>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</si>
  <si>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45</t>
  </si>
  <si>
    <t>713121111</t>
  </si>
  <si>
    <t>Montáž izolace tepelné podlah volně kladenými rohožemi, pásy, dílci, deskami 1 vrstva</t>
  </si>
  <si>
    <t>-479695708</t>
  </si>
  <si>
    <t>46</t>
  </si>
  <si>
    <t>631414301</t>
  </si>
  <si>
    <t>deska izolační podlahová 15 mm</t>
  </si>
  <si>
    <t>1622649133</t>
  </si>
  <si>
    <t>3,25*1,02 'Přepočtené koeficientem množství</t>
  </si>
  <si>
    <t>47</t>
  </si>
  <si>
    <t>713121129</t>
  </si>
  <si>
    <t>Protipožární ucpávky kolem stoupaček</t>
  </si>
  <si>
    <t>-717802662</t>
  </si>
  <si>
    <t>48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</si>
  <si>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</si>
  <si>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</si>
  <si>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</si>
  <si>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</si>
  <si>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</si>
  <si>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49</t>
  </si>
  <si>
    <t>721173401</t>
  </si>
  <si>
    <t>Potrubí kanalizační plastové svodné systém KG DN 100</t>
  </si>
  <si>
    <t>-664194793</t>
  </si>
  <si>
    <t>50</t>
  </si>
  <si>
    <t>721174042</t>
  </si>
  <si>
    <t>Potrubí kanalizační z PP připojovací systém HT DN 40</t>
  </si>
  <si>
    <t>-780254168</t>
  </si>
  <si>
    <t>51</t>
  </si>
  <si>
    <t>721174043</t>
  </si>
  <si>
    <t>Potrubí kanalizační z PP připojovací systém HT DN 50</t>
  </si>
  <si>
    <t>1476288295</t>
  </si>
  <si>
    <t>52</t>
  </si>
  <si>
    <t>721226510</t>
  </si>
  <si>
    <t>Zápachová uzávěrka umyvadlo DN 40</t>
  </si>
  <si>
    <t>-1760740188</t>
  </si>
  <si>
    <t>53</t>
  </si>
  <si>
    <t>721226520</t>
  </si>
  <si>
    <t>Zápachová uzávěrka dřez DN 50</t>
  </si>
  <si>
    <t>-9954416</t>
  </si>
  <si>
    <t>54</t>
  </si>
  <si>
    <t>721290111</t>
  </si>
  <si>
    <t>Zkouška těsnosti potrubí kanalizace vodou do DN 125</t>
  </si>
  <si>
    <t>697753780</t>
  </si>
  <si>
    <t>3,5+1,1+1</t>
  </si>
  <si>
    <t>55</t>
  </si>
  <si>
    <t>721290191</t>
  </si>
  <si>
    <t>Drobný instalační materiál</t>
  </si>
  <si>
    <t>454834296</t>
  </si>
  <si>
    <t>56</t>
  </si>
  <si>
    <t>721290192</t>
  </si>
  <si>
    <t>Stavební přípomoce</t>
  </si>
  <si>
    <t>1131025449</t>
  </si>
  <si>
    <t>57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</si>
  <si>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</si>
  <si>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</si>
  <si>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</si>
  <si>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</si>
  <si>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</si>
  <si>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58</t>
  </si>
  <si>
    <t>722174001</t>
  </si>
  <si>
    <t>Potrubí vodovodní plastové PPR svar polyfuze PN 16 D 16 x 2,2 mm</t>
  </si>
  <si>
    <t>-630825325</t>
  </si>
  <si>
    <t>59</t>
  </si>
  <si>
    <t>722181221</t>
  </si>
  <si>
    <t>Ochrana vodovodního potrubí přilepenými tepelně izolačními trubicemi z PE tl do 10 mm DN do 22 mm</t>
  </si>
  <si>
    <t>1496700823</t>
  </si>
  <si>
    <t>60</t>
  </si>
  <si>
    <t>722181231</t>
  </si>
  <si>
    <t>Ochrana vodovodního potrubí přilepenými tepelně izolačními trubicemi z PE tl do 15 mm DN do 22 mm</t>
  </si>
  <si>
    <t>-550669057</t>
  </si>
  <si>
    <t>61</t>
  </si>
  <si>
    <t>722240121</t>
  </si>
  <si>
    <t>Kohout kulový plastový PPR DN 16</t>
  </si>
  <si>
    <t>-2016611362</t>
  </si>
  <si>
    <t>62</t>
  </si>
  <si>
    <t>722290215</t>
  </si>
  <si>
    <t>Zkouška těsnosti vodovodního potrubí hrdlového nebo přírubového do DN 100</t>
  </si>
  <si>
    <t>1911151028</t>
  </si>
  <si>
    <t>63</t>
  </si>
  <si>
    <t>722290234</t>
  </si>
  <si>
    <t>Proplach a dezinfekce vodovodního potrubí do DN 80</t>
  </si>
  <si>
    <t>528314932</t>
  </si>
  <si>
    <t>64</t>
  </si>
  <si>
    <t>722290291</t>
  </si>
  <si>
    <t>1647539305</t>
  </si>
  <si>
    <t>65</t>
  </si>
  <si>
    <t>722290292</t>
  </si>
  <si>
    <t>Drobý instalační materiál</t>
  </si>
  <si>
    <t>-1991188292</t>
  </si>
  <si>
    <t>66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</si>
  <si>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</si>
  <si>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</si>
  <si>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</si>
  <si>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</si>
  <si>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</si>
  <si>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67</t>
  </si>
  <si>
    <t>725112171</t>
  </si>
  <si>
    <t xml:space="preserve">Kombi klozet </t>
  </si>
  <si>
    <t>1781760770</t>
  </si>
  <si>
    <t>68</t>
  </si>
  <si>
    <t>725211621</t>
  </si>
  <si>
    <t>Umyvadlo keram</t>
  </si>
  <si>
    <t>557308810</t>
  </si>
  <si>
    <t>69</t>
  </si>
  <si>
    <t>725311121</t>
  </si>
  <si>
    <t>Drez nerez</t>
  </si>
  <si>
    <t>-1833286398</t>
  </si>
  <si>
    <t>70</t>
  </si>
  <si>
    <t>725813112</t>
  </si>
  <si>
    <t xml:space="preserve">rohový uzávěr  DN 15 </t>
  </si>
  <si>
    <t>909771617</t>
  </si>
  <si>
    <t>71</t>
  </si>
  <si>
    <t>725813113</t>
  </si>
  <si>
    <t>Výtokový ventil T212-DN15</t>
  </si>
  <si>
    <t>909138823</t>
  </si>
  <si>
    <t>72</t>
  </si>
  <si>
    <t>725821325</t>
  </si>
  <si>
    <t>Baterie drezová</t>
  </si>
  <si>
    <t>-1470167571</t>
  </si>
  <si>
    <t>73</t>
  </si>
  <si>
    <t>725822612</t>
  </si>
  <si>
    <t>Baterie umyv stoj páka+výpust</t>
  </si>
  <si>
    <t>130062556</t>
  </si>
  <si>
    <t>74</t>
  </si>
  <si>
    <t>725841311</t>
  </si>
  <si>
    <t>Baterie sprchová nástěnná</t>
  </si>
  <si>
    <t>-341654507</t>
  </si>
  <si>
    <t>75</t>
  </si>
  <si>
    <t>725860202</t>
  </si>
  <si>
    <t>Sifon dřezový HL100G</t>
  </si>
  <si>
    <t>-569363639</t>
  </si>
  <si>
    <t>76</t>
  </si>
  <si>
    <t>725860203</t>
  </si>
  <si>
    <t>Sifon sprchový  HL 522</t>
  </si>
  <si>
    <t>-227060783</t>
  </si>
  <si>
    <t>77</t>
  </si>
  <si>
    <t>725860212</t>
  </si>
  <si>
    <t>Sifon umyvadlový HL134.0 pod omítku</t>
  </si>
  <si>
    <t>1030810032</t>
  </si>
  <si>
    <t>78</t>
  </si>
  <si>
    <t>725901</t>
  </si>
  <si>
    <t>Sporák se sklokeramickou deskou - DODÁVKA+MONTÁŽ</t>
  </si>
  <si>
    <t>85778263</t>
  </si>
  <si>
    <t>79</t>
  </si>
  <si>
    <t>725902</t>
  </si>
  <si>
    <t>Sprchová vanička - polyban akrylát 1200/700 vč.- zástěny 120/140</t>
  </si>
  <si>
    <t>-1010161381</t>
  </si>
  <si>
    <t>80</t>
  </si>
  <si>
    <t>998725102</t>
  </si>
  <si>
    <t>Přesun hmot tonážní pro zařizovací předměty v objektech v do 12 m</t>
  </si>
  <si>
    <t>-521361160</t>
  </si>
  <si>
    <t>81</t>
  </si>
  <si>
    <t>Pol5</t>
  </si>
  <si>
    <t>Sifon stěnový -  HL400</t>
  </si>
  <si>
    <t>-765668328</t>
  </si>
  <si>
    <t>82</t>
  </si>
  <si>
    <t>Pol7</t>
  </si>
  <si>
    <t>topný žebřík 960/450 mm- DODÁVKA+MONTÁŽ (koupelna)</t>
  </si>
  <si>
    <t>1502956261</t>
  </si>
  <si>
    <t>83</t>
  </si>
  <si>
    <t>Pol8</t>
  </si>
  <si>
    <t>Zrcadlo s poličkou   DODÁVKA+MONTÁŽ</t>
  </si>
  <si>
    <t>1541391059</t>
  </si>
  <si>
    <t>763</t>
  </si>
  <si>
    <t>Konstrukce suché výstavby</t>
  </si>
  <si>
    <t>84</t>
  </si>
  <si>
    <t>763111333</t>
  </si>
  <si>
    <t>SDK příčka tl 100 mm profil CW+UW 75 desky 1xH2 12,5 TI 60 mm EI 30 Rw 45 dB</t>
  </si>
  <si>
    <t>-1452548205</t>
  </si>
  <si>
    <t>0,95*2,6-0,8*0,8</t>
  </si>
  <si>
    <t>85</t>
  </si>
  <si>
    <t>763111717</t>
  </si>
  <si>
    <t>SDK příčka základní penetrační nátěr</t>
  </si>
  <si>
    <t>-1742490150</t>
  </si>
  <si>
    <t>0,95*2,6</t>
  </si>
  <si>
    <t>86</t>
  </si>
  <si>
    <t>763111771</t>
  </si>
  <si>
    <t>Příplatek k SDK příčce za rovinnost kvality Q3</t>
  </si>
  <si>
    <t>767072733</t>
  </si>
  <si>
    <t>87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</si>
  <si>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</si>
  <si>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</si>
  <si>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</si>
  <si>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</si>
  <si>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</si>
  <si>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88</t>
  </si>
  <si>
    <t>766660001</t>
  </si>
  <si>
    <t>Montáž dveřních křídel otvíravých 1křídlových š do 0,8 m do ocelové zárubně</t>
  </si>
  <si>
    <t>-1089152215</t>
  </si>
  <si>
    <t>89</t>
  </si>
  <si>
    <t>611601260</t>
  </si>
  <si>
    <t>dveře dřevěné vnitřní hladké plné 1křídlové  60x197 cm dekor dub</t>
  </si>
  <si>
    <t>1575298825</t>
  </si>
  <si>
    <t>90</t>
  </si>
  <si>
    <t>611601261</t>
  </si>
  <si>
    <t>dveře dřevěné vnitřní hladké 2/3 sklo 1křídlové  80x197 cm dekor dub</t>
  </si>
  <si>
    <t>-1651821917</t>
  </si>
  <si>
    <t>91</t>
  </si>
  <si>
    <t>766660021</t>
  </si>
  <si>
    <t>Montáž dveřních křídel otvíravých 1křídlových š do 0,8 m požárních do ocelové zárubně</t>
  </si>
  <si>
    <t>-229263114</t>
  </si>
  <si>
    <t>92</t>
  </si>
  <si>
    <t>611600501</t>
  </si>
  <si>
    <t>dveře vstupní 80x197 EI 30 , vč. kování, plné s kukátkem</t>
  </si>
  <si>
    <t>662135706</t>
  </si>
  <si>
    <t>93</t>
  </si>
  <si>
    <t>766660722</t>
  </si>
  <si>
    <t>Montáž dveřního kování</t>
  </si>
  <si>
    <t>2123850908</t>
  </si>
  <si>
    <t>94</t>
  </si>
  <si>
    <t>549141001</t>
  </si>
  <si>
    <t>kování dveřní kovové</t>
  </si>
  <si>
    <t>-1234049698</t>
  </si>
  <si>
    <t>95</t>
  </si>
  <si>
    <t>766691939</t>
  </si>
  <si>
    <t>Seřízení oken</t>
  </si>
  <si>
    <t>-2024615848</t>
  </si>
  <si>
    <t>96</t>
  </si>
  <si>
    <t>766811110</t>
  </si>
  <si>
    <t xml:space="preserve">Montáž a dodávka kuchyňské linky </t>
  </si>
  <si>
    <t>-173624350</t>
  </si>
  <si>
    <t>97</t>
  </si>
  <si>
    <t>998766102</t>
  </si>
  <si>
    <t>Přesun hmot tonážní pro konstrukce truhlářské v objektech v do 12 m</t>
  </si>
  <si>
    <t>1814035188</t>
  </si>
  <si>
    <t>771</t>
  </si>
  <si>
    <t>Podlahy z dlaždic</t>
  </si>
  <si>
    <t>98</t>
  </si>
  <si>
    <t>771111011</t>
  </si>
  <si>
    <t>Vysátí podkladu před pokládkou dlažby</t>
  </si>
  <si>
    <t>367430176</t>
  </si>
  <si>
    <t>771121011</t>
  </si>
  <si>
    <t>Nátěr penetrační na podlahu</t>
  </si>
  <si>
    <t>1728941471</t>
  </si>
  <si>
    <t>100</t>
  </si>
  <si>
    <t>771151012</t>
  </si>
  <si>
    <t>Samonivelační stěrka podlah pevnosti 20 MPa tl přes 3 do 5 mm</t>
  </si>
  <si>
    <t>-1280605794</t>
  </si>
  <si>
    <t>101</t>
  </si>
  <si>
    <t>771574117</t>
  </si>
  <si>
    <t>Montáž podlah keramických režných hladkých lepených flexibilním lepidlem do 35 ks/m2</t>
  </si>
  <si>
    <t>463781819</t>
  </si>
  <si>
    <t>2,4+1,2</t>
  </si>
  <si>
    <t>102</t>
  </si>
  <si>
    <t>597614081</t>
  </si>
  <si>
    <t>keramická dlažba</t>
  </si>
  <si>
    <t>-1209913485</t>
  </si>
  <si>
    <t>3,6*1,1 'Přepočtené koeficientem množství</t>
  </si>
  <si>
    <t>103</t>
  </si>
  <si>
    <t>771577151</t>
  </si>
  <si>
    <t>Příplatek k montáži podlah keramických do malty za plochu do 5 m2</t>
  </si>
  <si>
    <t>82674836</t>
  </si>
  <si>
    <t>104</t>
  </si>
  <si>
    <t>771591112</t>
  </si>
  <si>
    <t>Izolace pod dlažbu nátěrem nebo stěrkou ve dvou vrstvách</t>
  </si>
  <si>
    <t>-2057450249</t>
  </si>
  <si>
    <t>105</t>
  </si>
  <si>
    <t>771591241</t>
  </si>
  <si>
    <t>Izolace těsnícími pásy vnitřní kout</t>
  </si>
  <si>
    <t>-43895510</t>
  </si>
  <si>
    <t>106</t>
  </si>
  <si>
    <t>771591264</t>
  </si>
  <si>
    <t>Izolace těsnícími pásy mezi podlahou a stěnou</t>
  </si>
  <si>
    <t>571812258</t>
  </si>
  <si>
    <t>1,75*2+1,25*2+1,1*2+0,95*2</t>
  </si>
  <si>
    <t>107</t>
  </si>
  <si>
    <t>771592011</t>
  </si>
  <si>
    <t>Čištění vnitřních ploch podlah nebo schodišť po položení dlažby chemickými prostředky</t>
  </si>
  <si>
    <t>1222683394</t>
  </si>
  <si>
    <t>108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</si>
  <si>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</si>
  <si>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</si>
  <si>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</si>
  <si>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</si>
  <si>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</si>
  <si>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109</t>
  </si>
  <si>
    <t>775429121</t>
  </si>
  <si>
    <t>Montáž podlahové lišty přechodové připevněné vruty</t>
  </si>
  <si>
    <t>1344921463</t>
  </si>
  <si>
    <t>0,6*2+0,8</t>
  </si>
  <si>
    <t>110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</si>
  <si>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</si>
  <si>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</si>
  <si>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</si>
  <si>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</si>
  <si>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</si>
  <si>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</si>
  <si>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111</t>
  </si>
  <si>
    <t>776111311</t>
  </si>
  <si>
    <t>Vysátí podkladu povlakových podlah</t>
  </si>
  <si>
    <t>1653614619</t>
  </si>
  <si>
    <t>42,8-3,6</t>
  </si>
  <si>
    <t>112</t>
  </si>
  <si>
    <t>776121321</t>
  </si>
  <si>
    <t>Neředěná penetrace savého podkladu povlakových podlah</t>
  </si>
  <si>
    <t>843491221</t>
  </si>
  <si>
    <t>113</t>
  </si>
  <si>
    <t>776141112</t>
  </si>
  <si>
    <t>Vyrovnání podkladu povlakových podlah stěrkou pevnosti 20 MPa tl přes 3 do 5 mm</t>
  </si>
  <si>
    <t>-476789030</t>
  </si>
  <si>
    <t>39,2</t>
  </si>
  <si>
    <t>114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</si>
  <si>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</si>
  <si>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</si>
  <si>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</si>
  <si>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</si>
  <si>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</si>
  <si>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</si>
  <si>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115</t>
  </si>
  <si>
    <t>284110081</t>
  </si>
  <si>
    <t xml:space="preserve">lišta speciální soklová </t>
  </si>
  <si>
    <t>344117318</t>
  </si>
  <si>
    <t>43,54*1,04 'Přepočtené koeficientem množství</t>
  </si>
  <si>
    <t>116</t>
  </si>
  <si>
    <t>776521100</t>
  </si>
  <si>
    <t>Lepení pásů povlakových podlah plastových</t>
  </si>
  <si>
    <t>-863558226</t>
  </si>
  <si>
    <t>7+10,5+16,8+4,9</t>
  </si>
  <si>
    <t>117</t>
  </si>
  <si>
    <t>284122551</t>
  </si>
  <si>
    <t>podlahovina PVC</t>
  </si>
  <si>
    <t>929100025</t>
  </si>
  <si>
    <t>38,416*1,04 'Přepočtené koeficientem množství</t>
  </si>
  <si>
    <t>118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</si>
  <si>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</si>
  <si>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</si>
  <si>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</si>
  <si>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</si>
  <si>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</si>
  <si>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119</t>
  </si>
  <si>
    <t>781111011</t>
  </si>
  <si>
    <t>Ometení (oprášení) stěny při přípravě podkladu</t>
  </si>
  <si>
    <t>1755914111</t>
  </si>
  <si>
    <t>120</t>
  </si>
  <si>
    <t>781121011</t>
  </si>
  <si>
    <t>Nátěr penetrační na stěnu</t>
  </si>
  <si>
    <t>-300229917</t>
  </si>
  <si>
    <t>121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</si>
  <si>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</si>
  <si>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</si>
  <si>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</si>
  <si>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</si>
  <si>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</si>
  <si>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122</t>
  </si>
  <si>
    <t>781131264</t>
  </si>
  <si>
    <t>Izolace pod obklad těsnícími pásy mezi podlahou a stěnou</t>
  </si>
  <si>
    <t>-1475703238</t>
  </si>
  <si>
    <t>" svislá spára"</t>
  </si>
  <si>
    <t>2*2+0,3*6</t>
  </si>
  <si>
    <t>123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</si>
  <si>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</si>
  <si>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</si>
  <si>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</si>
  <si>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</si>
  <si>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(1,1*2+0,9*2)*2-0,6*2</t>
  </si>
  <si>
    <t>(0,6+2,3+0,6)*1</t>
  </si>
  <si>
    <t>124</t>
  </si>
  <si>
    <t>597610000</t>
  </si>
  <si>
    <t>keramický obklad</t>
  </si>
  <si>
    <t>-1410715031</t>
  </si>
  <si>
    <t>21,1*1,1 'Přepočtené koeficientem množství</t>
  </si>
  <si>
    <t>125</t>
  </si>
  <si>
    <t>781477111</t>
  </si>
  <si>
    <t>Příplatek k montáži obkladů vnitřních keramických hladkých za plochu do 10 m2</t>
  </si>
  <si>
    <t>-1226646755</t>
  </si>
  <si>
    <t>126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</si>
  <si>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</si>
  <si>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</si>
  <si>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</si>
  <si>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</si>
  <si>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</si>
  <si>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</si>
  <si>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127</t>
  </si>
  <si>
    <t>781492211</t>
  </si>
  <si>
    <t>Montáž profilů rohových lepených flexibilním cementovým lepidlem</t>
  </si>
  <si>
    <t>-1872468242</t>
  </si>
  <si>
    <t>6*2</t>
  </si>
  <si>
    <t>4*1</t>
  </si>
  <si>
    <t>128</t>
  </si>
  <si>
    <t>19416005</t>
  </si>
  <si>
    <t>lišta ukončovací z eloxovaného hliníku 10mm</t>
  </si>
  <si>
    <t>-97635229</t>
  </si>
  <si>
    <t>28*1,05 'Přepočtené koeficientem množství</t>
  </si>
  <si>
    <t>129</t>
  </si>
  <si>
    <t>781492251</t>
  </si>
  <si>
    <t>Montáž profilů ukončovacích lepených flexibilním cementovým lepidlem</t>
  </si>
  <si>
    <t>-727026421</t>
  </si>
  <si>
    <t>0,9*2+1,2*2-0,6</t>
  </si>
  <si>
    <t>1,75*2+1,31*2-0,6</t>
  </si>
  <si>
    <t>130</t>
  </si>
  <si>
    <t>1501916370</t>
  </si>
  <si>
    <t>9,12*1,05 'Přepočtené koeficientem množství</t>
  </si>
  <si>
    <t>131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</si>
  <si>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</si>
  <si>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</si>
  <si>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</si>
  <si>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</si>
  <si>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</si>
  <si>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132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</si>
  <si>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</si>
  <si>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</si>
  <si>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</si>
  <si>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</si>
  <si>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</si>
  <si>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133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</si>
  <si>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</si>
  <si>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</si>
  <si>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</si>
  <si>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</si>
  <si>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</si>
  <si>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134</t>
  </si>
  <si>
    <t>783315101</t>
  </si>
  <si>
    <t>Mezinátěr jednonásobný syntetický standardní zámečnických konstrukcí</t>
  </si>
  <si>
    <t>-1181583381</t>
  </si>
  <si>
    <t>135</t>
  </si>
  <si>
    <t>783317101</t>
  </si>
  <si>
    <t>Krycí jednonásobný syntetický standardní nátěr zámečnických konstrukcí</t>
  </si>
  <si>
    <t>-1318581461</t>
  </si>
  <si>
    <t>136</t>
  </si>
  <si>
    <t>783321100</t>
  </si>
  <si>
    <t>Nátěry syntetické - otopná tělesa, potrubí ÚT</t>
  </si>
  <si>
    <t>129337366</t>
  </si>
  <si>
    <t>784</t>
  </si>
  <si>
    <t>Dokončovací práce - malby</t>
  </si>
  <si>
    <t>137</t>
  </si>
  <si>
    <t>784111001</t>
  </si>
  <si>
    <t>Oprášení (ometení ) podkladu v místnostech výšky do 3,80 m</t>
  </si>
  <si>
    <t>55485777</t>
  </si>
  <si>
    <t>42,85</t>
  </si>
  <si>
    <t>138</t>
  </si>
  <si>
    <t>784111011</t>
  </si>
  <si>
    <t>Obroušení podkladu omítnutého v místnostech výšky do 3,80 m</t>
  </si>
  <si>
    <t>-1709655673</t>
  </si>
  <si>
    <t>139</t>
  </si>
  <si>
    <t>784121001</t>
  </si>
  <si>
    <t>Oškrabání malby v mísnostech v do 3,80 m</t>
  </si>
  <si>
    <t>-697976447</t>
  </si>
  <si>
    <t>43-3,21</t>
  </si>
  <si>
    <t>140</t>
  </si>
  <si>
    <t>784131017</t>
  </si>
  <si>
    <t>Odstranění lepených tapet bez makulatury ze stěn výšky do 3,80 m</t>
  </si>
  <si>
    <t>-198304774</t>
  </si>
  <si>
    <t>141</t>
  </si>
  <si>
    <t>784171111</t>
  </si>
  <si>
    <t>Zakrytí vnitřních ploch stěn v místnostech výšky do 3,80 m</t>
  </si>
  <si>
    <t>1931434798</t>
  </si>
  <si>
    <t>1,5*1,55</t>
  </si>
  <si>
    <t>2,1*1,55</t>
  </si>
  <si>
    <t>142</t>
  </si>
  <si>
    <t>581248431</t>
  </si>
  <si>
    <t>fólie pro malířské potřeby zakrývací</t>
  </si>
  <si>
    <t>-1418744244</t>
  </si>
  <si>
    <t>5,58*1,05 'Přepočtené koeficientem množství</t>
  </si>
  <si>
    <t>143</t>
  </si>
  <si>
    <t>784181121</t>
  </si>
  <si>
    <t>Hloubková jednonásobná penetrace podkladu v místnostech výšky do 3,80 m</t>
  </si>
  <si>
    <t>-554997256</t>
  </si>
  <si>
    <t>156,862</t>
  </si>
  <si>
    <t>144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</si>
  <si>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</si>
  <si>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</si>
  <si>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</si>
  <si>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</si>
  <si>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</si>
  <si>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145</t>
  </si>
  <si>
    <t>786624111</t>
  </si>
  <si>
    <t>Montáž lamelové žaluzie do oken zdvojených dřevěných otevíravých, sklápěcích a vyklápěcích</t>
  </si>
  <si>
    <t>968979338</t>
  </si>
  <si>
    <t>1,5*1,55+2,1*1,55</t>
  </si>
  <si>
    <t>146</t>
  </si>
  <si>
    <t>553462000</t>
  </si>
  <si>
    <t>žaluzie horizontální interiérové</t>
  </si>
  <si>
    <t>708826218</t>
  </si>
  <si>
    <t>147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</si>
  <si>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</si>
  <si>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</si>
  <si>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</si>
  <si>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</si>
  <si>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</si>
  <si>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</si>
  <si>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148</t>
  </si>
  <si>
    <t>210 00-01</t>
  </si>
  <si>
    <t>rozvadec RB vcet. jistice a vybavení</t>
  </si>
  <si>
    <t>-392178354</t>
  </si>
  <si>
    <t>149</t>
  </si>
  <si>
    <t>210 00-03</t>
  </si>
  <si>
    <t>zásuvka TV, SAT, VKV</t>
  </si>
  <si>
    <t>752043836</t>
  </si>
  <si>
    <t>150</t>
  </si>
  <si>
    <t>210 00-04</t>
  </si>
  <si>
    <t>zvýšení príkonu u PRE z 1x20A na 3x25A /ceníková cena 11000/+ vyřízení</t>
  </si>
  <si>
    <t>-1550185220</t>
  </si>
  <si>
    <t>151</t>
  </si>
  <si>
    <t>210 00-05</t>
  </si>
  <si>
    <t>zkoušky, revize, príprava odberného místa</t>
  </si>
  <si>
    <t>866859076</t>
  </si>
  <si>
    <t>152</t>
  </si>
  <si>
    <t>210 00-06</t>
  </si>
  <si>
    <t>domovní telefon</t>
  </si>
  <si>
    <t>-852044734</t>
  </si>
  <si>
    <t>153</t>
  </si>
  <si>
    <t>210800105</t>
  </si>
  <si>
    <t>Kabel CYKY 750 V 3x1,5 mm2 uložený pod omítkou vcetne dodávky kabelu 3Cx1,5</t>
  </si>
  <si>
    <t>-1963382557</t>
  </si>
  <si>
    <t>154</t>
  </si>
  <si>
    <t>210800106</t>
  </si>
  <si>
    <t>Kabel CYKY 750 V 3x2,5 mm2 uložený pod omítkou vcetne dodávky kabelu 3Cx2,5</t>
  </si>
  <si>
    <t>-885619672</t>
  </si>
  <si>
    <t>155</t>
  </si>
  <si>
    <t>Pol09</t>
  </si>
  <si>
    <t>Kabel CYKY 5Cx2,5</t>
  </si>
  <si>
    <t>-889774866</t>
  </si>
  <si>
    <t>156</t>
  </si>
  <si>
    <t>Pol10</t>
  </si>
  <si>
    <t>Kabel CYKY 3Ax1,5</t>
  </si>
  <si>
    <t>620229546</t>
  </si>
  <si>
    <t>157</t>
  </si>
  <si>
    <t>Pol11</t>
  </si>
  <si>
    <t>Kabel CYKY 2Ax1,5</t>
  </si>
  <si>
    <t>-1880915043</t>
  </si>
  <si>
    <t>158</t>
  </si>
  <si>
    <t>Pol12</t>
  </si>
  <si>
    <t>Kabel CYKY 5Cx6</t>
  </si>
  <si>
    <t>354748223</t>
  </si>
  <si>
    <t>159</t>
  </si>
  <si>
    <t>Pol13</t>
  </si>
  <si>
    <t>Kabel CY6</t>
  </si>
  <si>
    <t>-1135927840</t>
  </si>
  <si>
    <t>160</t>
  </si>
  <si>
    <t>Pol14</t>
  </si>
  <si>
    <t>podlahová lišta LP35 s prísluš</t>
  </si>
  <si>
    <t>27496285</t>
  </si>
  <si>
    <t>161</t>
  </si>
  <si>
    <t>Pol15</t>
  </si>
  <si>
    <t>koax kabel</t>
  </si>
  <si>
    <t>-2047493495</t>
  </si>
  <si>
    <t>162</t>
  </si>
  <si>
    <t>Pol16</t>
  </si>
  <si>
    <t>svorkovnice 5pol</t>
  </si>
  <si>
    <t>-90919326</t>
  </si>
  <si>
    <t>163</t>
  </si>
  <si>
    <t>Pol17</t>
  </si>
  <si>
    <t>seriový prepínac</t>
  </si>
  <si>
    <t>-613113248</t>
  </si>
  <si>
    <t>164</t>
  </si>
  <si>
    <t>Pol18</t>
  </si>
  <si>
    <t>Strídavý prepinac</t>
  </si>
  <si>
    <t>-116248671</t>
  </si>
  <si>
    <t>165</t>
  </si>
  <si>
    <t>Pol19</t>
  </si>
  <si>
    <t>prístrojový nosic pro LP35</t>
  </si>
  <si>
    <t>-1374340514</t>
  </si>
  <si>
    <t>166</t>
  </si>
  <si>
    <t>Pol20</t>
  </si>
  <si>
    <t>1pol vypinac</t>
  </si>
  <si>
    <t>251307629</t>
  </si>
  <si>
    <t>167</t>
  </si>
  <si>
    <t>Pol21</t>
  </si>
  <si>
    <t>styk. Ovladac</t>
  </si>
  <si>
    <t>189875150</t>
  </si>
  <si>
    <t>168</t>
  </si>
  <si>
    <t>Pol22</t>
  </si>
  <si>
    <t>zásuvka dvojnásobná</t>
  </si>
  <si>
    <t>1059700207</t>
  </si>
  <si>
    <t>169</t>
  </si>
  <si>
    <t>Pol23</t>
  </si>
  <si>
    <t>jistic 3B25/3</t>
  </si>
  <si>
    <t>-412310243</t>
  </si>
  <si>
    <t>170</t>
  </si>
  <si>
    <t>Pol24</t>
  </si>
  <si>
    <t>LK 80x20R1</t>
  </si>
  <si>
    <t>-1900679152</t>
  </si>
  <si>
    <t>171</t>
  </si>
  <si>
    <t>Pol25</t>
  </si>
  <si>
    <t>LK 80x28 2ZK</t>
  </si>
  <si>
    <t>-155468941</t>
  </si>
  <si>
    <t>172</t>
  </si>
  <si>
    <t>Pol26</t>
  </si>
  <si>
    <t>LK 80x28 2R</t>
  </si>
  <si>
    <t>-623469363</t>
  </si>
  <si>
    <t>173</t>
  </si>
  <si>
    <t>Pol27</t>
  </si>
  <si>
    <t>vícko VLK80 2R</t>
  </si>
  <si>
    <t>-1768718086</t>
  </si>
  <si>
    <t>174</t>
  </si>
  <si>
    <t>Pol28</t>
  </si>
  <si>
    <t>svorkovnice S66</t>
  </si>
  <si>
    <t>-440564171</t>
  </si>
  <si>
    <t>175</t>
  </si>
  <si>
    <t>Pol29</t>
  </si>
  <si>
    <t>LK 80R/3</t>
  </si>
  <si>
    <t>1129358333</t>
  </si>
  <si>
    <t>176</t>
  </si>
  <si>
    <t>Pol30</t>
  </si>
  <si>
    <t>KU 1903</t>
  </si>
  <si>
    <t>-2101221890</t>
  </si>
  <si>
    <t>177</t>
  </si>
  <si>
    <t>Pol31</t>
  </si>
  <si>
    <t>KU 1901</t>
  </si>
  <si>
    <t>-1402473086</t>
  </si>
  <si>
    <t>178</t>
  </si>
  <si>
    <t>Pol32</t>
  </si>
  <si>
    <t>svítidlo kruhové- difuzér opálové sklo, 1x75 W/E27, IP20, D280-300mm, hloubka cca 100 mm, 4000k</t>
  </si>
  <si>
    <t>-1333004819</t>
  </si>
  <si>
    <t>179</t>
  </si>
  <si>
    <t>Pol32-1</t>
  </si>
  <si>
    <t>svítidlo kruhové- difuzér opálové sklo, 1x75 W/E27, IP44/IP64, D280-300mm, hloubka cca 100 mm, 4000k</t>
  </si>
  <si>
    <t>803814644</t>
  </si>
  <si>
    <t>180</t>
  </si>
  <si>
    <t>Pol32-2</t>
  </si>
  <si>
    <t>nábytkové svítidlo -  1x39W/G5; IP44/IP20, délka 600 mm, hloubka 90 mm, 4000k</t>
  </si>
  <si>
    <t>-1713770596</t>
  </si>
  <si>
    <t>181</t>
  </si>
  <si>
    <t>Pol33</t>
  </si>
  <si>
    <t>koupelnové přisazené nástěnné svítidlo - chrom/sklo, 2x40W/E14, IP44/IP64, šířka 300mm, výška 100 mm, 4000k</t>
  </si>
  <si>
    <t>-1844820378</t>
  </si>
  <si>
    <t>182</t>
  </si>
  <si>
    <t>Pol34</t>
  </si>
  <si>
    <t>požární ucpávka - hlavní přívod</t>
  </si>
  <si>
    <t>-713755412</t>
  </si>
  <si>
    <t>183</t>
  </si>
  <si>
    <t>Pol35</t>
  </si>
  <si>
    <t>kontrola a zprovoznení telefonu</t>
  </si>
  <si>
    <t>-1664627932</t>
  </si>
  <si>
    <t>184</t>
  </si>
  <si>
    <t>Pol36</t>
  </si>
  <si>
    <t>kontrola a zprovoznení TV zásuvek</t>
  </si>
  <si>
    <t>1664522157</t>
  </si>
  <si>
    <t>185</t>
  </si>
  <si>
    <t>Pol37</t>
  </si>
  <si>
    <t>stavební přípomoce - sekání rýh</t>
  </si>
  <si>
    <t>-191958482</t>
  </si>
  <si>
    <t>186</t>
  </si>
  <si>
    <t>Pol38</t>
  </si>
  <si>
    <t>stavební přípomoce - zapravení rýh</t>
  </si>
  <si>
    <t>-476948469</t>
  </si>
  <si>
    <t>24-M</t>
  </si>
  <si>
    <t>Montáže vzduchotechnických zařízení</t>
  </si>
  <si>
    <t>187</t>
  </si>
  <si>
    <t>240010212</t>
  </si>
  <si>
    <t>Malý axiální ventilátor s doběhem WC</t>
  </si>
  <si>
    <t>827055625</t>
  </si>
  <si>
    <t>188</t>
  </si>
  <si>
    <t>240010213</t>
  </si>
  <si>
    <t>Malý axiální ventilátor s doběhem 1x12V - kouplena</t>
  </si>
  <si>
    <t>249860714</t>
  </si>
  <si>
    <t>189</t>
  </si>
  <si>
    <t>240080319</t>
  </si>
  <si>
    <t>Potrubí VZT flexi vč. tepelné izolace</t>
  </si>
  <si>
    <t>-825982030</t>
  </si>
  <si>
    <t>190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</si>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</sst>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Jiránkova 1135, byt.č. 33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Jiránkova 1135, 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17. 5. 2024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17. 5. 2024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ROUND((SUM(BE136:BE444)),2)</f>
        <v>0</v>
      </c>
      <c r="G31" s="38"/>
      <c r="H31" s="38"/>
      <c r="I31" s="149">
        <v>0.21</v>
      </c>
      <c r="J31" s="148">
        <f>ROUND(((SUM(BE136:BE444))*I31),2)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ROUND((SUM(BF136:BF444)),2)</f>
        <v>0</v>
      </c>
      <c r="G32" s="38"/>
      <c r="H32" s="38"/>
      <c r="I32" s="149">
        <v>0.12</v>
      </c>
      <c r="J32" s="148">
        <f>ROUND(((SUM(BF136:BF444))*I32),2)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ROUND((SUM(BG136:BG444)),2)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ROUND((SUM(BH136:BH444)),2)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ROUND((SUM(BI136:BI444)),2)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Jiránkova 1135, byt.č. 33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 xml:space="preserve">Jiránkova 1135,  Praha 17-Řepy</v>
      </c>
      <c r="G87" s="40"/>
      <c r="H87" s="40"/>
      <c r="I87" s="32" t="s">
        <v>22</v>
      </c>
      <c r="J87" s="79" t="str">
        <f>IF(J10="","",J10)</f>
        <v>17. 5. 2024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J213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J219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J221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J222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J239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J249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J267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J274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J285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J300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J305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J323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J360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J370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J394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J399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J400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J440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Jiránkova 1135, byt.č. 33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 xml:space="preserve">Jiránkova 1135,  Praha 17-Řepy</v>
      </c>
      <c r="G130" s="40"/>
      <c r="H130" s="40"/>
      <c r="I130" s="32" t="s">
        <v>22</v>
      </c>
      <c r="J130" s="79" t="str">
        <f>IF(J10="","",J10)</f>
        <v>17. 5. 2024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P137+P221+P399</f>
        <v>0</v>
      </c>
      <c r="Q136" s="104"/>
      <c r="R136" s="193">
        <f>R137+R221+R399</f>
        <v>5.193155099</v>
      </c>
      <c r="S136" s="104"/>
      <c r="T136" s="194">
        <f>T137+T221+T399</f>
        <v>6.8657153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BK137+BK221+BK399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P138+P147+P149+P175+P213+P219</f>
        <v>0</v>
      </c>
      <c r="Q137" s="204"/>
      <c r="R137" s="205">
        <f>R138+R147+R149+R175+R213+R219</f>
        <v>3.9201889</v>
      </c>
      <c r="S137" s="204"/>
      <c r="T137" s="206">
        <f>T138+T147+T149+T175+T213+T219</f>
        <v>6.82384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BK138+BK147+BK149+BK175+BK213+BK219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0.85927244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13.772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0.81213484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13.772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6.22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0.0004976000000000001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6.22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SUM(P150:P174)</f>
        <v>0</v>
      </c>
      <c r="Q149" s="204"/>
      <c r="R149" s="205">
        <f>SUM(R150:R174)</f>
        <v>3.01423196</v>
      </c>
      <c r="S149" s="204"/>
      <c r="T149" s="206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SUM(BK150:BK174)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39.6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0.1188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39.6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39.6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0.20196000000000003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164</v>
      </c>
      <c r="G155" s="227"/>
      <c r="H155" s="231">
        <v>39.6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174</v>
      </c>
      <c r="D156" s="212" t="s">
        <v>131</v>
      </c>
      <c r="E156" s="213" t="s">
        <v>175</v>
      </c>
      <c r="F156" s="214" t="s">
        <v>176</v>
      </c>
      <c r="G156" s="215" t="s">
        <v>140</v>
      </c>
      <c r="H156" s="216">
        <v>15.544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0.07601016000000001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177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178</v>
      </c>
      <c r="G157" s="227"/>
      <c r="H157" s="231">
        <v>9.43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179</v>
      </c>
      <c r="G158" s="227"/>
      <c r="H158" s="231">
        <v>6.114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180</v>
      </c>
      <c r="G159" s="249"/>
      <c r="H159" s="252">
        <v>15.544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181</v>
      </c>
      <c r="D160" s="212" t="s">
        <v>131</v>
      </c>
      <c r="E160" s="213" t="s">
        <v>182</v>
      </c>
      <c r="F160" s="214" t="s">
        <v>183</v>
      </c>
      <c r="G160" s="215" t="s">
        <v>140</v>
      </c>
      <c r="H160" s="216">
        <v>114.012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0.342036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184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185</v>
      </c>
      <c r="G161" s="227"/>
      <c r="H161" s="231">
        <v>114.012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186</v>
      </c>
      <c r="D162" s="212" t="s">
        <v>131</v>
      </c>
      <c r="E162" s="213" t="s">
        <v>187</v>
      </c>
      <c r="F162" s="214" t="s">
        <v>188</v>
      </c>
      <c r="G162" s="215" t="s">
        <v>140</v>
      </c>
      <c r="H162" s="216">
        <v>98.468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1.5361008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189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190</v>
      </c>
      <c r="G163" s="227"/>
      <c r="H163" s="231">
        <v>16.572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191</v>
      </c>
      <c r="G164" s="227"/>
      <c r="H164" s="231">
        <v>30.395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192</v>
      </c>
      <c r="G165" s="227"/>
      <c r="H165" s="231">
        <v>50.031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193</v>
      </c>
      <c r="G166" s="227"/>
      <c r="H166" s="231">
        <v>1.47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5" customFormat="1" ht="12">
      <c r="A167" s="15"/>
      <c r="B167" s="248"/>
      <c r="C167" s="249"/>
      <c r="D167" s="228" t="s">
        <v>142</v>
      </c>
      <c r="E167" s="250" t="s">
        <v>1</v>
      </c>
      <c r="F167" s="251" t="s">
        <v>180</v>
      </c>
      <c r="G167" s="249"/>
      <c r="H167" s="252">
        <v>98.468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142</v>
      </c>
      <c r="AU167" s="258" t="s">
        <v>136</v>
      </c>
      <c r="AV167" s="15" t="s">
        <v>135</v>
      </c>
      <c r="AW167" s="15" t="s">
        <v>32</v>
      </c>
      <c r="AX167" s="15" t="s">
        <v>81</v>
      </c>
      <c r="AY167" s="258" t="s">
        <v>128</v>
      </c>
    </row>
    <row r="168" spans="1:65" s="2" customFormat="1" ht="21.75" customHeight="1">
      <c r="A168" s="38"/>
      <c r="B168" s="39"/>
      <c r="C168" s="212" t="s">
        <v>8</v>
      </c>
      <c r="D168" s="212" t="s">
        <v>131</v>
      </c>
      <c r="E168" s="213" t="s">
        <v>194</v>
      </c>
      <c r="F168" s="214" t="s">
        <v>195</v>
      </c>
      <c r="G168" s="215" t="s">
        <v>140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0.16198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135</v>
      </c>
      <c r="AT168" s="224" t="s">
        <v>131</v>
      </c>
      <c r="AU168" s="224" t="s">
        <v>136</v>
      </c>
      <c r="AY168" s="17" t="s">
        <v>128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136</v>
      </c>
      <c r="BK168" s="225">
        <f>ROUND(I168*H168,2)</f>
        <v>0</v>
      </c>
      <c r="BL168" s="17" t="s">
        <v>135</v>
      </c>
      <c r="BM168" s="224" t="s">
        <v>196</v>
      </c>
    </row>
    <row r="169" spans="1:51" s="13" customFormat="1" ht="12">
      <c r="A169" s="13"/>
      <c r="B169" s="226"/>
      <c r="C169" s="227"/>
      <c r="D169" s="228" t="s">
        <v>142</v>
      </c>
      <c r="E169" s="229" t="s">
        <v>1</v>
      </c>
      <c r="F169" s="230" t="s">
        <v>169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142</v>
      </c>
      <c r="AU169" s="237" t="s">
        <v>136</v>
      </c>
      <c r="AV169" s="13" t="s">
        <v>136</v>
      </c>
      <c r="AW169" s="13" t="s">
        <v>32</v>
      </c>
      <c r="AX169" s="13" t="s">
        <v>81</v>
      </c>
      <c r="AY169" s="237" t="s">
        <v>128</v>
      </c>
    </row>
    <row r="170" spans="1:65" s="2" customFormat="1" ht="24.15" customHeight="1">
      <c r="A170" s="38"/>
      <c r="B170" s="39"/>
      <c r="C170" s="212" t="s">
        <v>197</v>
      </c>
      <c r="D170" s="212" t="s">
        <v>131</v>
      </c>
      <c r="E170" s="213" t="s">
        <v>198</v>
      </c>
      <c r="F170" s="214" t="s">
        <v>199</v>
      </c>
      <c r="G170" s="215" t="s">
        <v>134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135</v>
      </c>
      <c r="AT170" s="224" t="s">
        <v>131</v>
      </c>
      <c r="AU170" s="224" t="s">
        <v>136</v>
      </c>
      <c r="AY170" s="17" t="s">
        <v>128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136</v>
      </c>
      <c r="BK170" s="225">
        <f>ROUND(I170*H170,2)</f>
        <v>0</v>
      </c>
      <c r="BL170" s="17" t="s">
        <v>135</v>
      </c>
      <c r="BM170" s="224" t="s">
        <v>200</v>
      </c>
    </row>
    <row r="171" spans="1:65" s="2" customFormat="1" ht="24.15" customHeight="1">
      <c r="A171" s="38"/>
      <c r="B171" s="39"/>
      <c r="C171" s="259" t="s">
        <v>201</v>
      </c>
      <c r="D171" s="259" t="s">
        <v>202</v>
      </c>
      <c r="E171" s="260" t="s">
        <v>203</v>
      </c>
      <c r="F171" s="261" t="s">
        <v>204</v>
      </c>
      <c r="G171" s="262" t="s">
        <v>134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170</v>
      </c>
      <c r="AT171" s="224" t="s">
        <v>202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205</v>
      </c>
    </row>
    <row r="172" spans="1:65" s="2" customFormat="1" ht="24.15" customHeight="1">
      <c r="A172" s="38"/>
      <c r="B172" s="39"/>
      <c r="C172" s="212" t="s">
        <v>206</v>
      </c>
      <c r="D172" s="212" t="s">
        <v>131</v>
      </c>
      <c r="E172" s="213" t="s">
        <v>207</v>
      </c>
      <c r="F172" s="214" t="s">
        <v>208</v>
      </c>
      <c r="G172" s="215" t="s">
        <v>134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135</v>
      </c>
      <c r="AT172" s="224" t="s">
        <v>131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209</v>
      </c>
    </row>
    <row r="173" spans="1:65" s="2" customFormat="1" ht="37.8" customHeight="1">
      <c r="A173" s="38"/>
      <c r="B173" s="39"/>
      <c r="C173" s="259" t="s">
        <v>210</v>
      </c>
      <c r="D173" s="259" t="s">
        <v>202</v>
      </c>
      <c r="E173" s="260" t="s">
        <v>211</v>
      </c>
      <c r="F173" s="261" t="s">
        <v>212</v>
      </c>
      <c r="G173" s="262" t="s">
        <v>134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0.01793</v>
      </c>
      <c r="R173" s="222">
        <f>Q173*H173</f>
        <v>0.01793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170</v>
      </c>
      <c r="AT173" s="224" t="s">
        <v>202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213</v>
      </c>
    </row>
    <row r="174" spans="1:65" s="2" customFormat="1" ht="21.75" customHeight="1">
      <c r="A174" s="38"/>
      <c r="B174" s="39"/>
      <c r="C174" s="212" t="s">
        <v>214</v>
      </c>
      <c r="D174" s="212" t="s">
        <v>131</v>
      </c>
      <c r="E174" s="213" t="s">
        <v>215</v>
      </c>
      <c r="F174" s="214" t="s">
        <v>216</v>
      </c>
      <c r="G174" s="215" t="s">
        <v>134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135</v>
      </c>
      <c r="AT174" s="224" t="s">
        <v>131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217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174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SUM(P176:P212)</f>
        <v>0</v>
      </c>
      <c r="Q175" s="204"/>
      <c r="R175" s="205">
        <f>SUM(R176:R212)</f>
        <v>0.0072845</v>
      </c>
      <c r="S175" s="204"/>
      <c r="T175" s="206">
        <f>SUM(T176:T212)</f>
        <v>6.82384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128</v>
      </c>
      <c r="BK175" s="209">
        <f>SUM(BK176:BK212)</f>
        <v>0</v>
      </c>
    </row>
    <row r="176" spans="1:65" s="2" customFormat="1" ht="16.5" customHeight="1">
      <c r="A176" s="38"/>
      <c r="B176" s="39"/>
      <c r="C176" s="212" t="s">
        <v>219</v>
      </c>
      <c r="D176" s="212" t="s">
        <v>131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131</v>
      </c>
      <c r="AU176" s="224" t="s">
        <v>136</v>
      </c>
      <c r="AY176" s="17" t="s">
        <v>128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136</v>
      </c>
      <c r="BK176" s="225">
        <f>ROUND(I176*H176,2)</f>
        <v>0</v>
      </c>
      <c r="BL176" s="17" t="s">
        <v>210</v>
      </c>
      <c r="BM176" s="224" t="s">
        <v>223</v>
      </c>
    </row>
    <row r="177" spans="1:65" s="2" customFormat="1" ht="16.5" customHeight="1">
      <c r="A177" s="38"/>
      <c r="B177" s="39"/>
      <c r="C177" s="212" t="s">
        <v>224</v>
      </c>
      <c r="D177" s="212" t="s">
        <v>131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210</v>
      </c>
      <c r="BM177" s="224" t="s">
        <v>227</v>
      </c>
    </row>
    <row r="178" spans="1:65" s="2" customFormat="1" ht="16.5" customHeight="1">
      <c r="A178" s="38"/>
      <c r="B178" s="39"/>
      <c r="C178" s="212" t="s">
        <v>228</v>
      </c>
      <c r="D178" s="212" t="s">
        <v>131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</v>
      </c>
      <c r="T178" s="223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210</v>
      </c>
      <c r="BM178" s="224" t="s">
        <v>231</v>
      </c>
    </row>
    <row r="179" spans="1:65" s="2" customFormat="1" ht="24.15" customHeight="1">
      <c r="A179" s="38"/>
      <c r="B179" s="39"/>
      <c r="C179" s="212" t="s">
        <v>7</v>
      </c>
      <c r="D179" s="212" t="s">
        <v>131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210</v>
      </c>
      <c r="BM179" s="224" t="s">
        <v>234</v>
      </c>
    </row>
    <row r="180" spans="1:65" s="2" customFormat="1" ht="16.5" customHeight="1">
      <c r="A180" s="38"/>
      <c r="B180" s="39"/>
      <c r="C180" s="212" t="s">
        <v>235</v>
      </c>
      <c r="D180" s="212" t="s">
        <v>131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210</v>
      </c>
      <c r="BM180" s="224" t="s">
        <v>238</v>
      </c>
    </row>
    <row r="181" spans="1:65" s="2" customFormat="1" ht="16.5" customHeight="1">
      <c r="A181" s="38"/>
      <c r="B181" s="39"/>
      <c r="C181" s="212" t="s">
        <v>239</v>
      </c>
      <c r="D181" s="212" t="s">
        <v>131</v>
      </c>
      <c r="E181" s="213" t="s">
        <v>240</v>
      </c>
      <c r="F181" s="214" t="s">
        <v>241</v>
      </c>
      <c r="G181" s="215" t="s">
        <v>134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210</v>
      </c>
      <c r="BM181" s="224" t="s">
        <v>242</v>
      </c>
    </row>
    <row r="182" spans="1:65" s="2" customFormat="1" ht="16.5" customHeight="1">
      <c r="A182" s="38"/>
      <c r="B182" s="39"/>
      <c r="C182" s="212" t="s">
        <v>243</v>
      </c>
      <c r="D182" s="212" t="s">
        <v>131</v>
      </c>
      <c r="E182" s="213" t="s">
        <v>244</v>
      </c>
      <c r="F182" s="214" t="s">
        <v>245</v>
      </c>
      <c r="G182" s="215" t="s">
        <v>140</v>
      </c>
      <c r="H182" s="216">
        <v>3.83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210</v>
      </c>
      <c r="BM182" s="224" t="s">
        <v>246</v>
      </c>
    </row>
    <row r="183" spans="1:51" s="13" customFormat="1" ht="12">
      <c r="A183" s="13"/>
      <c r="B183" s="226"/>
      <c r="C183" s="227"/>
      <c r="D183" s="228" t="s">
        <v>142</v>
      </c>
      <c r="E183" s="229" t="s">
        <v>1</v>
      </c>
      <c r="F183" s="230" t="s">
        <v>247</v>
      </c>
      <c r="G183" s="227"/>
      <c r="H183" s="231">
        <v>3.83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142</v>
      </c>
      <c r="AU183" s="237" t="s">
        <v>136</v>
      </c>
      <c r="AV183" s="13" t="s">
        <v>136</v>
      </c>
      <c r="AW183" s="13" t="s">
        <v>32</v>
      </c>
      <c r="AX183" s="13" t="s">
        <v>81</v>
      </c>
      <c r="AY183" s="237" t="s">
        <v>128</v>
      </c>
    </row>
    <row r="184" spans="1:65" s="2" customFormat="1" ht="24.15" customHeight="1">
      <c r="A184" s="38"/>
      <c r="B184" s="39"/>
      <c r="C184" s="212" t="s">
        <v>248</v>
      </c>
      <c r="D184" s="212" t="s">
        <v>131</v>
      </c>
      <c r="E184" s="213" t="s">
        <v>249</v>
      </c>
      <c r="F184" s="214" t="s">
        <v>250</v>
      </c>
      <c r="G184" s="215" t="s">
        <v>134</v>
      </c>
      <c r="H184" s="216">
        <v>5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0.12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131</v>
      </c>
      <c r="AU184" s="224" t="s">
        <v>136</v>
      </c>
      <c r="AY184" s="17" t="s">
        <v>128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136</v>
      </c>
      <c r="BK184" s="225">
        <f>ROUND(I184*H184,2)</f>
        <v>0</v>
      </c>
      <c r="BL184" s="17" t="s">
        <v>210</v>
      </c>
      <c r="BM184" s="224" t="s">
        <v>251</v>
      </c>
    </row>
    <row r="185" spans="1:65" s="2" customFormat="1" ht="24.15" customHeight="1">
      <c r="A185" s="38"/>
      <c r="B185" s="39"/>
      <c r="C185" s="212" t="s">
        <v>252</v>
      </c>
      <c r="D185" s="212" t="s">
        <v>131</v>
      </c>
      <c r="E185" s="213" t="s">
        <v>253</v>
      </c>
      <c r="F185" s="214" t="s">
        <v>254</v>
      </c>
      <c r="G185" s="215" t="s">
        <v>134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210</v>
      </c>
      <c r="BM185" s="224" t="s">
        <v>255</v>
      </c>
    </row>
    <row r="186" spans="1:65" s="2" customFormat="1" ht="24.15" customHeight="1">
      <c r="A186" s="38"/>
      <c r="B186" s="39"/>
      <c r="C186" s="212" t="s">
        <v>256</v>
      </c>
      <c r="D186" s="212" t="s">
        <v>131</v>
      </c>
      <c r="E186" s="213" t="s">
        <v>257</v>
      </c>
      <c r="F186" s="214" t="s">
        <v>258</v>
      </c>
      <c r="G186" s="215" t="s">
        <v>134</v>
      </c>
      <c r="H186" s="216">
        <v>4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0.0881</v>
      </c>
      <c r="T186" s="223">
        <f>S186*H186</f>
        <v>0.3524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135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135</v>
      </c>
      <c r="BM186" s="224" t="s">
        <v>259</v>
      </c>
    </row>
    <row r="187" spans="1:65" s="2" customFormat="1" ht="24.15" customHeight="1">
      <c r="A187" s="38"/>
      <c r="B187" s="39"/>
      <c r="C187" s="212" t="s">
        <v>260</v>
      </c>
      <c r="D187" s="212" t="s">
        <v>131</v>
      </c>
      <c r="E187" s="213" t="s">
        <v>261</v>
      </c>
      <c r="F187" s="214" t="s">
        <v>262</v>
      </c>
      <c r="G187" s="215" t="s">
        <v>140</v>
      </c>
      <c r="H187" s="216">
        <v>40.9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0.10225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210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210</v>
      </c>
      <c r="BM187" s="224" t="s">
        <v>263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264</v>
      </c>
      <c r="G188" s="227"/>
      <c r="H188" s="231">
        <v>40.9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265</v>
      </c>
      <c r="D189" s="212" t="s">
        <v>131</v>
      </c>
      <c r="E189" s="213" t="s">
        <v>266</v>
      </c>
      <c r="F189" s="214" t="s">
        <v>267</v>
      </c>
      <c r="G189" s="215" t="s">
        <v>146</v>
      </c>
      <c r="H189" s="216">
        <v>49.32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210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210</v>
      </c>
      <c r="BM189" s="224" t="s">
        <v>268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269</v>
      </c>
      <c r="G190" s="227"/>
      <c r="H190" s="231">
        <v>12.1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270</v>
      </c>
      <c r="G191" s="227"/>
      <c r="H191" s="231">
        <v>12.54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271</v>
      </c>
      <c r="G192" s="227"/>
      <c r="H192" s="231">
        <v>21.5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272</v>
      </c>
      <c r="G193" s="227"/>
      <c r="H193" s="231">
        <v>3.18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5" customFormat="1" ht="12">
      <c r="A194" s="15"/>
      <c r="B194" s="248"/>
      <c r="C194" s="249"/>
      <c r="D194" s="228" t="s">
        <v>142</v>
      </c>
      <c r="E194" s="250" t="s">
        <v>1</v>
      </c>
      <c r="F194" s="251" t="s">
        <v>180</v>
      </c>
      <c r="G194" s="249"/>
      <c r="H194" s="252">
        <v>49.32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142</v>
      </c>
      <c r="AU194" s="258" t="s">
        <v>136</v>
      </c>
      <c r="AV194" s="15" t="s">
        <v>135</v>
      </c>
      <c r="AW194" s="15" t="s">
        <v>32</v>
      </c>
      <c r="AX194" s="15" t="s">
        <v>81</v>
      </c>
      <c r="AY194" s="258" t="s">
        <v>128</v>
      </c>
    </row>
    <row r="195" spans="1:65" s="2" customFormat="1" ht="16.5" customHeight="1">
      <c r="A195" s="38"/>
      <c r="B195" s="39"/>
      <c r="C195" s="212" t="s">
        <v>273</v>
      </c>
      <c r="D195" s="212" t="s">
        <v>131</v>
      </c>
      <c r="E195" s="213" t="s">
        <v>274</v>
      </c>
      <c r="F195" s="214" t="s">
        <v>275</v>
      </c>
      <c r="G195" s="215" t="s">
        <v>140</v>
      </c>
      <c r="H195" s="216">
        <v>49.32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210</v>
      </c>
      <c r="AT195" s="224" t="s">
        <v>131</v>
      </c>
      <c r="AU195" s="224" t="s">
        <v>136</v>
      </c>
      <c r="AY195" s="17" t="s">
        <v>128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136</v>
      </c>
      <c r="BK195" s="225">
        <f>ROUND(I195*H195,2)</f>
        <v>0</v>
      </c>
      <c r="BL195" s="17" t="s">
        <v>210</v>
      </c>
      <c r="BM195" s="224" t="s">
        <v>276</v>
      </c>
    </row>
    <row r="196" spans="1:51" s="13" customFormat="1" ht="12">
      <c r="A196" s="13"/>
      <c r="B196" s="226"/>
      <c r="C196" s="227"/>
      <c r="D196" s="228" t="s">
        <v>142</v>
      </c>
      <c r="E196" s="229" t="s">
        <v>1</v>
      </c>
      <c r="F196" s="230" t="s">
        <v>277</v>
      </c>
      <c r="G196" s="227"/>
      <c r="H196" s="231">
        <v>49.32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142</v>
      </c>
      <c r="AU196" s="237" t="s">
        <v>136</v>
      </c>
      <c r="AV196" s="13" t="s">
        <v>136</v>
      </c>
      <c r="AW196" s="13" t="s">
        <v>32</v>
      </c>
      <c r="AX196" s="13" t="s">
        <v>81</v>
      </c>
      <c r="AY196" s="237" t="s">
        <v>128</v>
      </c>
    </row>
    <row r="197" spans="1:65" s="2" customFormat="1" ht="33" customHeight="1">
      <c r="A197" s="38"/>
      <c r="B197" s="39"/>
      <c r="C197" s="212" t="s">
        <v>278</v>
      </c>
      <c r="D197" s="212" t="s">
        <v>131</v>
      </c>
      <c r="E197" s="213" t="s">
        <v>279</v>
      </c>
      <c r="F197" s="214" t="s">
        <v>280</v>
      </c>
      <c r="G197" s="215" t="s">
        <v>140</v>
      </c>
      <c r="H197" s="216">
        <v>42.85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0.00013</v>
      </c>
      <c r="R197" s="222">
        <f>Q197*H197</f>
        <v>0.0055705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281</v>
      </c>
    </row>
    <row r="198" spans="1:65" s="2" customFormat="1" ht="24.15" customHeight="1">
      <c r="A198" s="38"/>
      <c r="B198" s="39"/>
      <c r="C198" s="212" t="s">
        <v>282</v>
      </c>
      <c r="D198" s="212" t="s">
        <v>131</v>
      </c>
      <c r="E198" s="213" t="s">
        <v>283</v>
      </c>
      <c r="F198" s="214" t="s">
        <v>284</v>
      </c>
      <c r="G198" s="215" t="s">
        <v>140</v>
      </c>
      <c r="H198" s="216">
        <v>42.85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0.0017140000000000002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285</v>
      </c>
    </row>
    <row r="199" spans="1:65" s="2" customFormat="1" ht="24.15" customHeight="1">
      <c r="A199" s="38"/>
      <c r="B199" s="39"/>
      <c r="C199" s="212" t="s">
        <v>286</v>
      </c>
      <c r="D199" s="212" t="s">
        <v>131</v>
      </c>
      <c r="E199" s="213" t="s">
        <v>287</v>
      </c>
      <c r="F199" s="214" t="s">
        <v>288</v>
      </c>
      <c r="G199" s="215" t="s">
        <v>140</v>
      </c>
      <c r="H199" s="216">
        <v>31.492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0.15</v>
      </c>
      <c r="T199" s="223">
        <f>S199*H199</f>
        <v>4.7238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289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290</v>
      </c>
      <c r="G200" s="227"/>
      <c r="H200" s="231">
        <v>31.492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37.8" customHeight="1">
      <c r="A201" s="38"/>
      <c r="B201" s="39"/>
      <c r="C201" s="212" t="s">
        <v>291</v>
      </c>
      <c r="D201" s="212" t="s">
        <v>131</v>
      </c>
      <c r="E201" s="213" t="s">
        <v>292</v>
      </c>
      <c r="F201" s="214" t="s">
        <v>293</v>
      </c>
      <c r="G201" s="215" t="s">
        <v>294</v>
      </c>
      <c r="H201" s="216">
        <v>0.155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0.341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295</v>
      </c>
    </row>
    <row r="202" spans="1:51" s="13" customFormat="1" ht="12">
      <c r="A202" s="13"/>
      <c r="B202" s="226"/>
      <c r="C202" s="227"/>
      <c r="D202" s="228" t="s">
        <v>142</v>
      </c>
      <c r="E202" s="229" t="s">
        <v>1</v>
      </c>
      <c r="F202" s="230" t="s">
        <v>296</v>
      </c>
      <c r="G202" s="227"/>
      <c r="H202" s="231">
        <v>0.155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142</v>
      </c>
      <c r="AU202" s="237" t="s">
        <v>136</v>
      </c>
      <c r="AV202" s="13" t="s">
        <v>136</v>
      </c>
      <c r="AW202" s="13" t="s">
        <v>32</v>
      </c>
      <c r="AX202" s="13" t="s">
        <v>81</v>
      </c>
      <c r="AY202" s="237" t="s">
        <v>128</v>
      </c>
    </row>
    <row r="203" spans="1:65" s="2" customFormat="1" ht="24.15" customHeight="1">
      <c r="A203" s="38"/>
      <c r="B203" s="39"/>
      <c r="C203" s="212" t="s">
        <v>297</v>
      </c>
      <c r="D203" s="212" t="s">
        <v>131</v>
      </c>
      <c r="E203" s="213" t="s">
        <v>298</v>
      </c>
      <c r="F203" s="214" t="s">
        <v>299</v>
      </c>
      <c r="G203" s="215" t="s">
        <v>140</v>
      </c>
      <c r="H203" s="216">
        <v>2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0.035</v>
      </c>
      <c r="T203" s="223">
        <f>S203*H203</f>
        <v>0.07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300</v>
      </c>
    </row>
    <row r="204" spans="1:51" s="13" customFormat="1" ht="12">
      <c r="A204" s="13"/>
      <c r="B204" s="226"/>
      <c r="C204" s="227"/>
      <c r="D204" s="228" t="s">
        <v>142</v>
      </c>
      <c r="E204" s="229" t="s">
        <v>1</v>
      </c>
      <c r="F204" s="230" t="s">
        <v>136</v>
      </c>
      <c r="G204" s="227"/>
      <c r="H204" s="231">
        <v>2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142</v>
      </c>
      <c r="AU204" s="237" t="s">
        <v>136</v>
      </c>
      <c r="AV204" s="13" t="s">
        <v>136</v>
      </c>
      <c r="AW204" s="13" t="s">
        <v>32</v>
      </c>
      <c r="AX204" s="13" t="s">
        <v>81</v>
      </c>
      <c r="AY204" s="237" t="s">
        <v>128</v>
      </c>
    </row>
    <row r="205" spans="1:65" s="2" customFormat="1" ht="21.75" customHeight="1">
      <c r="A205" s="38"/>
      <c r="B205" s="39"/>
      <c r="C205" s="212" t="s">
        <v>301</v>
      </c>
      <c r="D205" s="212" t="s">
        <v>131</v>
      </c>
      <c r="E205" s="213" t="s">
        <v>302</v>
      </c>
      <c r="F205" s="214" t="s">
        <v>303</v>
      </c>
      <c r="G205" s="215" t="s">
        <v>140</v>
      </c>
      <c r="H205" s="216">
        <v>7.2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0.076</v>
      </c>
      <c r="T205" s="223">
        <f>S205*H205</f>
        <v>0.5472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304</v>
      </c>
    </row>
    <row r="206" spans="1:51" s="13" customFormat="1" ht="12">
      <c r="A206" s="13"/>
      <c r="B206" s="226"/>
      <c r="C206" s="227"/>
      <c r="D206" s="228" t="s">
        <v>142</v>
      </c>
      <c r="E206" s="229" t="s">
        <v>1</v>
      </c>
      <c r="F206" s="230" t="s">
        <v>305</v>
      </c>
      <c r="G206" s="227"/>
      <c r="H206" s="231">
        <v>7.2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142</v>
      </c>
      <c r="AU206" s="237" t="s">
        <v>136</v>
      </c>
      <c r="AV206" s="13" t="s">
        <v>136</v>
      </c>
      <c r="AW206" s="13" t="s">
        <v>32</v>
      </c>
      <c r="AX206" s="13" t="s">
        <v>81</v>
      </c>
      <c r="AY206" s="237" t="s">
        <v>128</v>
      </c>
    </row>
    <row r="207" spans="1:65" s="2" customFormat="1" ht="16.5" customHeight="1">
      <c r="A207" s="38"/>
      <c r="B207" s="39"/>
      <c r="C207" s="212" t="s">
        <v>306</v>
      </c>
      <c r="D207" s="212" t="s">
        <v>131</v>
      </c>
      <c r="E207" s="213" t="s">
        <v>307</v>
      </c>
      <c r="F207" s="214" t="s">
        <v>308</v>
      </c>
      <c r="G207" s="215" t="s">
        <v>309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310</v>
      </c>
    </row>
    <row r="208" spans="1:65" s="2" customFormat="1" ht="16.5" customHeight="1">
      <c r="A208" s="38"/>
      <c r="B208" s="39"/>
      <c r="C208" s="212" t="s">
        <v>311</v>
      </c>
      <c r="D208" s="212" t="s">
        <v>131</v>
      </c>
      <c r="E208" s="213" t="s">
        <v>312</v>
      </c>
      <c r="F208" s="214" t="s">
        <v>313</v>
      </c>
      <c r="G208" s="215" t="s">
        <v>309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314</v>
      </c>
    </row>
    <row r="209" spans="1:65" s="2" customFormat="1" ht="24.15" customHeight="1">
      <c r="A209" s="38"/>
      <c r="B209" s="39"/>
      <c r="C209" s="212" t="s">
        <v>315</v>
      </c>
      <c r="D209" s="212" t="s">
        <v>131</v>
      </c>
      <c r="E209" s="213" t="s">
        <v>316</v>
      </c>
      <c r="F209" s="214" t="s">
        <v>317</v>
      </c>
      <c r="G209" s="215" t="s">
        <v>140</v>
      </c>
      <c r="H209" s="216">
        <v>1.02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0.068</v>
      </c>
      <c r="T209" s="223">
        <f>S209*H209</f>
        <v>0.06936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318</v>
      </c>
    </row>
    <row r="210" spans="1:51" s="13" customFormat="1" ht="12">
      <c r="A210" s="13"/>
      <c r="B210" s="226"/>
      <c r="C210" s="227"/>
      <c r="D210" s="228" t="s">
        <v>142</v>
      </c>
      <c r="E210" s="229" t="s">
        <v>1</v>
      </c>
      <c r="F210" s="230" t="s">
        <v>319</v>
      </c>
      <c r="G210" s="227"/>
      <c r="H210" s="231">
        <v>0.3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142</v>
      </c>
      <c r="AU210" s="237" t="s">
        <v>136</v>
      </c>
      <c r="AV210" s="13" t="s">
        <v>136</v>
      </c>
      <c r="AW210" s="13" t="s">
        <v>32</v>
      </c>
      <c r="AX210" s="13" t="s">
        <v>76</v>
      </c>
      <c r="AY210" s="237" t="s">
        <v>128</v>
      </c>
    </row>
    <row r="211" spans="1:51" s="13" customFormat="1" ht="12">
      <c r="A211" s="13"/>
      <c r="B211" s="226"/>
      <c r="C211" s="227"/>
      <c r="D211" s="228" t="s">
        <v>142</v>
      </c>
      <c r="E211" s="229" t="s">
        <v>1</v>
      </c>
      <c r="F211" s="230" t="s">
        <v>320</v>
      </c>
      <c r="G211" s="227"/>
      <c r="H211" s="231">
        <v>0.72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142</v>
      </c>
      <c r="AU211" s="237" t="s">
        <v>136</v>
      </c>
      <c r="AV211" s="13" t="s">
        <v>136</v>
      </c>
      <c r="AW211" s="13" t="s">
        <v>32</v>
      </c>
      <c r="AX211" s="13" t="s">
        <v>76</v>
      </c>
      <c r="AY211" s="237" t="s">
        <v>128</v>
      </c>
    </row>
    <row r="212" spans="1:51" s="15" customFormat="1" ht="12">
      <c r="A212" s="15"/>
      <c r="B212" s="248"/>
      <c r="C212" s="249"/>
      <c r="D212" s="228" t="s">
        <v>142</v>
      </c>
      <c r="E212" s="250" t="s">
        <v>1</v>
      </c>
      <c r="F212" s="251" t="s">
        <v>180</v>
      </c>
      <c r="G212" s="249"/>
      <c r="H212" s="252">
        <v>1.02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8" t="s">
        <v>142</v>
      </c>
      <c r="AU212" s="258" t="s">
        <v>136</v>
      </c>
      <c r="AV212" s="15" t="s">
        <v>135</v>
      </c>
      <c r="AW212" s="15" t="s">
        <v>32</v>
      </c>
      <c r="AX212" s="15" t="s">
        <v>81</v>
      </c>
      <c r="AY212" s="258" t="s">
        <v>128</v>
      </c>
    </row>
    <row r="213" spans="1:63" s="12" customFormat="1" ht="22.8" customHeight="1">
      <c r="A213" s="12"/>
      <c r="B213" s="196"/>
      <c r="C213" s="197"/>
      <c r="D213" s="198" t="s">
        <v>75</v>
      </c>
      <c r="E213" s="210" t="s">
        <v>321</v>
      </c>
      <c r="F213" s="210" t="s">
        <v>322</v>
      </c>
      <c r="G213" s="197"/>
      <c r="H213" s="197"/>
      <c r="I213" s="200"/>
      <c r="J213" s="211">
        <f>BK213</f>
        <v>0</v>
      </c>
      <c r="K213" s="197"/>
      <c r="L213" s="202"/>
      <c r="M213" s="203"/>
      <c r="N213" s="204"/>
      <c r="O213" s="204"/>
      <c r="P213" s="205">
        <f>SUM(P214:P218)</f>
        <v>0</v>
      </c>
      <c r="Q213" s="204"/>
      <c r="R213" s="205">
        <f>SUM(R214:R218)</f>
        <v>0</v>
      </c>
      <c r="S213" s="204"/>
      <c r="T213" s="206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81</v>
      </c>
      <c r="AT213" s="208" t="s">
        <v>75</v>
      </c>
      <c r="AU213" s="208" t="s">
        <v>81</v>
      </c>
      <c r="AY213" s="207" t="s">
        <v>128</v>
      </c>
      <c r="BK213" s="209">
        <f>SUM(BK214:BK218)</f>
        <v>0</v>
      </c>
    </row>
    <row r="214" spans="1:65" s="2" customFormat="1" ht="24.15" customHeight="1">
      <c r="A214" s="38"/>
      <c r="B214" s="39"/>
      <c r="C214" s="212" t="s">
        <v>323</v>
      </c>
      <c r="D214" s="212" t="s">
        <v>131</v>
      </c>
      <c r="E214" s="213" t="s">
        <v>324</v>
      </c>
      <c r="F214" s="214" t="s">
        <v>325</v>
      </c>
      <c r="G214" s="215" t="s">
        <v>326</v>
      </c>
      <c r="H214" s="216">
        <v>6.866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327</v>
      </c>
    </row>
    <row r="215" spans="1:65" s="2" customFormat="1" ht="24.15" customHeight="1">
      <c r="A215" s="38"/>
      <c r="B215" s="39"/>
      <c r="C215" s="212" t="s">
        <v>328</v>
      </c>
      <c r="D215" s="212" t="s">
        <v>131</v>
      </c>
      <c r="E215" s="213" t="s">
        <v>329</v>
      </c>
      <c r="F215" s="214" t="s">
        <v>330</v>
      </c>
      <c r="G215" s="215" t="s">
        <v>326</v>
      </c>
      <c r="H215" s="216">
        <v>6.866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135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135</v>
      </c>
      <c r="BM215" s="224" t="s">
        <v>331</v>
      </c>
    </row>
    <row r="216" spans="1:65" s="2" customFormat="1" ht="24.15" customHeight="1">
      <c r="A216" s="38"/>
      <c r="B216" s="39"/>
      <c r="C216" s="212" t="s">
        <v>332</v>
      </c>
      <c r="D216" s="212" t="s">
        <v>131</v>
      </c>
      <c r="E216" s="213" t="s">
        <v>333</v>
      </c>
      <c r="F216" s="214" t="s">
        <v>334</v>
      </c>
      <c r="G216" s="215" t="s">
        <v>326</v>
      </c>
      <c r="H216" s="216">
        <v>68.66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335</v>
      </c>
    </row>
    <row r="217" spans="1:51" s="13" customFormat="1" ht="12">
      <c r="A217" s="13"/>
      <c r="B217" s="226"/>
      <c r="C217" s="227"/>
      <c r="D217" s="228" t="s">
        <v>142</v>
      </c>
      <c r="E217" s="227"/>
      <c r="F217" s="230" t="s">
        <v>336</v>
      </c>
      <c r="G217" s="227"/>
      <c r="H217" s="231">
        <v>68.66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142</v>
      </c>
      <c r="AU217" s="237" t="s">
        <v>136</v>
      </c>
      <c r="AV217" s="13" t="s">
        <v>136</v>
      </c>
      <c r="AW217" s="13" t="s">
        <v>4</v>
      </c>
      <c r="AX217" s="13" t="s">
        <v>81</v>
      </c>
      <c r="AY217" s="237" t="s">
        <v>128</v>
      </c>
    </row>
    <row r="218" spans="1:65" s="2" customFormat="1" ht="24.15" customHeight="1">
      <c r="A218" s="38"/>
      <c r="B218" s="39"/>
      <c r="C218" s="212" t="s">
        <v>337</v>
      </c>
      <c r="D218" s="212" t="s">
        <v>131</v>
      </c>
      <c r="E218" s="213" t="s">
        <v>338</v>
      </c>
      <c r="F218" s="214" t="s">
        <v>339</v>
      </c>
      <c r="G218" s="215" t="s">
        <v>326</v>
      </c>
      <c r="H218" s="216">
        <v>6.866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135</v>
      </c>
      <c r="AT218" s="224" t="s">
        <v>131</v>
      </c>
      <c r="AU218" s="224" t="s">
        <v>136</v>
      </c>
      <c r="AY218" s="17" t="s">
        <v>128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136</v>
      </c>
      <c r="BK218" s="225">
        <f>ROUND(I218*H218,2)</f>
        <v>0</v>
      </c>
      <c r="BL218" s="17" t="s">
        <v>135</v>
      </c>
      <c r="BM218" s="224" t="s">
        <v>340</v>
      </c>
    </row>
    <row r="219" spans="1:63" s="12" customFormat="1" ht="22.8" customHeight="1">
      <c r="A219" s="12"/>
      <c r="B219" s="196"/>
      <c r="C219" s="197"/>
      <c r="D219" s="198" t="s">
        <v>75</v>
      </c>
      <c r="E219" s="210" t="s">
        <v>341</v>
      </c>
      <c r="F219" s="210" t="s">
        <v>322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P220</f>
        <v>0</v>
      </c>
      <c r="Q219" s="204"/>
      <c r="R219" s="205">
        <f>R220</f>
        <v>0</v>
      </c>
      <c r="S219" s="204"/>
      <c r="T219" s="206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81</v>
      </c>
      <c r="AT219" s="208" t="s">
        <v>75</v>
      </c>
      <c r="AU219" s="208" t="s">
        <v>81</v>
      </c>
      <c r="AY219" s="207" t="s">
        <v>128</v>
      </c>
      <c r="BK219" s="209">
        <f>BK220</f>
        <v>0</v>
      </c>
    </row>
    <row r="220" spans="1:65" s="2" customFormat="1" ht="24.15" customHeight="1">
      <c r="A220" s="38"/>
      <c r="B220" s="39"/>
      <c r="C220" s="212" t="s">
        <v>342</v>
      </c>
      <c r="D220" s="212" t="s">
        <v>131</v>
      </c>
      <c r="E220" s="213" t="s">
        <v>343</v>
      </c>
      <c r="F220" s="214" t="s">
        <v>344</v>
      </c>
      <c r="G220" s="215" t="s">
        <v>326</v>
      </c>
      <c r="H220" s="216">
        <v>3.921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135</v>
      </c>
      <c r="AT220" s="224" t="s">
        <v>131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135</v>
      </c>
      <c r="BM220" s="224" t="s">
        <v>345</v>
      </c>
    </row>
    <row r="221" spans="1:63" s="12" customFormat="1" ht="25.9" customHeight="1">
      <c r="A221" s="12"/>
      <c r="B221" s="196"/>
      <c r="C221" s="197"/>
      <c r="D221" s="198" t="s">
        <v>75</v>
      </c>
      <c r="E221" s="199" t="s">
        <v>346</v>
      </c>
      <c r="F221" s="199" t="s">
        <v>347</v>
      </c>
      <c r="G221" s="197"/>
      <c r="H221" s="197"/>
      <c r="I221" s="200"/>
      <c r="J221" s="201">
        <f>BK221</f>
        <v>0</v>
      </c>
      <c r="K221" s="197"/>
      <c r="L221" s="202"/>
      <c r="M221" s="203"/>
      <c r="N221" s="204"/>
      <c r="O221" s="204"/>
      <c r="P221" s="205">
        <f>P222+P228+P239+P249+P267+P274+P285+P300+P305+P323+P360+P370+P394</f>
        <v>0</v>
      </c>
      <c r="Q221" s="204"/>
      <c r="R221" s="205">
        <f>R222+R228+R239+R249+R267+R274+R285+R300+R305+R323+R360+R370+R394</f>
        <v>1.2729661990000003</v>
      </c>
      <c r="S221" s="204"/>
      <c r="T221" s="206">
        <f>T222+T228+T239+T249+T267+T274+T285+T300+T305+T323+T360+T370+T394</f>
        <v>0.0418753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7" t="s">
        <v>136</v>
      </c>
      <c r="AT221" s="208" t="s">
        <v>75</v>
      </c>
      <c r="AU221" s="208" t="s">
        <v>76</v>
      </c>
      <c r="AY221" s="207" t="s">
        <v>128</v>
      </c>
      <c r="BK221" s="209">
        <f>BK222+BK228+BK239+BK249+BK267+BK274+BK285+BK300+BK305+BK323+BK360+BK370+BK394</f>
        <v>0</v>
      </c>
    </row>
    <row r="222" spans="1:63" s="12" customFormat="1" ht="22.8" customHeight="1">
      <c r="A222" s="12"/>
      <c r="B222" s="196"/>
      <c r="C222" s="197"/>
      <c r="D222" s="198" t="s">
        <v>75</v>
      </c>
      <c r="E222" s="210" t="s">
        <v>348</v>
      </c>
      <c r="F222" s="210" t="s">
        <v>349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SUM(P223:P227)</f>
        <v>0</v>
      </c>
      <c r="Q222" s="204"/>
      <c r="R222" s="205">
        <f>SUM(R223:R227)</f>
        <v>0.00663</v>
      </c>
      <c r="S222" s="204"/>
      <c r="T222" s="206">
        <f>SUM(T223:T227)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136</v>
      </c>
      <c r="AT222" s="208" t="s">
        <v>75</v>
      </c>
      <c r="AU222" s="208" t="s">
        <v>81</v>
      </c>
      <c r="AY222" s="207" t="s">
        <v>128</v>
      </c>
      <c r="BK222" s="209">
        <f>SUM(BK223:BK227)</f>
        <v>0</v>
      </c>
    </row>
    <row r="223" spans="1:65" s="2" customFormat="1" ht="24.15" customHeight="1">
      <c r="A223" s="38"/>
      <c r="B223" s="39"/>
      <c r="C223" s="212" t="s">
        <v>350</v>
      </c>
      <c r="D223" s="212" t="s">
        <v>131</v>
      </c>
      <c r="E223" s="213" t="s">
        <v>351</v>
      </c>
      <c r="F223" s="214" t="s">
        <v>352</v>
      </c>
      <c r="G223" s="215" t="s">
        <v>140</v>
      </c>
      <c r="H223" s="216">
        <v>3.25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210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210</v>
      </c>
      <c r="BM223" s="224" t="s">
        <v>353</v>
      </c>
    </row>
    <row r="224" spans="1:65" s="2" customFormat="1" ht="16.5" customHeight="1">
      <c r="A224" s="38"/>
      <c r="B224" s="39"/>
      <c r="C224" s="259" t="s">
        <v>354</v>
      </c>
      <c r="D224" s="259" t="s">
        <v>202</v>
      </c>
      <c r="E224" s="260" t="s">
        <v>355</v>
      </c>
      <c r="F224" s="261" t="s">
        <v>356</v>
      </c>
      <c r="G224" s="262" t="s">
        <v>140</v>
      </c>
      <c r="H224" s="263">
        <v>3.315</v>
      </c>
      <c r="I224" s="264"/>
      <c r="J224" s="265">
        <f>ROUND(I224*H224,2)</f>
        <v>0</v>
      </c>
      <c r="K224" s="266"/>
      <c r="L224" s="267"/>
      <c r="M224" s="268" t="s">
        <v>1</v>
      </c>
      <c r="N224" s="269" t="s">
        <v>42</v>
      </c>
      <c r="O224" s="91"/>
      <c r="P224" s="222">
        <f>O224*H224</f>
        <v>0</v>
      </c>
      <c r="Q224" s="222">
        <v>0.002</v>
      </c>
      <c r="R224" s="222">
        <f>Q224*H224</f>
        <v>0.00663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282</v>
      </c>
      <c r="AT224" s="224" t="s">
        <v>202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210</v>
      </c>
      <c r="BM224" s="224" t="s">
        <v>357</v>
      </c>
    </row>
    <row r="225" spans="1:51" s="13" customFormat="1" ht="12">
      <c r="A225" s="13"/>
      <c r="B225" s="226"/>
      <c r="C225" s="227"/>
      <c r="D225" s="228" t="s">
        <v>142</v>
      </c>
      <c r="E225" s="227"/>
      <c r="F225" s="230" t="s">
        <v>358</v>
      </c>
      <c r="G225" s="227"/>
      <c r="H225" s="231">
        <v>3.315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142</v>
      </c>
      <c r="AU225" s="237" t="s">
        <v>136</v>
      </c>
      <c r="AV225" s="13" t="s">
        <v>136</v>
      </c>
      <c r="AW225" s="13" t="s">
        <v>4</v>
      </c>
      <c r="AX225" s="13" t="s">
        <v>81</v>
      </c>
      <c r="AY225" s="237" t="s">
        <v>128</v>
      </c>
    </row>
    <row r="226" spans="1:65" s="2" customFormat="1" ht="16.5" customHeight="1">
      <c r="A226" s="38"/>
      <c r="B226" s="39"/>
      <c r="C226" s="212" t="s">
        <v>359</v>
      </c>
      <c r="D226" s="212" t="s">
        <v>131</v>
      </c>
      <c r="E226" s="213" t="s">
        <v>360</v>
      </c>
      <c r="F226" s="214" t="s">
        <v>361</v>
      </c>
      <c r="G226" s="215" t="s">
        <v>309</v>
      </c>
      <c r="H226" s="216">
        <v>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210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210</v>
      </c>
      <c r="BM226" s="224" t="s">
        <v>362</v>
      </c>
    </row>
    <row r="227" spans="1:65" s="2" customFormat="1" ht="24.15" customHeight="1">
      <c r="A227" s="38"/>
      <c r="B227" s="39"/>
      <c r="C227" s="212" t="s">
        <v>363</v>
      </c>
      <c r="D227" s="212" t="s">
        <v>131</v>
      </c>
      <c r="E227" s="213" t="s">
        <v>364</v>
      </c>
      <c r="F227" s="214" t="s">
        <v>365</v>
      </c>
      <c r="G227" s="215" t="s">
        <v>326</v>
      </c>
      <c r="H227" s="216">
        <v>0.007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210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210</v>
      </c>
      <c r="BM227" s="224" t="s">
        <v>366</v>
      </c>
    </row>
    <row r="228" spans="1:63" s="12" customFormat="1" ht="22.8" customHeight="1">
      <c r="A228" s="12"/>
      <c r="B228" s="196"/>
      <c r="C228" s="197"/>
      <c r="D228" s="198" t="s">
        <v>75</v>
      </c>
      <c r="E228" s="210" t="s">
        <v>367</v>
      </c>
      <c r="F228" s="210" t="s">
        <v>368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SUM(P229:P238)</f>
        <v>0</v>
      </c>
      <c r="Q228" s="204"/>
      <c r="R228" s="205">
        <f>SUM(R229:R238)</f>
        <v>0.003484</v>
      </c>
      <c r="S228" s="204"/>
      <c r="T228" s="206">
        <f>SUM(T229:T238)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136</v>
      </c>
      <c r="AT228" s="208" t="s">
        <v>75</v>
      </c>
      <c r="AU228" s="208" t="s">
        <v>81</v>
      </c>
      <c r="AY228" s="207" t="s">
        <v>128</v>
      </c>
      <c r="BK228" s="209">
        <f>SUM(BK229:BK238)</f>
        <v>0</v>
      </c>
    </row>
    <row r="229" spans="1:65" s="2" customFormat="1" ht="21.75" customHeight="1">
      <c r="A229" s="38"/>
      <c r="B229" s="39"/>
      <c r="C229" s="212" t="s">
        <v>369</v>
      </c>
      <c r="D229" s="212" t="s">
        <v>131</v>
      </c>
      <c r="E229" s="213" t="s">
        <v>370</v>
      </c>
      <c r="F229" s="214" t="s">
        <v>371</v>
      </c>
      <c r="G229" s="215" t="s">
        <v>146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0.00126</v>
      </c>
      <c r="R229" s="222">
        <f>Q229*H229</f>
        <v>0.00126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135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135</v>
      </c>
      <c r="BM229" s="224" t="s">
        <v>372</v>
      </c>
    </row>
    <row r="230" spans="1:65" s="2" customFormat="1" ht="21.75" customHeight="1">
      <c r="A230" s="38"/>
      <c r="B230" s="39"/>
      <c r="C230" s="212" t="s">
        <v>373</v>
      </c>
      <c r="D230" s="212" t="s">
        <v>131</v>
      </c>
      <c r="E230" s="213" t="s">
        <v>374</v>
      </c>
      <c r="F230" s="214" t="s">
        <v>375</v>
      </c>
      <c r="G230" s="215" t="s">
        <v>146</v>
      </c>
      <c r="H230" s="216">
        <v>1.1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0.00029</v>
      </c>
      <c r="R230" s="222">
        <f>Q230*H230</f>
        <v>0.000319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210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210</v>
      </c>
      <c r="BM230" s="224" t="s">
        <v>376</v>
      </c>
    </row>
    <row r="231" spans="1:65" s="2" customFormat="1" ht="21.75" customHeight="1">
      <c r="A231" s="38"/>
      <c r="B231" s="39"/>
      <c r="C231" s="212" t="s">
        <v>377</v>
      </c>
      <c r="D231" s="212" t="s">
        <v>131</v>
      </c>
      <c r="E231" s="213" t="s">
        <v>378</v>
      </c>
      <c r="F231" s="214" t="s">
        <v>379</v>
      </c>
      <c r="G231" s="215" t="s">
        <v>146</v>
      </c>
      <c r="H231" s="216">
        <v>3.5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0.00035</v>
      </c>
      <c r="R231" s="222">
        <f>Q231*H231</f>
        <v>0.001225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210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210</v>
      </c>
      <c r="BM231" s="224" t="s">
        <v>380</v>
      </c>
    </row>
    <row r="232" spans="1:65" s="2" customFormat="1" ht="16.5" customHeight="1">
      <c r="A232" s="38"/>
      <c r="B232" s="39"/>
      <c r="C232" s="212" t="s">
        <v>381</v>
      </c>
      <c r="D232" s="212" t="s">
        <v>131</v>
      </c>
      <c r="E232" s="213" t="s">
        <v>382</v>
      </c>
      <c r="F232" s="214" t="s">
        <v>383</v>
      </c>
      <c r="G232" s="215" t="s">
        <v>134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0.00034</v>
      </c>
      <c r="R232" s="222">
        <f>Q232*H232</f>
        <v>0.00034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210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210</v>
      </c>
      <c r="BM232" s="224" t="s">
        <v>384</v>
      </c>
    </row>
    <row r="233" spans="1:65" s="2" customFormat="1" ht="16.5" customHeight="1">
      <c r="A233" s="38"/>
      <c r="B233" s="39"/>
      <c r="C233" s="212" t="s">
        <v>385</v>
      </c>
      <c r="D233" s="212" t="s">
        <v>131</v>
      </c>
      <c r="E233" s="213" t="s">
        <v>386</v>
      </c>
      <c r="F233" s="214" t="s">
        <v>387</v>
      </c>
      <c r="G233" s="215" t="s">
        <v>134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0.00034</v>
      </c>
      <c r="R233" s="222">
        <f>Q233*H233</f>
        <v>0.00034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210</v>
      </c>
      <c r="BM233" s="224" t="s">
        <v>388</v>
      </c>
    </row>
    <row r="234" spans="1:65" s="2" customFormat="1" ht="21.75" customHeight="1">
      <c r="A234" s="38"/>
      <c r="B234" s="39"/>
      <c r="C234" s="212" t="s">
        <v>389</v>
      </c>
      <c r="D234" s="212" t="s">
        <v>131</v>
      </c>
      <c r="E234" s="213" t="s">
        <v>390</v>
      </c>
      <c r="F234" s="214" t="s">
        <v>391</v>
      </c>
      <c r="G234" s="215" t="s">
        <v>146</v>
      </c>
      <c r="H234" s="216">
        <v>5.6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210</v>
      </c>
      <c r="BM234" s="224" t="s">
        <v>392</v>
      </c>
    </row>
    <row r="235" spans="1:51" s="13" customFormat="1" ht="12">
      <c r="A235" s="13"/>
      <c r="B235" s="226"/>
      <c r="C235" s="227"/>
      <c r="D235" s="228" t="s">
        <v>142</v>
      </c>
      <c r="E235" s="229" t="s">
        <v>1</v>
      </c>
      <c r="F235" s="230" t="s">
        <v>393</v>
      </c>
      <c r="G235" s="227"/>
      <c r="H235" s="231">
        <v>5.6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142</v>
      </c>
      <c r="AU235" s="237" t="s">
        <v>136</v>
      </c>
      <c r="AV235" s="13" t="s">
        <v>136</v>
      </c>
      <c r="AW235" s="13" t="s">
        <v>32</v>
      </c>
      <c r="AX235" s="13" t="s">
        <v>81</v>
      </c>
      <c r="AY235" s="237" t="s">
        <v>128</v>
      </c>
    </row>
    <row r="236" spans="1:65" s="2" customFormat="1" ht="16.5" customHeight="1">
      <c r="A236" s="38"/>
      <c r="B236" s="39"/>
      <c r="C236" s="212" t="s">
        <v>394</v>
      </c>
      <c r="D236" s="212" t="s">
        <v>131</v>
      </c>
      <c r="E236" s="213" t="s">
        <v>395</v>
      </c>
      <c r="F236" s="214" t="s">
        <v>396</v>
      </c>
      <c r="G236" s="215" t="s">
        <v>309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210</v>
      </c>
      <c r="BM236" s="224" t="s">
        <v>397</v>
      </c>
    </row>
    <row r="237" spans="1:65" s="2" customFormat="1" ht="16.5" customHeight="1">
      <c r="A237" s="38"/>
      <c r="B237" s="39"/>
      <c r="C237" s="212" t="s">
        <v>398</v>
      </c>
      <c r="D237" s="212" t="s">
        <v>131</v>
      </c>
      <c r="E237" s="213" t="s">
        <v>399</v>
      </c>
      <c r="F237" s="214" t="s">
        <v>400</v>
      </c>
      <c r="G237" s="215" t="s">
        <v>309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210</v>
      </c>
      <c r="BM237" s="224" t="s">
        <v>401</v>
      </c>
    </row>
    <row r="238" spans="1:65" s="2" customFormat="1" ht="24.15" customHeight="1">
      <c r="A238" s="38"/>
      <c r="B238" s="39"/>
      <c r="C238" s="212" t="s">
        <v>402</v>
      </c>
      <c r="D238" s="212" t="s">
        <v>131</v>
      </c>
      <c r="E238" s="213" t="s">
        <v>403</v>
      </c>
      <c r="F238" s="214" t="s">
        <v>404</v>
      </c>
      <c r="G238" s="215" t="s">
        <v>326</v>
      </c>
      <c r="H238" s="216">
        <v>0.002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210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210</v>
      </c>
      <c r="BM238" s="224" t="s">
        <v>405</v>
      </c>
    </row>
    <row r="239" spans="1:63" s="12" customFormat="1" ht="22.8" customHeight="1">
      <c r="A239" s="12"/>
      <c r="B239" s="196"/>
      <c r="C239" s="197"/>
      <c r="D239" s="198" t="s">
        <v>75</v>
      </c>
      <c r="E239" s="210" t="s">
        <v>406</v>
      </c>
      <c r="F239" s="210" t="s">
        <v>407</v>
      </c>
      <c r="G239" s="197"/>
      <c r="H239" s="197"/>
      <c r="I239" s="200"/>
      <c r="J239" s="211">
        <f>BK239</f>
        <v>0</v>
      </c>
      <c r="K239" s="197"/>
      <c r="L239" s="202"/>
      <c r="M239" s="203"/>
      <c r="N239" s="204"/>
      <c r="O239" s="204"/>
      <c r="P239" s="205">
        <f>SUM(P240:P248)</f>
        <v>0</v>
      </c>
      <c r="Q239" s="204"/>
      <c r="R239" s="205">
        <f>SUM(R240:R248)</f>
        <v>0.00966</v>
      </c>
      <c r="S239" s="204"/>
      <c r="T239" s="206">
        <f>SUM(T240:T248)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7" t="s">
        <v>136</v>
      </c>
      <c r="AT239" s="208" t="s">
        <v>75</v>
      </c>
      <c r="AU239" s="208" t="s">
        <v>81</v>
      </c>
      <c r="AY239" s="207" t="s">
        <v>128</v>
      </c>
      <c r="BK239" s="209">
        <f>SUM(BK240:BK248)</f>
        <v>0</v>
      </c>
    </row>
    <row r="240" spans="1:65" s="2" customFormat="1" ht="24.15" customHeight="1">
      <c r="A240" s="38"/>
      <c r="B240" s="39"/>
      <c r="C240" s="212" t="s">
        <v>408</v>
      </c>
      <c r="D240" s="212" t="s">
        <v>131</v>
      </c>
      <c r="E240" s="213" t="s">
        <v>409</v>
      </c>
      <c r="F240" s="214" t="s">
        <v>410</v>
      </c>
      <c r="G240" s="215" t="s">
        <v>146</v>
      </c>
      <c r="H240" s="216">
        <v>9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0.0004</v>
      </c>
      <c r="R240" s="222">
        <f>Q240*H240</f>
        <v>0.0036000000000000003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210</v>
      </c>
      <c r="BM240" s="224" t="s">
        <v>411</v>
      </c>
    </row>
    <row r="241" spans="1:65" s="2" customFormat="1" ht="33" customHeight="1">
      <c r="A241" s="38"/>
      <c r="B241" s="39"/>
      <c r="C241" s="212" t="s">
        <v>412</v>
      </c>
      <c r="D241" s="212" t="s">
        <v>131</v>
      </c>
      <c r="E241" s="213" t="s">
        <v>413</v>
      </c>
      <c r="F241" s="214" t="s">
        <v>414</v>
      </c>
      <c r="G241" s="215" t="s">
        <v>146</v>
      </c>
      <c r="H241" s="216">
        <v>4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5E-05</v>
      </c>
      <c r="R241" s="222">
        <f>Q241*H241</f>
        <v>0.0002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210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210</v>
      </c>
      <c r="BM241" s="224" t="s">
        <v>415</v>
      </c>
    </row>
    <row r="242" spans="1:65" s="2" customFormat="1" ht="33" customHeight="1">
      <c r="A242" s="38"/>
      <c r="B242" s="39"/>
      <c r="C242" s="212" t="s">
        <v>416</v>
      </c>
      <c r="D242" s="212" t="s">
        <v>131</v>
      </c>
      <c r="E242" s="213" t="s">
        <v>417</v>
      </c>
      <c r="F242" s="214" t="s">
        <v>418</v>
      </c>
      <c r="G242" s="215" t="s">
        <v>146</v>
      </c>
      <c r="H242" s="216">
        <v>5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7E-05</v>
      </c>
      <c r="R242" s="222">
        <f>Q242*H242</f>
        <v>0.00034999999999999994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210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210</v>
      </c>
      <c r="BM242" s="224" t="s">
        <v>419</v>
      </c>
    </row>
    <row r="243" spans="1:65" s="2" customFormat="1" ht="16.5" customHeight="1">
      <c r="A243" s="38"/>
      <c r="B243" s="39"/>
      <c r="C243" s="212" t="s">
        <v>420</v>
      </c>
      <c r="D243" s="212" t="s">
        <v>131</v>
      </c>
      <c r="E243" s="213" t="s">
        <v>421</v>
      </c>
      <c r="F243" s="214" t="s">
        <v>422</v>
      </c>
      <c r="G243" s="215" t="s">
        <v>134</v>
      </c>
      <c r="H243" s="216">
        <v>3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0.0006</v>
      </c>
      <c r="R243" s="222">
        <f>Q243*H243</f>
        <v>0.0018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210</v>
      </c>
      <c r="BM243" s="224" t="s">
        <v>423</v>
      </c>
    </row>
    <row r="244" spans="1:65" s="2" customFormat="1" ht="24.15" customHeight="1">
      <c r="A244" s="38"/>
      <c r="B244" s="39"/>
      <c r="C244" s="212" t="s">
        <v>424</v>
      </c>
      <c r="D244" s="212" t="s">
        <v>131</v>
      </c>
      <c r="E244" s="213" t="s">
        <v>425</v>
      </c>
      <c r="F244" s="214" t="s">
        <v>426</v>
      </c>
      <c r="G244" s="215" t="s">
        <v>146</v>
      </c>
      <c r="H244" s="216">
        <v>9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0.0004</v>
      </c>
      <c r="R244" s="222">
        <f>Q244*H244</f>
        <v>0.0036000000000000003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210</v>
      </c>
      <c r="BM244" s="224" t="s">
        <v>427</v>
      </c>
    </row>
    <row r="245" spans="1:65" s="2" customFormat="1" ht="21.75" customHeight="1">
      <c r="A245" s="38"/>
      <c r="B245" s="39"/>
      <c r="C245" s="212" t="s">
        <v>428</v>
      </c>
      <c r="D245" s="212" t="s">
        <v>131</v>
      </c>
      <c r="E245" s="213" t="s">
        <v>429</v>
      </c>
      <c r="F245" s="214" t="s">
        <v>430</v>
      </c>
      <c r="G245" s="215" t="s">
        <v>146</v>
      </c>
      <c r="H245" s="216">
        <v>9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1E-05</v>
      </c>
      <c r="R245" s="222">
        <f>Q245*H245</f>
        <v>9E-05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210</v>
      </c>
      <c r="BM245" s="224" t="s">
        <v>431</v>
      </c>
    </row>
    <row r="246" spans="1:65" s="2" customFormat="1" ht="16.5" customHeight="1">
      <c r="A246" s="38"/>
      <c r="B246" s="39"/>
      <c r="C246" s="212" t="s">
        <v>432</v>
      </c>
      <c r="D246" s="212" t="s">
        <v>131</v>
      </c>
      <c r="E246" s="213" t="s">
        <v>433</v>
      </c>
      <c r="F246" s="214" t="s">
        <v>400</v>
      </c>
      <c r="G246" s="215" t="s">
        <v>309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1E-05</v>
      </c>
      <c r="R246" s="222">
        <f>Q246*H246</f>
        <v>1E-05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210</v>
      </c>
      <c r="BM246" s="224" t="s">
        <v>434</v>
      </c>
    </row>
    <row r="247" spans="1:65" s="2" customFormat="1" ht="16.5" customHeight="1">
      <c r="A247" s="38"/>
      <c r="B247" s="39"/>
      <c r="C247" s="212" t="s">
        <v>435</v>
      </c>
      <c r="D247" s="212" t="s">
        <v>131</v>
      </c>
      <c r="E247" s="213" t="s">
        <v>436</v>
      </c>
      <c r="F247" s="214" t="s">
        <v>437</v>
      </c>
      <c r="G247" s="215" t="s">
        <v>309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1E-05</v>
      </c>
      <c r="R247" s="222">
        <f>Q247*H247</f>
        <v>1E-05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210</v>
      </c>
      <c r="BM247" s="224" t="s">
        <v>438</v>
      </c>
    </row>
    <row r="248" spans="1:65" s="2" customFormat="1" ht="24.15" customHeight="1">
      <c r="A248" s="38"/>
      <c r="B248" s="39"/>
      <c r="C248" s="212" t="s">
        <v>439</v>
      </c>
      <c r="D248" s="212" t="s">
        <v>131</v>
      </c>
      <c r="E248" s="213" t="s">
        <v>440</v>
      </c>
      <c r="F248" s="214" t="s">
        <v>441</v>
      </c>
      <c r="G248" s="215" t="s">
        <v>326</v>
      </c>
      <c r="H248" s="216">
        <v>0.01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210</v>
      </c>
      <c r="BM248" s="224" t="s">
        <v>442</v>
      </c>
    </row>
    <row r="249" spans="1:63" s="12" customFormat="1" ht="22.8" customHeight="1">
      <c r="A249" s="12"/>
      <c r="B249" s="196"/>
      <c r="C249" s="197"/>
      <c r="D249" s="198" t="s">
        <v>75</v>
      </c>
      <c r="E249" s="210" t="s">
        <v>443</v>
      </c>
      <c r="F249" s="210" t="s">
        <v>444</v>
      </c>
      <c r="G249" s="197"/>
      <c r="H249" s="197"/>
      <c r="I249" s="200"/>
      <c r="J249" s="211">
        <f>BK249</f>
        <v>0</v>
      </c>
      <c r="K249" s="197"/>
      <c r="L249" s="202"/>
      <c r="M249" s="203"/>
      <c r="N249" s="204"/>
      <c r="O249" s="204"/>
      <c r="P249" s="205">
        <f>SUM(P250:P266)</f>
        <v>0</v>
      </c>
      <c r="Q249" s="204"/>
      <c r="R249" s="205">
        <f>SUM(R250:R266)</f>
        <v>0.02407</v>
      </c>
      <c r="S249" s="204"/>
      <c r="T249" s="206">
        <f>SUM(T250:T266)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7" t="s">
        <v>136</v>
      </c>
      <c r="AT249" s="208" t="s">
        <v>75</v>
      </c>
      <c r="AU249" s="208" t="s">
        <v>81</v>
      </c>
      <c r="AY249" s="207" t="s">
        <v>128</v>
      </c>
      <c r="BK249" s="209">
        <f>SUM(BK250:BK266)</f>
        <v>0</v>
      </c>
    </row>
    <row r="250" spans="1:65" s="2" customFormat="1" ht="16.5" customHeight="1">
      <c r="A250" s="38"/>
      <c r="B250" s="39"/>
      <c r="C250" s="212" t="s">
        <v>445</v>
      </c>
      <c r="D250" s="212" t="s">
        <v>131</v>
      </c>
      <c r="E250" s="213" t="s">
        <v>446</v>
      </c>
      <c r="F250" s="214" t="s">
        <v>447</v>
      </c>
      <c r="G250" s="215" t="s">
        <v>222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0.02407</v>
      </c>
      <c r="R250" s="222">
        <f>Q250*H250</f>
        <v>0.02407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210</v>
      </c>
      <c r="BM250" s="224" t="s">
        <v>448</v>
      </c>
    </row>
    <row r="251" spans="1:65" s="2" customFormat="1" ht="16.5" customHeight="1">
      <c r="A251" s="38"/>
      <c r="B251" s="39"/>
      <c r="C251" s="212" t="s">
        <v>449</v>
      </c>
      <c r="D251" s="212" t="s">
        <v>131</v>
      </c>
      <c r="E251" s="213" t="s">
        <v>450</v>
      </c>
      <c r="F251" s="214" t="s">
        <v>451</v>
      </c>
      <c r="G251" s="215" t="s">
        <v>222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210</v>
      </c>
      <c r="BM251" s="224" t="s">
        <v>452</v>
      </c>
    </row>
    <row r="252" spans="1:65" s="2" customFormat="1" ht="16.5" customHeight="1">
      <c r="A252" s="38"/>
      <c r="B252" s="39"/>
      <c r="C252" s="212" t="s">
        <v>453</v>
      </c>
      <c r="D252" s="212" t="s">
        <v>131</v>
      </c>
      <c r="E252" s="213" t="s">
        <v>454</v>
      </c>
      <c r="F252" s="214" t="s">
        <v>455</v>
      </c>
      <c r="G252" s="215" t="s">
        <v>222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210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210</v>
      </c>
      <c r="BM252" s="224" t="s">
        <v>456</v>
      </c>
    </row>
    <row r="253" spans="1:65" s="2" customFormat="1" ht="16.5" customHeight="1">
      <c r="A253" s="38"/>
      <c r="B253" s="39"/>
      <c r="C253" s="212" t="s">
        <v>457</v>
      </c>
      <c r="D253" s="212" t="s">
        <v>131</v>
      </c>
      <c r="E253" s="213" t="s">
        <v>458</v>
      </c>
      <c r="F253" s="214" t="s">
        <v>459</v>
      </c>
      <c r="G253" s="215" t="s">
        <v>134</v>
      </c>
      <c r="H253" s="216">
        <v>4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210</v>
      </c>
      <c r="BM253" s="224" t="s">
        <v>460</v>
      </c>
    </row>
    <row r="254" spans="1:65" s="2" customFormat="1" ht="16.5" customHeight="1">
      <c r="A254" s="38"/>
      <c r="B254" s="39"/>
      <c r="C254" s="212" t="s">
        <v>461</v>
      </c>
      <c r="D254" s="212" t="s">
        <v>131</v>
      </c>
      <c r="E254" s="213" t="s">
        <v>462</v>
      </c>
      <c r="F254" s="214" t="s">
        <v>463</v>
      </c>
      <c r="G254" s="215" t="s">
        <v>134</v>
      </c>
      <c r="H254" s="216">
        <v>2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210</v>
      </c>
      <c r="BM254" s="224" t="s">
        <v>464</v>
      </c>
    </row>
    <row r="255" spans="1:65" s="2" customFormat="1" ht="16.5" customHeight="1">
      <c r="A255" s="38"/>
      <c r="B255" s="39"/>
      <c r="C255" s="212" t="s">
        <v>465</v>
      </c>
      <c r="D255" s="212" t="s">
        <v>131</v>
      </c>
      <c r="E255" s="213" t="s">
        <v>466</v>
      </c>
      <c r="F255" s="214" t="s">
        <v>467</v>
      </c>
      <c r="G255" s="215" t="s">
        <v>222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210</v>
      </c>
      <c r="BM255" s="224" t="s">
        <v>468</v>
      </c>
    </row>
    <row r="256" spans="1:65" s="2" customFormat="1" ht="16.5" customHeight="1">
      <c r="A256" s="38"/>
      <c r="B256" s="39"/>
      <c r="C256" s="212" t="s">
        <v>469</v>
      </c>
      <c r="D256" s="212" t="s">
        <v>131</v>
      </c>
      <c r="E256" s="213" t="s">
        <v>470</v>
      </c>
      <c r="F256" s="214" t="s">
        <v>471</v>
      </c>
      <c r="G256" s="215" t="s">
        <v>222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210</v>
      </c>
      <c r="BM256" s="224" t="s">
        <v>472</v>
      </c>
    </row>
    <row r="257" spans="1:65" s="2" customFormat="1" ht="16.5" customHeight="1">
      <c r="A257" s="38"/>
      <c r="B257" s="39"/>
      <c r="C257" s="212" t="s">
        <v>473</v>
      </c>
      <c r="D257" s="212" t="s">
        <v>131</v>
      </c>
      <c r="E257" s="213" t="s">
        <v>474</v>
      </c>
      <c r="F257" s="214" t="s">
        <v>475</v>
      </c>
      <c r="G257" s="215" t="s">
        <v>222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210</v>
      </c>
      <c r="BM257" s="224" t="s">
        <v>476</v>
      </c>
    </row>
    <row r="258" spans="1:65" s="2" customFormat="1" ht="16.5" customHeight="1">
      <c r="A258" s="38"/>
      <c r="B258" s="39"/>
      <c r="C258" s="212" t="s">
        <v>477</v>
      </c>
      <c r="D258" s="212" t="s">
        <v>131</v>
      </c>
      <c r="E258" s="213" t="s">
        <v>478</v>
      </c>
      <c r="F258" s="214" t="s">
        <v>479</v>
      </c>
      <c r="G258" s="215" t="s">
        <v>134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210</v>
      </c>
      <c r="BM258" s="224" t="s">
        <v>480</v>
      </c>
    </row>
    <row r="259" spans="1:65" s="2" customFormat="1" ht="16.5" customHeight="1">
      <c r="A259" s="38"/>
      <c r="B259" s="39"/>
      <c r="C259" s="212" t="s">
        <v>481</v>
      </c>
      <c r="D259" s="212" t="s">
        <v>131</v>
      </c>
      <c r="E259" s="213" t="s">
        <v>482</v>
      </c>
      <c r="F259" s="214" t="s">
        <v>483</v>
      </c>
      <c r="G259" s="215" t="s">
        <v>134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210</v>
      </c>
      <c r="BM259" s="224" t="s">
        <v>484</v>
      </c>
    </row>
    <row r="260" spans="1:65" s="2" customFormat="1" ht="16.5" customHeight="1">
      <c r="A260" s="38"/>
      <c r="B260" s="39"/>
      <c r="C260" s="212" t="s">
        <v>485</v>
      </c>
      <c r="D260" s="212" t="s">
        <v>131</v>
      </c>
      <c r="E260" s="213" t="s">
        <v>486</v>
      </c>
      <c r="F260" s="214" t="s">
        <v>487</v>
      </c>
      <c r="G260" s="215" t="s">
        <v>134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210</v>
      </c>
      <c r="BM260" s="224" t="s">
        <v>488</v>
      </c>
    </row>
    <row r="261" spans="1:65" s="2" customFormat="1" ht="24.15" customHeight="1">
      <c r="A261" s="38"/>
      <c r="B261" s="39"/>
      <c r="C261" s="212" t="s">
        <v>489</v>
      </c>
      <c r="D261" s="212" t="s">
        <v>131</v>
      </c>
      <c r="E261" s="213" t="s">
        <v>490</v>
      </c>
      <c r="F261" s="214" t="s">
        <v>491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210</v>
      </c>
      <c r="BM261" s="224" t="s">
        <v>492</v>
      </c>
    </row>
    <row r="262" spans="1:65" s="2" customFormat="1" ht="24.15" customHeight="1">
      <c r="A262" s="38"/>
      <c r="B262" s="39"/>
      <c r="C262" s="212" t="s">
        <v>493</v>
      </c>
      <c r="D262" s="212" t="s">
        <v>131</v>
      </c>
      <c r="E262" s="213" t="s">
        <v>494</v>
      </c>
      <c r="F262" s="214" t="s">
        <v>495</v>
      </c>
      <c r="G262" s="215" t="s">
        <v>222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210</v>
      </c>
      <c r="BM262" s="224" t="s">
        <v>496</v>
      </c>
    </row>
    <row r="263" spans="1:65" s="2" customFormat="1" ht="24.15" customHeight="1">
      <c r="A263" s="38"/>
      <c r="B263" s="39"/>
      <c r="C263" s="212" t="s">
        <v>497</v>
      </c>
      <c r="D263" s="212" t="s">
        <v>131</v>
      </c>
      <c r="E263" s="213" t="s">
        <v>498</v>
      </c>
      <c r="F263" s="214" t="s">
        <v>499</v>
      </c>
      <c r="G263" s="215" t="s">
        <v>326</v>
      </c>
      <c r="H263" s="216">
        <v>0.065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210</v>
      </c>
      <c r="BM263" s="224" t="s">
        <v>500</v>
      </c>
    </row>
    <row r="264" spans="1:65" s="2" customFormat="1" ht="16.5" customHeight="1">
      <c r="A264" s="38"/>
      <c r="B264" s="39"/>
      <c r="C264" s="212" t="s">
        <v>501</v>
      </c>
      <c r="D264" s="212" t="s">
        <v>131</v>
      </c>
      <c r="E264" s="213" t="s">
        <v>502</v>
      </c>
      <c r="F264" s="214" t="s">
        <v>503</v>
      </c>
      <c r="G264" s="215" t="s">
        <v>134</v>
      </c>
      <c r="H264" s="216">
        <v>2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210</v>
      </c>
      <c r="BM264" s="224" t="s">
        <v>504</v>
      </c>
    </row>
    <row r="265" spans="1:65" s="2" customFormat="1" ht="24.15" customHeight="1">
      <c r="A265" s="38"/>
      <c r="B265" s="39"/>
      <c r="C265" s="212" t="s">
        <v>505</v>
      </c>
      <c r="D265" s="212" t="s">
        <v>131</v>
      </c>
      <c r="E265" s="213" t="s">
        <v>506</v>
      </c>
      <c r="F265" s="214" t="s">
        <v>507</v>
      </c>
      <c r="G265" s="215" t="s">
        <v>134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210</v>
      </c>
      <c r="BM265" s="224" t="s">
        <v>508</v>
      </c>
    </row>
    <row r="266" spans="1:65" s="2" customFormat="1" ht="16.5" customHeight="1">
      <c r="A266" s="38"/>
      <c r="B266" s="39"/>
      <c r="C266" s="212" t="s">
        <v>509</v>
      </c>
      <c r="D266" s="212" t="s">
        <v>131</v>
      </c>
      <c r="E266" s="213" t="s">
        <v>510</v>
      </c>
      <c r="F266" s="214" t="s">
        <v>511</v>
      </c>
      <c r="G266" s="215" t="s">
        <v>134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210</v>
      </c>
      <c r="BM266" s="224" t="s">
        <v>512</v>
      </c>
    </row>
    <row r="267" spans="1:63" s="12" customFormat="1" ht="22.8" customHeight="1">
      <c r="A267" s="12"/>
      <c r="B267" s="196"/>
      <c r="C267" s="197"/>
      <c r="D267" s="198" t="s">
        <v>75</v>
      </c>
      <c r="E267" s="210" t="s">
        <v>513</v>
      </c>
      <c r="F267" s="210" t="s">
        <v>514</v>
      </c>
      <c r="G267" s="197"/>
      <c r="H267" s="197"/>
      <c r="I267" s="200"/>
      <c r="J267" s="211">
        <f>BK267</f>
        <v>0</v>
      </c>
      <c r="K267" s="197"/>
      <c r="L267" s="202"/>
      <c r="M267" s="203"/>
      <c r="N267" s="204"/>
      <c r="O267" s="204"/>
      <c r="P267" s="205">
        <f>SUM(P268:P273)</f>
        <v>0</v>
      </c>
      <c r="Q267" s="204"/>
      <c r="R267" s="205">
        <f>SUM(R268:R273)</f>
        <v>0.0479641</v>
      </c>
      <c r="S267" s="204"/>
      <c r="T267" s="206">
        <f>SUM(T268:T273)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7" t="s">
        <v>136</v>
      </c>
      <c r="AT267" s="208" t="s">
        <v>75</v>
      </c>
      <c r="AU267" s="208" t="s">
        <v>81</v>
      </c>
      <c r="AY267" s="207" t="s">
        <v>128</v>
      </c>
      <c r="BK267" s="209">
        <f>SUM(BK268:BK273)</f>
        <v>0</v>
      </c>
    </row>
    <row r="268" spans="1:65" s="2" customFormat="1" ht="24.15" customHeight="1">
      <c r="A268" s="38"/>
      <c r="B268" s="39"/>
      <c r="C268" s="212" t="s">
        <v>515</v>
      </c>
      <c r="D268" s="212" t="s">
        <v>131</v>
      </c>
      <c r="E268" s="213" t="s">
        <v>516</v>
      </c>
      <c r="F268" s="214" t="s">
        <v>517</v>
      </c>
      <c r="G268" s="215" t="s">
        <v>140</v>
      </c>
      <c r="H268" s="216">
        <v>1.83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0.02567</v>
      </c>
      <c r="R268" s="222">
        <f>Q268*H268</f>
        <v>0.0469761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210</v>
      </c>
      <c r="BM268" s="224" t="s">
        <v>518</v>
      </c>
    </row>
    <row r="269" spans="1:51" s="13" customFormat="1" ht="12">
      <c r="A269" s="13"/>
      <c r="B269" s="226"/>
      <c r="C269" s="227"/>
      <c r="D269" s="228" t="s">
        <v>142</v>
      </c>
      <c r="E269" s="229" t="s">
        <v>1</v>
      </c>
      <c r="F269" s="230" t="s">
        <v>519</v>
      </c>
      <c r="G269" s="227"/>
      <c r="H269" s="231">
        <v>1.83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142</v>
      </c>
      <c r="AU269" s="237" t="s">
        <v>136</v>
      </c>
      <c r="AV269" s="13" t="s">
        <v>136</v>
      </c>
      <c r="AW269" s="13" t="s">
        <v>32</v>
      </c>
      <c r="AX269" s="13" t="s">
        <v>81</v>
      </c>
      <c r="AY269" s="237" t="s">
        <v>128</v>
      </c>
    </row>
    <row r="270" spans="1:65" s="2" customFormat="1" ht="16.5" customHeight="1">
      <c r="A270" s="38"/>
      <c r="B270" s="39"/>
      <c r="C270" s="212" t="s">
        <v>520</v>
      </c>
      <c r="D270" s="212" t="s">
        <v>131</v>
      </c>
      <c r="E270" s="213" t="s">
        <v>521</v>
      </c>
      <c r="F270" s="214" t="s">
        <v>522</v>
      </c>
      <c r="G270" s="215" t="s">
        <v>140</v>
      </c>
      <c r="H270" s="216">
        <v>2.47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0.0002</v>
      </c>
      <c r="R270" s="222">
        <f>Q270*H270</f>
        <v>0.0004940000000000001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210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210</v>
      </c>
      <c r="BM270" s="224" t="s">
        <v>523</v>
      </c>
    </row>
    <row r="271" spans="1:51" s="13" customFormat="1" ht="12">
      <c r="A271" s="13"/>
      <c r="B271" s="226"/>
      <c r="C271" s="227"/>
      <c r="D271" s="228" t="s">
        <v>142</v>
      </c>
      <c r="E271" s="229" t="s">
        <v>1</v>
      </c>
      <c r="F271" s="230" t="s">
        <v>524</v>
      </c>
      <c r="G271" s="227"/>
      <c r="H271" s="231">
        <v>2.47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142</v>
      </c>
      <c r="AU271" s="237" t="s">
        <v>136</v>
      </c>
      <c r="AV271" s="13" t="s">
        <v>136</v>
      </c>
      <c r="AW271" s="13" t="s">
        <v>32</v>
      </c>
      <c r="AX271" s="13" t="s">
        <v>81</v>
      </c>
      <c r="AY271" s="237" t="s">
        <v>128</v>
      </c>
    </row>
    <row r="272" spans="1:65" s="2" customFormat="1" ht="16.5" customHeight="1">
      <c r="A272" s="38"/>
      <c r="B272" s="39"/>
      <c r="C272" s="212" t="s">
        <v>525</v>
      </c>
      <c r="D272" s="212" t="s">
        <v>131</v>
      </c>
      <c r="E272" s="213" t="s">
        <v>526</v>
      </c>
      <c r="F272" s="214" t="s">
        <v>527</v>
      </c>
      <c r="G272" s="215" t="s">
        <v>140</v>
      </c>
      <c r="H272" s="216">
        <v>2.47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0.0002</v>
      </c>
      <c r="R272" s="222">
        <f>Q272*H272</f>
        <v>0.0004940000000000001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210</v>
      </c>
      <c r="AT272" s="224" t="s">
        <v>131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210</v>
      </c>
      <c r="BM272" s="224" t="s">
        <v>528</v>
      </c>
    </row>
    <row r="273" spans="1:65" s="2" customFormat="1" ht="24.15" customHeight="1">
      <c r="A273" s="38"/>
      <c r="B273" s="39"/>
      <c r="C273" s="212" t="s">
        <v>529</v>
      </c>
      <c r="D273" s="212" t="s">
        <v>131</v>
      </c>
      <c r="E273" s="213" t="s">
        <v>530</v>
      </c>
      <c r="F273" s="214" t="s">
        <v>531</v>
      </c>
      <c r="G273" s="215" t="s">
        <v>326</v>
      </c>
      <c r="H273" s="216">
        <v>0.048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210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210</v>
      </c>
      <c r="BM273" s="224" t="s">
        <v>532</v>
      </c>
    </row>
    <row r="274" spans="1:63" s="12" customFormat="1" ht="22.8" customHeight="1">
      <c r="A274" s="12"/>
      <c r="B274" s="196"/>
      <c r="C274" s="197"/>
      <c r="D274" s="198" t="s">
        <v>75</v>
      </c>
      <c r="E274" s="210" t="s">
        <v>533</v>
      </c>
      <c r="F274" s="210" t="s">
        <v>534</v>
      </c>
      <c r="G274" s="197"/>
      <c r="H274" s="197"/>
      <c r="I274" s="200"/>
      <c r="J274" s="211">
        <f>BK274</f>
        <v>0</v>
      </c>
      <c r="K274" s="197"/>
      <c r="L274" s="202"/>
      <c r="M274" s="203"/>
      <c r="N274" s="204"/>
      <c r="O274" s="204"/>
      <c r="P274" s="205">
        <f>SUM(P275:P284)</f>
        <v>0</v>
      </c>
      <c r="Q274" s="204"/>
      <c r="R274" s="205">
        <f>SUM(R275:R284)</f>
        <v>0.07740000000000001</v>
      </c>
      <c r="S274" s="204"/>
      <c r="T274" s="206">
        <f>SUM(T275:T284)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7" t="s">
        <v>136</v>
      </c>
      <c r="AT274" s="208" t="s">
        <v>75</v>
      </c>
      <c r="AU274" s="208" t="s">
        <v>81</v>
      </c>
      <c r="AY274" s="207" t="s">
        <v>128</v>
      </c>
      <c r="BK274" s="209">
        <f>SUM(BK275:BK284)</f>
        <v>0</v>
      </c>
    </row>
    <row r="275" spans="1:65" s="2" customFormat="1" ht="24.15" customHeight="1">
      <c r="A275" s="38"/>
      <c r="B275" s="39"/>
      <c r="C275" s="212" t="s">
        <v>535</v>
      </c>
      <c r="D275" s="212" t="s">
        <v>131</v>
      </c>
      <c r="E275" s="213" t="s">
        <v>536</v>
      </c>
      <c r="F275" s="214" t="s">
        <v>537</v>
      </c>
      <c r="G275" s="215" t="s">
        <v>134</v>
      </c>
      <c r="H275" s="216">
        <v>4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210</v>
      </c>
      <c r="BM275" s="224" t="s">
        <v>538</v>
      </c>
    </row>
    <row r="276" spans="1:65" s="2" customFormat="1" ht="24.15" customHeight="1">
      <c r="A276" s="38"/>
      <c r="B276" s="39"/>
      <c r="C276" s="259" t="s">
        <v>539</v>
      </c>
      <c r="D276" s="259" t="s">
        <v>202</v>
      </c>
      <c r="E276" s="260" t="s">
        <v>540</v>
      </c>
      <c r="F276" s="261" t="s">
        <v>541</v>
      </c>
      <c r="G276" s="262" t="s">
        <v>134</v>
      </c>
      <c r="H276" s="263">
        <v>2</v>
      </c>
      <c r="I276" s="264"/>
      <c r="J276" s="265">
        <f>ROUND(I276*H276,2)</f>
        <v>0</v>
      </c>
      <c r="K276" s="266"/>
      <c r="L276" s="267"/>
      <c r="M276" s="268" t="s">
        <v>1</v>
      </c>
      <c r="N276" s="269" t="s">
        <v>42</v>
      </c>
      <c r="O276" s="91"/>
      <c r="P276" s="222">
        <f>O276*H276</f>
        <v>0</v>
      </c>
      <c r="Q276" s="222">
        <v>0.0138</v>
      </c>
      <c r="R276" s="222">
        <f>Q276*H276</f>
        <v>0.0276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282</v>
      </c>
      <c r="AT276" s="224" t="s">
        <v>202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210</v>
      </c>
      <c r="BM276" s="224" t="s">
        <v>542</v>
      </c>
    </row>
    <row r="277" spans="1:65" s="2" customFormat="1" ht="24.15" customHeight="1">
      <c r="A277" s="38"/>
      <c r="B277" s="39"/>
      <c r="C277" s="259" t="s">
        <v>543</v>
      </c>
      <c r="D277" s="259" t="s">
        <v>202</v>
      </c>
      <c r="E277" s="260" t="s">
        <v>544</v>
      </c>
      <c r="F277" s="261" t="s">
        <v>545</v>
      </c>
      <c r="G277" s="262" t="s">
        <v>134</v>
      </c>
      <c r="H277" s="263">
        <v>2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0.0138</v>
      </c>
      <c r="R277" s="222">
        <f>Q277*H277</f>
        <v>0.0276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282</v>
      </c>
      <c r="AT277" s="224" t="s">
        <v>202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210</v>
      </c>
      <c r="BM277" s="224" t="s">
        <v>546</v>
      </c>
    </row>
    <row r="278" spans="1:65" s="2" customFormat="1" ht="24.15" customHeight="1">
      <c r="A278" s="38"/>
      <c r="B278" s="39"/>
      <c r="C278" s="212" t="s">
        <v>547</v>
      </c>
      <c r="D278" s="212" t="s">
        <v>131</v>
      </c>
      <c r="E278" s="213" t="s">
        <v>548</v>
      </c>
      <c r="F278" s="214" t="s">
        <v>549</v>
      </c>
      <c r="G278" s="215" t="s">
        <v>134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210</v>
      </c>
      <c r="BM278" s="224" t="s">
        <v>550</v>
      </c>
    </row>
    <row r="279" spans="1:65" s="2" customFormat="1" ht="24.15" customHeight="1">
      <c r="A279" s="38"/>
      <c r="B279" s="39"/>
      <c r="C279" s="259" t="s">
        <v>551</v>
      </c>
      <c r="D279" s="259" t="s">
        <v>202</v>
      </c>
      <c r="E279" s="260" t="s">
        <v>552</v>
      </c>
      <c r="F279" s="261" t="s">
        <v>553</v>
      </c>
      <c r="G279" s="262" t="s">
        <v>134</v>
      </c>
      <c r="H279" s="263">
        <v>1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0.0138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282</v>
      </c>
      <c r="AT279" s="224" t="s">
        <v>202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210</v>
      </c>
      <c r="BM279" s="224" t="s">
        <v>554</v>
      </c>
    </row>
    <row r="280" spans="1:65" s="2" customFormat="1" ht="16.5" customHeight="1">
      <c r="A280" s="38"/>
      <c r="B280" s="39"/>
      <c r="C280" s="212" t="s">
        <v>555</v>
      </c>
      <c r="D280" s="212" t="s">
        <v>131</v>
      </c>
      <c r="E280" s="213" t="s">
        <v>556</v>
      </c>
      <c r="F280" s="214" t="s">
        <v>557</v>
      </c>
      <c r="G280" s="215" t="s">
        <v>134</v>
      </c>
      <c r="H280" s="216">
        <v>4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210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210</v>
      </c>
      <c r="BM280" s="224" t="s">
        <v>558</v>
      </c>
    </row>
    <row r="281" spans="1:65" s="2" customFormat="1" ht="16.5" customHeight="1">
      <c r="A281" s="38"/>
      <c r="B281" s="39"/>
      <c r="C281" s="259" t="s">
        <v>559</v>
      </c>
      <c r="D281" s="259" t="s">
        <v>202</v>
      </c>
      <c r="E281" s="260" t="s">
        <v>560</v>
      </c>
      <c r="F281" s="261" t="s">
        <v>561</v>
      </c>
      <c r="G281" s="262" t="s">
        <v>134</v>
      </c>
      <c r="H281" s="263">
        <v>4</v>
      </c>
      <c r="I281" s="264"/>
      <c r="J281" s="265">
        <f>ROUND(I281*H281,2)</f>
        <v>0</v>
      </c>
      <c r="K281" s="266"/>
      <c r="L281" s="267"/>
      <c r="M281" s="268" t="s">
        <v>1</v>
      </c>
      <c r="N281" s="269" t="s">
        <v>42</v>
      </c>
      <c r="O281" s="91"/>
      <c r="P281" s="222">
        <f>O281*H281</f>
        <v>0</v>
      </c>
      <c r="Q281" s="222">
        <v>0.0021</v>
      </c>
      <c r="R281" s="222">
        <f>Q281*H281</f>
        <v>0.0084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282</v>
      </c>
      <c r="AT281" s="224" t="s">
        <v>202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210</v>
      </c>
      <c r="BM281" s="224" t="s">
        <v>562</v>
      </c>
    </row>
    <row r="282" spans="1:65" s="2" customFormat="1" ht="16.5" customHeight="1">
      <c r="A282" s="38"/>
      <c r="B282" s="39"/>
      <c r="C282" s="212" t="s">
        <v>563</v>
      </c>
      <c r="D282" s="212" t="s">
        <v>131</v>
      </c>
      <c r="E282" s="213" t="s">
        <v>564</v>
      </c>
      <c r="F282" s="214" t="s">
        <v>565</v>
      </c>
      <c r="G282" s="215" t="s">
        <v>309</v>
      </c>
      <c r="H282" s="216">
        <v>1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210</v>
      </c>
      <c r="AT282" s="224" t="s">
        <v>131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210</v>
      </c>
      <c r="BM282" s="224" t="s">
        <v>566</v>
      </c>
    </row>
    <row r="283" spans="1:65" s="2" customFormat="1" ht="16.5" customHeight="1">
      <c r="A283" s="38"/>
      <c r="B283" s="39"/>
      <c r="C283" s="212" t="s">
        <v>567</v>
      </c>
      <c r="D283" s="212" t="s">
        <v>131</v>
      </c>
      <c r="E283" s="213" t="s">
        <v>568</v>
      </c>
      <c r="F283" s="214" t="s">
        <v>569</v>
      </c>
      <c r="G283" s="215" t="s">
        <v>309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210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210</v>
      </c>
      <c r="BM283" s="224" t="s">
        <v>570</v>
      </c>
    </row>
    <row r="284" spans="1:65" s="2" customFormat="1" ht="24.15" customHeight="1">
      <c r="A284" s="38"/>
      <c r="B284" s="39"/>
      <c r="C284" s="212" t="s">
        <v>571</v>
      </c>
      <c r="D284" s="212" t="s">
        <v>131</v>
      </c>
      <c r="E284" s="213" t="s">
        <v>572</v>
      </c>
      <c r="F284" s="214" t="s">
        <v>573</v>
      </c>
      <c r="G284" s="215" t="s">
        <v>326</v>
      </c>
      <c r="H284" s="216">
        <v>0.077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210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210</v>
      </c>
      <c r="BM284" s="224" t="s">
        <v>574</v>
      </c>
    </row>
    <row r="285" spans="1:63" s="12" customFormat="1" ht="22.8" customHeight="1">
      <c r="A285" s="12"/>
      <c r="B285" s="196"/>
      <c r="C285" s="197"/>
      <c r="D285" s="198" t="s">
        <v>75</v>
      </c>
      <c r="E285" s="210" t="s">
        <v>575</v>
      </c>
      <c r="F285" s="210" t="s">
        <v>576</v>
      </c>
      <c r="G285" s="197"/>
      <c r="H285" s="197"/>
      <c r="I285" s="200"/>
      <c r="J285" s="211">
        <f>BK285</f>
        <v>0</v>
      </c>
      <c r="K285" s="197"/>
      <c r="L285" s="202"/>
      <c r="M285" s="203"/>
      <c r="N285" s="204"/>
      <c r="O285" s="204"/>
      <c r="P285" s="205">
        <f>SUM(P286:P299)</f>
        <v>0</v>
      </c>
      <c r="Q285" s="204"/>
      <c r="R285" s="205">
        <f>SUM(R286:R299)</f>
        <v>0.127924</v>
      </c>
      <c r="S285" s="204"/>
      <c r="T285" s="206">
        <f>SUM(T286:T299)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7" t="s">
        <v>136</v>
      </c>
      <c r="AT285" s="208" t="s">
        <v>75</v>
      </c>
      <c r="AU285" s="208" t="s">
        <v>81</v>
      </c>
      <c r="AY285" s="207" t="s">
        <v>128</v>
      </c>
      <c r="BK285" s="209">
        <f>SUM(BK286:BK299)</f>
        <v>0</v>
      </c>
    </row>
    <row r="286" spans="1:65" s="2" customFormat="1" ht="16.5" customHeight="1">
      <c r="A286" s="38"/>
      <c r="B286" s="39"/>
      <c r="C286" s="212" t="s">
        <v>577</v>
      </c>
      <c r="D286" s="212" t="s">
        <v>131</v>
      </c>
      <c r="E286" s="213" t="s">
        <v>578</v>
      </c>
      <c r="F286" s="214" t="s">
        <v>579</v>
      </c>
      <c r="G286" s="215" t="s">
        <v>140</v>
      </c>
      <c r="H286" s="216">
        <v>3.6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210</v>
      </c>
      <c r="BM286" s="224" t="s">
        <v>580</v>
      </c>
    </row>
    <row r="287" spans="1:65" s="2" customFormat="1" ht="16.5" customHeight="1">
      <c r="A287" s="38"/>
      <c r="B287" s="39"/>
      <c r="C287" s="212" t="s">
        <v>321</v>
      </c>
      <c r="D287" s="212" t="s">
        <v>131</v>
      </c>
      <c r="E287" s="213" t="s">
        <v>581</v>
      </c>
      <c r="F287" s="214" t="s">
        <v>582</v>
      </c>
      <c r="G287" s="215" t="s">
        <v>140</v>
      </c>
      <c r="H287" s="216">
        <v>3.6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0.0003</v>
      </c>
      <c r="R287" s="222">
        <f>Q287*H287</f>
        <v>0.00108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210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210</v>
      </c>
      <c r="BM287" s="224" t="s">
        <v>583</v>
      </c>
    </row>
    <row r="288" spans="1:65" s="2" customFormat="1" ht="24.15" customHeight="1">
      <c r="A288" s="38"/>
      <c r="B288" s="39"/>
      <c r="C288" s="212" t="s">
        <v>584</v>
      </c>
      <c r="D288" s="212" t="s">
        <v>131</v>
      </c>
      <c r="E288" s="213" t="s">
        <v>585</v>
      </c>
      <c r="F288" s="214" t="s">
        <v>586</v>
      </c>
      <c r="G288" s="215" t="s">
        <v>140</v>
      </c>
      <c r="H288" s="216">
        <v>3.6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0.00758</v>
      </c>
      <c r="R288" s="222">
        <f>Q288*H288</f>
        <v>0.027288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210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210</v>
      </c>
      <c r="BM288" s="224" t="s">
        <v>587</v>
      </c>
    </row>
    <row r="289" spans="1:65" s="2" customFormat="1" ht="24.15" customHeight="1">
      <c r="A289" s="38"/>
      <c r="B289" s="39"/>
      <c r="C289" s="212" t="s">
        <v>588</v>
      </c>
      <c r="D289" s="212" t="s">
        <v>131</v>
      </c>
      <c r="E289" s="213" t="s">
        <v>589</v>
      </c>
      <c r="F289" s="214" t="s">
        <v>590</v>
      </c>
      <c r="G289" s="215" t="s">
        <v>140</v>
      </c>
      <c r="H289" s="216">
        <v>3.6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0.00362</v>
      </c>
      <c r="R289" s="222">
        <f>Q289*H289</f>
        <v>0.013032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210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210</v>
      </c>
      <c r="BM289" s="224" t="s">
        <v>591</v>
      </c>
    </row>
    <row r="290" spans="1:51" s="13" customFormat="1" ht="12">
      <c r="A290" s="13"/>
      <c r="B290" s="226"/>
      <c r="C290" s="227"/>
      <c r="D290" s="228" t="s">
        <v>142</v>
      </c>
      <c r="E290" s="229" t="s">
        <v>1</v>
      </c>
      <c r="F290" s="230" t="s">
        <v>592</v>
      </c>
      <c r="G290" s="227"/>
      <c r="H290" s="231">
        <v>3.6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142</v>
      </c>
      <c r="AU290" s="237" t="s">
        <v>136</v>
      </c>
      <c r="AV290" s="13" t="s">
        <v>136</v>
      </c>
      <c r="AW290" s="13" t="s">
        <v>32</v>
      </c>
      <c r="AX290" s="13" t="s">
        <v>81</v>
      </c>
      <c r="AY290" s="237" t="s">
        <v>128</v>
      </c>
    </row>
    <row r="291" spans="1:65" s="2" customFormat="1" ht="16.5" customHeight="1">
      <c r="A291" s="38"/>
      <c r="B291" s="39"/>
      <c r="C291" s="259" t="s">
        <v>593</v>
      </c>
      <c r="D291" s="259" t="s">
        <v>202</v>
      </c>
      <c r="E291" s="260" t="s">
        <v>594</v>
      </c>
      <c r="F291" s="261" t="s">
        <v>595</v>
      </c>
      <c r="G291" s="262" t="s">
        <v>140</v>
      </c>
      <c r="H291" s="263">
        <v>3.96</v>
      </c>
      <c r="I291" s="264"/>
      <c r="J291" s="265">
        <f>ROUND(I291*H291,2)</f>
        <v>0</v>
      </c>
      <c r="K291" s="266"/>
      <c r="L291" s="267"/>
      <c r="M291" s="268" t="s">
        <v>1</v>
      </c>
      <c r="N291" s="269" t="s">
        <v>42</v>
      </c>
      <c r="O291" s="91"/>
      <c r="P291" s="222">
        <f>O291*H291</f>
        <v>0</v>
      </c>
      <c r="Q291" s="222">
        <v>0.0192</v>
      </c>
      <c r="R291" s="222">
        <f>Q291*H291</f>
        <v>0.07603199999999999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282</v>
      </c>
      <c r="AT291" s="224" t="s">
        <v>202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210</v>
      </c>
      <c r="BM291" s="224" t="s">
        <v>596</v>
      </c>
    </row>
    <row r="292" spans="1:51" s="13" customFormat="1" ht="12">
      <c r="A292" s="13"/>
      <c r="B292" s="226"/>
      <c r="C292" s="227"/>
      <c r="D292" s="228" t="s">
        <v>142</v>
      </c>
      <c r="E292" s="227"/>
      <c r="F292" s="230" t="s">
        <v>597</v>
      </c>
      <c r="G292" s="227"/>
      <c r="H292" s="231">
        <v>3.96</v>
      </c>
      <c r="I292" s="232"/>
      <c r="J292" s="227"/>
      <c r="K292" s="227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142</v>
      </c>
      <c r="AU292" s="237" t="s">
        <v>136</v>
      </c>
      <c r="AV292" s="13" t="s">
        <v>136</v>
      </c>
      <c r="AW292" s="13" t="s">
        <v>4</v>
      </c>
      <c r="AX292" s="13" t="s">
        <v>81</v>
      </c>
      <c r="AY292" s="237" t="s">
        <v>128</v>
      </c>
    </row>
    <row r="293" spans="1:65" s="2" customFormat="1" ht="24.15" customHeight="1">
      <c r="A293" s="38"/>
      <c r="B293" s="39"/>
      <c r="C293" s="212" t="s">
        <v>598</v>
      </c>
      <c r="D293" s="212" t="s">
        <v>131</v>
      </c>
      <c r="E293" s="213" t="s">
        <v>599</v>
      </c>
      <c r="F293" s="214" t="s">
        <v>600</v>
      </c>
      <c r="G293" s="215" t="s">
        <v>140</v>
      </c>
      <c r="H293" s="216">
        <v>3.6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210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210</v>
      </c>
      <c r="BM293" s="224" t="s">
        <v>601</v>
      </c>
    </row>
    <row r="294" spans="1:65" s="2" customFormat="1" ht="24.15" customHeight="1">
      <c r="A294" s="38"/>
      <c r="B294" s="39"/>
      <c r="C294" s="212" t="s">
        <v>602</v>
      </c>
      <c r="D294" s="212" t="s">
        <v>131</v>
      </c>
      <c r="E294" s="213" t="s">
        <v>603</v>
      </c>
      <c r="F294" s="214" t="s">
        <v>604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0.0015</v>
      </c>
      <c r="R294" s="222">
        <f>Q294*H294</f>
        <v>0.0054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210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210</v>
      </c>
      <c r="BM294" s="224" t="s">
        <v>605</v>
      </c>
    </row>
    <row r="295" spans="1:65" s="2" customFormat="1" ht="16.5" customHeight="1">
      <c r="A295" s="38"/>
      <c r="B295" s="39"/>
      <c r="C295" s="212" t="s">
        <v>606</v>
      </c>
      <c r="D295" s="212" t="s">
        <v>131</v>
      </c>
      <c r="E295" s="213" t="s">
        <v>607</v>
      </c>
      <c r="F295" s="214" t="s">
        <v>608</v>
      </c>
      <c r="G295" s="215" t="s">
        <v>134</v>
      </c>
      <c r="H295" s="216">
        <v>8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0.00021</v>
      </c>
      <c r="R295" s="222">
        <f>Q295*H295</f>
        <v>0.00168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210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210</v>
      </c>
      <c r="BM295" s="224" t="s">
        <v>609</v>
      </c>
    </row>
    <row r="296" spans="1:65" s="2" customFormat="1" ht="16.5" customHeight="1">
      <c r="A296" s="38"/>
      <c r="B296" s="39"/>
      <c r="C296" s="212" t="s">
        <v>610</v>
      </c>
      <c r="D296" s="212" t="s">
        <v>131</v>
      </c>
      <c r="E296" s="213" t="s">
        <v>611</v>
      </c>
      <c r="F296" s="214" t="s">
        <v>612</v>
      </c>
      <c r="G296" s="215" t="s">
        <v>146</v>
      </c>
      <c r="H296" s="216">
        <v>10.1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0.00032</v>
      </c>
      <c r="R296" s="222">
        <f>Q296*H296</f>
        <v>0.003232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210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210</v>
      </c>
      <c r="BM296" s="224" t="s">
        <v>613</v>
      </c>
    </row>
    <row r="297" spans="1:51" s="13" customFormat="1" ht="12">
      <c r="A297" s="13"/>
      <c r="B297" s="226"/>
      <c r="C297" s="227"/>
      <c r="D297" s="228" t="s">
        <v>142</v>
      </c>
      <c r="E297" s="229" t="s">
        <v>1</v>
      </c>
      <c r="F297" s="230" t="s">
        <v>614</v>
      </c>
      <c r="G297" s="227"/>
      <c r="H297" s="231">
        <v>10.1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142</v>
      </c>
      <c r="AU297" s="237" t="s">
        <v>136</v>
      </c>
      <c r="AV297" s="13" t="s">
        <v>136</v>
      </c>
      <c r="AW297" s="13" t="s">
        <v>32</v>
      </c>
      <c r="AX297" s="13" t="s">
        <v>81</v>
      </c>
      <c r="AY297" s="237" t="s">
        <v>128</v>
      </c>
    </row>
    <row r="298" spans="1:65" s="2" customFormat="1" ht="24.15" customHeight="1">
      <c r="A298" s="38"/>
      <c r="B298" s="39"/>
      <c r="C298" s="212" t="s">
        <v>615</v>
      </c>
      <c r="D298" s="212" t="s">
        <v>131</v>
      </c>
      <c r="E298" s="213" t="s">
        <v>616</v>
      </c>
      <c r="F298" s="214" t="s">
        <v>617</v>
      </c>
      <c r="G298" s="215" t="s">
        <v>140</v>
      </c>
      <c r="H298" s="216">
        <v>3.6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5E-05</v>
      </c>
      <c r="R298" s="222">
        <f>Q298*H298</f>
        <v>0.00018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210</v>
      </c>
      <c r="AT298" s="224" t="s">
        <v>131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210</v>
      </c>
      <c r="BM298" s="224" t="s">
        <v>618</v>
      </c>
    </row>
    <row r="299" spans="1:65" s="2" customFormat="1" ht="24.15" customHeight="1">
      <c r="A299" s="38"/>
      <c r="B299" s="39"/>
      <c r="C299" s="212" t="s">
        <v>619</v>
      </c>
      <c r="D299" s="212" t="s">
        <v>131</v>
      </c>
      <c r="E299" s="213" t="s">
        <v>620</v>
      </c>
      <c r="F299" s="214" t="s">
        <v>621</v>
      </c>
      <c r="G299" s="215" t="s">
        <v>326</v>
      </c>
      <c r="H299" s="216">
        <v>0.128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210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210</v>
      </c>
      <c r="BM299" s="224" t="s">
        <v>622</v>
      </c>
    </row>
    <row r="300" spans="1:63" s="12" customFormat="1" ht="22.8" customHeight="1">
      <c r="A300" s="12"/>
      <c r="B300" s="196"/>
      <c r="C300" s="197"/>
      <c r="D300" s="198" t="s">
        <v>75</v>
      </c>
      <c r="E300" s="210" t="s">
        <v>623</v>
      </c>
      <c r="F300" s="210" t="s">
        <v>624</v>
      </c>
      <c r="G300" s="197"/>
      <c r="H300" s="197"/>
      <c r="I300" s="200"/>
      <c r="J300" s="211">
        <f>BK300</f>
        <v>0</v>
      </c>
      <c r="K300" s="197"/>
      <c r="L300" s="202"/>
      <c r="M300" s="203"/>
      <c r="N300" s="204"/>
      <c r="O300" s="204"/>
      <c r="P300" s="205">
        <f>SUM(P301:P304)</f>
        <v>0</v>
      </c>
      <c r="Q300" s="204"/>
      <c r="R300" s="205">
        <f>SUM(R301:R304)</f>
        <v>0.00058</v>
      </c>
      <c r="S300" s="204"/>
      <c r="T300" s="206">
        <f>SUM(T301:T304)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7" t="s">
        <v>136</v>
      </c>
      <c r="AT300" s="208" t="s">
        <v>75</v>
      </c>
      <c r="AU300" s="208" t="s">
        <v>81</v>
      </c>
      <c r="AY300" s="207" t="s">
        <v>128</v>
      </c>
      <c r="BK300" s="209">
        <f>SUM(BK301:BK304)</f>
        <v>0</v>
      </c>
    </row>
    <row r="301" spans="1:65" s="2" customFormat="1" ht="21.75" customHeight="1">
      <c r="A301" s="38"/>
      <c r="B301" s="39"/>
      <c r="C301" s="212" t="s">
        <v>625</v>
      </c>
      <c r="D301" s="212" t="s">
        <v>131</v>
      </c>
      <c r="E301" s="213" t="s">
        <v>626</v>
      </c>
      <c r="F301" s="214" t="s">
        <v>627</v>
      </c>
      <c r="G301" s="215" t="s">
        <v>146</v>
      </c>
      <c r="H301" s="216">
        <v>2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7E-05</v>
      </c>
      <c r="R301" s="222">
        <f>Q301*H301</f>
        <v>0.00014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210</v>
      </c>
      <c r="AT301" s="224" t="s">
        <v>131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210</v>
      </c>
      <c r="BM301" s="224" t="s">
        <v>628</v>
      </c>
    </row>
    <row r="302" spans="1:51" s="13" customFormat="1" ht="12">
      <c r="A302" s="13"/>
      <c r="B302" s="226"/>
      <c r="C302" s="227"/>
      <c r="D302" s="228" t="s">
        <v>142</v>
      </c>
      <c r="E302" s="229" t="s">
        <v>1</v>
      </c>
      <c r="F302" s="230" t="s">
        <v>629</v>
      </c>
      <c r="G302" s="227"/>
      <c r="H302" s="231">
        <v>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142</v>
      </c>
      <c r="AU302" s="237" t="s">
        <v>136</v>
      </c>
      <c r="AV302" s="13" t="s">
        <v>136</v>
      </c>
      <c r="AW302" s="13" t="s">
        <v>32</v>
      </c>
      <c r="AX302" s="13" t="s">
        <v>81</v>
      </c>
      <c r="AY302" s="237" t="s">
        <v>128</v>
      </c>
    </row>
    <row r="303" spans="1:65" s="2" customFormat="1" ht="16.5" customHeight="1">
      <c r="A303" s="38"/>
      <c r="B303" s="39"/>
      <c r="C303" s="259" t="s">
        <v>630</v>
      </c>
      <c r="D303" s="259" t="s">
        <v>202</v>
      </c>
      <c r="E303" s="260" t="s">
        <v>631</v>
      </c>
      <c r="F303" s="261" t="s">
        <v>632</v>
      </c>
      <c r="G303" s="262" t="s">
        <v>146</v>
      </c>
      <c r="H303" s="263">
        <v>2.2</v>
      </c>
      <c r="I303" s="264"/>
      <c r="J303" s="265">
        <f>ROUND(I303*H303,2)</f>
        <v>0</v>
      </c>
      <c r="K303" s="266"/>
      <c r="L303" s="267"/>
      <c r="M303" s="268" t="s">
        <v>1</v>
      </c>
      <c r="N303" s="269" t="s">
        <v>42</v>
      </c>
      <c r="O303" s="91"/>
      <c r="P303" s="222">
        <f>O303*H303</f>
        <v>0</v>
      </c>
      <c r="Q303" s="222">
        <v>0.0002</v>
      </c>
      <c r="R303" s="222">
        <f>Q303*H303</f>
        <v>0.00044000000000000007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282</v>
      </c>
      <c r="AT303" s="224" t="s">
        <v>202</v>
      </c>
      <c r="AU303" s="224" t="s">
        <v>136</v>
      </c>
      <c r="AY303" s="17" t="s">
        <v>128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136</v>
      </c>
      <c r="BK303" s="225">
        <f>ROUND(I303*H303,2)</f>
        <v>0</v>
      </c>
      <c r="BL303" s="17" t="s">
        <v>210</v>
      </c>
      <c r="BM303" s="224" t="s">
        <v>633</v>
      </c>
    </row>
    <row r="304" spans="1:51" s="13" customFormat="1" ht="12">
      <c r="A304" s="13"/>
      <c r="B304" s="226"/>
      <c r="C304" s="227"/>
      <c r="D304" s="228" t="s">
        <v>142</v>
      </c>
      <c r="E304" s="227"/>
      <c r="F304" s="230" t="s">
        <v>634</v>
      </c>
      <c r="G304" s="227"/>
      <c r="H304" s="231">
        <v>2.2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142</v>
      </c>
      <c r="AU304" s="237" t="s">
        <v>136</v>
      </c>
      <c r="AV304" s="13" t="s">
        <v>136</v>
      </c>
      <c r="AW304" s="13" t="s">
        <v>4</v>
      </c>
      <c r="AX304" s="13" t="s">
        <v>81</v>
      </c>
      <c r="AY304" s="237" t="s">
        <v>128</v>
      </c>
    </row>
    <row r="305" spans="1:63" s="12" customFormat="1" ht="22.8" customHeight="1">
      <c r="A305" s="12"/>
      <c r="B305" s="196"/>
      <c r="C305" s="197"/>
      <c r="D305" s="198" t="s">
        <v>75</v>
      </c>
      <c r="E305" s="210" t="s">
        <v>635</v>
      </c>
      <c r="F305" s="210" t="s">
        <v>636</v>
      </c>
      <c r="G305" s="197"/>
      <c r="H305" s="197"/>
      <c r="I305" s="200"/>
      <c r="J305" s="211">
        <f>BK305</f>
        <v>0</v>
      </c>
      <c r="K305" s="197"/>
      <c r="L305" s="202"/>
      <c r="M305" s="203"/>
      <c r="N305" s="204"/>
      <c r="O305" s="204"/>
      <c r="P305" s="205">
        <f>SUM(P306:P322)</f>
        <v>0</v>
      </c>
      <c r="Q305" s="204"/>
      <c r="R305" s="205">
        <f>SUM(R306:R322)</f>
        <v>0.43229508000000005</v>
      </c>
      <c r="S305" s="204"/>
      <c r="T305" s="206">
        <f>SUM(T306:T322)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7" t="s">
        <v>136</v>
      </c>
      <c r="AT305" s="208" t="s">
        <v>75</v>
      </c>
      <c r="AU305" s="208" t="s">
        <v>81</v>
      </c>
      <c r="AY305" s="207" t="s">
        <v>128</v>
      </c>
      <c r="BK305" s="209">
        <f>SUM(BK306:BK322)</f>
        <v>0</v>
      </c>
    </row>
    <row r="306" spans="1:65" s="2" customFormat="1" ht="16.5" customHeight="1">
      <c r="A306" s="38"/>
      <c r="B306" s="39"/>
      <c r="C306" s="212" t="s">
        <v>637</v>
      </c>
      <c r="D306" s="212" t="s">
        <v>131</v>
      </c>
      <c r="E306" s="213" t="s">
        <v>638</v>
      </c>
      <c r="F306" s="214" t="s">
        <v>639</v>
      </c>
      <c r="G306" s="215" t="s">
        <v>140</v>
      </c>
      <c r="H306" s="216">
        <v>39.2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210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210</v>
      </c>
      <c r="BM306" s="224" t="s">
        <v>640</v>
      </c>
    </row>
    <row r="307" spans="1:51" s="13" customFormat="1" ht="12">
      <c r="A307" s="13"/>
      <c r="B307" s="226"/>
      <c r="C307" s="227"/>
      <c r="D307" s="228" t="s">
        <v>142</v>
      </c>
      <c r="E307" s="229" t="s">
        <v>1</v>
      </c>
      <c r="F307" s="230" t="s">
        <v>641</v>
      </c>
      <c r="G307" s="227"/>
      <c r="H307" s="231">
        <v>39.2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142</v>
      </c>
      <c r="AU307" s="237" t="s">
        <v>136</v>
      </c>
      <c r="AV307" s="13" t="s">
        <v>136</v>
      </c>
      <c r="AW307" s="13" t="s">
        <v>32</v>
      </c>
      <c r="AX307" s="13" t="s">
        <v>81</v>
      </c>
      <c r="AY307" s="237" t="s">
        <v>128</v>
      </c>
    </row>
    <row r="308" spans="1:65" s="2" customFormat="1" ht="24.15" customHeight="1">
      <c r="A308" s="38"/>
      <c r="B308" s="39"/>
      <c r="C308" s="212" t="s">
        <v>642</v>
      </c>
      <c r="D308" s="212" t="s">
        <v>131</v>
      </c>
      <c r="E308" s="213" t="s">
        <v>643</v>
      </c>
      <c r="F308" s="214" t="s">
        <v>644</v>
      </c>
      <c r="G308" s="215" t="s">
        <v>140</v>
      </c>
      <c r="H308" s="216">
        <v>39.2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0.0002</v>
      </c>
      <c r="R308" s="222">
        <f>Q308*H308</f>
        <v>0.007840000000000001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210</v>
      </c>
      <c r="AT308" s="224" t="s">
        <v>131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210</v>
      </c>
      <c r="BM308" s="224" t="s">
        <v>645</v>
      </c>
    </row>
    <row r="309" spans="1:65" s="2" customFormat="1" ht="24.15" customHeight="1">
      <c r="A309" s="38"/>
      <c r="B309" s="39"/>
      <c r="C309" s="212" t="s">
        <v>646</v>
      </c>
      <c r="D309" s="212" t="s">
        <v>131</v>
      </c>
      <c r="E309" s="213" t="s">
        <v>647</v>
      </c>
      <c r="F309" s="214" t="s">
        <v>648</v>
      </c>
      <c r="G309" s="215" t="s">
        <v>140</v>
      </c>
      <c r="H309" s="216">
        <v>39.2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0.00758</v>
      </c>
      <c r="R309" s="222">
        <f>Q309*H309</f>
        <v>0.297136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210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210</v>
      </c>
      <c r="BM309" s="224" t="s">
        <v>649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650</v>
      </c>
      <c r="G310" s="227"/>
      <c r="H310" s="231">
        <v>39.2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81</v>
      </c>
      <c r="AY310" s="237" t="s">
        <v>128</v>
      </c>
    </row>
    <row r="311" spans="1:65" s="2" customFormat="1" ht="24.15" customHeight="1">
      <c r="A311" s="38"/>
      <c r="B311" s="39"/>
      <c r="C311" s="212" t="s">
        <v>651</v>
      </c>
      <c r="D311" s="212" t="s">
        <v>131</v>
      </c>
      <c r="E311" s="213" t="s">
        <v>652</v>
      </c>
      <c r="F311" s="214" t="s">
        <v>653</v>
      </c>
      <c r="G311" s="215" t="s">
        <v>146</v>
      </c>
      <c r="H311" s="216">
        <v>43.54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2E-05</v>
      </c>
      <c r="R311" s="222">
        <f>Q311*H311</f>
        <v>0.0008708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210</v>
      </c>
      <c r="AT311" s="224" t="s">
        <v>131</v>
      </c>
      <c r="AU311" s="224" t="s">
        <v>136</v>
      </c>
      <c r="AY311" s="17" t="s">
        <v>128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136</v>
      </c>
      <c r="BK311" s="225">
        <f>ROUND(I311*H311,2)</f>
        <v>0</v>
      </c>
      <c r="BL311" s="17" t="s">
        <v>210</v>
      </c>
      <c r="BM311" s="224" t="s">
        <v>654</v>
      </c>
    </row>
    <row r="312" spans="1:51" s="13" customFormat="1" ht="12">
      <c r="A312" s="13"/>
      <c r="B312" s="226"/>
      <c r="C312" s="227"/>
      <c r="D312" s="228" t="s">
        <v>142</v>
      </c>
      <c r="E312" s="229" t="s">
        <v>1</v>
      </c>
      <c r="F312" s="230" t="s">
        <v>655</v>
      </c>
      <c r="G312" s="227"/>
      <c r="H312" s="231">
        <v>8.72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142</v>
      </c>
      <c r="AU312" s="237" t="s">
        <v>136</v>
      </c>
      <c r="AV312" s="13" t="s">
        <v>136</v>
      </c>
      <c r="AW312" s="13" t="s">
        <v>32</v>
      </c>
      <c r="AX312" s="13" t="s">
        <v>76</v>
      </c>
      <c r="AY312" s="237" t="s">
        <v>128</v>
      </c>
    </row>
    <row r="313" spans="1:51" s="13" customFormat="1" ht="12">
      <c r="A313" s="13"/>
      <c r="B313" s="226"/>
      <c r="C313" s="227"/>
      <c r="D313" s="228" t="s">
        <v>142</v>
      </c>
      <c r="E313" s="229" t="s">
        <v>1</v>
      </c>
      <c r="F313" s="230" t="s">
        <v>656</v>
      </c>
      <c r="G313" s="227"/>
      <c r="H313" s="231">
        <v>12.52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32</v>
      </c>
      <c r="AX313" s="13" t="s">
        <v>76</v>
      </c>
      <c r="AY313" s="237" t="s">
        <v>128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657</v>
      </c>
      <c r="G314" s="227"/>
      <c r="H314" s="231">
        <v>22.3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5" customFormat="1" ht="12">
      <c r="A315" s="15"/>
      <c r="B315" s="248"/>
      <c r="C315" s="249"/>
      <c r="D315" s="228" t="s">
        <v>142</v>
      </c>
      <c r="E315" s="250" t="s">
        <v>1</v>
      </c>
      <c r="F315" s="251" t="s">
        <v>180</v>
      </c>
      <c r="G315" s="249"/>
      <c r="H315" s="252">
        <v>43.54</v>
      </c>
      <c r="I315" s="253"/>
      <c r="J315" s="249"/>
      <c r="K315" s="249"/>
      <c r="L315" s="254"/>
      <c r="M315" s="255"/>
      <c r="N315" s="256"/>
      <c r="O315" s="256"/>
      <c r="P315" s="256"/>
      <c r="Q315" s="256"/>
      <c r="R315" s="256"/>
      <c r="S315" s="256"/>
      <c r="T315" s="25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8" t="s">
        <v>142</v>
      </c>
      <c r="AU315" s="258" t="s">
        <v>136</v>
      </c>
      <c r="AV315" s="15" t="s">
        <v>135</v>
      </c>
      <c r="AW315" s="15" t="s">
        <v>32</v>
      </c>
      <c r="AX315" s="15" t="s">
        <v>81</v>
      </c>
      <c r="AY315" s="258" t="s">
        <v>128</v>
      </c>
    </row>
    <row r="316" spans="1:65" s="2" customFormat="1" ht="16.5" customHeight="1">
      <c r="A316" s="38"/>
      <c r="B316" s="39"/>
      <c r="C316" s="259" t="s">
        <v>658</v>
      </c>
      <c r="D316" s="259" t="s">
        <v>202</v>
      </c>
      <c r="E316" s="260" t="s">
        <v>659</v>
      </c>
      <c r="F316" s="261" t="s">
        <v>660</v>
      </c>
      <c r="G316" s="262" t="s">
        <v>146</v>
      </c>
      <c r="H316" s="263">
        <v>45.282</v>
      </c>
      <c r="I316" s="264"/>
      <c r="J316" s="265">
        <f>ROUND(I316*H316,2)</f>
        <v>0</v>
      </c>
      <c r="K316" s="266"/>
      <c r="L316" s="267"/>
      <c r="M316" s="268" t="s">
        <v>1</v>
      </c>
      <c r="N316" s="269" t="s">
        <v>42</v>
      </c>
      <c r="O316" s="91"/>
      <c r="P316" s="222">
        <f>O316*H316</f>
        <v>0</v>
      </c>
      <c r="Q316" s="222">
        <v>0.0003</v>
      </c>
      <c r="R316" s="222">
        <f>Q316*H316</f>
        <v>0.013584599999999997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282</v>
      </c>
      <c r="AT316" s="224" t="s">
        <v>202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210</v>
      </c>
      <c r="BM316" s="224" t="s">
        <v>661</v>
      </c>
    </row>
    <row r="317" spans="1:51" s="13" customFormat="1" ht="12">
      <c r="A317" s="13"/>
      <c r="B317" s="226"/>
      <c r="C317" s="227"/>
      <c r="D317" s="228" t="s">
        <v>142</v>
      </c>
      <c r="E317" s="227"/>
      <c r="F317" s="230" t="s">
        <v>662</v>
      </c>
      <c r="G317" s="227"/>
      <c r="H317" s="231">
        <v>45.282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4</v>
      </c>
      <c r="AX317" s="13" t="s">
        <v>81</v>
      </c>
      <c r="AY317" s="237" t="s">
        <v>128</v>
      </c>
    </row>
    <row r="318" spans="1:65" s="2" customFormat="1" ht="16.5" customHeight="1">
      <c r="A318" s="38"/>
      <c r="B318" s="39"/>
      <c r="C318" s="212" t="s">
        <v>663</v>
      </c>
      <c r="D318" s="212" t="s">
        <v>131</v>
      </c>
      <c r="E318" s="213" t="s">
        <v>664</v>
      </c>
      <c r="F318" s="214" t="s">
        <v>665</v>
      </c>
      <c r="G318" s="215" t="s">
        <v>140</v>
      </c>
      <c r="H318" s="216">
        <v>39.2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0.00027</v>
      </c>
      <c r="R318" s="222">
        <f>Q318*H318</f>
        <v>0.010584000000000001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210</v>
      </c>
      <c r="AT318" s="224" t="s">
        <v>131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210</v>
      </c>
      <c r="BM318" s="224" t="s">
        <v>666</v>
      </c>
    </row>
    <row r="319" spans="1:51" s="13" customFormat="1" ht="12">
      <c r="A319" s="13"/>
      <c r="B319" s="226"/>
      <c r="C319" s="227"/>
      <c r="D319" s="228" t="s">
        <v>142</v>
      </c>
      <c r="E319" s="229" t="s">
        <v>1</v>
      </c>
      <c r="F319" s="230" t="s">
        <v>667</v>
      </c>
      <c r="G319" s="227"/>
      <c r="H319" s="231">
        <v>39.2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32</v>
      </c>
      <c r="AX319" s="13" t="s">
        <v>81</v>
      </c>
      <c r="AY319" s="237" t="s">
        <v>128</v>
      </c>
    </row>
    <row r="320" spans="1:65" s="2" customFormat="1" ht="16.5" customHeight="1">
      <c r="A320" s="38"/>
      <c r="B320" s="39"/>
      <c r="C320" s="259" t="s">
        <v>668</v>
      </c>
      <c r="D320" s="259" t="s">
        <v>202</v>
      </c>
      <c r="E320" s="260" t="s">
        <v>669</v>
      </c>
      <c r="F320" s="261" t="s">
        <v>670</v>
      </c>
      <c r="G320" s="262" t="s">
        <v>140</v>
      </c>
      <c r="H320" s="263">
        <v>39.953</v>
      </c>
      <c r="I320" s="264"/>
      <c r="J320" s="265">
        <f>ROUND(I320*H320,2)</f>
        <v>0</v>
      </c>
      <c r="K320" s="266"/>
      <c r="L320" s="267"/>
      <c r="M320" s="268" t="s">
        <v>1</v>
      </c>
      <c r="N320" s="269" t="s">
        <v>42</v>
      </c>
      <c r="O320" s="91"/>
      <c r="P320" s="222">
        <f>O320*H320</f>
        <v>0</v>
      </c>
      <c r="Q320" s="222">
        <v>0.00256</v>
      </c>
      <c r="R320" s="222">
        <f>Q320*H320</f>
        <v>0.10227968000000001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282</v>
      </c>
      <c r="AT320" s="224" t="s">
        <v>202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210</v>
      </c>
      <c r="BM320" s="224" t="s">
        <v>671</v>
      </c>
    </row>
    <row r="321" spans="1:51" s="13" customFormat="1" ht="12">
      <c r="A321" s="13"/>
      <c r="B321" s="226"/>
      <c r="C321" s="227"/>
      <c r="D321" s="228" t="s">
        <v>142</v>
      </c>
      <c r="E321" s="227"/>
      <c r="F321" s="230" t="s">
        <v>672</v>
      </c>
      <c r="G321" s="227"/>
      <c r="H321" s="231">
        <v>39.953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142</v>
      </c>
      <c r="AU321" s="237" t="s">
        <v>136</v>
      </c>
      <c r="AV321" s="13" t="s">
        <v>136</v>
      </c>
      <c r="AW321" s="13" t="s">
        <v>4</v>
      </c>
      <c r="AX321" s="13" t="s">
        <v>81</v>
      </c>
      <c r="AY321" s="237" t="s">
        <v>128</v>
      </c>
    </row>
    <row r="322" spans="1:65" s="2" customFormat="1" ht="24.15" customHeight="1">
      <c r="A322" s="38"/>
      <c r="B322" s="39"/>
      <c r="C322" s="212" t="s">
        <v>673</v>
      </c>
      <c r="D322" s="212" t="s">
        <v>131</v>
      </c>
      <c r="E322" s="213" t="s">
        <v>674</v>
      </c>
      <c r="F322" s="214" t="s">
        <v>675</v>
      </c>
      <c r="G322" s="215" t="s">
        <v>326</v>
      </c>
      <c r="H322" s="216">
        <v>0.432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210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210</v>
      </c>
      <c r="BM322" s="224" t="s">
        <v>676</v>
      </c>
    </row>
    <row r="323" spans="1:63" s="12" customFormat="1" ht="22.8" customHeight="1">
      <c r="A323" s="12"/>
      <c r="B323" s="196"/>
      <c r="C323" s="197"/>
      <c r="D323" s="198" t="s">
        <v>75</v>
      </c>
      <c r="E323" s="210" t="s">
        <v>677</v>
      </c>
      <c r="F323" s="210" t="s">
        <v>678</v>
      </c>
      <c r="G323" s="197"/>
      <c r="H323" s="197"/>
      <c r="I323" s="200"/>
      <c r="J323" s="211">
        <f>BK323</f>
        <v>0</v>
      </c>
      <c r="K323" s="197"/>
      <c r="L323" s="202"/>
      <c r="M323" s="203"/>
      <c r="N323" s="204"/>
      <c r="O323" s="204"/>
      <c r="P323" s="205">
        <f>SUM(P324:P359)</f>
        <v>0</v>
      </c>
      <c r="Q323" s="204"/>
      <c r="R323" s="205">
        <f>SUM(R324:R359)</f>
        <v>0.4269152200000001</v>
      </c>
      <c r="S323" s="204"/>
      <c r="T323" s="206">
        <f>SUM(T324:T359)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7" t="s">
        <v>136</v>
      </c>
      <c r="AT323" s="208" t="s">
        <v>75</v>
      </c>
      <c r="AU323" s="208" t="s">
        <v>81</v>
      </c>
      <c r="AY323" s="207" t="s">
        <v>128</v>
      </c>
      <c r="BK323" s="209">
        <f>SUM(BK324:BK359)</f>
        <v>0</v>
      </c>
    </row>
    <row r="324" spans="1:65" s="2" customFormat="1" ht="16.5" customHeight="1">
      <c r="A324" s="38"/>
      <c r="B324" s="39"/>
      <c r="C324" s="212" t="s">
        <v>679</v>
      </c>
      <c r="D324" s="212" t="s">
        <v>131</v>
      </c>
      <c r="E324" s="213" t="s">
        <v>680</v>
      </c>
      <c r="F324" s="214" t="s">
        <v>681</v>
      </c>
      <c r="G324" s="215" t="s">
        <v>140</v>
      </c>
      <c r="H324" s="216">
        <v>21.4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210</v>
      </c>
      <c r="AT324" s="224" t="s">
        <v>131</v>
      </c>
      <c r="AU324" s="224" t="s">
        <v>136</v>
      </c>
      <c r="AY324" s="17" t="s">
        <v>128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136</v>
      </c>
      <c r="BK324" s="225">
        <f>ROUND(I324*H324,2)</f>
        <v>0</v>
      </c>
      <c r="BL324" s="17" t="s">
        <v>210</v>
      </c>
      <c r="BM324" s="224" t="s">
        <v>682</v>
      </c>
    </row>
    <row r="325" spans="1:65" s="2" customFormat="1" ht="16.5" customHeight="1">
      <c r="A325" s="38"/>
      <c r="B325" s="39"/>
      <c r="C325" s="212" t="s">
        <v>683</v>
      </c>
      <c r="D325" s="212" t="s">
        <v>131</v>
      </c>
      <c r="E325" s="213" t="s">
        <v>684</v>
      </c>
      <c r="F325" s="214" t="s">
        <v>685</v>
      </c>
      <c r="G325" s="215" t="s">
        <v>140</v>
      </c>
      <c r="H325" s="216">
        <v>21.1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0.0003</v>
      </c>
      <c r="R325" s="222">
        <f>Q325*H325</f>
        <v>0.00633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210</v>
      </c>
      <c r="AT325" s="224" t="s">
        <v>131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210</v>
      </c>
      <c r="BM325" s="224" t="s">
        <v>686</v>
      </c>
    </row>
    <row r="326" spans="1:65" s="2" customFormat="1" ht="24.15" customHeight="1">
      <c r="A326" s="38"/>
      <c r="B326" s="39"/>
      <c r="C326" s="212" t="s">
        <v>687</v>
      </c>
      <c r="D326" s="212" t="s">
        <v>131</v>
      </c>
      <c r="E326" s="213" t="s">
        <v>688</v>
      </c>
      <c r="F326" s="214" t="s">
        <v>689</v>
      </c>
      <c r="G326" s="215" t="s">
        <v>140</v>
      </c>
      <c r="H326" s="216">
        <v>8.555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0.0015</v>
      </c>
      <c r="R326" s="222">
        <f>Q326*H326</f>
        <v>0.0128325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210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210</v>
      </c>
      <c r="BM326" s="224" t="s">
        <v>690</v>
      </c>
    </row>
    <row r="327" spans="1:51" s="13" customFormat="1" ht="12">
      <c r="A327" s="13"/>
      <c r="B327" s="226"/>
      <c r="C327" s="227"/>
      <c r="D327" s="228" t="s">
        <v>142</v>
      </c>
      <c r="E327" s="229" t="s">
        <v>1</v>
      </c>
      <c r="F327" s="230" t="s">
        <v>691</v>
      </c>
      <c r="G327" s="227"/>
      <c r="H327" s="231">
        <v>7.325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142</v>
      </c>
      <c r="AU327" s="237" t="s">
        <v>136</v>
      </c>
      <c r="AV327" s="13" t="s">
        <v>136</v>
      </c>
      <c r="AW327" s="13" t="s">
        <v>32</v>
      </c>
      <c r="AX327" s="13" t="s">
        <v>76</v>
      </c>
      <c r="AY327" s="237" t="s">
        <v>128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692</v>
      </c>
      <c r="G328" s="227"/>
      <c r="H328" s="231">
        <v>1.23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76</v>
      </c>
      <c r="AY328" s="237" t="s">
        <v>128</v>
      </c>
    </row>
    <row r="329" spans="1:51" s="15" customFormat="1" ht="12">
      <c r="A329" s="15"/>
      <c r="B329" s="248"/>
      <c r="C329" s="249"/>
      <c r="D329" s="228" t="s">
        <v>142</v>
      </c>
      <c r="E329" s="250" t="s">
        <v>1</v>
      </c>
      <c r="F329" s="251" t="s">
        <v>180</v>
      </c>
      <c r="G329" s="249"/>
      <c r="H329" s="252">
        <v>8.555</v>
      </c>
      <c r="I329" s="253"/>
      <c r="J329" s="249"/>
      <c r="K329" s="249"/>
      <c r="L329" s="254"/>
      <c r="M329" s="255"/>
      <c r="N329" s="256"/>
      <c r="O329" s="256"/>
      <c r="P329" s="256"/>
      <c r="Q329" s="256"/>
      <c r="R329" s="256"/>
      <c r="S329" s="256"/>
      <c r="T329" s="257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8" t="s">
        <v>142</v>
      </c>
      <c r="AU329" s="258" t="s">
        <v>136</v>
      </c>
      <c r="AV329" s="15" t="s">
        <v>135</v>
      </c>
      <c r="AW329" s="15" t="s">
        <v>32</v>
      </c>
      <c r="AX329" s="15" t="s">
        <v>81</v>
      </c>
      <c r="AY329" s="258" t="s">
        <v>128</v>
      </c>
    </row>
    <row r="330" spans="1:65" s="2" customFormat="1" ht="24.15" customHeight="1">
      <c r="A330" s="38"/>
      <c r="B330" s="39"/>
      <c r="C330" s="212" t="s">
        <v>693</v>
      </c>
      <c r="D330" s="212" t="s">
        <v>131</v>
      </c>
      <c r="E330" s="213" t="s">
        <v>694</v>
      </c>
      <c r="F330" s="214" t="s">
        <v>695</v>
      </c>
      <c r="G330" s="215" t="s">
        <v>146</v>
      </c>
      <c r="H330" s="216">
        <v>5.8</v>
      </c>
      <c r="I330" s="217"/>
      <c r="J330" s="218">
        <f>ROUND(I330*H330,2)</f>
        <v>0</v>
      </c>
      <c r="K330" s="219"/>
      <c r="L330" s="44"/>
      <c r="M330" s="220" t="s">
        <v>1</v>
      </c>
      <c r="N330" s="221" t="s">
        <v>42</v>
      </c>
      <c r="O330" s="91"/>
      <c r="P330" s="222">
        <f>O330*H330</f>
        <v>0</v>
      </c>
      <c r="Q330" s="222">
        <v>0.00032</v>
      </c>
      <c r="R330" s="222">
        <f>Q330*H330</f>
        <v>0.001856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210</v>
      </c>
      <c r="AT330" s="224" t="s">
        <v>131</v>
      </c>
      <c r="AU330" s="224" t="s">
        <v>136</v>
      </c>
      <c r="AY330" s="17" t="s">
        <v>128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136</v>
      </c>
      <c r="BK330" s="225">
        <f>ROUND(I330*H330,2)</f>
        <v>0</v>
      </c>
      <c r="BL330" s="17" t="s">
        <v>210</v>
      </c>
      <c r="BM330" s="224" t="s">
        <v>696</v>
      </c>
    </row>
    <row r="331" spans="1:51" s="14" customFormat="1" ht="12">
      <c r="A331" s="14"/>
      <c r="B331" s="238"/>
      <c r="C331" s="239"/>
      <c r="D331" s="228" t="s">
        <v>142</v>
      </c>
      <c r="E331" s="240" t="s">
        <v>1</v>
      </c>
      <c r="F331" s="241" t="s">
        <v>697</v>
      </c>
      <c r="G331" s="239"/>
      <c r="H331" s="240" t="s">
        <v>1</v>
      </c>
      <c r="I331" s="242"/>
      <c r="J331" s="239"/>
      <c r="K331" s="239"/>
      <c r="L331" s="243"/>
      <c r="M331" s="244"/>
      <c r="N331" s="245"/>
      <c r="O331" s="245"/>
      <c r="P331" s="245"/>
      <c r="Q331" s="245"/>
      <c r="R331" s="245"/>
      <c r="S331" s="245"/>
      <c r="T331" s="24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7" t="s">
        <v>142</v>
      </c>
      <c r="AU331" s="247" t="s">
        <v>136</v>
      </c>
      <c r="AV331" s="14" t="s">
        <v>81</v>
      </c>
      <c r="AW331" s="14" t="s">
        <v>32</v>
      </c>
      <c r="AX331" s="14" t="s">
        <v>76</v>
      </c>
      <c r="AY331" s="24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698</v>
      </c>
      <c r="G332" s="227"/>
      <c r="H332" s="231">
        <v>5.8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81</v>
      </c>
      <c r="AY332" s="237" t="s">
        <v>128</v>
      </c>
    </row>
    <row r="333" spans="1:65" s="2" customFormat="1" ht="24.15" customHeight="1">
      <c r="A333" s="38"/>
      <c r="B333" s="39"/>
      <c r="C333" s="212" t="s">
        <v>699</v>
      </c>
      <c r="D333" s="212" t="s">
        <v>131</v>
      </c>
      <c r="E333" s="213" t="s">
        <v>700</v>
      </c>
      <c r="F333" s="214" t="s">
        <v>701</v>
      </c>
      <c r="G333" s="215" t="s">
        <v>140</v>
      </c>
      <c r="H333" s="216">
        <v>21.1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0.003</v>
      </c>
      <c r="R333" s="222">
        <f>Q333*H333</f>
        <v>0.06330000000000001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210</v>
      </c>
      <c r="AT333" s="224" t="s">
        <v>131</v>
      </c>
      <c r="AU333" s="224" t="s">
        <v>136</v>
      </c>
      <c r="AY333" s="17" t="s">
        <v>128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136</v>
      </c>
      <c r="BK333" s="225">
        <f>ROUND(I333*H333,2)</f>
        <v>0</v>
      </c>
      <c r="BL333" s="17" t="s">
        <v>210</v>
      </c>
      <c r="BM333" s="224" t="s">
        <v>702</v>
      </c>
    </row>
    <row r="334" spans="1:51" s="13" customFormat="1" ht="12">
      <c r="A334" s="13"/>
      <c r="B334" s="226"/>
      <c r="C334" s="227"/>
      <c r="D334" s="228" t="s">
        <v>142</v>
      </c>
      <c r="E334" s="229" t="s">
        <v>1</v>
      </c>
      <c r="F334" s="230" t="s">
        <v>703</v>
      </c>
      <c r="G334" s="227"/>
      <c r="H334" s="231">
        <v>10.8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142</v>
      </c>
      <c r="AU334" s="237" t="s">
        <v>136</v>
      </c>
      <c r="AV334" s="13" t="s">
        <v>136</v>
      </c>
      <c r="AW334" s="13" t="s">
        <v>32</v>
      </c>
      <c r="AX334" s="13" t="s">
        <v>76</v>
      </c>
      <c r="AY334" s="237" t="s">
        <v>128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704</v>
      </c>
      <c r="G335" s="227"/>
      <c r="H335" s="231">
        <v>6.8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705</v>
      </c>
      <c r="G336" s="227"/>
      <c r="H336" s="231">
        <v>3.5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5" customFormat="1" ht="12">
      <c r="A337" s="15"/>
      <c r="B337" s="248"/>
      <c r="C337" s="249"/>
      <c r="D337" s="228" t="s">
        <v>142</v>
      </c>
      <c r="E337" s="250" t="s">
        <v>1</v>
      </c>
      <c r="F337" s="251" t="s">
        <v>180</v>
      </c>
      <c r="G337" s="249"/>
      <c r="H337" s="252">
        <v>21.1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8" t="s">
        <v>142</v>
      </c>
      <c r="AU337" s="258" t="s">
        <v>136</v>
      </c>
      <c r="AV337" s="15" t="s">
        <v>135</v>
      </c>
      <c r="AW337" s="15" t="s">
        <v>32</v>
      </c>
      <c r="AX337" s="15" t="s">
        <v>81</v>
      </c>
      <c r="AY337" s="258" t="s">
        <v>128</v>
      </c>
    </row>
    <row r="338" spans="1:65" s="2" customFormat="1" ht="16.5" customHeight="1">
      <c r="A338" s="38"/>
      <c r="B338" s="39"/>
      <c r="C338" s="259" t="s">
        <v>706</v>
      </c>
      <c r="D338" s="259" t="s">
        <v>202</v>
      </c>
      <c r="E338" s="260" t="s">
        <v>707</v>
      </c>
      <c r="F338" s="261" t="s">
        <v>708</v>
      </c>
      <c r="G338" s="262" t="s">
        <v>140</v>
      </c>
      <c r="H338" s="263">
        <v>23.21</v>
      </c>
      <c r="I338" s="264"/>
      <c r="J338" s="265">
        <f>ROUND(I338*H338,2)</f>
        <v>0</v>
      </c>
      <c r="K338" s="266"/>
      <c r="L338" s="267"/>
      <c r="M338" s="268" t="s">
        <v>1</v>
      </c>
      <c r="N338" s="269" t="s">
        <v>42</v>
      </c>
      <c r="O338" s="91"/>
      <c r="P338" s="222">
        <f>O338*H338</f>
        <v>0</v>
      </c>
      <c r="Q338" s="222">
        <v>0.0118</v>
      </c>
      <c r="R338" s="222">
        <f>Q338*H338</f>
        <v>0.273878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282</v>
      </c>
      <c r="AT338" s="224" t="s">
        <v>202</v>
      </c>
      <c r="AU338" s="224" t="s">
        <v>136</v>
      </c>
      <c r="AY338" s="17" t="s">
        <v>128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136</v>
      </c>
      <c r="BK338" s="225">
        <f>ROUND(I338*H338,2)</f>
        <v>0</v>
      </c>
      <c r="BL338" s="17" t="s">
        <v>210</v>
      </c>
      <c r="BM338" s="224" t="s">
        <v>709</v>
      </c>
    </row>
    <row r="339" spans="1:51" s="13" customFormat="1" ht="12">
      <c r="A339" s="13"/>
      <c r="B339" s="226"/>
      <c r="C339" s="227"/>
      <c r="D339" s="228" t="s">
        <v>142</v>
      </c>
      <c r="E339" s="227"/>
      <c r="F339" s="230" t="s">
        <v>710</v>
      </c>
      <c r="G339" s="227"/>
      <c r="H339" s="231">
        <v>23.21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4</v>
      </c>
      <c r="AX339" s="13" t="s">
        <v>81</v>
      </c>
      <c r="AY339" s="237" t="s">
        <v>128</v>
      </c>
    </row>
    <row r="340" spans="1:65" s="2" customFormat="1" ht="24.15" customHeight="1">
      <c r="A340" s="38"/>
      <c r="B340" s="39"/>
      <c r="C340" s="212" t="s">
        <v>711</v>
      </c>
      <c r="D340" s="212" t="s">
        <v>131</v>
      </c>
      <c r="E340" s="213" t="s">
        <v>712</v>
      </c>
      <c r="F340" s="214" t="s">
        <v>713</v>
      </c>
      <c r="G340" s="215" t="s">
        <v>140</v>
      </c>
      <c r="H340" s="216">
        <v>21.1</v>
      </c>
      <c r="I340" s="217"/>
      <c r="J340" s="218">
        <f>ROUND(I340*H340,2)</f>
        <v>0</v>
      </c>
      <c r="K340" s="219"/>
      <c r="L340" s="44"/>
      <c r="M340" s="220" t="s">
        <v>1</v>
      </c>
      <c r="N340" s="221" t="s">
        <v>42</v>
      </c>
      <c r="O340" s="91"/>
      <c r="P340" s="222">
        <f>O340*H340</f>
        <v>0</v>
      </c>
      <c r="Q340" s="222">
        <v>0</v>
      </c>
      <c r="R340" s="222">
        <f>Q340*H340</f>
        <v>0</v>
      </c>
      <c r="S340" s="222">
        <v>0</v>
      </c>
      <c r="T340" s="22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4" t="s">
        <v>210</v>
      </c>
      <c r="AT340" s="224" t="s">
        <v>131</v>
      </c>
      <c r="AU340" s="224" t="s">
        <v>136</v>
      </c>
      <c r="AY340" s="17" t="s">
        <v>128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7" t="s">
        <v>136</v>
      </c>
      <c r="BK340" s="225">
        <f>ROUND(I340*H340,2)</f>
        <v>0</v>
      </c>
      <c r="BL340" s="17" t="s">
        <v>210</v>
      </c>
      <c r="BM340" s="224" t="s">
        <v>714</v>
      </c>
    </row>
    <row r="341" spans="1:65" s="2" customFormat="1" ht="24.15" customHeight="1">
      <c r="A341" s="38"/>
      <c r="B341" s="39"/>
      <c r="C341" s="212" t="s">
        <v>715</v>
      </c>
      <c r="D341" s="212" t="s">
        <v>131</v>
      </c>
      <c r="E341" s="213" t="s">
        <v>716</v>
      </c>
      <c r="F341" s="214" t="s">
        <v>717</v>
      </c>
      <c r="G341" s="215" t="s">
        <v>140</v>
      </c>
      <c r="H341" s="216">
        <v>7.1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0.008</v>
      </c>
      <c r="R341" s="222">
        <f>Q341*H341</f>
        <v>0.056799999999999996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210</v>
      </c>
      <c r="AT341" s="224" t="s">
        <v>131</v>
      </c>
      <c r="AU341" s="224" t="s">
        <v>136</v>
      </c>
      <c r="AY341" s="17" t="s">
        <v>128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136</v>
      </c>
      <c r="BK341" s="225">
        <f>ROUND(I341*H341,2)</f>
        <v>0</v>
      </c>
      <c r="BL341" s="17" t="s">
        <v>210</v>
      </c>
      <c r="BM341" s="224" t="s">
        <v>718</v>
      </c>
    </row>
    <row r="342" spans="1:51" s="14" customFormat="1" ht="12">
      <c r="A342" s="14"/>
      <c r="B342" s="238"/>
      <c r="C342" s="239"/>
      <c r="D342" s="228" t="s">
        <v>142</v>
      </c>
      <c r="E342" s="240" t="s">
        <v>1</v>
      </c>
      <c r="F342" s="241" t="s">
        <v>719</v>
      </c>
      <c r="G342" s="239"/>
      <c r="H342" s="240" t="s">
        <v>1</v>
      </c>
      <c r="I342" s="242"/>
      <c r="J342" s="239"/>
      <c r="K342" s="239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142</v>
      </c>
      <c r="AU342" s="247" t="s">
        <v>136</v>
      </c>
      <c r="AV342" s="14" t="s">
        <v>81</v>
      </c>
      <c r="AW342" s="14" t="s">
        <v>32</v>
      </c>
      <c r="AX342" s="14" t="s">
        <v>76</v>
      </c>
      <c r="AY342" s="247" t="s">
        <v>128</v>
      </c>
    </row>
    <row r="343" spans="1:51" s="13" customFormat="1" ht="12">
      <c r="A343" s="13"/>
      <c r="B343" s="226"/>
      <c r="C343" s="227"/>
      <c r="D343" s="228" t="s">
        <v>142</v>
      </c>
      <c r="E343" s="229" t="s">
        <v>1</v>
      </c>
      <c r="F343" s="230" t="s">
        <v>720</v>
      </c>
      <c r="G343" s="227"/>
      <c r="H343" s="231">
        <v>1.2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142</v>
      </c>
      <c r="AU343" s="237" t="s">
        <v>136</v>
      </c>
      <c r="AV343" s="13" t="s">
        <v>136</v>
      </c>
      <c r="AW343" s="13" t="s">
        <v>32</v>
      </c>
      <c r="AX343" s="13" t="s">
        <v>76</v>
      </c>
      <c r="AY343" s="23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721</v>
      </c>
      <c r="G344" s="227"/>
      <c r="H344" s="231">
        <v>5.9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5" customFormat="1" ht="12">
      <c r="A345" s="15"/>
      <c r="B345" s="248"/>
      <c r="C345" s="249"/>
      <c r="D345" s="228" t="s">
        <v>142</v>
      </c>
      <c r="E345" s="250" t="s">
        <v>1</v>
      </c>
      <c r="F345" s="251" t="s">
        <v>180</v>
      </c>
      <c r="G345" s="249"/>
      <c r="H345" s="252">
        <v>7.1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8" t="s">
        <v>142</v>
      </c>
      <c r="AU345" s="258" t="s">
        <v>136</v>
      </c>
      <c r="AV345" s="15" t="s">
        <v>135</v>
      </c>
      <c r="AW345" s="15" t="s">
        <v>32</v>
      </c>
      <c r="AX345" s="15" t="s">
        <v>81</v>
      </c>
      <c r="AY345" s="258" t="s">
        <v>128</v>
      </c>
    </row>
    <row r="346" spans="1:65" s="2" customFormat="1" ht="24.15" customHeight="1">
      <c r="A346" s="38"/>
      <c r="B346" s="39"/>
      <c r="C346" s="212" t="s">
        <v>722</v>
      </c>
      <c r="D346" s="212" t="s">
        <v>131</v>
      </c>
      <c r="E346" s="213" t="s">
        <v>723</v>
      </c>
      <c r="F346" s="214" t="s">
        <v>724</v>
      </c>
      <c r="G346" s="215" t="s">
        <v>146</v>
      </c>
      <c r="H346" s="216">
        <v>28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</v>
      </c>
      <c r="R346" s="222">
        <f>Q346*H346</f>
        <v>0.0056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210</v>
      </c>
      <c r="AT346" s="224" t="s">
        <v>131</v>
      </c>
      <c r="AU346" s="224" t="s">
        <v>136</v>
      </c>
      <c r="AY346" s="17" t="s">
        <v>128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136</v>
      </c>
      <c r="BK346" s="225">
        <f>ROUND(I346*H346,2)</f>
        <v>0</v>
      </c>
      <c r="BL346" s="17" t="s">
        <v>210</v>
      </c>
      <c r="BM346" s="224" t="s">
        <v>725</v>
      </c>
    </row>
    <row r="347" spans="1:51" s="13" customFormat="1" ht="12">
      <c r="A347" s="13"/>
      <c r="B347" s="226"/>
      <c r="C347" s="227"/>
      <c r="D347" s="228" t="s">
        <v>142</v>
      </c>
      <c r="E347" s="229" t="s">
        <v>1</v>
      </c>
      <c r="F347" s="230" t="s">
        <v>726</v>
      </c>
      <c r="G347" s="227"/>
      <c r="H347" s="231">
        <v>12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142</v>
      </c>
      <c r="AU347" s="237" t="s">
        <v>136</v>
      </c>
      <c r="AV347" s="13" t="s">
        <v>136</v>
      </c>
      <c r="AW347" s="13" t="s">
        <v>32</v>
      </c>
      <c r="AX347" s="13" t="s">
        <v>76</v>
      </c>
      <c r="AY347" s="237" t="s">
        <v>128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726</v>
      </c>
      <c r="G348" s="227"/>
      <c r="H348" s="231">
        <v>12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727</v>
      </c>
      <c r="G349" s="227"/>
      <c r="H349" s="231">
        <v>4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5" customFormat="1" ht="12">
      <c r="A350" s="15"/>
      <c r="B350" s="248"/>
      <c r="C350" s="249"/>
      <c r="D350" s="228" t="s">
        <v>142</v>
      </c>
      <c r="E350" s="250" t="s">
        <v>1</v>
      </c>
      <c r="F350" s="251" t="s">
        <v>180</v>
      </c>
      <c r="G350" s="249"/>
      <c r="H350" s="252">
        <v>28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142</v>
      </c>
      <c r="AU350" s="258" t="s">
        <v>136</v>
      </c>
      <c r="AV350" s="15" t="s">
        <v>135</v>
      </c>
      <c r="AW350" s="15" t="s">
        <v>32</v>
      </c>
      <c r="AX350" s="15" t="s">
        <v>81</v>
      </c>
      <c r="AY350" s="258" t="s">
        <v>128</v>
      </c>
    </row>
    <row r="351" spans="1:65" s="2" customFormat="1" ht="16.5" customHeight="1">
      <c r="A351" s="38"/>
      <c r="B351" s="39"/>
      <c r="C351" s="259" t="s">
        <v>728</v>
      </c>
      <c r="D351" s="259" t="s">
        <v>202</v>
      </c>
      <c r="E351" s="260" t="s">
        <v>729</v>
      </c>
      <c r="F351" s="261" t="s">
        <v>730</v>
      </c>
      <c r="G351" s="262" t="s">
        <v>146</v>
      </c>
      <c r="H351" s="263">
        <v>29.4</v>
      </c>
      <c r="I351" s="264"/>
      <c r="J351" s="265">
        <f>ROUND(I351*H351,2)</f>
        <v>0</v>
      </c>
      <c r="K351" s="266"/>
      <c r="L351" s="267"/>
      <c r="M351" s="268" t="s">
        <v>1</v>
      </c>
      <c r="N351" s="269" t="s">
        <v>42</v>
      </c>
      <c r="O351" s="91"/>
      <c r="P351" s="222">
        <f>O351*H351</f>
        <v>0</v>
      </c>
      <c r="Q351" s="222">
        <v>0.00012</v>
      </c>
      <c r="R351" s="222">
        <f>Q351*H351</f>
        <v>0.003528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282</v>
      </c>
      <c r="AT351" s="224" t="s">
        <v>202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210</v>
      </c>
      <c r="BM351" s="224" t="s">
        <v>731</v>
      </c>
    </row>
    <row r="352" spans="1:51" s="13" customFormat="1" ht="12">
      <c r="A352" s="13"/>
      <c r="B352" s="226"/>
      <c r="C352" s="227"/>
      <c r="D352" s="228" t="s">
        <v>142</v>
      </c>
      <c r="E352" s="227"/>
      <c r="F352" s="230" t="s">
        <v>732</v>
      </c>
      <c r="G352" s="227"/>
      <c r="H352" s="231">
        <v>29.4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142</v>
      </c>
      <c r="AU352" s="237" t="s">
        <v>136</v>
      </c>
      <c r="AV352" s="13" t="s">
        <v>136</v>
      </c>
      <c r="AW352" s="13" t="s">
        <v>4</v>
      </c>
      <c r="AX352" s="13" t="s">
        <v>81</v>
      </c>
      <c r="AY352" s="237" t="s">
        <v>128</v>
      </c>
    </row>
    <row r="353" spans="1:65" s="2" customFormat="1" ht="24.15" customHeight="1">
      <c r="A353" s="38"/>
      <c r="B353" s="39"/>
      <c r="C353" s="212" t="s">
        <v>733</v>
      </c>
      <c r="D353" s="212" t="s">
        <v>131</v>
      </c>
      <c r="E353" s="213" t="s">
        <v>734</v>
      </c>
      <c r="F353" s="214" t="s">
        <v>735</v>
      </c>
      <c r="G353" s="215" t="s">
        <v>146</v>
      </c>
      <c r="H353" s="216">
        <v>9.12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0.00018</v>
      </c>
      <c r="R353" s="222">
        <f>Q353*H353</f>
        <v>0.0016416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210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210</v>
      </c>
      <c r="BM353" s="224" t="s">
        <v>736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737</v>
      </c>
      <c r="G354" s="227"/>
      <c r="H354" s="231">
        <v>3.6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76</v>
      </c>
      <c r="AY354" s="237" t="s">
        <v>128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738</v>
      </c>
      <c r="G355" s="227"/>
      <c r="H355" s="231">
        <v>5.52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76</v>
      </c>
      <c r="AY355" s="237" t="s">
        <v>128</v>
      </c>
    </row>
    <row r="356" spans="1:51" s="15" customFormat="1" ht="12">
      <c r="A356" s="15"/>
      <c r="B356" s="248"/>
      <c r="C356" s="249"/>
      <c r="D356" s="228" t="s">
        <v>142</v>
      </c>
      <c r="E356" s="250" t="s">
        <v>1</v>
      </c>
      <c r="F356" s="251" t="s">
        <v>180</v>
      </c>
      <c r="G356" s="249"/>
      <c r="H356" s="252">
        <v>9.12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142</v>
      </c>
      <c r="AU356" s="258" t="s">
        <v>136</v>
      </c>
      <c r="AV356" s="15" t="s">
        <v>135</v>
      </c>
      <c r="AW356" s="15" t="s">
        <v>32</v>
      </c>
      <c r="AX356" s="15" t="s">
        <v>81</v>
      </c>
      <c r="AY356" s="258" t="s">
        <v>128</v>
      </c>
    </row>
    <row r="357" spans="1:65" s="2" customFormat="1" ht="16.5" customHeight="1">
      <c r="A357" s="38"/>
      <c r="B357" s="39"/>
      <c r="C357" s="259" t="s">
        <v>739</v>
      </c>
      <c r="D357" s="259" t="s">
        <v>202</v>
      </c>
      <c r="E357" s="260" t="s">
        <v>729</v>
      </c>
      <c r="F357" s="261" t="s">
        <v>730</v>
      </c>
      <c r="G357" s="262" t="s">
        <v>146</v>
      </c>
      <c r="H357" s="263">
        <v>9.576</v>
      </c>
      <c r="I357" s="264"/>
      <c r="J357" s="265">
        <f>ROUND(I357*H357,2)</f>
        <v>0</v>
      </c>
      <c r="K357" s="266"/>
      <c r="L357" s="267"/>
      <c r="M357" s="268" t="s">
        <v>1</v>
      </c>
      <c r="N357" s="269" t="s">
        <v>42</v>
      </c>
      <c r="O357" s="91"/>
      <c r="P357" s="222">
        <f>O357*H357</f>
        <v>0</v>
      </c>
      <c r="Q357" s="222">
        <v>0.00012</v>
      </c>
      <c r="R357" s="222">
        <f>Q357*H357</f>
        <v>0.00114912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282</v>
      </c>
      <c r="AT357" s="224" t="s">
        <v>202</v>
      </c>
      <c r="AU357" s="224" t="s">
        <v>136</v>
      </c>
      <c r="AY357" s="17" t="s">
        <v>128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136</v>
      </c>
      <c r="BK357" s="225">
        <f>ROUND(I357*H357,2)</f>
        <v>0</v>
      </c>
      <c r="BL357" s="17" t="s">
        <v>210</v>
      </c>
      <c r="BM357" s="224" t="s">
        <v>740</v>
      </c>
    </row>
    <row r="358" spans="1:51" s="13" customFormat="1" ht="12">
      <c r="A358" s="13"/>
      <c r="B358" s="226"/>
      <c r="C358" s="227"/>
      <c r="D358" s="228" t="s">
        <v>142</v>
      </c>
      <c r="E358" s="227"/>
      <c r="F358" s="230" t="s">
        <v>741</v>
      </c>
      <c r="G358" s="227"/>
      <c r="H358" s="231">
        <v>9.576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4</v>
      </c>
      <c r="AX358" s="13" t="s">
        <v>81</v>
      </c>
      <c r="AY358" s="237" t="s">
        <v>128</v>
      </c>
    </row>
    <row r="359" spans="1:65" s="2" customFormat="1" ht="24.15" customHeight="1">
      <c r="A359" s="38"/>
      <c r="B359" s="39"/>
      <c r="C359" s="212" t="s">
        <v>742</v>
      </c>
      <c r="D359" s="212" t="s">
        <v>131</v>
      </c>
      <c r="E359" s="213" t="s">
        <v>743</v>
      </c>
      <c r="F359" s="214" t="s">
        <v>744</v>
      </c>
      <c r="G359" s="215" t="s">
        <v>326</v>
      </c>
      <c r="H359" s="216">
        <v>0.427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210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210</v>
      </c>
      <c r="BM359" s="224" t="s">
        <v>745</v>
      </c>
    </row>
    <row r="360" spans="1:63" s="12" customFormat="1" ht="22.8" customHeight="1">
      <c r="A360" s="12"/>
      <c r="B360" s="196"/>
      <c r="C360" s="197"/>
      <c r="D360" s="198" t="s">
        <v>75</v>
      </c>
      <c r="E360" s="210" t="s">
        <v>746</v>
      </c>
      <c r="F360" s="210" t="s">
        <v>747</v>
      </c>
      <c r="G360" s="197"/>
      <c r="H360" s="197"/>
      <c r="I360" s="200"/>
      <c r="J360" s="211">
        <f>BK360</f>
        <v>0</v>
      </c>
      <c r="K360" s="197"/>
      <c r="L360" s="202"/>
      <c r="M360" s="203"/>
      <c r="N360" s="204"/>
      <c r="O360" s="204"/>
      <c r="P360" s="205">
        <f>SUM(P361:P369)</f>
        <v>0</v>
      </c>
      <c r="Q360" s="204"/>
      <c r="R360" s="205">
        <f>SUM(R361:R369)</f>
        <v>0.010955</v>
      </c>
      <c r="S360" s="204"/>
      <c r="T360" s="206">
        <f>SUM(T361:T369)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7" t="s">
        <v>136</v>
      </c>
      <c r="AT360" s="208" t="s">
        <v>75</v>
      </c>
      <c r="AU360" s="208" t="s">
        <v>81</v>
      </c>
      <c r="AY360" s="207" t="s">
        <v>128</v>
      </c>
      <c r="BK360" s="209">
        <f>SUM(BK361:BK369)</f>
        <v>0</v>
      </c>
    </row>
    <row r="361" spans="1:65" s="2" customFormat="1" ht="24.15" customHeight="1">
      <c r="A361" s="38"/>
      <c r="B361" s="39"/>
      <c r="C361" s="212" t="s">
        <v>748</v>
      </c>
      <c r="D361" s="212" t="s">
        <v>131</v>
      </c>
      <c r="E361" s="213" t="s">
        <v>749</v>
      </c>
      <c r="F361" s="214" t="s">
        <v>750</v>
      </c>
      <c r="G361" s="215" t="s">
        <v>140</v>
      </c>
      <c r="H361" s="216">
        <v>2.2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210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210</v>
      </c>
      <c r="BM361" s="224" t="s">
        <v>751</v>
      </c>
    </row>
    <row r="362" spans="1:51" s="14" customFormat="1" ht="12">
      <c r="A362" s="14"/>
      <c r="B362" s="238"/>
      <c r="C362" s="239"/>
      <c r="D362" s="228" t="s">
        <v>142</v>
      </c>
      <c r="E362" s="240" t="s">
        <v>1</v>
      </c>
      <c r="F362" s="241" t="s">
        <v>752</v>
      </c>
      <c r="G362" s="239"/>
      <c r="H362" s="240" t="s">
        <v>1</v>
      </c>
      <c r="I362" s="242"/>
      <c r="J362" s="239"/>
      <c r="K362" s="239"/>
      <c r="L362" s="243"/>
      <c r="M362" s="244"/>
      <c r="N362" s="245"/>
      <c r="O362" s="245"/>
      <c r="P362" s="245"/>
      <c r="Q362" s="245"/>
      <c r="R362" s="245"/>
      <c r="S362" s="245"/>
      <c r="T362" s="24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7" t="s">
        <v>142</v>
      </c>
      <c r="AU362" s="247" t="s">
        <v>136</v>
      </c>
      <c r="AV362" s="14" t="s">
        <v>81</v>
      </c>
      <c r="AW362" s="14" t="s">
        <v>32</v>
      </c>
      <c r="AX362" s="14" t="s">
        <v>76</v>
      </c>
      <c r="AY362" s="247" t="s">
        <v>128</v>
      </c>
    </row>
    <row r="363" spans="1:51" s="13" customFormat="1" ht="12">
      <c r="A363" s="13"/>
      <c r="B363" s="226"/>
      <c r="C363" s="227"/>
      <c r="D363" s="228" t="s">
        <v>142</v>
      </c>
      <c r="E363" s="229" t="s">
        <v>1</v>
      </c>
      <c r="F363" s="230" t="s">
        <v>753</v>
      </c>
      <c r="G363" s="227"/>
      <c r="H363" s="231">
        <v>2.2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142</v>
      </c>
      <c r="AU363" s="237" t="s">
        <v>136</v>
      </c>
      <c r="AV363" s="13" t="s">
        <v>136</v>
      </c>
      <c r="AW363" s="13" t="s">
        <v>32</v>
      </c>
      <c r="AX363" s="13" t="s">
        <v>81</v>
      </c>
      <c r="AY363" s="237" t="s">
        <v>128</v>
      </c>
    </row>
    <row r="364" spans="1:65" s="2" customFormat="1" ht="24.15" customHeight="1">
      <c r="A364" s="38"/>
      <c r="B364" s="39"/>
      <c r="C364" s="212" t="s">
        <v>754</v>
      </c>
      <c r="D364" s="212" t="s">
        <v>131</v>
      </c>
      <c r="E364" s="213" t="s">
        <v>755</v>
      </c>
      <c r="F364" s="214" t="s">
        <v>756</v>
      </c>
      <c r="G364" s="215" t="s">
        <v>140</v>
      </c>
      <c r="H364" s="216">
        <v>5.5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0.00017</v>
      </c>
      <c r="R364" s="222">
        <f>Q364*H364</f>
        <v>0.0009350000000000001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210</v>
      </c>
      <c r="AT364" s="224" t="s">
        <v>131</v>
      </c>
      <c r="AU364" s="224" t="s">
        <v>136</v>
      </c>
      <c r="AY364" s="17" t="s">
        <v>128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136</v>
      </c>
      <c r="BK364" s="225">
        <f>ROUND(I364*H364,2)</f>
        <v>0</v>
      </c>
      <c r="BL364" s="17" t="s">
        <v>210</v>
      </c>
      <c r="BM364" s="224" t="s">
        <v>757</v>
      </c>
    </row>
    <row r="365" spans="1:51" s="14" customFormat="1" ht="12">
      <c r="A365" s="14"/>
      <c r="B365" s="238"/>
      <c r="C365" s="239"/>
      <c r="D365" s="228" t="s">
        <v>142</v>
      </c>
      <c r="E365" s="240" t="s">
        <v>1</v>
      </c>
      <c r="F365" s="241" t="s">
        <v>758</v>
      </c>
      <c r="G365" s="239"/>
      <c r="H365" s="240" t="s">
        <v>1</v>
      </c>
      <c r="I365" s="242"/>
      <c r="J365" s="239"/>
      <c r="K365" s="239"/>
      <c r="L365" s="243"/>
      <c r="M365" s="244"/>
      <c r="N365" s="245"/>
      <c r="O365" s="245"/>
      <c r="P365" s="245"/>
      <c r="Q365" s="245"/>
      <c r="R365" s="245"/>
      <c r="S365" s="245"/>
      <c r="T365" s="24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7" t="s">
        <v>142</v>
      </c>
      <c r="AU365" s="247" t="s">
        <v>136</v>
      </c>
      <c r="AV365" s="14" t="s">
        <v>81</v>
      </c>
      <c r="AW365" s="14" t="s">
        <v>32</v>
      </c>
      <c r="AX365" s="14" t="s">
        <v>76</v>
      </c>
      <c r="AY365" s="247" t="s">
        <v>128</v>
      </c>
    </row>
    <row r="366" spans="1:51" s="13" customFormat="1" ht="12">
      <c r="A366" s="13"/>
      <c r="B366" s="226"/>
      <c r="C366" s="227"/>
      <c r="D366" s="228" t="s">
        <v>142</v>
      </c>
      <c r="E366" s="229" t="s">
        <v>1</v>
      </c>
      <c r="F366" s="230" t="s">
        <v>759</v>
      </c>
      <c r="G366" s="227"/>
      <c r="H366" s="231">
        <v>5.5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142</v>
      </c>
      <c r="AU366" s="237" t="s">
        <v>136</v>
      </c>
      <c r="AV366" s="13" t="s">
        <v>136</v>
      </c>
      <c r="AW366" s="13" t="s">
        <v>32</v>
      </c>
      <c r="AX366" s="13" t="s">
        <v>81</v>
      </c>
      <c r="AY366" s="237" t="s">
        <v>128</v>
      </c>
    </row>
    <row r="367" spans="1:65" s="2" customFormat="1" ht="24.15" customHeight="1">
      <c r="A367" s="38"/>
      <c r="B367" s="39"/>
      <c r="C367" s="212" t="s">
        <v>760</v>
      </c>
      <c r="D367" s="212" t="s">
        <v>131</v>
      </c>
      <c r="E367" s="213" t="s">
        <v>761</v>
      </c>
      <c r="F367" s="214" t="s">
        <v>762</v>
      </c>
      <c r="G367" s="215" t="s">
        <v>140</v>
      </c>
      <c r="H367" s="216">
        <v>5.5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0.00012</v>
      </c>
      <c r="R367" s="222">
        <f>Q367*H367</f>
        <v>0.00066</v>
      </c>
      <c r="S367" s="222">
        <v>0</v>
      </c>
      <c r="T367" s="223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210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210</v>
      </c>
      <c r="BM367" s="224" t="s">
        <v>763</v>
      </c>
    </row>
    <row r="368" spans="1:65" s="2" customFormat="1" ht="24.15" customHeight="1">
      <c r="A368" s="38"/>
      <c r="B368" s="39"/>
      <c r="C368" s="212" t="s">
        <v>764</v>
      </c>
      <c r="D368" s="212" t="s">
        <v>131</v>
      </c>
      <c r="E368" s="213" t="s">
        <v>765</v>
      </c>
      <c r="F368" s="214" t="s">
        <v>766</v>
      </c>
      <c r="G368" s="215" t="s">
        <v>140</v>
      </c>
      <c r="H368" s="216">
        <v>5.5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0.00012</v>
      </c>
      <c r="R368" s="222">
        <f>Q368*H368</f>
        <v>0.00066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210</v>
      </c>
      <c r="AT368" s="224" t="s">
        <v>131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210</v>
      </c>
      <c r="BM368" s="224" t="s">
        <v>767</v>
      </c>
    </row>
    <row r="369" spans="1:65" s="2" customFormat="1" ht="16.5" customHeight="1">
      <c r="A369" s="38"/>
      <c r="B369" s="39"/>
      <c r="C369" s="212" t="s">
        <v>768</v>
      </c>
      <c r="D369" s="212" t="s">
        <v>131</v>
      </c>
      <c r="E369" s="213" t="s">
        <v>769</v>
      </c>
      <c r="F369" s="214" t="s">
        <v>770</v>
      </c>
      <c r="G369" s="215" t="s">
        <v>140</v>
      </c>
      <c r="H369" s="216">
        <v>15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0.00058</v>
      </c>
      <c r="R369" s="222">
        <f>Q369*H369</f>
        <v>0.0087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210</v>
      </c>
      <c r="BM369" s="224" t="s">
        <v>771</v>
      </c>
    </row>
    <row r="370" spans="1:63" s="12" customFormat="1" ht="22.8" customHeight="1">
      <c r="A370" s="12"/>
      <c r="B370" s="196"/>
      <c r="C370" s="197"/>
      <c r="D370" s="198" t="s">
        <v>75</v>
      </c>
      <c r="E370" s="210" t="s">
        <v>772</v>
      </c>
      <c r="F370" s="210" t="s">
        <v>773</v>
      </c>
      <c r="G370" s="197"/>
      <c r="H370" s="197"/>
      <c r="I370" s="200"/>
      <c r="J370" s="211">
        <f>BK370</f>
        <v>0</v>
      </c>
      <c r="K370" s="197"/>
      <c r="L370" s="202"/>
      <c r="M370" s="203"/>
      <c r="N370" s="204"/>
      <c r="O370" s="204"/>
      <c r="P370" s="205">
        <f>SUM(P371:P393)</f>
        <v>0</v>
      </c>
      <c r="Q370" s="204"/>
      <c r="R370" s="205">
        <f>SUM(R371:R393)</f>
        <v>0.097834799</v>
      </c>
      <c r="S370" s="204"/>
      <c r="T370" s="206">
        <f>SUM(T371:T393)</f>
        <v>0.0418753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7" t="s">
        <v>136</v>
      </c>
      <c r="AT370" s="208" t="s">
        <v>75</v>
      </c>
      <c r="AU370" s="208" t="s">
        <v>81</v>
      </c>
      <c r="AY370" s="207" t="s">
        <v>128</v>
      </c>
      <c r="BK370" s="209">
        <f>SUM(BK371:BK393)</f>
        <v>0</v>
      </c>
    </row>
    <row r="371" spans="1:65" s="2" customFormat="1" ht="24.15" customHeight="1">
      <c r="A371" s="38"/>
      <c r="B371" s="39"/>
      <c r="C371" s="212" t="s">
        <v>774</v>
      </c>
      <c r="D371" s="212" t="s">
        <v>131</v>
      </c>
      <c r="E371" s="213" t="s">
        <v>775</v>
      </c>
      <c r="F371" s="214" t="s">
        <v>776</v>
      </c>
      <c r="G371" s="215" t="s">
        <v>140</v>
      </c>
      <c r="H371" s="216">
        <v>156.862</v>
      </c>
      <c r="I371" s="217"/>
      <c r="J371" s="218">
        <f>ROUND(I371*H371,2)</f>
        <v>0</v>
      </c>
      <c r="K371" s="219"/>
      <c r="L371" s="44"/>
      <c r="M371" s="220" t="s">
        <v>1</v>
      </c>
      <c r="N371" s="221" t="s">
        <v>42</v>
      </c>
      <c r="O371" s="91"/>
      <c r="P371" s="222">
        <f>O371*H371</f>
        <v>0</v>
      </c>
      <c r="Q371" s="222">
        <v>0</v>
      </c>
      <c r="R371" s="222">
        <f>Q371*H371</f>
        <v>0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210</v>
      </c>
      <c r="AT371" s="224" t="s">
        <v>131</v>
      </c>
      <c r="AU371" s="224" t="s">
        <v>136</v>
      </c>
      <c r="AY371" s="17" t="s">
        <v>128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136</v>
      </c>
      <c r="BK371" s="225">
        <f>ROUND(I371*H371,2)</f>
        <v>0</v>
      </c>
      <c r="BL371" s="17" t="s">
        <v>210</v>
      </c>
      <c r="BM371" s="224" t="s">
        <v>777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778</v>
      </c>
      <c r="G372" s="227"/>
      <c r="H372" s="231">
        <v>42.85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76</v>
      </c>
      <c r="AY372" s="237" t="s">
        <v>128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185</v>
      </c>
      <c r="G373" s="227"/>
      <c r="H373" s="231">
        <v>114.012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5" customFormat="1" ht="12">
      <c r="A374" s="15"/>
      <c r="B374" s="248"/>
      <c r="C374" s="249"/>
      <c r="D374" s="228" t="s">
        <v>142</v>
      </c>
      <c r="E374" s="250" t="s">
        <v>1</v>
      </c>
      <c r="F374" s="251" t="s">
        <v>180</v>
      </c>
      <c r="G374" s="249"/>
      <c r="H374" s="252">
        <v>156.862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8" t="s">
        <v>142</v>
      </c>
      <c r="AU374" s="258" t="s">
        <v>136</v>
      </c>
      <c r="AV374" s="15" t="s">
        <v>135</v>
      </c>
      <c r="AW374" s="15" t="s">
        <v>32</v>
      </c>
      <c r="AX374" s="15" t="s">
        <v>81</v>
      </c>
      <c r="AY374" s="258" t="s">
        <v>128</v>
      </c>
    </row>
    <row r="375" spans="1:65" s="2" customFormat="1" ht="24.15" customHeight="1">
      <c r="A375" s="38"/>
      <c r="B375" s="39"/>
      <c r="C375" s="212" t="s">
        <v>779</v>
      </c>
      <c r="D375" s="212" t="s">
        <v>131</v>
      </c>
      <c r="E375" s="213" t="s">
        <v>780</v>
      </c>
      <c r="F375" s="214" t="s">
        <v>781</v>
      </c>
      <c r="G375" s="215" t="s">
        <v>140</v>
      </c>
      <c r="H375" s="216">
        <v>98.468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0.00015</v>
      </c>
      <c r="T375" s="223">
        <f>S375*H375</f>
        <v>0.014770199999999999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210</v>
      </c>
      <c r="AT375" s="224" t="s">
        <v>131</v>
      </c>
      <c r="AU375" s="224" t="s">
        <v>136</v>
      </c>
      <c r="AY375" s="17" t="s">
        <v>128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136</v>
      </c>
      <c r="BK375" s="225">
        <f>ROUND(I375*H375,2)</f>
        <v>0</v>
      </c>
      <c r="BL375" s="17" t="s">
        <v>210</v>
      </c>
      <c r="BM375" s="224" t="s">
        <v>782</v>
      </c>
    </row>
    <row r="376" spans="1:65" s="2" customFormat="1" ht="16.5" customHeight="1">
      <c r="A376" s="38"/>
      <c r="B376" s="39"/>
      <c r="C376" s="212" t="s">
        <v>783</v>
      </c>
      <c r="D376" s="212" t="s">
        <v>131</v>
      </c>
      <c r="E376" s="213" t="s">
        <v>784</v>
      </c>
      <c r="F376" s="214" t="s">
        <v>785</v>
      </c>
      <c r="G376" s="215" t="s">
        <v>140</v>
      </c>
      <c r="H376" s="216">
        <v>39.79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0.001</v>
      </c>
      <c r="R376" s="222">
        <f>Q376*H376</f>
        <v>0.03979</v>
      </c>
      <c r="S376" s="222">
        <v>0.00031</v>
      </c>
      <c r="T376" s="223">
        <f>S376*H376</f>
        <v>0.0123349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210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210</v>
      </c>
      <c r="BM376" s="224" t="s">
        <v>786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787</v>
      </c>
      <c r="G377" s="227"/>
      <c r="H377" s="231">
        <v>39.79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81</v>
      </c>
      <c r="AY377" s="237" t="s">
        <v>128</v>
      </c>
    </row>
    <row r="378" spans="1:65" s="2" customFormat="1" ht="24.15" customHeight="1">
      <c r="A378" s="38"/>
      <c r="B378" s="39"/>
      <c r="C378" s="212" t="s">
        <v>788</v>
      </c>
      <c r="D378" s="212" t="s">
        <v>131</v>
      </c>
      <c r="E378" s="213" t="s">
        <v>789</v>
      </c>
      <c r="F378" s="214" t="s">
        <v>790</v>
      </c>
      <c r="G378" s="215" t="s">
        <v>140</v>
      </c>
      <c r="H378" s="216">
        <v>98.468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0.00015</v>
      </c>
      <c r="T378" s="223">
        <f>S378*H378</f>
        <v>0.014770199999999999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210</v>
      </c>
      <c r="AT378" s="224" t="s">
        <v>131</v>
      </c>
      <c r="AU378" s="224" t="s">
        <v>136</v>
      </c>
      <c r="AY378" s="17" t="s">
        <v>128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136</v>
      </c>
      <c r="BK378" s="225">
        <f>ROUND(I378*H378,2)</f>
        <v>0</v>
      </c>
      <c r="BL378" s="17" t="s">
        <v>210</v>
      </c>
      <c r="BM378" s="224" t="s">
        <v>791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190</v>
      </c>
      <c r="G379" s="227"/>
      <c r="H379" s="231">
        <v>16.572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76</v>
      </c>
      <c r="AY379" s="237" t="s">
        <v>128</v>
      </c>
    </row>
    <row r="380" spans="1:51" s="13" customFormat="1" ht="12">
      <c r="A380" s="13"/>
      <c r="B380" s="226"/>
      <c r="C380" s="227"/>
      <c r="D380" s="228" t="s">
        <v>142</v>
      </c>
      <c r="E380" s="229" t="s">
        <v>1</v>
      </c>
      <c r="F380" s="230" t="s">
        <v>191</v>
      </c>
      <c r="G380" s="227"/>
      <c r="H380" s="231">
        <v>30.395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142</v>
      </c>
      <c r="AU380" s="237" t="s">
        <v>136</v>
      </c>
      <c r="AV380" s="13" t="s">
        <v>136</v>
      </c>
      <c r="AW380" s="13" t="s">
        <v>32</v>
      </c>
      <c r="AX380" s="13" t="s">
        <v>76</v>
      </c>
      <c r="AY380" s="237" t="s">
        <v>128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192</v>
      </c>
      <c r="G381" s="227"/>
      <c r="H381" s="231">
        <v>50.031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76</v>
      </c>
      <c r="AY381" s="237" t="s">
        <v>128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193</v>
      </c>
      <c r="G382" s="227"/>
      <c r="H382" s="231">
        <v>1.47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76</v>
      </c>
      <c r="AY382" s="237" t="s">
        <v>128</v>
      </c>
    </row>
    <row r="383" spans="1:51" s="15" customFormat="1" ht="12">
      <c r="A383" s="15"/>
      <c r="B383" s="248"/>
      <c r="C383" s="249"/>
      <c r="D383" s="228" t="s">
        <v>142</v>
      </c>
      <c r="E383" s="250" t="s">
        <v>1</v>
      </c>
      <c r="F383" s="251" t="s">
        <v>180</v>
      </c>
      <c r="G383" s="249"/>
      <c r="H383" s="252">
        <v>98.468</v>
      </c>
      <c r="I383" s="253"/>
      <c r="J383" s="249"/>
      <c r="K383" s="249"/>
      <c r="L383" s="254"/>
      <c r="M383" s="255"/>
      <c r="N383" s="256"/>
      <c r="O383" s="256"/>
      <c r="P383" s="256"/>
      <c r="Q383" s="256"/>
      <c r="R383" s="256"/>
      <c r="S383" s="256"/>
      <c r="T383" s="257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8" t="s">
        <v>142</v>
      </c>
      <c r="AU383" s="258" t="s">
        <v>136</v>
      </c>
      <c r="AV383" s="15" t="s">
        <v>135</v>
      </c>
      <c r="AW383" s="15" t="s">
        <v>32</v>
      </c>
      <c r="AX383" s="15" t="s">
        <v>81</v>
      </c>
      <c r="AY383" s="258" t="s">
        <v>128</v>
      </c>
    </row>
    <row r="384" spans="1:65" s="2" customFormat="1" ht="24.15" customHeight="1">
      <c r="A384" s="38"/>
      <c r="B384" s="39"/>
      <c r="C384" s="212" t="s">
        <v>792</v>
      </c>
      <c r="D384" s="212" t="s">
        <v>131</v>
      </c>
      <c r="E384" s="213" t="s">
        <v>793</v>
      </c>
      <c r="F384" s="214" t="s">
        <v>794</v>
      </c>
      <c r="G384" s="215" t="s">
        <v>140</v>
      </c>
      <c r="H384" s="216">
        <v>5.58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210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210</v>
      </c>
      <c r="BM384" s="224" t="s">
        <v>795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796</v>
      </c>
      <c r="G385" s="227"/>
      <c r="H385" s="231">
        <v>2.325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76</v>
      </c>
      <c r="AY385" s="237" t="s">
        <v>128</v>
      </c>
    </row>
    <row r="386" spans="1:51" s="13" customFormat="1" ht="12">
      <c r="A386" s="13"/>
      <c r="B386" s="226"/>
      <c r="C386" s="227"/>
      <c r="D386" s="228" t="s">
        <v>142</v>
      </c>
      <c r="E386" s="229" t="s">
        <v>1</v>
      </c>
      <c r="F386" s="230" t="s">
        <v>797</v>
      </c>
      <c r="G386" s="227"/>
      <c r="H386" s="231">
        <v>3.255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142</v>
      </c>
      <c r="AU386" s="237" t="s">
        <v>136</v>
      </c>
      <c r="AV386" s="13" t="s">
        <v>136</v>
      </c>
      <c r="AW386" s="13" t="s">
        <v>32</v>
      </c>
      <c r="AX386" s="13" t="s">
        <v>76</v>
      </c>
      <c r="AY386" s="237" t="s">
        <v>128</v>
      </c>
    </row>
    <row r="387" spans="1:51" s="15" customFormat="1" ht="12">
      <c r="A387" s="15"/>
      <c r="B387" s="248"/>
      <c r="C387" s="249"/>
      <c r="D387" s="228" t="s">
        <v>142</v>
      </c>
      <c r="E387" s="250" t="s">
        <v>1</v>
      </c>
      <c r="F387" s="251" t="s">
        <v>180</v>
      </c>
      <c r="G387" s="249"/>
      <c r="H387" s="252">
        <v>5.58</v>
      </c>
      <c r="I387" s="253"/>
      <c r="J387" s="249"/>
      <c r="K387" s="249"/>
      <c r="L387" s="254"/>
      <c r="M387" s="255"/>
      <c r="N387" s="256"/>
      <c r="O387" s="256"/>
      <c r="P387" s="256"/>
      <c r="Q387" s="256"/>
      <c r="R387" s="256"/>
      <c r="S387" s="256"/>
      <c r="T387" s="257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8" t="s">
        <v>142</v>
      </c>
      <c r="AU387" s="258" t="s">
        <v>136</v>
      </c>
      <c r="AV387" s="15" t="s">
        <v>135</v>
      </c>
      <c r="AW387" s="15" t="s">
        <v>32</v>
      </c>
      <c r="AX387" s="15" t="s">
        <v>81</v>
      </c>
      <c r="AY387" s="258" t="s">
        <v>128</v>
      </c>
    </row>
    <row r="388" spans="1:65" s="2" customFormat="1" ht="16.5" customHeight="1">
      <c r="A388" s="38"/>
      <c r="B388" s="39"/>
      <c r="C388" s="259" t="s">
        <v>798</v>
      </c>
      <c r="D388" s="259" t="s">
        <v>202</v>
      </c>
      <c r="E388" s="260" t="s">
        <v>799</v>
      </c>
      <c r="F388" s="261" t="s">
        <v>800</v>
      </c>
      <c r="G388" s="262" t="s">
        <v>140</v>
      </c>
      <c r="H388" s="263">
        <v>5.859</v>
      </c>
      <c r="I388" s="264"/>
      <c r="J388" s="265">
        <f>ROUND(I388*H388,2)</f>
        <v>0</v>
      </c>
      <c r="K388" s="266"/>
      <c r="L388" s="267"/>
      <c r="M388" s="268" t="s">
        <v>1</v>
      </c>
      <c r="N388" s="269" t="s">
        <v>42</v>
      </c>
      <c r="O388" s="91"/>
      <c r="P388" s="222">
        <f>O388*H388</f>
        <v>0</v>
      </c>
      <c r="Q388" s="222">
        <v>1E-06</v>
      </c>
      <c r="R388" s="222">
        <f>Q388*H388</f>
        <v>5.858999999999999E-06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282</v>
      </c>
      <c r="AT388" s="224" t="s">
        <v>202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210</v>
      </c>
      <c r="BM388" s="224" t="s">
        <v>801</v>
      </c>
    </row>
    <row r="389" spans="1:51" s="13" customFormat="1" ht="12">
      <c r="A389" s="13"/>
      <c r="B389" s="226"/>
      <c r="C389" s="227"/>
      <c r="D389" s="228" t="s">
        <v>142</v>
      </c>
      <c r="E389" s="227"/>
      <c r="F389" s="230" t="s">
        <v>802</v>
      </c>
      <c r="G389" s="227"/>
      <c r="H389" s="231">
        <v>5.859</v>
      </c>
      <c r="I389" s="232"/>
      <c r="J389" s="227"/>
      <c r="K389" s="227"/>
      <c r="L389" s="233"/>
      <c r="M389" s="234"/>
      <c r="N389" s="235"/>
      <c r="O389" s="235"/>
      <c r="P389" s="235"/>
      <c r="Q389" s="235"/>
      <c r="R389" s="235"/>
      <c r="S389" s="235"/>
      <c r="T389" s="23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7" t="s">
        <v>142</v>
      </c>
      <c r="AU389" s="237" t="s">
        <v>136</v>
      </c>
      <c r="AV389" s="13" t="s">
        <v>136</v>
      </c>
      <c r="AW389" s="13" t="s">
        <v>4</v>
      </c>
      <c r="AX389" s="13" t="s">
        <v>81</v>
      </c>
      <c r="AY389" s="237" t="s">
        <v>128</v>
      </c>
    </row>
    <row r="390" spans="1:65" s="2" customFormat="1" ht="24.15" customHeight="1">
      <c r="A390" s="38"/>
      <c r="B390" s="39"/>
      <c r="C390" s="212" t="s">
        <v>803</v>
      </c>
      <c r="D390" s="212" t="s">
        <v>131</v>
      </c>
      <c r="E390" s="213" t="s">
        <v>804</v>
      </c>
      <c r="F390" s="214" t="s">
        <v>805</v>
      </c>
      <c r="G390" s="215" t="s">
        <v>140</v>
      </c>
      <c r="H390" s="216">
        <v>156.862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0.0002</v>
      </c>
      <c r="R390" s="222">
        <f>Q390*H390</f>
        <v>0.0313724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210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210</v>
      </c>
      <c r="BM390" s="224" t="s">
        <v>806</v>
      </c>
    </row>
    <row r="391" spans="1:51" s="13" customFormat="1" ht="12">
      <c r="A391" s="13"/>
      <c r="B391" s="226"/>
      <c r="C391" s="227"/>
      <c r="D391" s="228" t="s">
        <v>142</v>
      </c>
      <c r="E391" s="229" t="s">
        <v>1</v>
      </c>
      <c r="F391" s="230" t="s">
        <v>807</v>
      </c>
      <c r="G391" s="227"/>
      <c r="H391" s="231">
        <v>156.862</v>
      </c>
      <c r="I391" s="232"/>
      <c r="J391" s="227"/>
      <c r="K391" s="227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142</v>
      </c>
      <c r="AU391" s="237" t="s">
        <v>136</v>
      </c>
      <c r="AV391" s="13" t="s">
        <v>136</v>
      </c>
      <c r="AW391" s="13" t="s">
        <v>32</v>
      </c>
      <c r="AX391" s="13" t="s">
        <v>81</v>
      </c>
      <c r="AY391" s="237" t="s">
        <v>128</v>
      </c>
    </row>
    <row r="392" spans="1:65" s="2" customFormat="1" ht="33" customHeight="1">
      <c r="A392" s="38"/>
      <c r="B392" s="39"/>
      <c r="C392" s="212" t="s">
        <v>808</v>
      </c>
      <c r="D392" s="212" t="s">
        <v>131</v>
      </c>
      <c r="E392" s="213" t="s">
        <v>809</v>
      </c>
      <c r="F392" s="214" t="s">
        <v>810</v>
      </c>
      <c r="G392" s="215" t="s">
        <v>140</v>
      </c>
      <c r="H392" s="216">
        <v>156.862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0.00017</v>
      </c>
      <c r="R392" s="222">
        <f>Q392*H392</f>
        <v>0.026666540000000002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210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210</v>
      </c>
      <c r="BM392" s="224" t="s">
        <v>811</v>
      </c>
    </row>
    <row r="393" spans="1:51" s="13" customFormat="1" ht="12">
      <c r="A393" s="13"/>
      <c r="B393" s="226"/>
      <c r="C393" s="227"/>
      <c r="D393" s="228" t="s">
        <v>142</v>
      </c>
      <c r="E393" s="229" t="s">
        <v>1</v>
      </c>
      <c r="F393" s="230" t="s">
        <v>807</v>
      </c>
      <c r="G393" s="227"/>
      <c r="H393" s="231">
        <v>156.862</v>
      </c>
      <c r="I393" s="232"/>
      <c r="J393" s="227"/>
      <c r="K393" s="227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142</v>
      </c>
      <c r="AU393" s="237" t="s">
        <v>136</v>
      </c>
      <c r="AV393" s="13" t="s">
        <v>136</v>
      </c>
      <c r="AW393" s="13" t="s">
        <v>32</v>
      </c>
      <c r="AX393" s="13" t="s">
        <v>81</v>
      </c>
      <c r="AY393" s="237" t="s">
        <v>128</v>
      </c>
    </row>
    <row r="394" spans="1:63" s="12" customFormat="1" ht="22.8" customHeight="1">
      <c r="A394" s="12"/>
      <c r="B394" s="196"/>
      <c r="C394" s="197"/>
      <c r="D394" s="198" t="s">
        <v>75</v>
      </c>
      <c r="E394" s="210" t="s">
        <v>812</v>
      </c>
      <c r="F394" s="210" t="s">
        <v>813</v>
      </c>
      <c r="G394" s="197"/>
      <c r="H394" s="197"/>
      <c r="I394" s="200"/>
      <c r="J394" s="211">
        <f>BK394</f>
        <v>0</v>
      </c>
      <c r="K394" s="197"/>
      <c r="L394" s="202"/>
      <c r="M394" s="203"/>
      <c r="N394" s="204"/>
      <c r="O394" s="204"/>
      <c r="P394" s="205">
        <f>SUM(P395:P398)</f>
        <v>0</v>
      </c>
      <c r="Q394" s="204"/>
      <c r="R394" s="205">
        <f>SUM(R395:R398)</f>
        <v>0.007254</v>
      </c>
      <c r="S394" s="204"/>
      <c r="T394" s="206">
        <f>SUM(T395:T398)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7" t="s">
        <v>136</v>
      </c>
      <c r="AT394" s="208" t="s">
        <v>75</v>
      </c>
      <c r="AU394" s="208" t="s">
        <v>81</v>
      </c>
      <c r="AY394" s="207" t="s">
        <v>128</v>
      </c>
      <c r="BK394" s="209">
        <f>SUM(BK395:BK398)</f>
        <v>0</v>
      </c>
    </row>
    <row r="395" spans="1:65" s="2" customFormat="1" ht="24.15" customHeight="1">
      <c r="A395" s="38"/>
      <c r="B395" s="39"/>
      <c r="C395" s="212" t="s">
        <v>814</v>
      </c>
      <c r="D395" s="212" t="s">
        <v>131</v>
      </c>
      <c r="E395" s="213" t="s">
        <v>815</v>
      </c>
      <c r="F395" s="214" t="s">
        <v>816</v>
      </c>
      <c r="G395" s="215" t="s">
        <v>140</v>
      </c>
      <c r="H395" s="216">
        <v>5.58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210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210</v>
      </c>
      <c r="BM395" s="224" t="s">
        <v>817</v>
      </c>
    </row>
    <row r="396" spans="1:51" s="13" customFormat="1" ht="12">
      <c r="A396" s="13"/>
      <c r="B396" s="226"/>
      <c r="C396" s="227"/>
      <c r="D396" s="228" t="s">
        <v>142</v>
      </c>
      <c r="E396" s="229" t="s">
        <v>1</v>
      </c>
      <c r="F396" s="230" t="s">
        <v>818</v>
      </c>
      <c r="G396" s="227"/>
      <c r="H396" s="231">
        <v>5.58</v>
      </c>
      <c r="I396" s="232"/>
      <c r="J396" s="227"/>
      <c r="K396" s="227"/>
      <c r="L396" s="233"/>
      <c r="M396" s="234"/>
      <c r="N396" s="235"/>
      <c r="O396" s="235"/>
      <c r="P396" s="235"/>
      <c r="Q396" s="235"/>
      <c r="R396" s="235"/>
      <c r="S396" s="235"/>
      <c r="T396" s="23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7" t="s">
        <v>142</v>
      </c>
      <c r="AU396" s="237" t="s">
        <v>136</v>
      </c>
      <c r="AV396" s="13" t="s">
        <v>136</v>
      </c>
      <c r="AW396" s="13" t="s">
        <v>32</v>
      </c>
      <c r="AX396" s="13" t="s">
        <v>81</v>
      </c>
      <c r="AY396" s="237" t="s">
        <v>128</v>
      </c>
    </row>
    <row r="397" spans="1:65" s="2" customFormat="1" ht="16.5" customHeight="1">
      <c r="A397" s="38"/>
      <c r="B397" s="39"/>
      <c r="C397" s="259" t="s">
        <v>819</v>
      </c>
      <c r="D397" s="259" t="s">
        <v>202</v>
      </c>
      <c r="E397" s="260" t="s">
        <v>820</v>
      </c>
      <c r="F397" s="261" t="s">
        <v>821</v>
      </c>
      <c r="G397" s="262" t="s">
        <v>140</v>
      </c>
      <c r="H397" s="263">
        <v>5.58</v>
      </c>
      <c r="I397" s="264"/>
      <c r="J397" s="265">
        <f>ROUND(I397*H397,2)</f>
        <v>0</v>
      </c>
      <c r="K397" s="266"/>
      <c r="L397" s="267"/>
      <c r="M397" s="268" t="s">
        <v>1</v>
      </c>
      <c r="N397" s="269" t="s">
        <v>42</v>
      </c>
      <c r="O397" s="91"/>
      <c r="P397" s="222">
        <f>O397*H397</f>
        <v>0</v>
      </c>
      <c r="Q397" s="222">
        <v>0.0013</v>
      </c>
      <c r="R397" s="222">
        <f>Q397*H397</f>
        <v>0.007254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282</v>
      </c>
      <c r="AT397" s="224" t="s">
        <v>202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210</v>
      </c>
      <c r="BM397" s="224" t="s">
        <v>822</v>
      </c>
    </row>
    <row r="398" spans="1:65" s="2" customFormat="1" ht="16.5" customHeight="1">
      <c r="A398" s="38"/>
      <c r="B398" s="39"/>
      <c r="C398" s="212" t="s">
        <v>823</v>
      </c>
      <c r="D398" s="212" t="s">
        <v>131</v>
      </c>
      <c r="E398" s="213" t="s">
        <v>824</v>
      </c>
      <c r="F398" s="214" t="s">
        <v>825</v>
      </c>
      <c r="G398" s="215" t="s">
        <v>140</v>
      </c>
      <c r="H398" s="216">
        <v>5.58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210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210</v>
      </c>
      <c r="BM398" s="224" t="s">
        <v>826</v>
      </c>
    </row>
    <row r="399" spans="1:63" s="12" customFormat="1" ht="25.9" customHeight="1">
      <c r="A399" s="12"/>
      <c r="B399" s="196"/>
      <c r="C399" s="197"/>
      <c r="D399" s="198" t="s">
        <v>75</v>
      </c>
      <c r="E399" s="199" t="s">
        <v>202</v>
      </c>
      <c r="F399" s="199" t="s">
        <v>827</v>
      </c>
      <c r="G399" s="197"/>
      <c r="H399" s="197"/>
      <c r="I399" s="200"/>
      <c r="J399" s="201">
        <f>BK399</f>
        <v>0</v>
      </c>
      <c r="K399" s="197"/>
      <c r="L399" s="202"/>
      <c r="M399" s="203"/>
      <c r="N399" s="204"/>
      <c r="O399" s="204"/>
      <c r="P399" s="205">
        <f>P400+P440</f>
        <v>0</v>
      </c>
      <c r="Q399" s="204"/>
      <c r="R399" s="205">
        <f>R400+R440</f>
        <v>0</v>
      </c>
      <c r="S399" s="204"/>
      <c r="T399" s="206">
        <f>T400+T440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7" t="s">
        <v>129</v>
      </c>
      <c r="AT399" s="208" t="s">
        <v>75</v>
      </c>
      <c r="AU399" s="208" t="s">
        <v>76</v>
      </c>
      <c r="AY399" s="207" t="s">
        <v>128</v>
      </c>
      <c r="BK399" s="209">
        <f>BK400+BK440</f>
        <v>0</v>
      </c>
    </row>
    <row r="400" spans="1:63" s="12" customFormat="1" ht="22.8" customHeight="1">
      <c r="A400" s="12"/>
      <c r="B400" s="196"/>
      <c r="C400" s="197"/>
      <c r="D400" s="198" t="s">
        <v>75</v>
      </c>
      <c r="E400" s="210" t="s">
        <v>828</v>
      </c>
      <c r="F400" s="210" t="s">
        <v>829</v>
      </c>
      <c r="G400" s="197"/>
      <c r="H400" s="197"/>
      <c r="I400" s="200"/>
      <c r="J400" s="211">
        <f>BK400</f>
        <v>0</v>
      </c>
      <c r="K400" s="197"/>
      <c r="L400" s="202"/>
      <c r="M400" s="203"/>
      <c r="N400" s="204"/>
      <c r="O400" s="204"/>
      <c r="P400" s="205">
        <f>SUM(P401:P439)</f>
        <v>0</v>
      </c>
      <c r="Q400" s="204"/>
      <c r="R400" s="205">
        <f>SUM(R401:R439)</f>
        <v>0</v>
      </c>
      <c r="S400" s="204"/>
      <c r="T400" s="206">
        <f>SUM(T401:T439)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7" t="s">
        <v>129</v>
      </c>
      <c r="AT400" s="208" t="s">
        <v>75</v>
      </c>
      <c r="AU400" s="208" t="s">
        <v>81</v>
      </c>
      <c r="AY400" s="207" t="s">
        <v>128</v>
      </c>
      <c r="BK400" s="209">
        <f>SUM(BK401:BK439)</f>
        <v>0</v>
      </c>
    </row>
    <row r="401" spans="1:65" s="2" customFormat="1" ht="16.5" customHeight="1">
      <c r="A401" s="38"/>
      <c r="B401" s="39"/>
      <c r="C401" s="212" t="s">
        <v>830</v>
      </c>
      <c r="D401" s="212" t="s">
        <v>131</v>
      </c>
      <c r="E401" s="213" t="s">
        <v>831</v>
      </c>
      <c r="F401" s="214" t="s">
        <v>832</v>
      </c>
      <c r="G401" s="215" t="s">
        <v>309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432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432</v>
      </c>
      <c r="BM401" s="224" t="s">
        <v>833</v>
      </c>
    </row>
    <row r="402" spans="1:65" s="2" customFormat="1" ht="16.5" customHeight="1">
      <c r="A402" s="38"/>
      <c r="B402" s="39"/>
      <c r="C402" s="212" t="s">
        <v>834</v>
      </c>
      <c r="D402" s="212" t="s">
        <v>131</v>
      </c>
      <c r="E402" s="213" t="s">
        <v>835</v>
      </c>
      <c r="F402" s="214" t="s">
        <v>836</v>
      </c>
      <c r="G402" s="215" t="s">
        <v>309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432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432</v>
      </c>
      <c r="BM402" s="224" t="s">
        <v>837</v>
      </c>
    </row>
    <row r="403" spans="1:65" s="2" customFormat="1" ht="24.15" customHeight="1">
      <c r="A403" s="38"/>
      <c r="B403" s="39"/>
      <c r="C403" s="212" t="s">
        <v>838</v>
      </c>
      <c r="D403" s="212" t="s">
        <v>131</v>
      </c>
      <c r="E403" s="213" t="s">
        <v>839</v>
      </c>
      <c r="F403" s="214" t="s">
        <v>840</v>
      </c>
      <c r="G403" s="215" t="s">
        <v>309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432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432</v>
      </c>
      <c r="BM403" s="224" t="s">
        <v>841</v>
      </c>
    </row>
    <row r="404" spans="1:65" s="2" customFormat="1" ht="16.5" customHeight="1">
      <c r="A404" s="38"/>
      <c r="B404" s="39"/>
      <c r="C404" s="212" t="s">
        <v>842</v>
      </c>
      <c r="D404" s="212" t="s">
        <v>131</v>
      </c>
      <c r="E404" s="213" t="s">
        <v>843</v>
      </c>
      <c r="F404" s="214" t="s">
        <v>844</v>
      </c>
      <c r="G404" s="215" t="s">
        <v>309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432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432</v>
      </c>
      <c r="BM404" s="224" t="s">
        <v>845</v>
      </c>
    </row>
    <row r="405" spans="1:65" s="2" customFormat="1" ht="16.5" customHeight="1">
      <c r="A405" s="38"/>
      <c r="B405" s="39"/>
      <c r="C405" s="212" t="s">
        <v>846</v>
      </c>
      <c r="D405" s="212" t="s">
        <v>131</v>
      </c>
      <c r="E405" s="213" t="s">
        <v>847</v>
      </c>
      <c r="F405" s="214" t="s">
        <v>848</v>
      </c>
      <c r="G405" s="215" t="s">
        <v>309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432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432</v>
      </c>
      <c r="BM405" s="224" t="s">
        <v>849</v>
      </c>
    </row>
    <row r="406" spans="1:65" s="2" customFormat="1" ht="24.15" customHeight="1">
      <c r="A406" s="38"/>
      <c r="B406" s="39"/>
      <c r="C406" s="212" t="s">
        <v>850</v>
      </c>
      <c r="D406" s="212" t="s">
        <v>131</v>
      </c>
      <c r="E406" s="213" t="s">
        <v>851</v>
      </c>
      <c r="F406" s="214" t="s">
        <v>852</v>
      </c>
      <c r="G406" s="215" t="s">
        <v>146</v>
      </c>
      <c r="H406" s="216">
        <v>55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432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432</v>
      </c>
      <c r="BM406" s="224" t="s">
        <v>853</v>
      </c>
    </row>
    <row r="407" spans="1:65" s="2" customFormat="1" ht="24.15" customHeight="1">
      <c r="A407" s="38"/>
      <c r="B407" s="39"/>
      <c r="C407" s="212" t="s">
        <v>854</v>
      </c>
      <c r="D407" s="212" t="s">
        <v>131</v>
      </c>
      <c r="E407" s="213" t="s">
        <v>855</v>
      </c>
      <c r="F407" s="214" t="s">
        <v>856</v>
      </c>
      <c r="G407" s="215" t="s">
        <v>146</v>
      </c>
      <c r="H407" s="216">
        <v>105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432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432</v>
      </c>
      <c r="BM407" s="224" t="s">
        <v>857</v>
      </c>
    </row>
    <row r="408" spans="1:65" s="2" customFormat="1" ht="16.5" customHeight="1">
      <c r="A408" s="38"/>
      <c r="B408" s="39"/>
      <c r="C408" s="212" t="s">
        <v>858</v>
      </c>
      <c r="D408" s="212" t="s">
        <v>131</v>
      </c>
      <c r="E408" s="213" t="s">
        <v>859</v>
      </c>
      <c r="F408" s="214" t="s">
        <v>860</v>
      </c>
      <c r="G408" s="215" t="s">
        <v>146</v>
      </c>
      <c r="H408" s="216">
        <v>15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432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432</v>
      </c>
      <c r="BM408" s="224" t="s">
        <v>861</v>
      </c>
    </row>
    <row r="409" spans="1:65" s="2" customFormat="1" ht="16.5" customHeight="1">
      <c r="A409" s="38"/>
      <c r="B409" s="39"/>
      <c r="C409" s="212" t="s">
        <v>862</v>
      </c>
      <c r="D409" s="212" t="s">
        <v>131</v>
      </c>
      <c r="E409" s="213" t="s">
        <v>863</v>
      </c>
      <c r="F409" s="214" t="s">
        <v>864</v>
      </c>
      <c r="G409" s="215" t="s">
        <v>146</v>
      </c>
      <c r="H409" s="216">
        <v>25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432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432</v>
      </c>
      <c r="BM409" s="224" t="s">
        <v>865</v>
      </c>
    </row>
    <row r="410" spans="1:65" s="2" customFormat="1" ht="16.5" customHeight="1">
      <c r="A410" s="38"/>
      <c r="B410" s="39"/>
      <c r="C410" s="212" t="s">
        <v>866</v>
      </c>
      <c r="D410" s="212" t="s">
        <v>131</v>
      </c>
      <c r="E410" s="213" t="s">
        <v>867</v>
      </c>
      <c r="F410" s="214" t="s">
        <v>868</v>
      </c>
      <c r="G410" s="215" t="s">
        <v>146</v>
      </c>
      <c r="H410" s="216">
        <v>6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432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432</v>
      </c>
      <c r="BM410" s="224" t="s">
        <v>869</v>
      </c>
    </row>
    <row r="411" spans="1:65" s="2" customFormat="1" ht="16.5" customHeight="1">
      <c r="A411" s="38"/>
      <c r="B411" s="39"/>
      <c r="C411" s="212" t="s">
        <v>870</v>
      </c>
      <c r="D411" s="212" t="s">
        <v>131</v>
      </c>
      <c r="E411" s="213" t="s">
        <v>871</v>
      </c>
      <c r="F411" s="214" t="s">
        <v>872</v>
      </c>
      <c r="G411" s="215" t="s">
        <v>146</v>
      </c>
      <c r="H411" s="216">
        <v>10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432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432</v>
      </c>
      <c r="BM411" s="224" t="s">
        <v>873</v>
      </c>
    </row>
    <row r="412" spans="1:65" s="2" customFormat="1" ht="16.5" customHeight="1">
      <c r="A412" s="38"/>
      <c r="B412" s="39"/>
      <c r="C412" s="212" t="s">
        <v>874</v>
      </c>
      <c r="D412" s="212" t="s">
        <v>131</v>
      </c>
      <c r="E412" s="213" t="s">
        <v>875</v>
      </c>
      <c r="F412" s="214" t="s">
        <v>876</v>
      </c>
      <c r="G412" s="215" t="s">
        <v>146</v>
      </c>
      <c r="H412" s="216">
        <v>10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432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432</v>
      </c>
      <c r="BM412" s="224" t="s">
        <v>877</v>
      </c>
    </row>
    <row r="413" spans="1:65" s="2" customFormat="1" ht="16.5" customHeight="1">
      <c r="A413" s="38"/>
      <c r="B413" s="39"/>
      <c r="C413" s="212" t="s">
        <v>878</v>
      </c>
      <c r="D413" s="212" t="s">
        <v>131</v>
      </c>
      <c r="E413" s="213" t="s">
        <v>879</v>
      </c>
      <c r="F413" s="214" t="s">
        <v>880</v>
      </c>
      <c r="G413" s="215" t="s">
        <v>146</v>
      </c>
      <c r="H413" s="216">
        <v>30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432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432</v>
      </c>
      <c r="BM413" s="224" t="s">
        <v>881</v>
      </c>
    </row>
    <row r="414" spans="1:65" s="2" customFormat="1" ht="16.5" customHeight="1">
      <c r="A414" s="38"/>
      <c r="B414" s="39"/>
      <c r="C414" s="212" t="s">
        <v>882</v>
      </c>
      <c r="D414" s="212" t="s">
        <v>131</v>
      </c>
      <c r="E414" s="213" t="s">
        <v>883</v>
      </c>
      <c r="F414" s="214" t="s">
        <v>884</v>
      </c>
      <c r="G414" s="215" t="s">
        <v>146</v>
      </c>
      <c r="H414" s="216">
        <v>20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432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432</v>
      </c>
      <c r="BM414" s="224" t="s">
        <v>885</v>
      </c>
    </row>
    <row r="415" spans="1:65" s="2" customFormat="1" ht="16.5" customHeight="1">
      <c r="A415" s="38"/>
      <c r="B415" s="39"/>
      <c r="C415" s="212" t="s">
        <v>886</v>
      </c>
      <c r="D415" s="212" t="s">
        <v>131</v>
      </c>
      <c r="E415" s="213" t="s">
        <v>887</v>
      </c>
      <c r="F415" s="214" t="s">
        <v>888</v>
      </c>
      <c r="G415" s="215" t="s">
        <v>309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432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432</v>
      </c>
      <c r="BM415" s="224" t="s">
        <v>889</v>
      </c>
    </row>
    <row r="416" spans="1:65" s="2" customFormat="1" ht="16.5" customHeight="1">
      <c r="A416" s="38"/>
      <c r="B416" s="39"/>
      <c r="C416" s="212" t="s">
        <v>890</v>
      </c>
      <c r="D416" s="212" t="s">
        <v>131</v>
      </c>
      <c r="E416" s="213" t="s">
        <v>891</v>
      </c>
      <c r="F416" s="214" t="s">
        <v>892</v>
      </c>
      <c r="G416" s="215" t="s">
        <v>309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432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432</v>
      </c>
      <c r="BM416" s="224" t="s">
        <v>893</v>
      </c>
    </row>
    <row r="417" spans="1:65" s="2" customFormat="1" ht="16.5" customHeight="1">
      <c r="A417" s="38"/>
      <c r="B417" s="39"/>
      <c r="C417" s="212" t="s">
        <v>894</v>
      </c>
      <c r="D417" s="212" t="s">
        <v>131</v>
      </c>
      <c r="E417" s="213" t="s">
        <v>895</v>
      </c>
      <c r="F417" s="214" t="s">
        <v>896</v>
      </c>
      <c r="G417" s="215" t="s">
        <v>309</v>
      </c>
      <c r="H417" s="216">
        <v>2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432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432</v>
      </c>
      <c r="BM417" s="224" t="s">
        <v>897</v>
      </c>
    </row>
    <row r="418" spans="1:65" s="2" customFormat="1" ht="16.5" customHeight="1">
      <c r="A418" s="38"/>
      <c r="B418" s="39"/>
      <c r="C418" s="212" t="s">
        <v>898</v>
      </c>
      <c r="D418" s="212" t="s">
        <v>131</v>
      </c>
      <c r="E418" s="213" t="s">
        <v>899</v>
      </c>
      <c r="F418" s="214" t="s">
        <v>900</v>
      </c>
      <c r="G418" s="215" t="s">
        <v>309</v>
      </c>
      <c r="H418" s="216">
        <v>9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432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432</v>
      </c>
      <c r="BM418" s="224" t="s">
        <v>901</v>
      </c>
    </row>
    <row r="419" spans="1:65" s="2" customFormat="1" ht="16.5" customHeight="1">
      <c r="A419" s="38"/>
      <c r="B419" s="39"/>
      <c r="C419" s="212" t="s">
        <v>902</v>
      </c>
      <c r="D419" s="212" t="s">
        <v>131</v>
      </c>
      <c r="E419" s="213" t="s">
        <v>903</v>
      </c>
      <c r="F419" s="214" t="s">
        <v>904</v>
      </c>
      <c r="G419" s="215" t="s">
        <v>309</v>
      </c>
      <c r="H419" s="216">
        <v>4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432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432</v>
      </c>
      <c r="BM419" s="224" t="s">
        <v>905</v>
      </c>
    </row>
    <row r="420" spans="1:65" s="2" customFormat="1" ht="16.5" customHeight="1">
      <c r="A420" s="38"/>
      <c r="B420" s="39"/>
      <c r="C420" s="212" t="s">
        <v>906</v>
      </c>
      <c r="D420" s="212" t="s">
        <v>131</v>
      </c>
      <c r="E420" s="213" t="s">
        <v>907</v>
      </c>
      <c r="F420" s="214" t="s">
        <v>908</v>
      </c>
      <c r="G420" s="215" t="s">
        <v>309</v>
      </c>
      <c r="H420" s="216">
        <v>2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432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432</v>
      </c>
      <c r="BM420" s="224" t="s">
        <v>909</v>
      </c>
    </row>
    <row r="421" spans="1:65" s="2" customFormat="1" ht="16.5" customHeight="1">
      <c r="A421" s="38"/>
      <c r="B421" s="39"/>
      <c r="C421" s="212" t="s">
        <v>910</v>
      </c>
      <c r="D421" s="212" t="s">
        <v>131</v>
      </c>
      <c r="E421" s="213" t="s">
        <v>911</v>
      </c>
      <c r="F421" s="214" t="s">
        <v>912</v>
      </c>
      <c r="G421" s="215" t="s">
        <v>309</v>
      </c>
      <c r="H421" s="216">
        <v>12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432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432</v>
      </c>
      <c r="BM421" s="224" t="s">
        <v>913</v>
      </c>
    </row>
    <row r="422" spans="1:65" s="2" customFormat="1" ht="16.5" customHeight="1">
      <c r="A422" s="38"/>
      <c r="B422" s="39"/>
      <c r="C422" s="212" t="s">
        <v>914</v>
      </c>
      <c r="D422" s="212" t="s">
        <v>131</v>
      </c>
      <c r="E422" s="213" t="s">
        <v>915</v>
      </c>
      <c r="F422" s="214" t="s">
        <v>916</v>
      </c>
      <c r="G422" s="215" t="s">
        <v>309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432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432</v>
      </c>
      <c r="BM422" s="224" t="s">
        <v>917</v>
      </c>
    </row>
    <row r="423" spans="1:65" s="2" customFormat="1" ht="16.5" customHeight="1">
      <c r="A423" s="38"/>
      <c r="B423" s="39"/>
      <c r="C423" s="212" t="s">
        <v>918</v>
      </c>
      <c r="D423" s="212" t="s">
        <v>131</v>
      </c>
      <c r="E423" s="213" t="s">
        <v>919</v>
      </c>
      <c r="F423" s="214" t="s">
        <v>920</v>
      </c>
      <c r="G423" s="215" t="s">
        <v>309</v>
      </c>
      <c r="H423" s="216">
        <v>8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432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432</v>
      </c>
      <c r="BM423" s="224" t="s">
        <v>921</v>
      </c>
    </row>
    <row r="424" spans="1:65" s="2" customFormat="1" ht="16.5" customHeight="1">
      <c r="A424" s="38"/>
      <c r="B424" s="39"/>
      <c r="C424" s="212" t="s">
        <v>922</v>
      </c>
      <c r="D424" s="212" t="s">
        <v>131</v>
      </c>
      <c r="E424" s="213" t="s">
        <v>923</v>
      </c>
      <c r="F424" s="214" t="s">
        <v>924</v>
      </c>
      <c r="G424" s="215" t="s">
        <v>309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432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432</v>
      </c>
      <c r="BM424" s="224" t="s">
        <v>925</v>
      </c>
    </row>
    <row r="425" spans="1:65" s="2" customFormat="1" ht="16.5" customHeight="1">
      <c r="A425" s="38"/>
      <c r="B425" s="39"/>
      <c r="C425" s="212" t="s">
        <v>926</v>
      </c>
      <c r="D425" s="212" t="s">
        <v>131</v>
      </c>
      <c r="E425" s="213" t="s">
        <v>927</v>
      </c>
      <c r="F425" s="214" t="s">
        <v>928</v>
      </c>
      <c r="G425" s="215" t="s">
        <v>309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432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432</v>
      </c>
      <c r="BM425" s="224" t="s">
        <v>929</v>
      </c>
    </row>
    <row r="426" spans="1:65" s="2" customFormat="1" ht="16.5" customHeight="1">
      <c r="A426" s="38"/>
      <c r="B426" s="39"/>
      <c r="C426" s="212" t="s">
        <v>930</v>
      </c>
      <c r="D426" s="212" t="s">
        <v>131</v>
      </c>
      <c r="E426" s="213" t="s">
        <v>931</v>
      </c>
      <c r="F426" s="214" t="s">
        <v>932</v>
      </c>
      <c r="G426" s="215" t="s">
        <v>309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432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432</v>
      </c>
      <c r="BM426" s="224" t="s">
        <v>933</v>
      </c>
    </row>
    <row r="427" spans="1:65" s="2" customFormat="1" ht="16.5" customHeight="1">
      <c r="A427" s="38"/>
      <c r="B427" s="39"/>
      <c r="C427" s="212" t="s">
        <v>934</v>
      </c>
      <c r="D427" s="212" t="s">
        <v>131</v>
      </c>
      <c r="E427" s="213" t="s">
        <v>935</v>
      </c>
      <c r="F427" s="214" t="s">
        <v>936</v>
      </c>
      <c r="G427" s="215" t="s">
        <v>309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432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432</v>
      </c>
      <c r="BM427" s="224" t="s">
        <v>937</v>
      </c>
    </row>
    <row r="428" spans="1:65" s="2" customFormat="1" ht="16.5" customHeight="1">
      <c r="A428" s="38"/>
      <c r="B428" s="39"/>
      <c r="C428" s="212" t="s">
        <v>938</v>
      </c>
      <c r="D428" s="212" t="s">
        <v>131</v>
      </c>
      <c r="E428" s="213" t="s">
        <v>939</v>
      </c>
      <c r="F428" s="214" t="s">
        <v>940</v>
      </c>
      <c r="G428" s="215" t="s">
        <v>309</v>
      </c>
      <c r="H428" s="216">
        <v>3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432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432</v>
      </c>
      <c r="BM428" s="224" t="s">
        <v>941</v>
      </c>
    </row>
    <row r="429" spans="1:65" s="2" customFormat="1" ht="16.5" customHeight="1">
      <c r="A429" s="38"/>
      <c r="B429" s="39"/>
      <c r="C429" s="212" t="s">
        <v>942</v>
      </c>
      <c r="D429" s="212" t="s">
        <v>131</v>
      </c>
      <c r="E429" s="213" t="s">
        <v>943</v>
      </c>
      <c r="F429" s="214" t="s">
        <v>944</v>
      </c>
      <c r="G429" s="215" t="s">
        <v>309</v>
      </c>
      <c r="H429" s="216">
        <v>11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432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432</v>
      </c>
      <c r="BM429" s="224" t="s">
        <v>945</v>
      </c>
    </row>
    <row r="430" spans="1:65" s="2" customFormat="1" ht="16.5" customHeight="1">
      <c r="A430" s="38"/>
      <c r="B430" s="39"/>
      <c r="C430" s="212" t="s">
        <v>946</v>
      </c>
      <c r="D430" s="212" t="s">
        <v>131</v>
      </c>
      <c r="E430" s="213" t="s">
        <v>947</v>
      </c>
      <c r="F430" s="214" t="s">
        <v>948</v>
      </c>
      <c r="G430" s="215" t="s">
        <v>309</v>
      </c>
      <c r="H430" s="216">
        <v>14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432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432</v>
      </c>
      <c r="BM430" s="224" t="s">
        <v>949</v>
      </c>
    </row>
    <row r="431" spans="1:65" s="2" customFormat="1" ht="33" customHeight="1">
      <c r="A431" s="38"/>
      <c r="B431" s="39"/>
      <c r="C431" s="212" t="s">
        <v>950</v>
      </c>
      <c r="D431" s="212" t="s">
        <v>131</v>
      </c>
      <c r="E431" s="213" t="s">
        <v>951</v>
      </c>
      <c r="F431" s="214" t="s">
        <v>952</v>
      </c>
      <c r="G431" s="215" t="s">
        <v>134</v>
      </c>
      <c r="H431" s="216">
        <v>3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432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432</v>
      </c>
      <c r="BM431" s="224" t="s">
        <v>953</v>
      </c>
    </row>
    <row r="432" spans="1:65" s="2" customFormat="1" ht="33" customHeight="1">
      <c r="A432" s="38"/>
      <c r="B432" s="39"/>
      <c r="C432" s="212" t="s">
        <v>954</v>
      </c>
      <c r="D432" s="212" t="s">
        <v>131</v>
      </c>
      <c r="E432" s="213" t="s">
        <v>955</v>
      </c>
      <c r="F432" s="214" t="s">
        <v>956</v>
      </c>
      <c r="G432" s="215" t="s">
        <v>134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432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432</v>
      </c>
      <c r="BM432" s="224" t="s">
        <v>957</v>
      </c>
    </row>
    <row r="433" spans="1:65" s="2" customFormat="1" ht="24.15" customHeight="1">
      <c r="A433" s="38"/>
      <c r="B433" s="39"/>
      <c r="C433" s="212" t="s">
        <v>958</v>
      </c>
      <c r="D433" s="212" t="s">
        <v>131</v>
      </c>
      <c r="E433" s="213" t="s">
        <v>959</v>
      </c>
      <c r="F433" s="214" t="s">
        <v>960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432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432</v>
      </c>
      <c r="BM433" s="224" t="s">
        <v>961</v>
      </c>
    </row>
    <row r="434" spans="1:65" s="2" customFormat="1" ht="37.8" customHeight="1">
      <c r="A434" s="38"/>
      <c r="B434" s="39"/>
      <c r="C434" s="212" t="s">
        <v>962</v>
      </c>
      <c r="D434" s="212" t="s">
        <v>131</v>
      </c>
      <c r="E434" s="213" t="s">
        <v>963</v>
      </c>
      <c r="F434" s="214" t="s">
        <v>964</v>
      </c>
      <c r="G434" s="215" t="s">
        <v>134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432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432</v>
      </c>
      <c r="BM434" s="224" t="s">
        <v>965</v>
      </c>
    </row>
    <row r="435" spans="1:65" s="2" customFormat="1" ht="16.5" customHeight="1">
      <c r="A435" s="38"/>
      <c r="B435" s="39"/>
      <c r="C435" s="212" t="s">
        <v>966</v>
      </c>
      <c r="D435" s="212" t="s">
        <v>131</v>
      </c>
      <c r="E435" s="213" t="s">
        <v>967</v>
      </c>
      <c r="F435" s="214" t="s">
        <v>968</v>
      </c>
      <c r="G435" s="215" t="s">
        <v>309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432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432</v>
      </c>
      <c r="BM435" s="224" t="s">
        <v>969</v>
      </c>
    </row>
    <row r="436" spans="1:65" s="2" customFormat="1" ht="16.5" customHeight="1">
      <c r="A436" s="38"/>
      <c r="B436" s="39"/>
      <c r="C436" s="212" t="s">
        <v>970</v>
      </c>
      <c r="D436" s="212" t="s">
        <v>131</v>
      </c>
      <c r="E436" s="213" t="s">
        <v>971</v>
      </c>
      <c r="F436" s="214" t="s">
        <v>972</v>
      </c>
      <c r="G436" s="215" t="s">
        <v>309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432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432</v>
      </c>
      <c r="BM436" s="224" t="s">
        <v>973</v>
      </c>
    </row>
    <row r="437" spans="1:65" s="2" customFormat="1" ht="16.5" customHeight="1">
      <c r="A437" s="38"/>
      <c r="B437" s="39"/>
      <c r="C437" s="212" t="s">
        <v>974</v>
      </c>
      <c r="D437" s="212" t="s">
        <v>131</v>
      </c>
      <c r="E437" s="213" t="s">
        <v>975</v>
      </c>
      <c r="F437" s="214" t="s">
        <v>976</v>
      </c>
      <c r="G437" s="215" t="s">
        <v>309</v>
      </c>
      <c r="H437" s="216">
        <v>1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432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432</v>
      </c>
      <c r="BM437" s="224" t="s">
        <v>977</v>
      </c>
    </row>
    <row r="438" spans="1:65" s="2" customFormat="1" ht="16.5" customHeight="1">
      <c r="A438" s="38"/>
      <c r="B438" s="39"/>
      <c r="C438" s="212" t="s">
        <v>978</v>
      </c>
      <c r="D438" s="212" t="s">
        <v>131</v>
      </c>
      <c r="E438" s="213" t="s">
        <v>979</v>
      </c>
      <c r="F438" s="214" t="s">
        <v>980</v>
      </c>
      <c r="G438" s="215" t="s">
        <v>309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432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432</v>
      </c>
      <c r="BM438" s="224" t="s">
        <v>981</v>
      </c>
    </row>
    <row r="439" spans="1:65" s="2" customFormat="1" ht="16.5" customHeight="1">
      <c r="A439" s="38"/>
      <c r="B439" s="39"/>
      <c r="C439" s="212" t="s">
        <v>982</v>
      </c>
      <c r="D439" s="212" t="s">
        <v>131</v>
      </c>
      <c r="E439" s="213" t="s">
        <v>983</v>
      </c>
      <c r="F439" s="214" t="s">
        <v>984</v>
      </c>
      <c r="G439" s="215" t="s">
        <v>309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432</v>
      </c>
      <c r="AT439" s="224" t="s">
        <v>131</v>
      </c>
      <c r="AU439" s="224" t="s">
        <v>136</v>
      </c>
      <c r="AY439" s="17" t="s">
        <v>128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136</v>
      </c>
      <c r="BK439" s="225">
        <f>ROUND(I439*H439,2)</f>
        <v>0</v>
      </c>
      <c r="BL439" s="17" t="s">
        <v>432</v>
      </c>
      <c r="BM439" s="224" t="s">
        <v>985</v>
      </c>
    </row>
    <row r="440" spans="1:63" s="12" customFormat="1" ht="22.8" customHeight="1">
      <c r="A440" s="12"/>
      <c r="B440" s="196"/>
      <c r="C440" s="197"/>
      <c r="D440" s="198" t="s">
        <v>75</v>
      </c>
      <c r="E440" s="210" t="s">
        <v>986</v>
      </c>
      <c r="F440" s="210" t="s">
        <v>987</v>
      </c>
      <c r="G440" s="197"/>
      <c r="H440" s="197"/>
      <c r="I440" s="200"/>
      <c r="J440" s="211">
        <f>BK440</f>
        <v>0</v>
      </c>
      <c r="K440" s="197"/>
      <c r="L440" s="202"/>
      <c r="M440" s="203"/>
      <c r="N440" s="204"/>
      <c r="O440" s="204"/>
      <c r="P440" s="205">
        <f>SUM(P441:P444)</f>
        <v>0</v>
      </c>
      <c r="Q440" s="204"/>
      <c r="R440" s="205">
        <f>SUM(R441:R444)</f>
        <v>0</v>
      </c>
      <c r="S440" s="204"/>
      <c r="T440" s="206">
        <f>SUM(T441:T444)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07" t="s">
        <v>129</v>
      </c>
      <c r="AT440" s="208" t="s">
        <v>75</v>
      </c>
      <c r="AU440" s="208" t="s">
        <v>81</v>
      </c>
      <c r="AY440" s="207" t="s">
        <v>128</v>
      </c>
      <c r="BK440" s="209">
        <f>SUM(BK441:BK444)</f>
        <v>0</v>
      </c>
    </row>
    <row r="441" spans="1:65" s="2" customFormat="1" ht="16.5" customHeight="1">
      <c r="A441" s="38"/>
      <c r="B441" s="39"/>
      <c r="C441" s="212" t="s">
        <v>988</v>
      </c>
      <c r="D441" s="212" t="s">
        <v>131</v>
      </c>
      <c r="E441" s="213" t="s">
        <v>989</v>
      </c>
      <c r="F441" s="214" t="s">
        <v>990</v>
      </c>
      <c r="G441" s="215" t="s">
        <v>134</v>
      </c>
      <c r="H441" s="216">
        <v>1</v>
      </c>
      <c r="I441" s="217"/>
      <c r="J441" s="218">
        <f>ROUND(I441*H441,2)</f>
        <v>0</v>
      </c>
      <c r="K441" s="219"/>
      <c r="L441" s="44"/>
      <c r="M441" s="220" t="s">
        <v>1</v>
      </c>
      <c r="N441" s="221" t="s">
        <v>42</v>
      </c>
      <c r="O441" s="91"/>
      <c r="P441" s="222">
        <f>O441*H441</f>
        <v>0</v>
      </c>
      <c r="Q441" s="222">
        <v>0</v>
      </c>
      <c r="R441" s="222">
        <f>Q441*H441</f>
        <v>0</v>
      </c>
      <c r="S441" s="222">
        <v>0</v>
      </c>
      <c r="T441" s="223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432</v>
      </c>
      <c r="AT441" s="224" t="s">
        <v>131</v>
      </c>
      <c r="AU441" s="224" t="s">
        <v>136</v>
      </c>
      <c r="AY441" s="17" t="s">
        <v>128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136</v>
      </c>
      <c r="BK441" s="225">
        <f>ROUND(I441*H441,2)</f>
        <v>0</v>
      </c>
      <c r="BL441" s="17" t="s">
        <v>432</v>
      </c>
      <c r="BM441" s="224" t="s">
        <v>991</v>
      </c>
    </row>
    <row r="442" spans="1:65" s="2" customFormat="1" ht="21.75" customHeight="1">
      <c r="A442" s="38"/>
      <c r="B442" s="39"/>
      <c r="C442" s="212" t="s">
        <v>992</v>
      </c>
      <c r="D442" s="212" t="s">
        <v>131</v>
      </c>
      <c r="E442" s="213" t="s">
        <v>993</v>
      </c>
      <c r="F442" s="214" t="s">
        <v>994</v>
      </c>
      <c r="G442" s="215" t="s">
        <v>134</v>
      </c>
      <c r="H442" s="216">
        <v>1</v>
      </c>
      <c r="I442" s="217"/>
      <c r="J442" s="218">
        <f>ROUND(I442*H442,2)</f>
        <v>0</v>
      </c>
      <c r="K442" s="219"/>
      <c r="L442" s="44"/>
      <c r="M442" s="220" t="s">
        <v>1</v>
      </c>
      <c r="N442" s="221" t="s">
        <v>42</v>
      </c>
      <c r="O442" s="91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4" t="s">
        <v>432</v>
      </c>
      <c r="AT442" s="224" t="s">
        <v>131</v>
      </c>
      <c r="AU442" s="224" t="s">
        <v>136</v>
      </c>
      <c r="AY442" s="17" t="s">
        <v>128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7" t="s">
        <v>136</v>
      </c>
      <c r="BK442" s="225">
        <f>ROUND(I442*H442,2)</f>
        <v>0</v>
      </c>
      <c r="BL442" s="17" t="s">
        <v>432</v>
      </c>
      <c r="BM442" s="224" t="s">
        <v>995</v>
      </c>
    </row>
    <row r="443" spans="1:65" s="2" customFormat="1" ht="16.5" customHeight="1">
      <c r="A443" s="38"/>
      <c r="B443" s="39"/>
      <c r="C443" s="212" t="s">
        <v>996</v>
      </c>
      <c r="D443" s="212" t="s">
        <v>131</v>
      </c>
      <c r="E443" s="213" t="s">
        <v>997</v>
      </c>
      <c r="F443" s="214" t="s">
        <v>998</v>
      </c>
      <c r="G443" s="215" t="s">
        <v>146</v>
      </c>
      <c r="H443" s="216">
        <v>1.5</v>
      </c>
      <c r="I443" s="217"/>
      <c r="J443" s="218">
        <f>ROUND(I443*H443,2)</f>
        <v>0</v>
      </c>
      <c r="K443" s="219"/>
      <c r="L443" s="44"/>
      <c r="M443" s="220" t="s">
        <v>1</v>
      </c>
      <c r="N443" s="221" t="s">
        <v>42</v>
      </c>
      <c r="O443" s="91"/>
      <c r="P443" s="222">
        <f>O443*H443</f>
        <v>0</v>
      </c>
      <c r="Q443" s="222">
        <v>0</v>
      </c>
      <c r="R443" s="222">
        <f>Q443*H443</f>
        <v>0</v>
      </c>
      <c r="S443" s="222">
        <v>0</v>
      </c>
      <c r="T443" s="223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4" t="s">
        <v>432</v>
      </c>
      <c r="AT443" s="224" t="s">
        <v>131</v>
      </c>
      <c r="AU443" s="224" t="s">
        <v>136</v>
      </c>
      <c r="AY443" s="17" t="s">
        <v>128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7" t="s">
        <v>136</v>
      </c>
      <c r="BK443" s="225">
        <f>ROUND(I443*H443,2)</f>
        <v>0</v>
      </c>
      <c r="BL443" s="17" t="s">
        <v>432</v>
      </c>
      <c r="BM443" s="224" t="s">
        <v>999</v>
      </c>
    </row>
    <row r="444" spans="1:65" s="2" customFormat="1" ht="16.5" customHeight="1">
      <c r="A444" s="38"/>
      <c r="B444" s="39"/>
      <c r="C444" s="212" t="s">
        <v>1000</v>
      </c>
      <c r="D444" s="212" t="s">
        <v>131</v>
      </c>
      <c r="E444" s="213" t="s">
        <v>1001</v>
      </c>
      <c r="F444" s="214" t="s">
        <v>1002</v>
      </c>
      <c r="G444" s="215" t="s">
        <v>134</v>
      </c>
      <c r="H444" s="216">
        <v>1</v>
      </c>
      <c r="I444" s="217"/>
      <c r="J444" s="218">
        <f>ROUND(I444*H444,2)</f>
        <v>0</v>
      </c>
      <c r="K444" s="219"/>
      <c r="L444" s="44"/>
      <c r="M444" s="270" t="s">
        <v>1</v>
      </c>
      <c r="N444" s="271" t="s">
        <v>42</v>
      </c>
      <c r="O444" s="272"/>
      <c r="P444" s="273">
        <f>O444*H444</f>
        <v>0</v>
      </c>
      <c r="Q444" s="273">
        <v>0</v>
      </c>
      <c r="R444" s="273">
        <f>Q444*H444</f>
        <v>0</v>
      </c>
      <c r="S444" s="273">
        <v>0</v>
      </c>
      <c r="T444" s="274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4" t="s">
        <v>432</v>
      </c>
      <c r="AT444" s="224" t="s">
        <v>131</v>
      </c>
      <c r="AU444" s="224" t="s">
        <v>136</v>
      </c>
      <c r="AY444" s="17" t="s">
        <v>128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7" t="s">
        <v>136</v>
      </c>
      <c r="BK444" s="225">
        <f>ROUND(I444*H444,2)</f>
        <v>0</v>
      </c>
      <c r="BL444" s="17" t="s">
        <v>432</v>
      </c>
      <c r="BM444" s="224" t="s">
        <v>1003</v>
      </c>
    </row>
    <row r="445" spans="1:31" s="2" customFormat="1" ht="6.95" customHeight="1">
      <c r="A445" s="38"/>
      <c r="B445" s="66"/>
      <c r="C445" s="67"/>
      <c r="D445" s="67"/>
      <c r="E445" s="67"/>
      <c r="F445" s="67"/>
      <c r="G445" s="67"/>
      <c r="H445" s="67"/>
      <c r="I445" s="67"/>
      <c r="J445" s="67"/>
      <c r="K445" s="67"/>
      <c r="L445" s="44"/>
      <c r="M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</row>
  </sheetData>
  <sheetProtection password="CC35" sheet="1" objects="1" scenarios="1" formatColumns="0" formatRows="0" autoFilter="0"/>
  <autoFilter ref="C135:K444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2024-05-21T09:34:56Z</dcterms:created>
  <dcterms:modified xsi:type="dcterms:W3CDTF">2024-05-21T09:34:57Z</dcterms:modified>
  <cp:category/>
  <cp:version/>
  <cp:contentType/>
  <cp:contentStatus/>
</cp:coreProperties>
</file>