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- - Stavební úpravy by..." sheetId="2" r:id="rId2"/>
  </sheets>
  <definedNames>
    <definedName name="_xlnm.Print_Area" localSheetId="0">'Rekapitulace stavby'!$D$4:$AO$76,'Rekapitulace stavby'!$C$82:$AQ$96</definedName>
    <definedName name="_xlnm._FilterDatabase" localSheetId="1" hidden="1">'Byt- - Stavební úpravy by...'!$C$135:$K$435</definedName>
    <definedName name="_xlnm.Print_Area" localSheetId="1">'Byt- - Stavební úpravy by...'!$C$4:$J$76,'Byt- - Stavební úpravy by...'!$C$82:$J$119,'Byt- - Stavební úpravy by...'!$C$125:$J$435</definedName>
    <definedName name="_xlnm.Print_Titles" localSheetId="0">'Rekapitulace stavby'!$92:$92</definedName>
    <definedName name="_xlnm.Print_Titles" localSheetId="1">'Byt- - Stavební úpravy by...'!$135:$135</definedName>
  </definedNames>
  <calcPr fullCalcOnLoad="1"/>
</workbook>
</file>

<file path=xl/sharedStrings.xml><?xml version="1.0" encoding="utf-8"?>
<sst xmlns="http://schemas.openxmlformats.org/spreadsheetml/2006/main" count="3839" uniqueCount="990">
  <si>
    <t>Export Komplet</t>
  </si>
  <si>
    <t/>
  </si>
  <si>
    <t>2.0</t>
  </si>
  <si>
    <t>ZAMOK</t>
  </si>
  <si>
    <t>False</t>
  </si>
  <si>
    <t>{09334e44-81f9-42ec-a276-97b08bc2dd11}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</si>
  <si>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</si>
  <si>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</si>
  <si>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</si>
  <si>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</si>
  <si>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</si>
  <si>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</si>
  <si>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</si>
  <si>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</si>
  <si>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Byt-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</si>
  <si>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</si>
  <si>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</si>
  <si>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Galandova 1245, byt.č. 14</t>
  </si>
  <si>
    <t>KSO:</t>
  </si>
  <si>
    <t>CC-CZ:</t>
  </si>
  <si>
    <t>Místo:</t>
  </si>
  <si>
    <t>Galandova 1245, Praha 17-Řepy</t>
  </si>
  <si>
    <t>Datum:</t>
  </si>
  <si>
    <t>20. 5. 2024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</si>
  <si>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</si>
  <si>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</si>
  <si>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</si>
  <si>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</si>
  <si>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</si>
  <si>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</si>
  <si>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</si>
  <si>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</si>
  <si>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</si>
  <si>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</si>
  <si>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</si>
  <si>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</si>
  <si>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</si>
  <si>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</si>
  <si>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</si>
  <si>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</si>
  <si>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</si>
  <si>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</si>
  <si>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</si>
  <si>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</si>
  <si>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</si>
  <si>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</si>
  <si>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</si>
  <si>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</si>
  <si>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</si>
  <si>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</si>
  <si>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</si>
  <si>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</si>
  <si>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</si>
  <si>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</si>
  <si>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</si>
  <si>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</si>
  <si>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</si>
  <si>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</si>
  <si>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</si>
  <si>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</si>
  <si>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</si>
  <si>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</si>
  <si>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</si>
  <si>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</si>
  <si>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</si>
  <si>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</si>
  <si>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</si>
  <si>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</si>
  <si>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</si>
  <si>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</si>
  <si>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</si>
  <si>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</si>
  <si>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</si>
  <si>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</si>
  <si>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</si>
  <si>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</si>
  <si>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</si>
  <si>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</si>
  <si>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</si>
  <si>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</si>
  <si>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</si>
  <si>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</si>
  <si>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</si>
  <si>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</si>
  <si>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</si>
  <si>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</si>
  <si>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</si>
  <si>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</si>
  <si>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</si>
  <si>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</si>
  <si>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</si>
  <si>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</si>
  <si>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</si>
  <si>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</si>
  <si>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</si>
  <si>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</si>
  <si>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</si>
  <si>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</si>
  <si>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</si>
  <si>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</si>
  <si>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 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</si>
  <si>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</si>
  <si>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</si>
  <si>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</si>
  <si>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</si>
  <si>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</si>
  <si>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</si>
  <si>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</si>
  <si>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</si>
  <si>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</si>
  <si>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</si>
  <si>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</si>
  <si>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</si>
  <si>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</si>
  <si>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</si>
  <si>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</si>
  <si>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</si>
  <si>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</si>
  <si>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</si>
  <si>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</si>
  <si>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</si>
  <si>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</si>
  <si>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</si>
  <si>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</si>
  <si>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</si>
  <si>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</si>
  <si>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</si>
  <si>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</si>
  <si>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</si>
  <si>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</si>
  <si>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</si>
  <si>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</si>
  <si>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</si>
  <si>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</si>
  <si>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</si>
  <si>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</si>
  <si>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</si>
  <si>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</si>
  <si>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</si>
  <si>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</si>
  <si>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</si>
  <si>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</si>
  <si>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</si>
  <si>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(2,6+1,75)*2,6-0,6*2*2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</si>
  <si>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</si>
  <si>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</si>
  <si>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</si>
  <si>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</si>
  <si>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</si>
  <si>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2,6+1,75</t>
  </si>
  <si>
    <t>342291131</t>
  </si>
  <si>
    <t>Ukotvení příček k betonovým konstrukcím plochými kotvami</t>
  </si>
  <si>
    <t>-1635266728</t>
  </si>
  <si>
    <t>2,6*3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</si>
  <si>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</si>
  <si>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</si>
  <si>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</si>
  <si>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</si>
  <si>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</si>
  <si>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</si>
  <si>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</si>
  <si>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</si>
  <si>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</si>
  <si>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</si>
  <si>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45,3-3,7</t>
  </si>
  <si>
    <t>7</t>
  </si>
  <si>
    <t>611321141</t>
  </si>
  <si>
    <t>Vápenocementová omítka štuková dvouvrstvá vnitřních stropů rovných nanášená ručně</t>
  </si>
  <si>
    <t>1355624426</t>
  </si>
  <si>
    <t>2,7+1</t>
  </si>
  <si>
    <t>8</t>
  </si>
  <si>
    <t>611325411</t>
  </si>
  <si>
    <t>Oprava vnitřní vápenocementové hladké omítky stropů v rozsahu plochy do 10%</t>
  </si>
  <si>
    <t>1992375743</t>
  </si>
  <si>
    <t>41,6</t>
  </si>
  <si>
    <t>9</t>
  </si>
  <si>
    <t>612142001</t>
  </si>
  <si>
    <t>Potažení vnitřních stěn sklovláknitým pletivem vtlačeným do tenkovrstvé hmoty</t>
  </si>
  <si>
    <t>492599293</t>
  </si>
  <si>
    <t>2,6*2,6-0,6*2*2</t>
  </si>
  <si>
    <t>(1,75+1,55+1,1+0,95)*0,6</t>
  </si>
  <si>
    <t>Součet</t>
  </si>
  <si>
    <t>10</t>
  </si>
  <si>
    <t>612311131</t>
  </si>
  <si>
    <t>Potažení vnitřních stěn vápenným štukem tloušťky do 3 mm</t>
  </si>
  <si>
    <t>-169962358</t>
  </si>
  <si>
    <t>107,475+7,57</t>
  </si>
  <si>
    <t>11</t>
  </si>
  <si>
    <t>612325412</t>
  </si>
  <si>
    <t>Oprava vnitřní vápenocementové hladké omítky stěn v rozsahu plochy do 30%</t>
  </si>
  <si>
    <t>-739948956</t>
  </si>
  <si>
    <t>(3,95*2+2,6)*2,6-(0,8*2+0,6*2*2)</t>
  </si>
  <si>
    <t>(2,975*2+5,5*2)*2,6-(0,7*2+1,5*1,5)</t>
  </si>
  <si>
    <t>(3,6*2+5,5*2)*2,6-(1,8*1,5+1*2+0,8*2*2)</t>
  </si>
  <si>
    <t>(1,75+1,55+1,1)*0,6</t>
  </si>
  <si>
    <t>(1,5*3+2,8+2*2)*0,15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</si>
  <si>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</si>
  <si>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</si>
  <si>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</si>
  <si>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</si>
  <si>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</si>
  <si>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</si>
  <si>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</si>
  <si>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</si>
  <si>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</si>
  <si>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</si>
  <si>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</si>
  <si>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</si>
  <si>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15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</si>
  <si>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</si>
  <si>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</si>
  <si>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</si>
  <si>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</si>
  <si>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</si>
  <si>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</si>
  <si>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</si>
  <si>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</si>
  <si>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</si>
  <si>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</si>
  <si>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</si>
  <si>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</si>
  <si>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</si>
  <si>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</si>
  <si>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</si>
  <si>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</si>
  <si>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</si>
  <si>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</si>
  <si>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</si>
  <si>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</si>
  <si>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</si>
  <si>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</si>
  <si>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</si>
  <si>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</si>
  <si>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</si>
  <si>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</si>
  <si>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</si>
  <si>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</si>
  <si>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</si>
  <si>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</si>
  <si>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</si>
  <si>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</si>
  <si>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</si>
  <si>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</si>
  <si>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</si>
  <si>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</si>
  <si>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</si>
  <si>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</si>
  <si>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</si>
  <si>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</si>
  <si>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</si>
  <si>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</si>
  <si>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</si>
  <si>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</si>
  <si>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</si>
  <si>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</si>
  <si>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766812841</t>
  </si>
  <si>
    <t>Demontáž digestoře</t>
  </si>
  <si>
    <t>1929061827</t>
  </si>
  <si>
    <t>27</t>
  </si>
  <si>
    <t>776201811</t>
  </si>
  <si>
    <t>Demontáž lepených povlakových podlah bez podložky ručně</t>
  </si>
  <si>
    <t>2026595413</t>
  </si>
  <si>
    <t>10,3+19+6,4+6+2,7+1</t>
  </si>
  <si>
    <t>28</t>
  </si>
  <si>
    <t>776401800</t>
  </si>
  <si>
    <t>Odstranění soklíků a lišt pryžových nebo plastových</t>
  </si>
  <si>
    <t>-1747842738</t>
  </si>
  <si>
    <t>3,95*2+2,6*2-(0,6*2+0,8)</t>
  </si>
  <si>
    <t>(1,6*2+1,79*2+1,15*2)</t>
  </si>
  <si>
    <t>(2,975*2+5,5*2)-0,8*2</t>
  </si>
  <si>
    <t>(5,5*2+3,6*2)-0,8*2</t>
  </si>
  <si>
    <t>29</t>
  </si>
  <si>
    <t>776991821</t>
  </si>
  <si>
    <t>Odstranění lepidla ručně z podlah</t>
  </si>
  <si>
    <t>-1242859949</t>
  </si>
  <si>
    <t>45,4</t>
  </si>
  <si>
    <t>30</t>
  </si>
  <si>
    <t>949101111</t>
  </si>
  <si>
    <t>Lešení pomocné pro objekty pozemních staveb s lešeňovou podlahou v do 1,9 m zatížení do 150 kg/m2</t>
  </si>
  <si>
    <t>-1890955934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</si>
  <si>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</si>
  <si>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</si>
  <si>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</si>
  <si>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</si>
  <si>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</si>
  <si>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</si>
  <si>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</si>
  <si>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631974700</t>
  </si>
  <si>
    <t>(2,6*2+1,75*3+0,9)*2,6+3,7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</si>
  <si>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</si>
  <si>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</si>
  <si>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</si>
  <si>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</si>
  <si>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</si>
  <si>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(2,7+1)*0,05</t>
  </si>
  <si>
    <t>34</t>
  </si>
  <si>
    <t>968072455</t>
  </si>
  <si>
    <t>Vybourání kovových dveřních zárubní pl do 2 m2</t>
  </si>
  <si>
    <t>1210790330</t>
  </si>
  <si>
    <t>0,8*2*3+0,6*2*2+0,8*2</t>
  </si>
  <si>
    <t>35</t>
  </si>
  <si>
    <t>969011120</t>
  </si>
  <si>
    <t>Demontáž potrubí ZTI+VZT+ rozvody elektro</t>
  </si>
  <si>
    <t>soub</t>
  </si>
  <si>
    <t>2101970879</t>
  </si>
  <si>
    <t>36</t>
  </si>
  <si>
    <t>969011121</t>
  </si>
  <si>
    <t>Zaslepení vývodů instalací</t>
  </si>
  <si>
    <t>-924492923</t>
  </si>
  <si>
    <t>37</t>
  </si>
  <si>
    <t>978059541</t>
  </si>
  <si>
    <t>Odsekání a odebrání obkladů stěn z vnitřních obkládaček plochy přes 1 m2</t>
  </si>
  <si>
    <t>2005504713</t>
  </si>
  <si>
    <t>0,6*0,5</t>
  </si>
  <si>
    <t>99</t>
  </si>
  <si>
    <t>Přesun hmot</t>
  </si>
  <si>
    <t>38</t>
  </si>
  <si>
    <t>997013215</t>
  </si>
  <si>
    <t>Vnitrostaveništní doprava suti a vybouraných hmot pro budovy v do 18 m ručně</t>
  </si>
  <si>
    <t>t</t>
  </si>
  <si>
    <t>-944759043</t>
  </si>
  <si>
    <t>39</t>
  </si>
  <si>
    <t>997013501</t>
  </si>
  <si>
    <t>Odvoz suti na skládku a vybouraných hmot nebo meziskládku do 1 km se složením</t>
  </si>
  <si>
    <t>1209795515</t>
  </si>
  <si>
    <t>40</t>
  </si>
  <si>
    <t>997013509</t>
  </si>
  <si>
    <t>Příplatek k odvozu suti a vybouraných hmot na skládku ZKD 1 km přes 1 km</t>
  </si>
  <si>
    <t>215347158</t>
  </si>
  <si>
    <t>6,855*10 'Přepočtené koeficientem množství</t>
  </si>
  <si>
    <t>41</t>
  </si>
  <si>
    <t>997013831</t>
  </si>
  <si>
    <t>Poplatek za uložení stavebního směsného odpadu na skládce (skládkovné)</t>
  </si>
  <si>
    <t>-1971012564</t>
  </si>
  <si>
    <t>998</t>
  </si>
  <si>
    <t>42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</si>
  <si>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</si>
  <si>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</si>
  <si>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</si>
  <si>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</si>
  <si>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</si>
  <si>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</si>
  <si>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</si>
  <si>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43</t>
  </si>
  <si>
    <t>713121111</t>
  </si>
  <si>
    <t>Montáž izolace tepelné podlah volně kladenými rohožemi, pásy, dílci, deskami 1 vrstva</t>
  </si>
  <si>
    <t>-479695708</t>
  </si>
  <si>
    <t>44</t>
  </si>
  <si>
    <t>631414301</t>
  </si>
  <si>
    <t>deska izolační podlahová 15 mm</t>
  </si>
  <si>
    <t>1622649133</t>
  </si>
  <si>
    <t>3,7*1,02 'Přepočtené koeficientem množství</t>
  </si>
  <si>
    <t>45</t>
  </si>
  <si>
    <t>713121129</t>
  </si>
  <si>
    <t>Protipožární ucpávky kolem stoupaček</t>
  </si>
  <si>
    <t>-717802662</t>
  </si>
  <si>
    <t>46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</si>
  <si>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</si>
  <si>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</si>
  <si>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</si>
  <si>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</si>
  <si>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</si>
  <si>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47</t>
  </si>
  <si>
    <t>721173401</t>
  </si>
  <si>
    <t>Potrubí kanalizační plastové svodné systém KG DN 100</t>
  </si>
  <si>
    <t>-664194793</t>
  </si>
  <si>
    <t>48</t>
  </si>
  <si>
    <t>721174042</t>
  </si>
  <si>
    <t>Potrubí kanalizační z PP připojovací systém HT DN 40</t>
  </si>
  <si>
    <t>-780254168</t>
  </si>
  <si>
    <t>49</t>
  </si>
  <si>
    <t>721174043</t>
  </si>
  <si>
    <t>Potrubí kanalizační z PP připojovací systém HT DN 50</t>
  </si>
  <si>
    <t>1476288295</t>
  </si>
  <si>
    <t>50</t>
  </si>
  <si>
    <t>721226510</t>
  </si>
  <si>
    <t>Zápachová uzávěrka umyvadlo DN 40</t>
  </si>
  <si>
    <t>-1760740188</t>
  </si>
  <si>
    <t>51</t>
  </si>
  <si>
    <t>721226520</t>
  </si>
  <si>
    <t>Zápachová uzávěrka dřez DN 50</t>
  </si>
  <si>
    <t>-9954416</t>
  </si>
  <si>
    <t>52</t>
  </si>
  <si>
    <t>721290111</t>
  </si>
  <si>
    <t>Zkouška těsnosti potrubí kanalizace vodou do DN 125</t>
  </si>
  <si>
    <t>697753780</t>
  </si>
  <si>
    <t>3,5+1,1+1</t>
  </si>
  <si>
    <t>53</t>
  </si>
  <si>
    <t>721290191</t>
  </si>
  <si>
    <t>Drobný instalační materiál</t>
  </si>
  <si>
    <t>454834296</t>
  </si>
  <si>
    <t>54</t>
  </si>
  <si>
    <t>721290192</t>
  </si>
  <si>
    <t>Stavební přípomoce</t>
  </si>
  <si>
    <t>1131025449</t>
  </si>
  <si>
    <t>55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</si>
  <si>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</si>
  <si>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</si>
  <si>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</si>
  <si>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</si>
  <si>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</si>
  <si>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56</t>
  </si>
  <si>
    <t>722174001</t>
  </si>
  <si>
    <t>Potrubí vodovodní plastové PPR svar polyfuze PN 16 D 16 x 2,2 mm</t>
  </si>
  <si>
    <t>-630825325</t>
  </si>
  <si>
    <t>57</t>
  </si>
  <si>
    <t>722181221</t>
  </si>
  <si>
    <t>Ochrana vodovodního potrubí přilepenými tepelně izolačními trubicemi z PE tl do 10 mm DN do 22 mm</t>
  </si>
  <si>
    <t>1496700823</t>
  </si>
  <si>
    <t>58</t>
  </si>
  <si>
    <t>722181231</t>
  </si>
  <si>
    <t>Ochrana vodovodního potrubí přilepenými tepelně izolačními trubicemi z PE tl do 15 mm DN do 22 mm</t>
  </si>
  <si>
    <t>-550669057</t>
  </si>
  <si>
    <t>59</t>
  </si>
  <si>
    <t>722240121</t>
  </si>
  <si>
    <t>Kohout kulový plastový PPR DN 16</t>
  </si>
  <si>
    <t>-2016611362</t>
  </si>
  <si>
    <t>60</t>
  </si>
  <si>
    <t>722290215</t>
  </si>
  <si>
    <t>Zkouška těsnosti vodovodního potrubí hrdlového nebo přírubového do DN 100</t>
  </si>
  <si>
    <t>1911151028</t>
  </si>
  <si>
    <t>61</t>
  </si>
  <si>
    <t>722290234</t>
  </si>
  <si>
    <t>Proplach a dezinfekce vodovodního potrubí do DN 80</t>
  </si>
  <si>
    <t>528314932</t>
  </si>
  <si>
    <t>62</t>
  </si>
  <si>
    <t>722290291</t>
  </si>
  <si>
    <t>1647539305</t>
  </si>
  <si>
    <t>63</t>
  </si>
  <si>
    <t>722290292</t>
  </si>
  <si>
    <t>Drobý instalační materiál</t>
  </si>
  <si>
    <t>-1991188292</t>
  </si>
  <si>
    <t>64</t>
  </si>
  <si>
    <t>998722102</t>
  </si>
  <si>
    <t>Přesun hmot tonážní tonážní pro vnitřní vodovod v objektech v do 12 m</t>
  </si>
  <si>
    <t>245218189</t>
  </si>
  <si>
    <t>725</t>
  </si>
  <si>
    <t xml:space="preserve">Zdravotechnika - zařizovací předměty </t>
  </si>
  <si>
    <t>65</t>
  </si>
  <si>
    <t>725112171</t>
  </si>
  <si>
    <t xml:space="preserve">Kombi klozet </t>
  </si>
  <si>
    <t>1781760770</t>
  </si>
  <si>
    <t>66</t>
  </si>
  <si>
    <t>725211621</t>
  </si>
  <si>
    <t>Umyvadlo keram</t>
  </si>
  <si>
    <t>557308810</t>
  </si>
  <si>
    <t>67</t>
  </si>
  <si>
    <t>725311121</t>
  </si>
  <si>
    <t>Drez nerez</t>
  </si>
  <si>
    <t>-1833286398</t>
  </si>
  <si>
    <t>68</t>
  </si>
  <si>
    <t>725813112</t>
  </si>
  <si>
    <t xml:space="preserve">rohový uzávěr  DN 15 </t>
  </si>
  <si>
    <t>909771617</t>
  </si>
  <si>
    <t>69</t>
  </si>
  <si>
    <t>725813113</t>
  </si>
  <si>
    <t>Výtokový ventil T212-DN15</t>
  </si>
  <si>
    <t>909138823</t>
  </si>
  <si>
    <t>70</t>
  </si>
  <si>
    <t>725821325</t>
  </si>
  <si>
    <t>Baterie drezová</t>
  </si>
  <si>
    <t>-1470167571</t>
  </si>
  <si>
    <t>71</t>
  </si>
  <si>
    <t>725822612</t>
  </si>
  <si>
    <t>Baterie umyv stoj páka+výpust</t>
  </si>
  <si>
    <t>130062556</t>
  </si>
  <si>
    <t>72</t>
  </si>
  <si>
    <t>725841311</t>
  </si>
  <si>
    <t>Baterie sprchová nástěnná</t>
  </si>
  <si>
    <t>-341654507</t>
  </si>
  <si>
    <t>73</t>
  </si>
  <si>
    <t>725860202</t>
  </si>
  <si>
    <t>Sifon dřezový HL100G</t>
  </si>
  <si>
    <t>-569363639</t>
  </si>
  <si>
    <t>74</t>
  </si>
  <si>
    <t>725860203</t>
  </si>
  <si>
    <t>Sifon sprchový  HL 522</t>
  </si>
  <si>
    <t>-227060783</t>
  </si>
  <si>
    <t>75</t>
  </si>
  <si>
    <t>725860212</t>
  </si>
  <si>
    <t>Sifon umyvadlový HL134.0 pod omítku</t>
  </si>
  <si>
    <t>1030810032</t>
  </si>
  <si>
    <t>76</t>
  </si>
  <si>
    <t>725901</t>
  </si>
  <si>
    <t>Sporák se sklokeramickou deskou - DODÁVKA+MONTÁŽ</t>
  </si>
  <si>
    <t>85778263</t>
  </si>
  <si>
    <t>77</t>
  </si>
  <si>
    <t>725902</t>
  </si>
  <si>
    <t>Sprchová vanička - polyban akrylát 1200/700 vč- zástěny 120/140</t>
  </si>
  <si>
    <t>-1010161381</t>
  </si>
  <si>
    <t>78</t>
  </si>
  <si>
    <t>998725102</t>
  </si>
  <si>
    <t>Přesun hmot tonážní pro zařizovací předměty v objektech v do 12 m</t>
  </si>
  <si>
    <t>-521361160</t>
  </si>
  <si>
    <t>79</t>
  </si>
  <si>
    <t>Pol5</t>
  </si>
  <si>
    <t>Sifon stěnový -  HL400</t>
  </si>
  <si>
    <t>-765668328</t>
  </si>
  <si>
    <t>80</t>
  </si>
  <si>
    <t>Pol7</t>
  </si>
  <si>
    <t>topný žebřík 960/450 mm- DODÁVKA+MONTÁŽ (koupelna)</t>
  </si>
  <si>
    <t>1502956261</t>
  </si>
  <si>
    <t>81</t>
  </si>
  <si>
    <t>Pol8</t>
  </si>
  <si>
    <t>Zrcadlo s poličkou   DODÁVKA+MONTÁŽ</t>
  </si>
  <si>
    <t>1541391059</t>
  </si>
  <si>
    <t>763</t>
  </si>
  <si>
    <t>Konstrukce suché výstavby</t>
  </si>
  <si>
    <t>82</t>
  </si>
  <si>
    <t>763111333</t>
  </si>
  <si>
    <t>SDK příčka tl 100 mm profil CW+UW 75 desky 1xH2 12,5 TI 60 mm EI 30 Rw 45 dB</t>
  </si>
  <si>
    <t>-1452548205</t>
  </si>
  <si>
    <t>0,95*2,6-0,8*0,8</t>
  </si>
  <si>
    <t>83</t>
  </si>
  <si>
    <t>763111717</t>
  </si>
  <si>
    <t>SDK příčka základní penetrační nátěr</t>
  </si>
  <si>
    <t>-1742490150</t>
  </si>
  <si>
    <t>0,95*2,6</t>
  </si>
  <si>
    <t>84</t>
  </si>
  <si>
    <t>763111771</t>
  </si>
  <si>
    <t>Příplatek k SDK příčce za rovinnost kvality Q3</t>
  </si>
  <si>
    <t>767072733</t>
  </si>
  <si>
    <t>85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</si>
  <si>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</si>
  <si>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</si>
  <si>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</si>
  <si>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</si>
  <si>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</si>
  <si>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86</t>
  </si>
  <si>
    <t>766660001</t>
  </si>
  <si>
    <t>Montáž dveřních křídel otvíravých 1křídlových š do 0,8 m do ocelové zárubně</t>
  </si>
  <si>
    <t>-1089152215</t>
  </si>
  <si>
    <t>87</t>
  </si>
  <si>
    <t>611601260</t>
  </si>
  <si>
    <t>dveře dřevěné vnitřní hladké plné 1křídlové  60x197 cm dekor dub</t>
  </si>
  <si>
    <t>1575298825</t>
  </si>
  <si>
    <t>88</t>
  </si>
  <si>
    <t>611601261</t>
  </si>
  <si>
    <t>dveře dřevěné vnitřní hladké 2/3 sklo 1křídlové  80x197 cm dekor dub</t>
  </si>
  <si>
    <t>-1651821917</t>
  </si>
  <si>
    <t>89</t>
  </si>
  <si>
    <t>611601262</t>
  </si>
  <si>
    <t>dveře dřevěné vnitřní hladké 2/3 sklo 1křídlové  70x197 cm dekor dub</t>
  </si>
  <si>
    <t>-1047203164</t>
  </si>
  <si>
    <t>90</t>
  </si>
  <si>
    <t>766660021</t>
  </si>
  <si>
    <t>Montáž dveřních křídel otvíravých 1křídlových š do 0,8 m požárních do ocelové zárubně</t>
  </si>
  <si>
    <t>-229263114</t>
  </si>
  <si>
    <t>91</t>
  </si>
  <si>
    <t>611600501</t>
  </si>
  <si>
    <t>dveře vstupní 80x197 EI 30 , vč. kování, plné s kukátkem</t>
  </si>
  <si>
    <t>662135706</t>
  </si>
  <si>
    <t>92</t>
  </si>
  <si>
    <t>766660722</t>
  </si>
  <si>
    <t>Montáž dveřního kování</t>
  </si>
  <si>
    <t>2123850908</t>
  </si>
  <si>
    <t>93</t>
  </si>
  <si>
    <t>549141001</t>
  </si>
  <si>
    <t>kování dveřní kovové</t>
  </si>
  <si>
    <t>-1234049698</t>
  </si>
  <si>
    <t>94</t>
  </si>
  <si>
    <t>766691939</t>
  </si>
  <si>
    <t>Seřízení oken</t>
  </si>
  <si>
    <t>-2024615848</t>
  </si>
  <si>
    <t>95</t>
  </si>
  <si>
    <t>766811110</t>
  </si>
  <si>
    <t xml:space="preserve">Montáž a dodávka kuchyňské linky </t>
  </si>
  <si>
    <t>-173624350</t>
  </si>
  <si>
    <t>96</t>
  </si>
  <si>
    <t>998766102</t>
  </si>
  <si>
    <t>Přesun hmot tonážní pro konstrukce truhlářské v objektech v do 12 m</t>
  </si>
  <si>
    <t>1814035188</t>
  </si>
  <si>
    <t>771</t>
  </si>
  <si>
    <t>Podlahy z dlaždic</t>
  </si>
  <si>
    <t>97</t>
  </si>
  <si>
    <t>771111011</t>
  </si>
  <si>
    <t>Vysátí podkladu před pokládkou dlažby</t>
  </si>
  <si>
    <t>367430176</t>
  </si>
  <si>
    <t>98</t>
  </si>
  <si>
    <t>771121011</t>
  </si>
  <si>
    <t>Nátěr penetrační na podlahu</t>
  </si>
  <si>
    <t>1728941471</t>
  </si>
  <si>
    <t>771151012</t>
  </si>
  <si>
    <t>Samonivelační stěrka podlah pevnosti 20 MPa tl přes 3 do 5 mm</t>
  </si>
  <si>
    <t>-1280605794</t>
  </si>
  <si>
    <t>100</t>
  </si>
  <si>
    <t>771574117</t>
  </si>
  <si>
    <t>Montáž podlah keramických režných hladkých lepených flexibilním lepidlem do 35 ks/m2</t>
  </si>
  <si>
    <t>463781819</t>
  </si>
  <si>
    <t>101</t>
  </si>
  <si>
    <t>597614081</t>
  </si>
  <si>
    <t>keramická dlažba</t>
  </si>
  <si>
    <t>-1209913485</t>
  </si>
  <si>
    <t>3,7*1,1 'Přepočtené koeficientem množství</t>
  </si>
  <si>
    <t>102</t>
  </si>
  <si>
    <t>771577151</t>
  </si>
  <si>
    <t>Příplatek k montáži podlah keramických do malty za plochu do 5 m2</t>
  </si>
  <si>
    <t>82674836</t>
  </si>
  <si>
    <t>103</t>
  </si>
  <si>
    <t>771591112</t>
  </si>
  <si>
    <t>Izolace pod dlažbu nátěrem nebo stěrkou ve dvou vrstvách</t>
  </si>
  <si>
    <t>-2057450249</t>
  </si>
  <si>
    <t>104</t>
  </si>
  <si>
    <t>771591241</t>
  </si>
  <si>
    <t>Izolace těsnícími pásy vnitřní kout</t>
  </si>
  <si>
    <t>-43895510</t>
  </si>
  <si>
    <t>105</t>
  </si>
  <si>
    <t>771591264</t>
  </si>
  <si>
    <t>Izolace těsnícími pásy mezi podlahou a stěnou</t>
  </si>
  <si>
    <t>571812258</t>
  </si>
  <si>
    <t>1,75*2+1,55*2+1,1*2+0,95*2</t>
  </si>
  <si>
    <t>106</t>
  </si>
  <si>
    <t>771592011</t>
  </si>
  <si>
    <t>Čištění vnitřních ploch podlah nebo schodišť po položení dlažby chemickými prostředky</t>
  </si>
  <si>
    <t>1222683394</t>
  </si>
  <si>
    <t>107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</si>
  <si>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</si>
  <si>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</si>
  <si>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</si>
  <si>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</si>
  <si>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</si>
  <si>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108</t>
  </si>
  <si>
    <t>775429121</t>
  </si>
  <si>
    <t>Montáž podlahové lišty přechodové připevněné vruty</t>
  </si>
  <si>
    <t>1344921463</t>
  </si>
  <si>
    <t>0,6*2+0,8</t>
  </si>
  <si>
    <t>109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</si>
  <si>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</si>
  <si>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</si>
  <si>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</si>
  <si>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</si>
  <si>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</si>
  <si>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</si>
  <si>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110</t>
  </si>
  <si>
    <t>776111311</t>
  </si>
  <si>
    <t>Vysátí podkladu povlakových podlah</t>
  </si>
  <si>
    <t>1653614619</t>
  </si>
  <si>
    <t>42,8-3,6</t>
  </si>
  <si>
    <t>111</t>
  </si>
  <si>
    <t>776121321</t>
  </si>
  <si>
    <t>Neředěná penetrace savého podkladu povlakových podlah</t>
  </si>
  <si>
    <t>843491221</t>
  </si>
  <si>
    <t>112</t>
  </si>
  <si>
    <t>776141112</t>
  </si>
  <si>
    <t>Vyrovnání podkladu povlakových podlah stěrkou pevnosti 20 MPa tl přes 3 do 5 mm</t>
  </si>
  <si>
    <t>-476789030</t>
  </si>
  <si>
    <t>39,2</t>
  </si>
  <si>
    <t>113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</si>
  <si>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</si>
  <si>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</si>
  <si>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</si>
  <si>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</si>
  <si>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</si>
  <si>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</si>
  <si>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114</t>
  </si>
  <si>
    <t>284110081</t>
  </si>
  <si>
    <t xml:space="preserve">lišta speciální soklová </t>
  </si>
  <si>
    <t>344117318</t>
  </si>
  <si>
    <t>43,54*1,04 'Přepočtené koeficientem množství</t>
  </si>
  <si>
    <t>115</t>
  </si>
  <si>
    <t>776521100</t>
  </si>
  <si>
    <t>Lepení pásů povlakových podlah plastových</t>
  </si>
  <si>
    <t>-863558226</t>
  </si>
  <si>
    <t>7+10,5+16,8+4,9</t>
  </si>
  <si>
    <t>116</t>
  </si>
  <si>
    <t>284122551</t>
  </si>
  <si>
    <t>podlahovina PVC</t>
  </si>
  <si>
    <t>929100025</t>
  </si>
  <si>
    <t>38,416*1,04 'Přepočtené koeficientem množství</t>
  </si>
  <si>
    <t>117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</si>
  <si>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</si>
  <si>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</si>
  <si>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</si>
  <si>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</si>
  <si>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</si>
  <si>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118</t>
  </si>
  <si>
    <t>781111011</t>
  </si>
  <si>
    <t>Ometení (oprášení) stěny při přípravě podkladu</t>
  </si>
  <si>
    <t>1755914111</t>
  </si>
  <si>
    <t>119</t>
  </si>
  <si>
    <t>781121011</t>
  </si>
  <si>
    <t>Nátěr penetrační na stěnu</t>
  </si>
  <si>
    <t>-300229917</t>
  </si>
  <si>
    <t>120</t>
  </si>
  <si>
    <t>781131112</t>
  </si>
  <si>
    <t>Izolace pod obklad nátěrem nebo stěrkou ve dvou vrstvách</t>
  </si>
  <si>
    <t>-173471494</t>
  </si>
  <si>
    <t>(1,55+1*2)*2,5+(0,75*2+1,55)*0,3</t>
  </si>
  <si>
    <t>(1,1*2+0,95*2)*0,3</t>
  </si>
  <si>
    <t>121</t>
  </si>
  <si>
    <t>781131264</t>
  </si>
  <si>
    <t>Izolace pod obklad těsnícími pásy mezi podlahou a stěnou</t>
  </si>
  <si>
    <t>-1475703238</t>
  </si>
  <si>
    <t>" svislá spára"</t>
  </si>
  <si>
    <t>2*2+0,3*6</t>
  </si>
  <si>
    <t>122</t>
  </si>
  <si>
    <t>781474115</t>
  </si>
  <si>
    <t>Montáž obkladů vnitřních keramických hladkých do 25 ks/m2 lepených flexibilním lepidlem</t>
  </si>
  <si>
    <t>-1231600687</t>
  </si>
  <si>
    <t>(1,75*2+1,55*2)*2-(0,8*2)</t>
  </si>
  <si>
    <t>(1,1*2+0,95*2)*2-0,6*2</t>
  </si>
  <si>
    <t>(2,5+0,6)*1</t>
  </si>
  <si>
    <t>123</t>
  </si>
  <si>
    <t>597610000</t>
  </si>
  <si>
    <t>keramický obklad</t>
  </si>
  <si>
    <t>-1410715031</t>
  </si>
  <si>
    <t>21,7*1,1 'Přepočtené koeficientem množství</t>
  </si>
  <si>
    <t>124</t>
  </si>
  <si>
    <t>781477111</t>
  </si>
  <si>
    <t>Příplatek k montáži obkladů vnitřních keramických hladkých za plochu do 10 m2</t>
  </si>
  <si>
    <t>-1226646755</t>
  </si>
  <si>
    <t>125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</si>
  <si>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</si>
  <si>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</si>
  <si>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</si>
  <si>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</si>
  <si>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</si>
  <si>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</si>
  <si>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126</t>
  </si>
  <si>
    <t>781492211</t>
  </si>
  <si>
    <t>Montáž profilů rohových lepených flexibilním cementovým lepidlem</t>
  </si>
  <si>
    <t>-1872468242</t>
  </si>
  <si>
    <t>2*8+1</t>
  </si>
  <si>
    <t>127</t>
  </si>
  <si>
    <t>19416005</t>
  </si>
  <si>
    <t>lišta ukončovací z eloxovaného hliníku 10mm</t>
  </si>
  <si>
    <t>-97635229</t>
  </si>
  <si>
    <t>17*1,05 'Přepočtené koeficientem množství</t>
  </si>
  <si>
    <t>128</t>
  </si>
  <si>
    <t>781492251</t>
  </si>
  <si>
    <t>Montáž profilů ukončovacích lepených flexibilním cementovým lepidlem</t>
  </si>
  <si>
    <t>-727026421</t>
  </si>
  <si>
    <t>0,9*2+1,2*2-0,6</t>
  </si>
  <si>
    <t>1,75*2+1,55*2-0,6</t>
  </si>
  <si>
    <t>129</t>
  </si>
  <si>
    <t>1501916370</t>
  </si>
  <si>
    <t>9,6*1,05 'Přepočtené koeficientem množství</t>
  </si>
  <si>
    <t>130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</si>
  <si>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</si>
  <si>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</si>
  <si>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</si>
  <si>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</si>
  <si>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</si>
  <si>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131</t>
  </si>
  <si>
    <t>783201811</t>
  </si>
  <si>
    <t>Odstranění nátěrů ze zámečnických konstrukcí oškrabáním</t>
  </si>
  <si>
    <t>1439131909</t>
  </si>
  <si>
    <t>" stávající zárubeň"</t>
  </si>
  <si>
    <t>1,1*3</t>
  </si>
  <si>
    <t>132</t>
  </si>
  <si>
    <t>783314201</t>
  </si>
  <si>
    <t>Základní antikorozní jednonásobný syntetický standardní nátěr zámečnických konstrukcí</t>
  </si>
  <si>
    <t>-1238625317</t>
  </si>
  <si>
    <t>" zárubně"</t>
  </si>
  <si>
    <t>1,1*6</t>
  </si>
  <si>
    <t>133</t>
  </si>
  <si>
    <t>783315101</t>
  </si>
  <si>
    <t>Mezinátěr jednonásobný syntetický standardní zámečnických konstrukcí</t>
  </si>
  <si>
    <t>-1181583381</t>
  </si>
  <si>
    <t>134</t>
  </si>
  <si>
    <t>783317101</t>
  </si>
  <si>
    <t>Krycí jednonásobný syntetický standardní nátěr zámečnických konstrukcí</t>
  </si>
  <si>
    <t>-1318581461</t>
  </si>
  <si>
    <t>135</t>
  </si>
  <si>
    <t>783321100</t>
  </si>
  <si>
    <t>Nátěry syntetické - otopná tělesa, potrubí ÚT</t>
  </si>
  <si>
    <t>129337366</t>
  </si>
  <si>
    <t>784</t>
  </si>
  <si>
    <t>Dokončovací práce - malby</t>
  </si>
  <si>
    <t>136</t>
  </si>
  <si>
    <t>784111001</t>
  </si>
  <si>
    <t>Oprášení (ometení ) podkladu v místnostech výšky do 3,80 m</t>
  </si>
  <si>
    <t>55485777</t>
  </si>
  <si>
    <t>107.475+7,57</t>
  </si>
  <si>
    <t>137</t>
  </si>
  <si>
    <t>784121001</t>
  </si>
  <si>
    <t>Oškrabání malby v mísnostech v do 3,80 m</t>
  </si>
  <si>
    <t>-697976447</t>
  </si>
  <si>
    <t>45,4-3,7</t>
  </si>
  <si>
    <t>138</t>
  </si>
  <si>
    <t>784171111</t>
  </si>
  <si>
    <t>Zakrytí vnitřních ploch stěn v místnostech výšky do 3,80 m</t>
  </si>
  <si>
    <t>1931434798</t>
  </si>
  <si>
    <t>1,5*1,5+1,8*1,5+1*2</t>
  </si>
  <si>
    <t>139</t>
  </si>
  <si>
    <t>581248431</t>
  </si>
  <si>
    <t>fólie pro malířské potřeby zakrývací</t>
  </si>
  <si>
    <t>-1418744244</t>
  </si>
  <si>
    <t>6,95*1,05 'Přepočtené koeficientem množství</t>
  </si>
  <si>
    <t>140</t>
  </si>
  <si>
    <t>784181121</t>
  </si>
  <si>
    <t>Hloubková jednonásobná penetrace podkladu v místnostech výšky do 3,80 m</t>
  </si>
  <si>
    <t>-554997256</t>
  </si>
  <si>
    <t>160,445</t>
  </si>
  <si>
    <t>141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</si>
  <si>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</si>
  <si>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</si>
  <si>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</si>
  <si>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</si>
  <si>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</si>
  <si>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142</t>
  </si>
  <si>
    <t>786624111</t>
  </si>
  <si>
    <t>Montáž lamelové žaluzie do oken zdvojených dřevěných otevíravých, sklápěcích a vyklápěcích</t>
  </si>
  <si>
    <t>968979338</t>
  </si>
  <si>
    <t>1,5*1,5+1,8*1,5+1*2,1</t>
  </si>
  <si>
    <t>143</t>
  </si>
  <si>
    <t>553462000</t>
  </si>
  <si>
    <t>žaluzie horizontální interiérové</t>
  </si>
  <si>
    <t>708826218</t>
  </si>
  <si>
    <t>144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</si>
  <si>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</si>
  <si>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</si>
  <si>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</si>
  <si>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</si>
  <si>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</si>
  <si>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</si>
  <si>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145</t>
  </si>
  <si>
    <t>210 00-01</t>
  </si>
  <si>
    <t>rozvadec RB vcet. jistice a vybavení</t>
  </si>
  <si>
    <t>-392178354</t>
  </si>
  <si>
    <t>146</t>
  </si>
  <si>
    <t>210 00-03</t>
  </si>
  <si>
    <t>zásuvka TV, SAT, VKV</t>
  </si>
  <si>
    <t>752043836</t>
  </si>
  <si>
    <t>147</t>
  </si>
  <si>
    <t>210 00-04</t>
  </si>
  <si>
    <t>zvýšení príkonu u PRE z 1x20A na 3x25A /ceníková cena 11000/+ vyřízení</t>
  </si>
  <si>
    <t>-1550185220</t>
  </si>
  <si>
    <t>148</t>
  </si>
  <si>
    <t>210 00-05</t>
  </si>
  <si>
    <t>zkoušky, revize, príprava odberného místa</t>
  </si>
  <si>
    <t>866859076</t>
  </si>
  <si>
    <t>149</t>
  </si>
  <si>
    <t>210 00-06</t>
  </si>
  <si>
    <t>domovní telefon</t>
  </si>
  <si>
    <t>-852044734</t>
  </si>
  <si>
    <t>150</t>
  </si>
  <si>
    <t>210800105</t>
  </si>
  <si>
    <t>Kabel CYKY 750 V 3x1,5 mm2 uložený pod omítkou vcetne dodávky kabelu 3Cx1,5</t>
  </si>
  <si>
    <t>-1963382557</t>
  </si>
  <si>
    <t>151</t>
  </si>
  <si>
    <t>210800106</t>
  </si>
  <si>
    <t>Kabel CYKY 750 V 3x2,5 mm2 uložený pod omítkou vcetne dodávky kabelu 3Cx2,5</t>
  </si>
  <si>
    <t>-885619672</t>
  </si>
  <si>
    <t>152</t>
  </si>
  <si>
    <t>Pol09</t>
  </si>
  <si>
    <t>Kabel CYKY 5Cx2,5</t>
  </si>
  <si>
    <t>-889774866</t>
  </si>
  <si>
    <t>153</t>
  </si>
  <si>
    <t>Pol10</t>
  </si>
  <si>
    <t>Kabel CYKY 3Ax1,5</t>
  </si>
  <si>
    <t>620229546</t>
  </si>
  <si>
    <t>154</t>
  </si>
  <si>
    <t>Pol11</t>
  </si>
  <si>
    <t>Kabel CYKY 2Ax1,5</t>
  </si>
  <si>
    <t>-1880915043</t>
  </si>
  <si>
    <t>155</t>
  </si>
  <si>
    <t>Pol12</t>
  </si>
  <si>
    <t>Kabel CYKY 5Cx6</t>
  </si>
  <si>
    <t>354748223</t>
  </si>
  <si>
    <t>156</t>
  </si>
  <si>
    <t>Pol13</t>
  </si>
  <si>
    <t>Kabel CY6</t>
  </si>
  <si>
    <t>-1135927840</t>
  </si>
  <si>
    <t>157</t>
  </si>
  <si>
    <t>Pol14</t>
  </si>
  <si>
    <t>podlahová lišta LP35 s prísluš</t>
  </si>
  <si>
    <t>27496285</t>
  </si>
  <si>
    <t>158</t>
  </si>
  <si>
    <t>Pol15</t>
  </si>
  <si>
    <t>koax kabel</t>
  </si>
  <si>
    <t>-2047493495</t>
  </si>
  <si>
    <t>159</t>
  </si>
  <si>
    <t>Pol16</t>
  </si>
  <si>
    <t>svorkovnice 5pol</t>
  </si>
  <si>
    <t>-90919326</t>
  </si>
  <si>
    <t>160</t>
  </si>
  <si>
    <t>Pol17</t>
  </si>
  <si>
    <t>seriový prepínac</t>
  </si>
  <si>
    <t>-613113248</t>
  </si>
  <si>
    <t>161</t>
  </si>
  <si>
    <t>Pol18</t>
  </si>
  <si>
    <t>Strídavý prepinac</t>
  </si>
  <si>
    <t>-116248671</t>
  </si>
  <si>
    <t>162</t>
  </si>
  <si>
    <t>Pol19</t>
  </si>
  <si>
    <t>prístrojový nosic pro LP35</t>
  </si>
  <si>
    <t>-1374340514</t>
  </si>
  <si>
    <t>163</t>
  </si>
  <si>
    <t>Pol20</t>
  </si>
  <si>
    <t>1pol vypinac</t>
  </si>
  <si>
    <t>251307629</t>
  </si>
  <si>
    <t>164</t>
  </si>
  <si>
    <t>Pol21</t>
  </si>
  <si>
    <t>styk. Ovladac</t>
  </si>
  <si>
    <t>189875150</t>
  </si>
  <si>
    <t>165</t>
  </si>
  <si>
    <t>Pol22</t>
  </si>
  <si>
    <t>zásuvka dvojnásobná</t>
  </si>
  <si>
    <t>1059700207</t>
  </si>
  <si>
    <t>166</t>
  </si>
  <si>
    <t>Pol23</t>
  </si>
  <si>
    <t>jistic 3B25/3</t>
  </si>
  <si>
    <t>-412310243</t>
  </si>
  <si>
    <t>167</t>
  </si>
  <si>
    <t>Pol24</t>
  </si>
  <si>
    <t>LK 80x20R1</t>
  </si>
  <si>
    <t>-1900679152</t>
  </si>
  <si>
    <t>168</t>
  </si>
  <si>
    <t>Pol25</t>
  </si>
  <si>
    <t>LK 80x28 2ZK</t>
  </si>
  <si>
    <t>-155468941</t>
  </si>
  <si>
    <t>169</t>
  </si>
  <si>
    <t>Pol26</t>
  </si>
  <si>
    <t>LK 80x28 2R</t>
  </si>
  <si>
    <t>-623469363</t>
  </si>
  <si>
    <t>170</t>
  </si>
  <si>
    <t>Pol27</t>
  </si>
  <si>
    <t>vícko VLK80 2R</t>
  </si>
  <si>
    <t>-1768718086</t>
  </si>
  <si>
    <t>171</t>
  </si>
  <si>
    <t>Pol28</t>
  </si>
  <si>
    <t>svorkovnice S66</t>
  </si>
  <si>
    <t>-440564171</t>
  </si>
  <si>
    <t>172</t>
  </si>
  <si>
    <t>Pol29</t>
  </si>
  <si>
    <t>LK 80R/3</t>
  </si>
  <si>
    <t>1129358333</t>
  </si>
  <si>
    <t>173</t>
  </si>
  <si>
    <t>Pol30</t>
  </si>
  <si>
    <t>KU 1903</t>
  </si>
  <si>
    <t>-2101221890</t>
  </si>
  <si>
    <t>174</t>
  </si>
  <si>
    <t>Pol31</t>
  </si>
  <si>
    <t>KU 1901</t>
  </si>
  <si>
    <t>-1402473086</t>
  </si>
  <si>
    <t>175</t>
  </si>
  <si>
    <t>Pol32</t>
  </si>
  <si>
    <t>svítidlo kruhové- difuzér opálové sklo, 1x75 W/E27, IP20, D280-300mm, hloubka cca 100 mm, 4000k</t>
  </si>
  <si>
    <t>-1333004819</t>
  </si>
  <si>
    <t>176</t>
  </si>
  <si>
    <t>Pol32-1</t>
  </si>
  <si>
    <t>svítidlo kruhové- difuzér opálové sklo, 1x75 W/E27, IP44/IP64, D280-300mm, hloubka cca 100 mm, 4000k</t>
  </si>
  <si>
    <t>803814644</t>
  </si>
  <si>
    <t>177</t>
  </si>
  <si>
    <t>Pol32-2</t>
  </si>
  <si>
    <t>nábytkové svítidlo -  1x39W/G5; IP44/IP20, délka 600 mm, hloubka 90 mm, 4000k</t>
  </si>
  <si>
    <t>-1713770596</t>
  </si>
  <si>
    <t>178</t>
  </si>
  <si>
    <t>Pol33</t>
  </si>
  <si>
    <t>koupelnové přisazené nástěnné svítidlo - chrom/sklo, 2x40W/E14, IP44/IP64, šířka 300mm, výška 100 mm, 4000k</t>
  </si>
  <si>
    <t>-1844820378</t>
  </si>
  <si>
    <t>179</t>
  </si>
  <si>
    <t>Pol34</t>
  </si>
  <si>
    <t>požární ucpávka - hlavní přívod</t>
  </si>
  <si>
    <t>-713755412</t>
  </si>
  <si>
    <t>180</t>
  </si>
  <si>
    <t>Pol35</t>
  </si>
  <si>
    <t>kontrola a zprovoznení telefonu</t>
  </si>
  <si>
    <t>-1664627932</t>
  </si>
  <si>
    <t>181</t>
  </si>
  <si>
    <t>Pol36</t>
  </si>
  <si>
    <t>kontrola a zprovoznení TV zásuvek</t>
  </si>
  <si>
    <t>1664522157</t>
  </si>
  <si>
    <t>182</t>
  </si>
  <si>
    <t>Pol37</t>
  </si>
  <si>
    <t>stavební přípomoce - sekání rýh</t>
  </si>
  <si>
    <t>-191958482</t>
  </si>
  <si>
    <t>183</t>
  </si>
  <si>
    <t>Pol38</t>
  </si>
  <si>
    <t>stavební přípomoce - zapravení rýh</t>
  </si>
  <si>
    <t>-476948469</t>
  </si>
  <si>
    <t>24-M</t>
  </si>
  <si>
    <t>Montáže vzduchotechnických zařízení</t>
  </si>
  <si>
    <t>184</t>
  </si>
  <si>
    <t>240010212</t>
  </si>
  <si>
    <t>Malý axiální ventilátor s doběhem WC</t>
  </si>
  <si>
    <t>827055625</t>
  </si>
  <si>
    <t>185</t>
  </si>
  <si>
    <t>240010213</t>
  </si>
  <si>
    <t>Malý axiální ventilátor s doběhem 1x12V - kouplena</t>
  </si>
  <si>
    <t>249860714</t>
  </si>
  <si>
    <t>186</t>
  </si>
  <si>
    <t>240080319</t>
  </si>
  <si>
    <t>Potrubí VZT flexi vč. tepelné izolace</t>
  </si>
  <si>
    <t>-825982030</t>
  </si>
  <si>
    <t>187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</si>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</sst>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Byt-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Galandova 1245, byt.č. 14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Galandova 1245,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20. 5. 2024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'Byt- - Stavební úpravy by...'!J28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'Byt- - Stavební úpravy by...'!P136</f>
        <v>0</v>
      </c>
      <c r="AV95" s="127">
        <f>'Byt- - Stavební úpravy by...'!J31</f>
        <v>0</v>
      </c>
      <c r="AW95" s="127">
        <f>'Byt- - Stavební úpravy by...'!J32</f>
        <v>0</v>
      </c>
      <c r="AX95" s="127">
        <f>'Byt- - Stavební úpravy by...'!J33</f>
        <v>0</v>
      </c>
      <c r="AY95" s="127">
        <f>'Byt- - Stavební úpravy by...'!J34</f>
        <v>0</v>
      </c>
      <c r="AZ95" s="127">
        <f>'Byt- - Stavební úpravy by...'!F31</f>
        <v>0</v>
      </c>
      <c r="BA95" s="127">
        <f>'Byt- - Stavební úpravy by...'!F32</f>
        <v>0</v>
      </c>
      <c r="BB95" s="127">
        <f>'Byt- - Stavební úpravy by...'!F33</f>
        <v>0</v>
      </c>
      <c r="BC95" s="127">
        <f>'Byt- - Stavební úpravy by...'!F34</f>
        <v>0</v>
      </c>
      <c r="BD95" s="129">
        <f>'Byt- - Stavební úpravy by...'!F35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- - Stavební úpravy b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20. 5. 2024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ROUND((SUM(BE136:BE435)),2)</f>
        <v>0</v>
      </c>
      <c r="G31" s="38"/>
      <c r="H31" s="38"/>
      <c r="I31" s="149">
        <v>0.21</v>
      </c>
      <c r="J31" s="148">
        <f>ROUND(((SUM(BE136:BE435))*I31),2)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ROUND((SUM(BF136:BF435)),2)</f>
        <v>0</v>
      </c>
      <c r="G32" s="38"/>
      <c r="H32" s="38"/>
      <c r="I32" s="149">
        <v>0.12</v>
      </c>
      <c r="J32" s="148">
        <f>ROUND(((SUM(BF136:BF435))*I32),2)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ROUND((SUM(BG136:BG435)),2)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ROUND((SUM(BH136:BH435)),2)</f>
        <v>0</v>
      </c>
      <c r="G34" s="38"/>
      <c r="H34" s="38"/>
      <c r="I34" s="149">
        <v>0.12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ROUND((SUM(BI136:BI435)),2)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Galandova 1245, byt.č. 14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Galandova 1245, Praha 17-Řepy</v>
      </c>
      <c r="G87" s="40"/>
      <c r="H87" s="40"/>
      <c r="I87" s="32" t="s">
        <v>22</v>
      </c>
      <c r="J87" s="79" t="str">
        <f>IF(J10="","",J10)</f>
        <v>20. 5. 2024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J209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J215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J217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J218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J224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J235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J245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J263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J270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J282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J297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J302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J320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J354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J364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J385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J390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J391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J431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Galandova 1245, byt.č. 14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Galandova 1245, Praha 17-Řepy</v>
      </c>
      <c r="G130" s="40"/>
      <c r="H130" s="40"/>
      <c r="I130" s="32" t="s">
        <v>22</v>
      </c>
      <c r="J130" s="79" t="str">
        <f>IF(J10="","",J10)</f>
        <v>20. 5. 2024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P137+P217+P390</f>
        <v>0</v>
      </c>
      <c r="Q136" s="104"/>
      <c r="R136" s="193">
        <f>R137+R217+R390</f>
        <v>5.194689728000001</v>
      </c>
      <c r="S136" s="104"/>
      <c r="T136" s="194">
        <f>T137+T217+T390</f>
        <v>6.85527425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BK137+BK217+BK390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P138+P147+P149+P176+P209+P215</f>
        <v>0</v>
      </c>
      <c r="Q137" s="204"/>
      <c r="R137" s="205">
        <f>R138+R147+R149+R176+R209+R215</f>
        <v>3.7847550000000005</v>
      </c>
      <c r="S137" s="204"/>
      <c r="T137" s="206">
        <f>T138+T147+T149+T176+T209+T215</f>
        <v>6.80903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BK138+BK147+BK149+BK176+BK209+BK215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0.5718907000000001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8.91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0.5254227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8.91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4.35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0.000348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4.35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7.8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0.00156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7.8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3.1657463000000003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41.6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0.12480000000000001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41.6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3.7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0.06800600000000001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3.7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41.6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0.21216000000000002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41.6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7.57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0.0370173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4.36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3.21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7.57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115.045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0.345135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115.045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107.475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1.67661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23.3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40.42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39.42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2.64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195</v>
      </c>
      <c r="G167" s="227"/>
      <c r="H167" s="231">
        <v>1.695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181</v>
      </c>
      <c r="G168" s="249"/>
      <c r="H168" s="252">
        <v>107.475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8</v>
      </c>
      <c r="D169" s="212" t="s">
        <v>131</v>
      </c>
      <c r="E169" s="213" t="s">
        <v>196</v>
      </c>
      <c r="F169" s="214" t="s">
        <v>197</v>
      </c>
      <c r="G169" s="215" t="s">
        <v>140</v>
      </c>
      <c r="H169" s="216">
        <v>3.7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0.18440800000000002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198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3.7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199</v>
      </c>
      <c r="D171" s="212" t="s">
        <v>131</v>
      </c>
      <c r="E171" s="213" t="s">
        <v>200</v>
      </c>
      <c r="F171" s="214" t="s">
        <v>201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202</v>
      </c>
    </row>
    <row r="172" spans="1:65" s="2" customFormat="1" ht="24.15" customHeight="1">
      <c r="A172" s="38"/>
      <c r="B172" s="39"/>
      <c r="C172" s="259" t="s">
        <v>203</v>
      </c>
      <c r="D172" s="259" t="s">
        <v>204</v>
      </c>
      <c r="E172" s="260" t="s">
        <v>205</v>
      </c>
      <c r="F172" s="261" t="s">
        <v>206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204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207</v>
      </c>
    </row>
    <row r="173" spans="1:65" s="2" customFormat="1" ht="24.15" customHeight="1">
      <c r="A173" s="38"/>
      <c r="B173" s="39"/>
      <c r="C173" s="212" t="s">
        <v>208</v>
      </c>
      <c r="D173" s="212" t="s">
        <v>131</v>
      </c>
      <c r="E173" s="213" t="s">
        <v>209</v>
      </c>
      <c r="F173" s="214" t="s">
        <v>210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211</v>
      </c>
    </row>
    <row r="174" spans="1:65" s="2" customFormat="1" ht="37.8" customHeight="1">
      <c r="A174" s="38"/>
      <c r="B174" s="39"/>
      <c r="C174" s="259" t="s">
        <v>212</v>
      </c>
      <c r="D174" s="259" t="s">
        <v>204</v>
      </c>
      <c r="E174" s="260" t="s">
        <v>213</v>
      </c>
      <c r="F174" s="261" t="s">
        <v>214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0.01793</v>
      </c>
      <c r="R174" s="222">
        <f>Q174*H174</f>
        <v>0.01793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204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215</v>
      </c>
    </row>
    <row r="175" spans="1:65" s="2" customFormat="1" ht="21.75" customHeight="1">
      <c r="A175" s="38"/>
      <c r="B175" s="39"/>
      <c r="C175" s="212" t="s">
        <v>216</v>
      </c>
      <c r="D175" s="212" t="s">
        <v>131</v>
      </c>
      <c r="E175" s="213" t="s">
        <v>217</v>
      </c>
      <c r="F175" s="214" t="s">
        <v>218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219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SUM(P177:P208)</f>
        <v>0</v>
      </c>
      <c r="Q176" s="204"/>
      <c r="R176" s="205">
        <f>SUM(R177:R208)</f>
        <v>0.007717999999999999</v>
      </c>
      <c r="S176" s="204"/>
      <c r="T176" s="206">
        <f>SUM(T177:T208)</f>
        <v>6.80903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SUM(BK177:BK208)</f>
        <v>0</v>
      </c>
    </row>
    <row r="177" spans="1:65" s="2" customFormat="1" ht="16.5" customHeight="1">
      <c r="A177" s="38"/>
      <c r="B177" s="39"/>
      <c r="C177" s="212" t="s">
        <v>221</v>
      </c>
      <c r="D177" s="212" t="s">
        <v>131</v>
      </c>
      <c r="E177" s="213" t="s">
        <v>222</v>
      </c>
      <c r="F177" s="214" t="s">
        <v>223</v>
      </c>
      <c r="G177" s="215" t="s">
        <v>224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212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212</v>
      </c>
      <c r="BM177" s="224" t="s">
        <v>225</v>
      </c>
    </row>
    <row r="178" spans="1:65" s="2" customFormat="1" ht="16.5" customHeight="1">
      <c r="A178" s="38"/>
      <c r="B178" s="39"/>
      <c r="C178" s="212" t="s">
        <v>226</v>
      </c>
      <c r="D178" s="212" t="s">
        <v>131</v>
      </c>
      <c r="E178" s="213" t="s">
        <v>227</v>
      </c>
      <c r="F178" s="214" t="s">
        <v>228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212</v>
      </c>
      <c r="BM178" s="224" t="s">
        <v>229</v>
      </c>
    </row>
    <row r="179" spans="1:65" s="2" customFormat="1" ht="16.5" customHeight="1">
      <c r="A179" s="38"/>
      <c r="B179" s="39"/>
      <c r="C179" s="212" t="s">
        <v>230</v>
      </c>
      <c r="D179" s="212" t="s">
        <v>131</v>
      </c>
      <c r="E179" s="213" t="s">
        <v>231</v>
      </c>
      <c r="F179" s="214" t="s">
        <v>232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212</v>
      </c>
      <c r="BM179" s="224" t="s">
        <v>233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234</v>
      </c>
      <c r="F180" s="214" t="s">
        <v>235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212</v>
      </c>
      <c r="BM180" s="224" t="s">
        <v>236</v>
      </c>
    </row>
    <row r="181" spans="1:65" s="2" customFormat="1" ht="16.5" customHeight="1">
      <c r="A181" s="38"/>
      <c r="B181" s="39"/>
      <c r="C181" s="212" t="s">
        <v>237</v>
      </c>
      <c r="D181" s="212" t="s">
        <v>131</v>
      </c>
      <c r="E181" s="213" t="s">
        <v>238</v>
      </c>
      <c r="F181" s="214" t="s">
        <v>239</v>
      </c>
      <c r="G181" s="215" t="s">
        <v>224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212</v>
      </c>
      <c r="BM181" s="224" t="s">
        <v>240</v>
      </c>
    </row>
    <row r="182" spans="1:65" s="2" customFormat="1" ht="16.5" customHeight="1">
      <c r="A182" s="38"/>
      <c r="B182" s="39"/>
      <c r="C182" s="212" t="s">
        <v>241</v>
      </c>
      <c r="D182" s="212" t="s">
        <v>131</v>
      </c>
      <c r="E182" s="213" t="s">
        <v>242</v>
      </c>
      <c r="F182" s="214" t="s">
        <v>243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212</v>
      </c>
      <c r="BM182" s="224" t="s">
        <v>244</v>
      </c>
    </row>
    <row r="183" spans="1:65" s="2" customFormat="1" ht="16.5" customHeight="1">
      <c r="A183" s="38"/>
      <c r="B183" s="39"/>
      <c r="C183" s="212" t="s">
        <v>245</v>
      </c>
      <c r="D183" s="212" t="s">
        <v>131</v>
      </c>
      <c r="E183" s="213" t="s">
        <v>246</v>
      </c>
      <c r="F183" s="214" t="s">
        <v>247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212</v>
      </c>
      <c r="BM183" s="224" t="s">
        <v>248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249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250</v>
      </c>
      <c r="D185" s="212" t="s">
        <v>131</v>
      </c>
      <c r="E185" s="213" t="s">
        <v>251</v>
      </c>
      <c r="F185" s="214" t="s">
        <v>252</v>
      </c>
      <c r="G185" s="215" t="s">
        <v>134</v>
      </c>
      <c r="H185" s="216">
        <v>5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0.12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212</v>
      </c>
      <c r="BM185" s="224" t="s">
        <v>253</v>
      </c>
    </row>
    <row r="186" spans="1:65" s="2" customFormat="1" ht="16.5" customHeight="1">
      <c r="A186" s="38"/>
      <c r="B186" s="39"/>
      <c r="C186" s="212" t="s">
        <v>254</v>
      </c>
      <c r="D186" s="212" t="s">
        <v>131</v>
      </c>
      <c r="E186" s="213" t="s">
        <v>255</v>
      </c>
      <c r="F186" s="214" t="s">
        <v>256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212</v>
      </c>
      <c r="BM186" s="224" t="s">
        <v>257</v>
      </c>
    </row>
    <row r="187" spans="1:65" s="2" customFormat="1" ht="24.15" customHeight="1">
      <c r="A187" s="38"/>
      <c r="B187" s="39"/>
      <c r="C187" s="212" t="s">
        <v>258</v>
      </c>
      <c r="D187" s="212" t="s">
        <v>131</v>
      </c>
      <c r="E187" s="213" t="s">
        <v>259</v>
      </c>
      <c r="F187" s="214" t="s">
        <v>260</v>
      </c>
      <c r="G187" s="215" t="s">
        <v>140</v>
      </c>
      <c r="H187" s="216">
        <v>45.4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0.0025</v>
      </c>
      <c r="T187" s="223">
        <f>S187*H187</f>
        <v>0.1135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212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212</v>
      </c>
      <c r="BM187" s="224" t="s">
        <v>261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262</v>
      </c>
      <c r="G188" s="227"/>
      <c r="H188" s="231">
        <v>45.4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81</v>
      </c>
      <c r="AY188" s="237" t="s">
        <v>128</v>
      </c>
    </row>
    <row r="189" spans="1:65" s="2" customFormat="1" ht="21.75" customHeight="1">
      <c r="A189" s="38"/>
      <c r="B189" s="39"/>
      <c r="C189" s="212" t="s">
        <v>263</v>
      </c>
      <c r="D189" s="212" t="s">
        <v>131</v>
      </c>
      <c r="E189" s="213" t="s">
        <v>264</v>
      </c>
      <c r="F189" s="214" t="s">
        <v>265</v>
      </c>
      <c r="G189" s="215" t="s">
        <v>146</v>
      </c>
      <c r="H189" s="216">
        <v>52.13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212</v>
      </c>
      <c r="AT189" s="224" t="s">
        <v>131</v>
      </c>
      <c r="AU189" s="224" t="s">
        <v>136</v>
      </c>
      <c r="AY189" s="17" t="s">
        <v>128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136</v>
      </c>
      <c r="BK189" s="225">
        <f>ROUND(I189*H189,2)</f>
        <v>0</v>
      </c>
      <c r="BL189" s="17" t="s">
        <v>212</v>
      </c>
      <c r="BM189" s="224" t="s">
        <v>266</v>
      </c>
    </row>
    <row r="190" spans="1:51" s="13" customFormat="1" ht="12">
      <c r="A190" s="13"/>
      <c r="B190" s="226"/>
      <c r="C190" s="227"/>
      <c r="D190" s="228" t="s">
        <v>142</v>
      </c>
      <c r="E190" s="229" t="s">
        <v>1</v>
      </c>
      <c r="F190" s="230" t="s">
        <v>267</v>
      </c>
      <c r="G190" s="227"/>
      <c r="H190" s="231">
        <v>11.1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142</v>
      </c>
      <c r="AU190" s="237" t="s">
        <v>136</v>
      </c>
      <c r="AV190" s="13" t="s">
        <v>136</v>
      </c>
      <c r="AW190" s="13" t="s">
        <v>32</v>
      </c>
      <c r="AX190" s="13" t="s">
        <v>76</v>
      </c>
      <c r="AY190" s="237" t="s">
        <v>128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268</v>
      </c>
      <c r="G191" s="227"/>
      <c r="H191" s="231">
        <v>9.08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3" customFormat="1" ht="12">
      <c r="A192" s="13"/>
      <c r="B192" s="226"/>
      <c r="C192" s="227"/>
      <c r="D192" s="228" t="s">
        <v>142</v>
      </c>
      <c r="E192" s="229" t="s">
        <v>1</v>
      </c>
      <c r="F192" s="230" t="s">
        <v>269</v>
      </c>
      <c r="G192" s="227"/>
      <c r="H192" s="231">
        <v>15.35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142</v>
      </c>
      <c r="AU192" s="237" t="s">
        <v>136</v>
      </c>
      <c r="AV192" s="13" t="s">
        <v>136</v>
      </c>
      <c r="AW192" s="13" t="s">
        <v>32</v>
      </c>
      <c r="AX192" s="13" t="s">
        <v>76</v>
      </c>
      <c r="AY192" s="237" t="s">
        <v>128</v>
      </c>
    </row>
    <row r="193" spans="1:51" s="13" customFormat="1" ht="12">
      <c r="A193" s="13"/>
      <c r="B193" s="226"/>
      <c r="C193" s="227"/>
      <c r="D193" s="228" t="s">
        <v>142</v>
      </c>
      <c r="E193" s="229" t="s">
        <v>1</v>
      </c>
      <c r="F193" s="230" t="s">
        <v>270</v>
      </c>
      <c r="G193" s="227"/>
      <c r="H193" s="231">
        <v>16.6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142</v>
      </c>
      <c r="AU193" s="237" t="s">
        <v>136</v>
      </c>
      <c r="AV193" s="13" t="s">
        <v>136</v>
      </c>
      <c r="AW193" s="13" t="s">
        <v>32</v>
      </c>
      <c r="AX193" s="13" t="s">
        <v>76</v>
      </c>
      <c r="AY193" s="237" t="s">
        <v>128</v>
      </c>
    </row>
    <row r="194" spans="1:51" s="15" customFormat="1" ht="12">
      <c r="A194" s="15"/>
      <c r="B194" s="248"/>
      <c r="C194" s="249"/>
      <c r="D194" s="228" t="s">
        <v>142</v>
      </c>
      <c r="E194" s="250" t="s">
        <v>1</v>
      </c>
      <c r="F194" s="251" t="s">
        <v>181</v>
      </c>
      <c r="G194" s="249"/>
      <c r="H194" s="252">
        <v>52.13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142</v>
      </c>
      <c r="AU194" s="258" t="s">
        <v>136</v>
      </c>
      <c r="AV194" s="15" t="s">
        <v>135</v>
      </c>
      <c r="AW194" s="15" t="s">
        <v>32</v>
      </c>
      <c r="AX194" s="15" t="s">
        <v>81</v>
      </c>
      <c r="AY194" s="258" t="s">
        <v>128</v>
      </c>
    </row>
    <row r="195" spans="1:65" s="2" customFormat="1" ht="16.5" customHeight="1">
      <c r="A195" s="38"/>
      <c r="B195" s="39"/>
      <c r="C195" s="212" t="s">
        <v>271</v>
      </c>
      <c r="D195" s="212" t="s">
        <v>131</v>
      </c>
      <c r="E195" s="213" t="s">
        <v>272</v>
      </c>
      <c r="F195" s="214" t="s">
        <v>273</v>
      </c>
      <c r="G195" s="215" t="s">
        <v>140</v>
      </c>
      <c r="H195" s="216">
        <v>45.4</v>
      </c>
      <c r="I195" s="217"/>
      <c r="J195" s="218">
        <f>ROUND(I195*H195,2)</f>
        <v>0</v>
      </c>
      <c r="K195" s="219"/>
      <c r="L195" s="44"/>
      <c r="M195" s="220" t="s">
        <v>1</v>
      </c>
      <c r="N195" s="221" t="s">
        <v>42</v>
      </c>
      <c r="O195" s="91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4" t="s">
        <v>212</v>
      </c>
      <c r="AT195" s="224" t="s">
        <v>131</v>
      </c>
      <c r="AU195" s="224" t="s">
        <v>136</v>
      </c>
      <c r="AY195" s="17" t="s">
        <v>128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7" t="s">
        <v>136</v>
      </c>
      <c r="BK195" s="225">
        <f>ROUND(I195*H195,2)</f>
        <v>0</v>
      </c>
      <c r="BL195" s="17" t="s">
        <v>212</v>
      </c>
      <c r="BM195" s="224" t="s">
        <v>274</v>
      </c>
    </row>
    <row r="196" spans="1:51" s="13" customFormat="1" ht="12">
      <c r="A196" s="13"/>
      <c r="B196" s="226"/>
      <c r="C196" s="227"/>
      <c r="D196" s="228" t="s">
        <v>142</v>
      </c>
      <c r="E196" s="229" t="s">
        <v>1</v>
      </c>
      <c r="F196" s="230" t="s">
        <v>275</v>
      </c>
      <c r="G196" s="227"/>
      <c r="H196" s="231">
        <v>45.4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142</v>
      </c>
      <c r="AU196" s="237" t="s">
        <v>136</v>
      </c>
      <c r="AV196" s="13" t="s">
        <v>136</v>
      </c>
      <c r="AW196" s="13" t="s">
        <v>32</v>
      </c>
      <c r="AX196" s="13" t="s">
        <v>81</v>
      </c>
      <c r="AY196" s="237" t="s">
        <v>128</v>
      </c>
    </row>
    <row r="197" spans="1:65" s="2" customFormat="1" ht="33" customHeight="1">
      <c r="A197" s="38"/>
      <c r="B197" s="39"/>
      <c r="C197" s="212" t="s">
        <v>276</v>
      </c>
      <c r="D197" s="212" t="s">
        <v>131</v>
      </c>
      <c r="E197" s="213" t="s">
        <v>277</v>
      </c>
      <c r="F197" s="214" t="s">
        <v>278</v>
      </c>
      <c r="G197" s="215" t="s">
        <v>140</v>
      </c>
      <c r="H197" s="216">
        <v>45.4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0.00013</v>
      </c>
      <c r="R197" s="222">
        <f>Q197*H197</f>
        <v>0.005901999999999999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135</v>
      </c>
      <c r="AT197" s="224" t="s">
        <v>131</v>
      </c>
      <c r="AU197" s="224" t="s">
        <v>136</v>
      </c>
      <c r="AY197" s="17" t="s">
        <v>128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136</v>
      </c>
      <c r="BK197" s="225">
        <f>ROUND(I197*H197,2)</f>
        <v>0</v>
      </c>
      <c r="BL197" s="17" t="s">
        <v>135</v>
      </c>
      <c r="BM197" s="224" t="s">
        <v>279</v>
      </c>
    </row>
    <row r="198" spans="1:65" s="2" customFormat="1" ht="24.15" customHeight="1">
      <c r="A198" s="38"/>
      <c r="B198" s="39"/>
      <c r="C198" s="212" t="s">
        <v>280</v>
      </c>
      <c r="D198" s="212" t="s">
        <v>131</v>
      </c>
      <c r="E198" s="213" t="s">
        <v>281</v>
      </c>
      <c r="F198" s="214" t="s">
        <v>282</v>
      </c>
      <c r="G198" s="215" t="s">
        <v>140</v>
      </c>
      <c r="H198" s="216">
        <v>45.4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4E-05</v>
      </c>
      <c r="R198" s="222">
        <f>Q198*H198</f>
        <v>0.0018160000000000001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283</v>
      </c>
    </row>
    <row r="199" spans="1:65" s="2" customFormat="1" ht="24.15" customHeight="1">
      <c r="A199" s="38"/>
      <c r="B199" s="39"/>
      <c r="C199" s="212" t="s">
        <v>284</v>
      </c>
      <c r="D199" s="212" t="s">
        <v>131</v>
      </c>
      <c r="E199" s="213" t="s">
        <v>285</v>
      </c>
      <c r="F199" s="214" t="s">
        <v>286</v>
      </c>
      <c r="G199" s="215" t="s">
        <v>140</v>
      </c>
      <c r="H199" s="216">
        <v>33.21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0.15</v>
      </c>
      <c r="T199" s="223">
        <f>S199*H199</f>
        <v>4.9815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135</v>
      </c>
      <c r="AT199" s="224" t="s">
        <v>131</v>
      </c>
      <c r="AU199" s="224" t="s">
        <v>136</v>
      </c>
      <c r="AY199" s="17" t="s">
        <v>128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136</v>
      </c>
      <c r="BK199" s="225">
        <f>ROUND(I199*H199,2)</f>
        <v>0</v>
      </c>
      <c r="BL199" s="17" t="s">
        <v>135</v>
      </c>
      <c r="BM199" s="224" t="s">
        <v>287</v>
      </c>
    </row>
    <row r="200" spans="1:51" s="13" customFormat="1" ht="12">
      <c r="A200" s="13"/>
      <c r="B200" s="226"/>
      <c r="C200" s="227"/>
      <c r="D200" s="228" t="s">
        <v>142</v>
      </c>
      <c r="E200" s="229" t="s">
        <v>1</v>
      </c>
      <c r="F200" s="230" t="s">
        <v>288</v>
      </c>
      <c r="G200" s="227"/>
      <c r="H200" s="231">
        <v>33.21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142</v>
      </c>
      <c r="AU200" s="237" t="s">
        <v>136</v>
      </c>
      <c r="AV200" s="13" t="s">
        <v>136</v>
      </c>
      <c r="AW200" s="13" t="s">
        <v>32</v>
      </c>
      <c r="AX200" s="13" t="s">
        <v>81</v>
      </c>
      <c r="AY200" s="237" t="s">
        <v>128</v>
      </c>
    </row>
    <row r="201" spans="1:65" s="2" customFormat="1" ht="37.8" customHeight="1">
      <c r="A201" s="38"/>
      <c r="B201" s="39"/>
      <c r="C201" s="212" t="s">
        <v>289</v>
      </c>
      <c r="D201" s="212" t="s">
        <v>131</v>
      </c>
      <c r="E201" s="213" t="s">
        <v>290</v>
      </c>
      <c r="F201" s="214" t="s">
        <v>291</v>
      </c>
      <c r="G201" s="215" t="s">
        <v>292</v>
      </c>
      <c r="H201" s="216">
        <v>0.185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2.2</v>
      </c>
      <c r="T201" s="223">
        <f>S201*H201</f>
        <v>0.40700000000000003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135</v>
      </c>
      <c r="AT201" s="224" t="s">
        <v>131</v>
      </c>
      <c r="AU201" s="224" t="s">
        <v>136</v>
      </c>
      <c r="AY201" s="17" t="s">
        <v>128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136</v>
      </c>
      <c r="BK201" s="225">
        <f>ROUND(I201*H201,2)</f>
        <v>0</v>
      </c>
      <c r="BL201" s="17" t="s">
        <v>135</v>
      </c>
      <c r="BM201" s="224" t="s">
        <v>293</v>
      </c>
    </row>
    <row r="202" spans="1:51" s="13" customFormat="1" ht="12">
      <c r="A202" s="13"/>
      <c r="B202" s="226"/>
      <c r="C202" s="227"/>
      <c r="D202" s="228" t="s">
        <v>142</v>
      </c>
      <c r="E202" s="229" t="s">
        <v>1</v>
      </c>
      <c r="F202" s="230" t="s">
        <v>294</v>
      </c>
      <c r="G202" s="227"/>
      <c r="H202" s="231">
        <v>0.185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142</v>
      </c>
      <c r="AU202" s="237" t="s">
        <v>136</v>
      </c>
      <c r="AV202" s="13" t="s">
        <v>136</v>
      </c>
      <c r="AW202" s="13" t="s">
        <v>32</v>
      </c>
      <c r="AX202" s="13" t="s">
        <v>81</v>
      </c>
      <c r="AY202" s="237" t="s">
        <v>128</v>
      </c>
    </row>
    <row r="203" spans="1:65" s="2" customFormat="1" ht="21.75" customHeight="1">
      <c r="A203" s="38"/>
      <c r="B203" s="39"/>
      <c r="C203" s="212" t="s">
        <v>295</v>
      </c>
      <c r="D203" s="212" t="s">
        <v>131</v>
      </c>
      <c r="E203" s="213" t="s">
        <v>296</v>
      </c>
      <c r="F203" s="214" t="s">
        <v>297</v>
      </c>
      <c r="G203" s="215" t="s">
        <v>140</v>
      </c>
      <c r="H203" s="216">
        <v>8.8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0.076</v>
      </c>
      <c r="T203" s="223">
        <f>S203*H203</f>
        <v>0.6688000000000001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135</v>
      </c>
      <c r="AT203" s="224" t="s">
        <v>131</v>
      </c>
      <c r="AU203" s="224" t="s">
        <v>136</v>
      </c>
      <c r="AY203" s="17" t="s">
        <v>128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136</v>
      </c>
      <c r="BK203" s="225">
        <f>ROUND(I203*H203,2)</f>
        <v>0</v>
      </c>
      <c r="BL203" s="17" t="s">
        <v>135</v>
      </c>
      <c r="BM203" s="224" t="s">
        <v>298</v>
      </c>
    </row>
    <row r="204" spans="1:51" s="13" customFormat="1" ht="12">
      <c r="A204" s="13"/>
      <c r="B204" s="226"/>
      <c r="C204" s="227"/>
      <c r="D204" s="228" t="s">
        <v>142</v>
      </c>
      <c r="E204" s="229" t="s">
        <v>1</v>
      </c>
      <c r="F204" s="230" t="s">
        <v>299</v>
      </c>
      <c r="G204" s="227"/>
      <c r="H204" s="231">
        <v>8.8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142</v>
      </c>
      <c r="AU204" s="237" t="s">
        <v>136</v>
      </c>
      <c r="AV204" s="13" t="s">
        <v>136</v>
      </c>
      <c r="AW204" s="13" t="s">
        <v>32</v>
      </c>
      <c r="AX204" s="13" t="s">
        <v>81</v>
      </c>
      <c r="AY204" s="237" t="s">
        <v>128</v>
      </c>
    </row>
    <row r="205" spans="1:65" s="2" customFormat="1" ht="16.5" customHeight="1">
      <c r="A205" s="38"/>
      <c r="B205" s="39"/>
      <c r="C205" s="212" t="s">
        <v>300</v>
      </c>
      <c r="D205" s="212" t="s">
        <v>131</v>
      </c>
      <c r="E205" s="213" t="s">
        <v>301</v>
      </c>
      <c r="F205" s="214" t="s">
        <v>302</v>
      </c>
      <c r="G205" s="215" t="s">
        <v>303</v>
      </c>
      <c r="H205" s="216">
        <v>1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0.013</v>
      </c>
      <c r="T205" s="223">
        <f>S205*H205</f>
        <v>0.013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135</v>
      </c>
      <c r="AT205" s="224" t="s">
        <v>131</v>
      </c>
      <c r="AU205" s="224" t="s">
        <v>136</v>
      </c>
      <c r="AY205" s="17" t="s">
        <v>128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136</v>
      </c>
      <c r="BK205" s="225">
        <f>ROUND(I205*H205,2)</f>
        <v>0</v>
      </c>
      <c r="BL205" s="17" t="s">
        <v>135</v>
      </c>
      <c r="BM205" s="224" t="s">
        <v>304</v>
      </c>
    </row>
    <row r="206" spans="1:65" s="2" customFormat="1" ht="16.5" customHeight="1">
      <c r="A206" s="38"/>
      <c r="B206" s="39"/>
      <c r="C206" s="212" t="s">
        <v>305</v>
      </c>
      <c r="D206" s="212" t="s">
        <v>131</v>
      </c>
      <c r="E206" s="213" t="s">
        <v>306</v>
      </c>
      <c r="F206" s="214" t="s">
        <v>307</v>
      </c>
      <c r="G206" s="215" t="s">
        <v>303</v>
      </c>
      <c r="H206" s="216">
        <v>1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0.013</v>
      </c>
      <c r="T206" s="223">
        <f>S206*H206</f>
        <v>0.013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308</v>
      </c>
    </row>
    <row r="207" spans="1:65" s="2" customFormat="1" ht="24.15" customHeight="1">
      <c r="A207" s="38"/>
      <c r="B207" s="39"/>
      <c r="C207" s="212" t="s">
        <v>309</v>
      </c>
      <c r="D207" s="212" t="s">
        <v>131</v>
      </c>
      <c r="E207" s="213" t="s">
        <v>310</v>
      </c>
      <c r="F207" s="214" t="s">
        <v>311</v>
      </c>
      <c r="G207" s="215" t="s">
        <v>140</v>
      </c>
      <c r="H207" s="216">
        <v>0.3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0.068</v>
      </c>
      <c r="T207" s="223">
        <f>S207*H207</f>
        <v>0.0204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312</v>
      </c>
    </row>
    <row r="208" spans="1:51" s="13" customFormat="1" ht="12">
      <c r="A208" s="13"/>
      <c r="B208" s="226"/>
      <c r="C208" s="227"/>
      <c r="D208" s="228" t="s">
        <v>142</v>
      </c>
      <c r="E208" s="229" t="s">
        <v>1</v>
      </c>
      <c r="F208" s="230" t="s">
        <v>313</v>
      </c>
      <c r="G208" s="227"/>
      <c r="H208" s="231">
        <v>0.3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142</v>
      </c>
      <c r="AU208" s="237" t="s">
        <v>136</v>
      </c>
      <c r="AV208" s="13" t="s">
        <v>136</v>
      </c>
      <c r="AW208" s="13" t="s">
        <v>32</v>
      </c>
      <c r="AX208" s="13" t="s">
        <v>81</v>
      </c>
      <c r="AY208" s="237" t="s">
        <v>128</v>
      </c>
    </row>
    <row r="209" spans="1:63" s="12" customFormat="1" ht="22.8" customHeight="1">
      <c r="A209" s="12"/>
      <c r="B209" s="196"/>
      <c r="C209" s="197"/>
      <c r="D209" s="198" t="s">
        <v>75</v>
      </c>
      <c r="E209" s="210" t="s">
        <v>314</v>
      </c>
      <c r="F209" s="210" t="s">
        <v>315</v>
      </c>
      <c r="G209" s="197"/>
      <c r="H209" s="197"/>
      <c r="I209" s="200"/>
      <c r="J209" s="211">
        <f>BK209</f>
        <v>0</v>
      </c>
      <c r="K209" s="197"/>
      <c r="L209" s="202"/>
      <c r="M209" s="203"/>
      <c r="N209" s="204"/>
      <c r="O209" s="204"/>
      <c r="P209" s="205">
        <f>SUM(P210:P214)</f>
        <v>0</v>
      </c>
      <c r="Q209" s="204"/>
      <c r="R209" s="205">
        <f>SUM(R210:R214)</f>
        <v>0</v>
      </c>
      <c r="S209" s="204"/>
      <c r="T209" s="206">
        <f>SUM(T210:T214)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81</v>
      </c>
      <c r="AT209" s="208" t="s">
        <v>75</v>
      </c>
      <c r="AU209" s="208" t="s">
        <v>81</v>
      </c>
      <c r="AY209" s="207" t="s">
        <v>128</v>
      </c>
      <c r="BK209" s="209">
        <f>SUM(BK210:BK214)</f>
        <v>0</v>
      </c>
    </row>
    <row r="210" spans="1:65" s="2" customFormat="1" ht="24.15" customHeight="1">
      <c r="A210" s="38"/>
      <c r="B210" s="39"/>
      <c r="C210" s="212" t="s">
        <v>316</v>
      </c>
      <c r="D210" s="212" t="s">
        <v>131</v>
      </c>
      <c r="E210" s="213" t="s">
        <v>317</v>
      </c>
      <c r="F210" s="214" t="s">
        <v>318</v>
      </c>
      <c r="G210" s="215" t="s">
        <v>319</v>
      </c>
      <c r="H210" s="216">
        <v>6.855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135</v>
      </c>
      <c r="AT210" s="224" t="s">
        <v>131</v>
      </c>
      <c r="AU210" s="224" t="s">
        <v>136</v>
      </c>
      <c r="AY210" s="17" t="s">
        <v>128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136</v>
      </c>
      <c r="BK210" s="225">
        <f>ROUND(I210*H210,2)</f>
        <v>0</v>
      </c>
      <c r="BL210" s="17" t="s">
        <v>135</v>
      </c>
      <c r="BM210" s="224" t="s">
        <v>320</v>
      </c>
    </row>
    <row r="211" spans="1:65" s="2" customFormat="1" ht="24.15" customHeight="1">
      <c r="A211" s="38"/>
      <c r="B211" s="39"/>
      <c r="C211" s="212" t="s">
        <v>321</v>
      </c>
      <c r="D211" s="212" t="s">
        <v>131</v>
      </c>
      <c r="E211" s="213" t="s">
        <v>322</v>
      </c>
      <c r="F211" s="214" t="s">
        <v>323</v>
      </c>
      <c r="G211" s="215" t="s">
        <v>319</v>
      </c>
      <c r="H211" s="216">
        <v>6.855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135</v>
      </c>
      <c r="AT211" s="224" t="s">
        <v>131</v>
      </c>
      <c r="AU211" s="224" t="s">
        <v>136</v>
      </c>
      <c r="AY211" s="17" t="s">
        <v>128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136</v>
      </c>
      <c r="BK211" s="225">
        <f>ROUND(I211*H211,2)</f>
        <v>0</v>
      </c>
      <c r="BL211" s="17" t="s">
        <v>135</v>
      </c>
      <c r="BM211" s="224" t="s">
        <v>324</v>
      </c>
    </row>
    <row r="212" spans="1:65" s="2" customFormat="1" ht="24.15" customHeight="1">
      <c r="A212" s="38"/>
      <c r="B212" s="39"/>
      <c r="C212" s="212" t="s">
        <v>325</v>
      </c>
      <c r="D212" s="212" t="s">
        <v>131</v>
      </c>
      <c r="E212" s="213" t="s">
        <v>326</v>
      </c>
      <c r="F212" s="214" t="s">
        <v>327</v>
      </c>
      <c r="G212" s="215" t="s">
        <v>319</v>
      </c>
      <c r="H212" s="216">
        <v>68.55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135</v>
      </c>
      <c r="AT212" s="224" t="s">
        <v>131</v>
      </c>
      <c r="AU212" s="224" t="s">
        <v>136</v>
      </c>
      <c r="AY212" s="17" t="s">
        <v>128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136</v>
      </c>
      <c r="BK212" s="225">
        <f>ROUND(I212*H212,2)</f>
        <v>0</v>
      </c>
      <c r="BL212" s="17" t="s">
        <v>135</v>
      </c>
      <c r="BM212" s="224" t="s">
        <v>328</v>
      </c>
    </row>
    <row r="213" spans="1:51" s="13" customFormat="1" ht="12">
      <c r="A213" s="13"/>
      <c r="B213" s="226"/>
      <c r="C213" s="227"/>
      <c r="D213" s="228" t="s">
        <v>142</v>
      </c>
      <c r="E213" s="227"/>
      <c r="F213" s="230" t="s">
        <v>329</v>
      </c>
      <c r="G213" s="227"/>
      <c r="H213" s="231">
        <v>68.55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142</v>
      </c>
      <c r="AU213" s="237" t="s">
        <v>136</v>
      </c>
      <c r="AV213" s="13" t="s">
        <v>136</v>
      </c>
      <c r="AW213" s="13" t="s">
        <v>4</v>
      </c>
      <c r="AX213" s="13" t="s">
        <v>81</v>
      </c>
      <c r="AY213" s="237" t="s">
        <v>128</v>
      </c>
    </row>
    <row r="214" spans="1:65" s="2" customFormat="1" ht="24.15" customHeight="1">
      <c r="A214" s="38"/>
      <c r="B214" s="39"/>
      <c r="C214" s="212" t="s">
        <v>330</v>
      </c>
      <c r="D214" s="212" t="s">
        <v>131</v>
      </c>
      <c r="E214" s="213" t="s">
        <v>331</v>
      </c>
      <c r="F214" s="214" t="s">
        <v>332</v>
      </c>
      <c r="G214" s="215" t="s">
        <v>319</v>
      </c>
      <c r="H214" s="216">
        <v>6.855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135</v>
      </c>
      <c r="AT214" s="224" t="s">
        <v>131</v>
      </c>
      <c r="AU214" s="224" t="s">
        <v>136</v>
      </c>
      <c r="AY214" s="17" t="s">
        <v>128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136</v>
      </c>
      <c r="BK214" s="225">
        <f>ROUND(I214*H214,2)</f>
        <v>0</v>
      </c>
      <c r="BL214" s="17" t="s">
        <v>135</v>
      </c>
      <c r="BM214" s="224" t="s">
        <v>333</v>
      </c>
    </row>
    <row r="215" spans="1:63" s="12" customFormat="1" ht="22.8" customHeight="1">
      <c r="A215" s="12"/>
      <c r="B215" s="196"/>
      <c r="C215" s="197"/>
      <c r="D215" s="198" t="s">
        <v>75</v>
      </c>
      <c r="E215" s="210" t="s">
        <v>334</v>
      </c>
      <c r="F215" s="210" t="s">
        <v>315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P216</f>
        <v>0</v>
      </c>
      <c r="Q215" s="204"/>
      <c r="R215" s="205">
        <f>R216</f>
        <v>0</v>
      </c>
      <c r="S215" s="204"/>
      <c r="T215" s="206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81</v>
      </c>
      <c r="AT215" s="208" t="s">
        <v>75</v>
      </c>
      <c r="AU215" s="208" t="s">
        <v>81</v>
      </c>
      <c r="AY215" s="207" t="s">
        <v>128</v>
      </c>
      <c r="BK215" s="209">
        <f>BK216</f>
        <v>0</v>
      </c>
    </row>
    <row r="216" spans="1:65" s="2" customFormat="1" ht="24.15" customHeight="1">
      <c r="A216" s="38"/>
      <c r="B216" s="39"/>
      <c r="C216" s="212" t="s">
        <v>335</v>
      </c>
      <c r="D216" s="212" t="s">
        <v>131</v>
      </c>
      <c r="E216" s="213" t="s">
        <v>336</v>
      </c>
      <c r="F216" s="214" t="s">
        <v>337</v>
      </c>
      <c r="G216" s="215" t="s">
        <v>319</v>
      </c>
      <c r="H216" s="216">
        <v>3.786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338</v>
      </c>
    </row>
    <row r="217" spans="1:63" s="12" customFormat="1" ht="25.9" customHeight="1">
      <c r="A217" s="12"/>
      <c r="B217" s="196"/>
      <c r="C217" s="197"/>
      <c r="D217" s="198" t="s">
        <v>75</v>
      </c>
      <c r="E217" s="199" t="s">
        <v>339</v>
      </c>
      <c r="F217" s="199" t="s">
        <v>340</v>
      </c>
      <c r="G217" s="197"/>
      <c r="H217" s="197"/>
      <c r="I217" s="200"/>
      <c r="J217" s="201">
        <f>BK217</f>
        <v>0</v>
      </c>
      <c r="K217" s="197"/>
      <c r="L217" s="202"/>
      <c r="M217" s="203"/>
      <c r="N217" s="204"/>
      <c r="O217" s="204"/>
      <c r="P217" s="205">
        <f>P218+P224+P235+P245+P263+P270+P282+P297+P302+P320+P354+P364+P385</f>
        <v>0</v>
      </c>
      <c r="Q217" s="204"/>
      <c r="R217" s="205">
        <f>R218+R224+R235+R245+R263+R270+R282+R297+R302+R320+R354+R364+R385</f>
        <v>1.4099347280000003</v>
      </c>
      <c r="S217" s="204"/>
      <c r="T217" s="206">
        <f>T218+T224+T235+T245+T263+T270+T282+T297+T302+T320+T354+T364+T385</f>
        <v>0.04624425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7" t="s">
        <v>136</v>
      </c>
      <c r="AT217" s="208" t="s">
        <v>75</v>
      </c>
      <c r="AU217" s="208" t="s">
        <v>76</v>
      </c>
      <c r="AY217" s="207" t="s">
        <v>128</v>
      </c>
      <c r="BK217" s="209">
        <f>BK218+BK224+BK235+BK245+BK263+BK270+BK282+BK297+BK302+BK320+BK354+BK364+BK385</f>
        <v>0</v>
      </c>
    </row>
    <row r="218" spans="1:63" s="12" customFormat="1" ht="22.8" customHeight="1">
      <c r="A218" s="12"/>
      <c r="B218" s="196"/>
      <c r="C218" s="197"/>
      <c r="D218" s="198" t="s">
        <v>75</v>
      </c>
      <c r="E218" s="210" t="s">
        <v>341</v>
      </c>
      <c r="F218" s="210" t="s">
        <v>342</v>
      </c>
      <c r="G218" s="197"/>
      <c r="H218" s="197"/>
      <c r="I218" s="200"/>
      <c r="J218" s="211">
        <f>BK218</f>
        <v>0</v>
      </c>
      <c r="K218" s="197"/>
      <c r="L218" s="202"/>
      <c r="M218" s="203"/>
      <c r="N218" s="204"/>
      <c r="O218" s="204"/>
      <c r="P218" s="205">
        <f>SUM(P219:P223)</f>
        <v>0</v>
      </c>
      <c r="Q218" s="204"/>
      <c r="R218" s="205">
        <f>SUM(R219:R223)</f>
        <v>0.007548</v>
      </c>
      <c r="S218" s="204"/>
      <c r="T218" s="206">
        <f>SUM(T219:T223)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7" t="s">
        <v>136</v>
      </c>
      <c r="AT218" s="208" t="s">
        <v>75</v>
      </c>
      <c r="AU218" s="208" t="s">
        <v>81</v>
      </c>
      <c r="AY218" s="207" t="s">
        <v>128</v>
      </c>
      <c r="BK218" s="209">
        <f>SUM(BK219:BK223)</f>
        <v>0</v>
      </c>
    </row>
    <row r="219" spans="1:65" s="2" customFormat="1" ht="24.15" customHeight="1">
      <c r="A219" s="38"/>
      <c r="B219" s="39"/>
      <c r="C219" s="212" t="s">
        <v>343</v>
      </c>
      <c r="D219" s="212" t="s">
        <v>131</v>
      </c>
      <c r="E219" s="213" t="s">
        <v>344</v>
      </c>
      <c r="F219" s="214" t="s">
        <v>345</v>
      </c>
      <c r="G219" s="215" t="s">
        <v>140</v>
      </c>
      <c r="H219" s="216">
        <v>3.7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212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212</v>
      </c>
      <c r="BM219" s="224" t="s">
        <v>346</v>
      </c>
    </row>
    <row r="220" spans="1:65" s="2" customFormat="1" ht="16.5" customHeight="1">
      <c r="A220" s="38"/>
      <c r="B220" s="39"/>
      <c r="C220" s="259" t="s">
        <v>347</v>
      </c>
      <c r="D220" s="259" t="s">
        <v>204</v>
      </c>
      <c r="E220" s="260" t="s">
        <v>348</v>
      </c>
      <c r="F220" s="261" t="s">
        <v>349</v>
      </c>
      <c r="G220" s="262" t="s">
        <v>140</v>
      </c>
      <c r="H220" s="263">
        <v>3.774</v>
      </c>
      <c r="I220" s="264"/>
      <c r="J220" s="265">
        <f>ROUND(I220*H220,2)</f>
        <v>0</v>
      </c>
      <c r="K220" s="266"/>
      <c r="L220" s="267"/>
      <c r="M220" s="268" t="s">
        <v>1</v>
      </c>
      <c r="N220" s="269" t="s">
        <v>42</v>
      </c>
      <c r="O220" s="91"/>
      <c r="P220" s="222">
        <f>O220*H220</f>
        <v>0</v>
      </c>
      <c r="Q220" s="222">
        <v>0.002</v>
      </c>
      <c r="R220" s="222">
        <f>Q220*H220</f>
        <v>0.007548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284</v>
      </c>
      <c r="AT220" s="224" t="s">
        <v>204</v>
      </c>
      <c r="AU220" s="224" t="s">
        <v>136</v>
      </c>
      <c r="AY220" s="17" t="s">
        <v>128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136</v>
      </c>
      <c r="BK220" s="225">
        <f>ROUND(I220*H220,2)</f>
        <v>0</v>
      </c>
      <c r="BL220" s="17" t="s">
        <v>212</v>
      </c>
      <c r="BM220" s="224" t="s">
        <v>350</v>
      </c>
    </row>
    <row r="221" spans="1:51" s="13" customFormat="1" ht="12">
      <c r="A221" s="13"/>
      <c r="B221" s="226"/>
      <c r="C221" s="227"/>
      <c r="D221" s="228" t="s">
        <v>142</v>
      </c>
      <c r="E221" s="227"/>
      <c r="F221" s="230" t="s">
        <v>351</v>
      </c>
      <c r="G221" s="227"/>
      <c r="H221" s="231">
        <v>3.774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142</v>
      </c>
      <c r="AU221" s="237" t="s">
        <v>136</v>
      </c>
      <c r="AV221" s="13" t="s">
        <v>136</v>
      </c>
      <c r="AW221" s="13" t="s">
        <v>4</v>
      </c>
      <c r="AX221" s="13" t="s">
        <v>81</v>
      </c>
      <c r="AY221" s="237" t="s">
        <v>128</v>
      </c>
    </row>
    <row r="222" spans="1:65" s="2" customFormat="1" ht="16.5" customHeight="1">
      <c r="A222" s="38"/>
      <c r="B222" s="39"/>
      <c r="C222" s="212" t="s">
        <v>352</v>
      </c>
      <c r="D222" s="212" t="s">
        <v>131</v>
      </c>
      <c r="E222" s="213" t="s">
        <v>353</v>
      </c>
      <c r="F222" s="214" t="s">
        <v>354</v>
      </c>
      <c r="G222" s="215" t="s">
        <v>303</v>
      </c>
      <c r="H222" s="216">
        <v>1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212</v>
      </c>
      <c r="AT222" s="224" t="s">
        <v>131</v>
      </c>
      <c r="AU222" s="224" t="s">
        <v>136</v>
      </c>
      <c r="AY222" s="17" t="s">
        <v>128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136</v>
      </c>
      <c r="BK222" s="225">
        <f>ROUND(I222*H222,2)</f>
        <v>0</v>
      </c>
      <c r="BL222" s="17" t="s">
        <v>212</v>
      </c>
      <c r="BM222" s="224" t="s">
        <v>355</v>
      </c>
    </row>
    <row r="223" spans="1:65" s="2" customFormat="1" ht="24.15" customHeight="1">
      <c r="A223" s="38"/>
      <c r="B223" s="39"/>
      <c r="C223" s="212" t="s">
        <v>356</v>
      </c>
      <c r="D223" s="212" t="s">
        <v>131</v>
      </c>
      <c r="E223" s="213" t="s">
        <v>357</v>
      </c>
      <c r="F223" s="214" t="s">
        <v>358</v>
      </c>
      <c r="G223" s="215" t="s">
        <v>319</v>
      </c>
      <c r="H223" s="216">
        <v>0.008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212</v>
      </c>
      <c r="AT223" s="224" t="s">
        <v>131</v>
      </c>
      <c r="AU223" s="224" t="s">
        <v>136</v>
      </c>
      <c r="AY223" s="17" t="s">
        <v>128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136</v>
      </c>
      <c r="BK223" s="225">
        <f>ROUND(I223*H223,2)</f>
        <v>0</v>
      </c>
      <c r="BL223" s="17" t="s">
        <v>212</v>
      </c>
      <c r="BM223" s="224" t="s">
        <v>359</v>
      </c>
    </row>
    <row r="224" spans="1:63" s="12" customFormat="1" ht="22.8" customHeight="1">
      <c r="A224" s="12"/>
      <c r="B224" s="196"/>
      <c r="C224" s="197"/>
      <c r="D224" s="198" t="s">
        <v>75</v>
      </c>
      <c r="E224" s="210" t="s">
        <v>360</v>
      </c>
      <c r="F224" s="210" t="s">
        <v>361</v>
      </c>
      <c r="G224" s="197"/>
      <c r="H224" s="197"/>
      <c r="I224" s="200"/>
      <c r="J224" s="211">
        <f>BK224</f>
        <v>0</v>
      </c>
      <c r="K224" s="197"/>
      <c r="L224" s="202"/>
      <c r="M224" s="203"/>
      <c r="N224" s="204"/>
      <c r="O224" s="204"/>
      <c r="P224" s="205">
        <f>SUM(P225:P234)</f>
        <v>0</v>
      </c>
      <c r="Q224" s="204"/>
      <c r="R224" s="205">
        <f>SUM(R225:R234)</f>
        <v>0.002784</v>
      </c>
      <c r="S224" s="204"/>
      <c r="T224" s="206">
        <f>SUM(T225:T234)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7" t="s">
        <v>136</v>
      </c>
      <c r="AT224" s="208" t="s">
        <v>75</v>
      </c>
      <c r="AU224" s="208" t="s">
        <v>81</v>
      </c>
      <c r="AY224" s="207" t="s">
        <v>128</v>
      </c>
      <c r="BK224" s="209">
        <f>SUM(BK225:BK234)</f>
        <v>0</v>
      </c>
    </row>
    <row r="225" spans="1:65" s="2" customFormat="1" ht="21.75" customHeight="1">
      <c r="A225" s="38"/>
      <c r="B225" s="39"/>
      <c r="C225" s="212" t="s">
        <v>362</v>
      </c>
      <c r="D225" s="212" t="s">
        <v>131</v>
      </c>
      <c r="E225" s="213" t="s">
        <v>363</v>
      </c>
      <c r="F225" s="214" t="s">
        <v>364</v>
      </c>
      <c r="G225" s="215" t="s">
        <v>146</v>
      </c>
      <c r="H225" s="216">
        <v>1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0.00126</v>
      </c>
      <c r="R225" s="222">
        <f>Q225*H225</f>
        <v>0.00126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135</v>
      </c>
      <c r="AT225" s="224" t="s">
        <v>131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135</v>
      </c>
      <c r="BM225" s="224" t="s">
        <v>365</v>
      </c>
    </row>
    <row r="226" spans="1:65" s="2" customFormat="1" ht="21.75" customHeight="1">
      <c r="A226" s="38"/>
      <c r="B226" s="39"/>
      <c r="C226" s="212" t="s">
        <v>366</v>
      </c>
      <c r="D226" s="212" t="s">
        <v>131</v>
      </c>
      <c r="E226" s="213" t="s">
        <v>367</v>
      </c>
      <c r="F226" s="214" t="s">
        <v>368</v>
      </c>
      <c r="G226" s="215" t="s">
        <v>146</v>
      </c>
      <c r="H226" s="216">
        <v>1.1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0.00029</v>
      </c>
      <c r="R226" s="222">
        <f>Q226*H226</f>
        <v>0.000319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212</v>
      </c>
      <c r="AT226" s="224" t="s">
        <v>131</v>
      </c>
      <c r="AU226" s="224" t="s">
        <v>136</v>
      </c>
      <c r="AY226" s="17" t="s">
        <v>128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136</v>
      </c>
      <c r="BK226" s="225">
        <f>ROUND(I226*H226,2)</f>
        <v>0</v>
      </c>
      <c r="BL226" s="17" t="s">
        <v>212</v>
      </c>
      <c r="BM226" s="224" t="s">
        <v>369</v>
      </c>
    </row>
    <row r="227" spans="1:65" s="2" customFormat="1" ht="21.75" customHeight="1">
      <c r="A227" s="38"/>
      <c r="B227" s="39"/>
      <c r="C227" s="212" t="s">
        <v>370</v>
      </c>
      <c r="D227" s="212" t="s">
        <v>131</v>
      </c>
      <c r="E227" s="213" t="s">
        <v>371</v>
      </c>
      <c r="F227" s="214" t="s">
        <v>372</v>
      </c>
      <c r="G227" s="215" t="s">
        <v>146</v>
      </c>
      <c r="H227" s="216">
        <v>1.5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0.00035</v>
      </c>
      <c r="R227" s="222">
        <f>Q227*H227</f>
        <v>0.000525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212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212</v>
      </c>
      <c r="BM227" s="224" t="s">
        <v>373</v>
      </c>
    </row>
    <row r="228" spans="1:65" s="2" customFormat="1" ht="16.5" customHeight="1">
      <c r="A228" s="38"/>
      <c r="B228" s="39"/>
      <c r="C228" s="212" t="s">
        <v>374</v>
      </c>
      <c r="D228" s="212" t="s">
        <v>131</v>
      </c>
      <c r="E228" s="213" t="s">
        <v>375</v>
      </c>
      <c r="F228" s="214" t="s">
        <v>376</v>
      </c>
      <c r="G228" s="215" t="s">
        <v>134</v>
      </c>
      <c r="H228" s="216">
        <v>1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0.00034</v>
      </c>
      <c r="R228" s="222">
        <f>Q228*H228</f>
        <v>0.00034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212</v>
      </c>
      <c r="BM228" s="224" t="s">
        <v>377</v>
      </c>
    </row>
    <row r="229" spans="1:65" s="2" customFormat="1" ht="16.5" customHeight="1">
      <c r="A229" s="38"/>
      <c r="B229" s="39"/>
      <c r="C229" s="212" t="s">
        <v>378</v>
      </c>
      <c r="D229" s="212" t="s">
        <v>131</v>
      </c>
      <c r="E229" s="213" t="s">
        <v>379</v>
      </c>
      <c r="F229" s="214" t="s">
        <v>380</v>
      </c>
      <c r="G229" s="215" t="s">
        <v>134</v>
      </c>
      <c r="H229" s="216">
        <v>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0.00034</v>
      </c>
      <c r="R229" s="222">
        <f>Q229*H229</f>
        <v>0.00034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212</v>
      </c>
      <c r="AT229" s="224" t="s">
        <v>131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212</v>
      </c>
      <c r="BM229" s="224" t="s">
        <v>381</v>
      </c>
    </row>
    <row r="230" spans="1:65" s="2" customFormat="1" ht="21.75" customHeight="1">
      <c r="A230" s="38"/>
      <c r="B230" s="39"/>
      <c r="C230" s="212" t="s">
        <v>382</v>
      </c>
      <c r="D230" s="212" t="s">
        <v>131</v>
      </c>
      <c r="E230" s="213" t="s">
        <v>383</v>
      </c>
      <c r="F230" s="214" t="s">
        <v>384</v>
      </c>
      <c r="G230" s="215" t="s">
        <v>146</v>
      </c>
      <c r="H230" s="216">
        <v>5.6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212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212</v>
      </c>
      <c r="BM230" s="224" t="s">
        <v>385</v>
      </c>
    </row>
    <row r="231" spans="1:51" s="13" customFormat="1" ht="12">
      <c r="A231" s="13"/>
      <c r="B231" s="226"/>
      <c r="C231" s="227"/>
      <c r="D231" s="228" t="s">
        <v>142</v>
      </c>
      <c r="E231" s="229" t="s">
        <v>1</v>
      </c>
      <c r="F231" s="230" t="s">
        <v>386</v>
      </c>
      <c r="G231" s="227"/>
      <c r="H231" s="231">
        <v>5.6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142</v>
      </c>
      <c r="AU231" s="237" t="s">
        <v>136</v>
      </c>
      <c r="AV231" s="13" t="s">
        <v>136</v>
      </c>
      <c r="AW231" s="13" t="s">
        <v>32</v>
      </c>
      <c r="AX231" s="13" t="s">
        <v>81</v>
      </c>
      <c r="AY231" s="237" t="s">
        <v>128</v>
      </c>
    </row>
    <row r="232" spans="1:65" s="2" customFormat="1" ht="16.5" customHeight="1">
      <c r="A232" s="38"/>
      <c r="B232" s="39"/>
      <c r="C232" s="212" t="s">
        <v>387</v>
      </c>
      <c r="D232" s="212" t="s">
        <v>131</v>
      </c>
      <c r="E232" s="213" t="s">
        <v>388</v>
      </c>
      <c r="F232" s="214" t="s">
        <v>389</v>
      </c>
      <c r="G232" s="215" t="s">
        <v>303</v>
      </c>
      <c r="H232" s="216">
        <v>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212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212</v>
      </c>
      <c r="BM232" s="224" t="s">
        <v>390</v>
      </c>
    </row>
    <row r="233" spans="1:65" s="2" customFormat="1" ht="16.5" customHeight="1">
      <c r="A233" s="38"/>
      <c r="B233" s="39"/>
      <c r="C233" s="212" t="s">
        <v>391</v>
      </c>
      <c r="D233" s="212" t="s">
        <v>131</v>
      </c>
      <c r="E233" s="213" t="s">
        <v>392</v>
      </c>
      <c r="F233" s="214" t="s">
        <v>393</v>
      </c>
      <c r="G233" s="215" t="s">
        <v>303</v>
      </c>
      <c r="H233" s="216">
        <v>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212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212</v>
      </c>
      <c r="BM233" s="224" t="s">
        <v>394</v>
      </c>
    </row>
    <row r="234" spans="1:65" s="2" customFormat="1" ht="24.15" customHeight="1">
      <c r="A234" s="38"/>
      <c r="B234" s="39"/>
      <c r="C234" s="212" t="s">
        <v>395</v>
      </c>
      <c r="D234" s="212" t="s">
        <v>131</v>
      </c>
      <c r="E234" s="213" t="s">
        <v>396</v>
      </c>
      <c r="F234" s="214" t="s">
        <v>397</v>
      </c>
      <c r="G234" s="215" t="s">
        <v>319</v>
      </c>
      <c r="H234" s="216">
        <v>0.002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212</v>
      </c>
      <c r="BM234" s="224" t="s">
        <v>398</v>
      </c>
    </row>
    <row r="235" spans="1:63" s="12" customFormat="1" ht="22.8" customHeight="1">
      <c r="A235" s="12"/>
      <c r="B235" s="196"/>
      <c r="C235" s="197"/>
      <c r="D235" s="198" t="s">
        <v>75</v>
      </c>
      <c r="E235" s="210" t="s">
        <v>399</v>
      </c>
      <c r="F235" s="210" t="s">
        <v>400</v>
      </c>
      <c r="G235" s="197"/>
      <c r="H235" s="197"/>
      <c r="I235" s="200"/>
      <c r="J235" s="211">
        <f>BK235</f>
        <v>0</v>
      </c>
      <c r="K235" s="197"/>
      <c r="L235" s="202"/>
      <c r="M235" s="203"/>
      <c r="N235" s="204"/>
      <c r="O235" s="204"/>
      <c r="P235" s="205">
        <f>SUM(P236:P244)</f>
        <v>0</v>
      </c>
      <c r="Q235" s="204"/>
      <c r="R235" s="205">
        <f>SUM(R236:R244)</f>
        <v>0.00966</v>
      </c>
      <c r="S235" s="204"/>
      <c r="T235" s="206">
        <f>SUM(T236:T244)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7" t="s">
        <v>136</v>
      </c>
      <c r="AT235" s="208" t="s">
        <v>75</v>
      </c>
      <c r="AU235" s="208" t="s">
        <v>81</v>
      </c>
      <c r="AY235" s="207" t="s">
        <v>128</v>
      </c>
      <c r="BK235" s="209">
        <f>SUM(BK236:BK244)</f>
        <v>0</v>
      </c>
    </row>
    <row r="236" spans="1:65" s="2" customFormat="1" ht="24.15" customHeight="1">
      <c r="A236" s="38"/>
      <c r="B236" s="39"/>
      <c r="C236" s="212" t="s">
        <v>401</v>
      </c>
      <c r="D236" s="212" t="s">
        <v>131</v>
      </c>
      <c r="E236" s="213" t="s">
        <v>402</v>
      </c>
      <c r="F236" s="214" t="s">
        <v>403</v>
      </c>
      <c r="G236" s="215" t="s">
        <v>146</v>
      </c>
      <c r="H236" s="216">
        <v>9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0.0004</v>
      </c>
      <c r="R236" s="222">
        <f>Q236*H236</f>
        <v>0.0036000000000000003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212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212</v>
      </c>
      <c r="BM236" s="224" t="s">
        <v>404</v>
      </c>
    </row>
    <row r="237" spans="1:65" s="2" customFormat="1" ht="33" customHeight="1">
      <c r="A237" s="38"/>
      <c r="B237" s="39"/>
      <c r="C237" s="212" t="s">
        <v>405</v>
      </c>
      <c r="D237" s="212" t="s">
        <v>131</v>
      </c>
      <c r="E237" s="213" t="s">
        <v>406</v>
      </c>
      <c r="F237" s="214" t="s">
        <v>407</v>
      </c>
      <c r="G237" s="215" t="s">
        <v>146</v>
      </c>
      <c r="H237" s="216">
        <v>4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5E-05</v>
      </c>
      <c r="R237" s="222">
        <f>Q237*H237</f>
        <v>0.0002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212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212</v>
      </c>
      <c r="BM237" s="224" t="s">
        <v>408</v>
      </c>
    </row>
    <row r="238" spans="1:65" s="2" customFormat="1" ht="33" customHeight="1">
      <c r="A238" s="38"/>
      <c r="B238" s="39"/>
      <c r="C238" s="212" t="s">
        <v>409</v>
      </c>
      <c r="D238" s="212" t="s">
        <v>131</v>
      </c>
      <c r="E238" s="213" t="s">
        <v>410</v>
      </c>
      <c r="F238" s="214" t="s">
        <v>411</v>
      </c>
      <c r="G238" s="215" t="s">
        <v>146</v>
      </c>
      <c r="H238" s="216">
        <v>5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7E-05</v>
      </c>
      <c r="R238" s="222">
        <f>Q238*H238</f>
        <v>0.00034999999999999994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212</v>
      </c>
      <c r="BM238" s="224" t="s">
        <v>412</v>
      </c>
    </row>
    <row r="239" spans="1:65" s="2" customFormat="1" ht="16.5" customHeight="1">
      <c r="A239" s="38"/>
      <c r="B239" s="39"/>
      <c r="C239" s="212" t="s">
        <v>413</v>
      </c>
      <c r="D239" s="212" t="s">
        <v>131</v>
      </c>
      <c r="E239" s="213" t="s">
        <v>414</v>
      </c>
      <c r="F239" s="214" t="s">
        <v>415</v>
      </c>
      <c r="G239" s="215" t="s">
        <v>134</v>
      </c>
      <c r="H239" s="216">
        <v>3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0.0006</v>
      </c>
      <c r="R239" s="222">
        <f>Q239*H239</f>
        <v>0.0018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212</v>
      </c>
      <c r="BM239" s="224" t="s">
        <v>416</v>
      </c>
    </row>
    <row r="240" spans="1:65" s="2" customFormat="1" ht="24.15" customHeight="1">
      <c r="A240" s="38"/>
      <c r="B240" s="39"/>
      <c r="C240" s="212" t="s">
        <v>417</v>
      </c>
      <c r="D240" s="212" t="s">
        <v>131</v>
      </c>
      <c r="E240" s="213" t="s">
        <v>418</v>
      </c>
      <c r="F240" s="214" t="s">
        <v>419</v>
      </c>
      <c r="G240" s="215" t="s">
        <v>146</v>
      </c>
      <c r="H240" s="216">
        <v>9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0.0004</v>
      </c>
      <c r="R240" s="222">
        <f>Q240*H240</f>
        <v>0.0036000000000000003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212</v>
      </c>
      <c r="BM240" s="224" t="s">
        <v>420</v>
      </c>
    </row>
    <row r="241" spans="1:65" s="2" customFormat="1" ht="21.75" customHeight="1">
      <c r="A241" s="38"/>
      <c r="B241" s="39"/>
      <c r="C241" s="212" t="s">
        <v>421</v>
      </c>
      <c r="D241" s="212" t="s">
        <v>131</v>
      </c>
      <c r="E241" s="213" t="s">
        <v>422</v>
      </c>
      <c r="F241" s="214" t="s">
        <v>423</v>
      </c>
      <c r="G241" s="215" t="s">
        <v>146</v>
      </c>
      <c r="H241" s="216">
        <v>9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1E-05</v>
      </c>
      <c r="R241" s="222">
        <f>Q241*H241</f>
        <v>9E-05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212</v>
      </c>
      <c r="BM241" s="224" t="s">
        <v>424</v>
      </c>
    </row>
    <row r="242" spans="1:65" s="2" customFormat="1" ht="16.5" customHeight="1">
      <c r="A242" s="38"/>
      <c r="B242" s="39"/>
      <c r="C242" s="212" t="s">
        <v>425</v>
      </c>
      <c r="D242" s="212" t="s">
        <v>131</v>
      </c>
      <c r="E242" s="213" t="s">
        <v>426</v>
      </c>
      <c r="F242" s="214" t="s">
        <v>393</v>
      </c>
      <c r="G242" s="215" t="s">
        <v>303</v>
      </c>
      <c r="H242" s="216">
        <v>1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1E-05</v>
      </c>
      <c r="R242" s="222">
        <f>Q242*H242</f>
        <v>1E-05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212</v>
      </c>
      <c r="BM242" s="224" t="s">
        <v>427</v>
      </c>
    </row>
    <row r="243" spans="1:65" s="2" customFormat="1" ht="16.5" customHeight="1">
      <c r="A243" s="38"/>
      <c r="B243" s="39"/>
      <c r="C243" s="212" t="s">
        <v>428</v>
      </c>
      <c r="D243" s="212" t="s">
        <v>131</v>
      </c>
      <c r="E243" s="213" t="s">
        <v>429</v>
      </c>
      <c r="F243" s="214" t="s">
        <v>430</v>
      </c>
      <c r="G243" s="215" t="s">
        <v>303</v>
      </c>
      <c r="H243" s="216">
        <v>1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1E-05</v>
      </c>
      <c r="R243" s="222">
        <f>Q243*H243</f>
        <v>1E-05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212</v>
      </c>
      <c r="BM243" s="224" t="s">
        <v>431</v>
      </c>
    </row>
    <row r="244" spans="1:65" s="2" customFormat="1" ht="24.15" customHeight="1">
      <c r="A244" s="38"/>
      <c r="B244" s="39"/>
      <c r="C244" s="212" t="s">
        <v>432</v>
      </c>
      <c r="D244" s="212" t="s">
        <v>131</v>
      </c>
      <c r="E244" s="213" t="s">
        <v>433</v>
      </c>
      <c r="F244" s="214" t="s">
        <v>434</v>
      </c>
      <c r="G244" s="215" t="s">
        <v>319</v>
      </c>
      <c r="H244" s="216">
        <v>0.01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212</v>
      </c>
      <c r="BM244" s="224" t="s">
        <v>435</v>
      </c>
    </row>
    <row r="245" spans="1:63" s="12" customFormat="1" ht="22.8" customHeight="1">
      <c r="A245" s="12"/>
      <c r="B245" s="196"/>
      <c r="C245" s="197"/>
      <c r="D245" s="198" t="s">
        <v>75</v>
      </c>
      <c r="E245" s="210" t="s">
        <v>436</v>
      </c>
      <c r="F245" s="210" t="s">
        <v>437</v>
      </c>
      <c r="G245" s="197"/>
      <c r="H245" s="197"/>
      <c r="I245" s="200"/>
      <c r="J245" s="211">
        <f>BK245</f>
        <v>0</v>
      </c>
      <c r="K245" s="197"/>
      <c r="L245" s="202"/>
      <c r="M245" s="203"/>
      <c r="N245" s="204"/>
      <c r="O245" s="204"/>
      <c r="P245" s="205">
        <f>SUM(P246:P262)</f>
        <v>0</v>
      </c>
      <c r="Q245" s="204"/>
      <c r="R245" s="205">
        <f>SUM(R246:R262)</f>
        <v>0.02407</v>
      </c>
      <c r="S245" s="204"/>
      <c r="T245" s="206">
        <f>SUM(T246:T262)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7" t="s">
        <v>136</v>
      </c>
      <c r="AT245" s="208" t="s">
        <v>75</v>
      </c>
      <c r="AU245" s="208" t="s">
        <v>81</v>
      </c>
      <c r="AY245" s="207" t="s">
        <v>128</v>
      </c>
      <c r="BK245" s="209">
        <f>SUM(BK246:BK262)</f>
        <v>0</v>
      </c>
    </row>
    <row r="246" spans="1:65" s="2" customFormat="1" ht="16.5" customHeight="1">
      <c r="A246" s="38"/>
      <c r="B246" s="39"/>
      <c r="C246" s="212" t="s">
        <v>438</v>
      </c>
      <c r="D246" s="212" t="s">
        <v>131</v>
      </c>
      <c r="E246" s="213" t="s">
        <v>439</v>
      </c>
      <c r="F246" s="214" t="s">
        <v>440</v>
      </c>
      <c r="G246" s="215" t="s">
        <v>224</v>
      </c>
      <c r="H246" s="216">
        <v>1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0.02407</v>
      </c>
      <c r="R246" s="222">
        <f>Q246*H246</f>
        <v>0.02407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212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212</v>
      </c>
      <c r="BM246" s="224" t="s">
        <v>441</v>
      </c>
    </row>
    <row r="247" spans="1:65" s="2" customFormat="1" ht="16.5" customHeight="1">
      <c r="A247" s="38"/>
      <c r="B247" s="39"/>
      <c r="C247" s="212" t="s">
        <v>442</v>
      </c>
      <c r="D247" s="212" t="s">
        <v>131</v>
      </c>
      <c r="E247" s="213" t="s">
        <v>443</v>
      </c>
      <c r="F247" s="214" t="s">
        <v>444</v>
      </c>
      <c r="G247" s="215" t="s">
        <v>224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212</v>
      </c>
      <c r="BM247" s="224" t="s">
        <v>445</v>
      </c>
    </row>
    <row r="248" spans="1:65" s="2" customFormat="1" ht="16.5" customHeight="1">
      <c r="A248" s="38"/>
      <c r="B248" s="39"/>
      <c r="C248" s="212" t="s">
        <v>446</v>
      </c>
      <c r="D248" s="212" t="s">
        <v>131</v>
      </c>
      <c r="E248" s="213" t="s">
        <v>447</v>
      </c>
      <c r="F248" s="214" t="s">
        <v>448</v>
      </c>
      <c r="G248" s="215" t="s">
        <v>224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212</v>
      </c>
      <c r="BM248" s="224" t="s">
        <v>449</v>
      </c>
    </row>
    <row r="249" spans="1:65" s="2" customFormat="1" ht="16.5" customHeight="1">
      <c r="A249" s="38"/>
      <c r="B249" s="39"/>
      <c r="C249" s="212" t="s">
        <v>450</v>
      </c>
      <c r="D249" s="212" t="s">
        <v>131</v>
      </c>
      <c r="E249" s="213" t="s">
        <v>451</v>
      </c>
      <c r="F249" s="214" t="s">
        <v>452</v>
      </c>
      <c r="G249" s="215" t="s">
        <v>134</v>
      </c>
      <c r="H249" s="216">
        <v>4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212</v>
      </c>
      <c r="BM249" s="224" t="s">
        <v>453</v>
      </c>
    </row>
    <row r="250" spans="1:65" s="2" customFormat="1" ht="16.5" customHeight="1">
      <c r="A250" s="38"/>
      <c r="B250" s="39"/>
      <c r="C250" s="212" t="s">
        <v>454</v>
      </c>
      <c r="D250" s="212" t="s">
        <v>131</v>
      </c>
      <c r="E250" s="213" t="s">
        <v>455</v>
      </c>
      <c r="F250" s="214" t="s">
        <v>456</v>
      </c>
      <c r="G250" s="215" t="s">
        <v>134</v>
      </c>
      <c r="H250" s="216">
        <v>2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212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212</v>
      </c>
      <c r="BM250" s="224" t="s">
        <v>457</v>
      </c>
    </row>
    <row r="251" spans="1:65" s="2" customFormat="1" ht="16.5" customHeight="1">
      <c r="A251" s="38"/>
      <c r="B251" s="39"/>
      <c r="C251" s="212" t="s">
        <v>458</v>
      </c>
      <c r="D251" s="212" t="s">
        <v>131</v>
      </c>
      <c r="E251" s="213" t="s">
        <v>459</v>
      </c>
      <c r="F251" s="214" t="s">
        <v>460</v>
      </c>
      <c r="G251" s="215" t="s">
        <v>224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212</v>
      </c>
      <c r="BM251" s="224" t="s">
        <v>461</v>
      </c>
    </row>
    <row r="252" spans="1:65" s="2" customFormat="1" ht="16.5" customHeight="1">
      <c r="A252" s="38"/>
      <c r="B252" s="39"/>
      <c r="C252" s="212" t="s">
        <v>462</v>
      </c>
      <c r="D252" s="212" t="s">
        <v>131</v>
      </c>
      <c r="E252" s="213" t="s">
        <v>463</v>
      </c>
      <c r="F252" s="214" t="s">
        <v>464</v>
      </c>
      <c r="G252" s="215" t="s">
        <v>224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212</v>
      </c>
      <c r="BM252" s="224" t="s">
        <v>465</v>
      </c>
    </row>
    <row r="253" spans="1:65" s="2" customFormat="1" ht="16.5" customHeight="1">
      <c r="A253" s="38"/>
      <c r="B253" s="39"/>
      <c r="C253" s="212" t="s">
        <v>466</v>
      </c>
      <c r="D253" s="212" t="s">
        <v>131</v>
      </c>
      <c r="E253" s="213" t="s">
        <v>467</v>
      </c>
      <c r="F253" s="214" t="s">
        <v>468</v>
      </c>
      <c r="G253" s="215" t="s">
        <v>224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212</v>
      </c>
      <c r="BM253" s="224" t="s">
        <v>469</v>
      </c>
    </row>
    <row r="254" spans="1:65" s="2" customFormat="1" ht="16.5" customHeight="1">
      <c r="A254" s="38"/>
      <c r="B254" s="39"/>
      <c r="C254" s="212" t="s">
        <v>470</v>
      </c>
      <c r="D254" s="212" t="s">
        <v>131</v>
      </c>
      <c r="E254" s="213" t="s">
        <v>471</v>
      </c>
      <c r="F254" s="214" t="s">
        <v>472</v>
      </c>
      <c r="G254" s="215" t="s">
        <v>134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212</v>
      </c>
      <c r="BM254" s="224" t="s">
        <v>473</v>
      </c>
    </row>
    <row r="255" spans="1:65" s="2" customFormat="1" ht="16.5" customHeight="1">
      <c r="A255" s="38"/>
      <c r="B255" s="39"/>
      <c r="C255" s="212" t="s">
        <v>474</v>
      </c>
      <c r="D255" s="212" t="s">
        <v>131</v>
      </c>
      <c r="E255" s="213" t="s">
        <v>475</v>
      </c>
      <c r="F255" s="214" t="s">
        <v>476</v>
      </c>
      <c r="G255" s="215" t="s">
        <v>134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212</v>
      </c>
      <c r="BM255" s="224" t="s">
        <v>477</v>
      </c>
    </row>
    <row r="256" spans="1:65" s="2" customFormat="1" ht="16.5" customHeight="1">
      <c r="A256" s="38"/>
      <c r="B256" s="39"/>
      <c r="C256" s="212" t="s">
        <v>478</v>
      </c>
      <c r="D256" s="212" t="s">
        <v>131</v>
      </c>
      <c r="E256" s="213" t="s">
        <v>479</v>
      </c>
      <c r="F256" s="214" t="s">
        <v>480</v>
      </c>
      <c r="G256" s="215" t="s">
        <v>134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212</v>
      </c>
      <c r="BM256" s="224" t="s">
        <v>481</v>
      </c>
    </row>
    <row r="257" spans="1:65" s="2" customFormat="1" ht="24.15" customHeight="1">
      <c r="A257" s="38"/>
      <c r="B257" s="39"/>
      <c r="C257" s="212" t="s">
        <v>482</v>
      </c>
      <c r="D257" s="212" t="s">
        <v>131</v>
      </c>
      <c r="E257" s="213" t="s">
        <v>483</v>
      </c>
      <c r="F257" s="214" t="s">
        <v>484</v>
      </c>
      <c r="G257" s="215" t="s">
        <v>134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212</v>
      </c>
      <c r="BM257" s="224" t="s">
        <v>485</v>
      </c>
    </row>
    <row r="258" spans="1:65" s="2" customFormat="1" ht="24.15" customHeight="1">
      <c r="A258" s="38"/>
      <c r="B258" s="39"/>
      <c r="C258" s="212" t="s">
        <v>486</v>
      </c>
      <c r="D258" s="212" t="s">
        <v>131</v>
      </c>
      <c r="E258" s="213" t="s">
        <v>487</v>
      </c>
      <c r="F258" s="214" t="s">
        <v>488</v>
      </c>
      <c r="G258" s="215" t="s">
        <v>224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212</v>
      </c>
      <c r="BM258" s="224" t="s">
        <v>489</v>
      </c>
    </row>
    <row r="259" spans="1:65" s="2" customFormat="1" ht="24.15" customHeight="1">
      <c r="A259" s="38"/>
      <c r="B259" s="39"/>
      <c r="C259" s="212" t="s">
        <v>490</v>
      </c>
      <c r="D259" s="212" t="s">
        <v>131</v>
      </c>
      <c r="E259" s="213" t="s">
        <v>491</v>
      </c>
      <c r="F259" s="214" t="s">
        <v>492</v>
      </c>
      <c r="G259" s="215" t="s">
        <v>319</v>
      </c>
      <c r="H259" s="216">
        <v>0.065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212</v>
      </c>
      <c r="BM259" s="224" t="s">
        <v>493</v>
      </c>
    </row>
    <row r="260" spans="1:65" s="2" customFormat="1" ht="16.5" customHeight="1">
      <c r="A260" s="38"/>
      <c r="B260" s="39"/>
      <c r="C260" s="212" t="s">
        <v>494</v>
      </c>
      <c r="D260" s="212" t="s">
        <v>131</v>
      </c>
      <c r="E260" s="213" t="s">
        <v>495</v>
      </c>
      <c r="F260" s="214" t="s">
        <v>496</v>
      </c>
      <c r="G260" s="215" t="s">
        <v>134</v>
      </c>
      <c r="H260" s="216">
        <v>2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212</v>
      </c>
      <c r="BM260" s="224" t="s">
        <v>497</v>
      </c>
    </row>
    <row r="261" spans="1:65" s="2" customFormat="1" ht="24.15" customHeight="1">
      <c r="A261" s="38"/>
      <c r="B261" s="39"/>
      <c r="C261" s="212" t="s">
        <v>498</v>
      </c>
      <c r="D261" s="212" t="s">
        <v>131</v>
      </c>
      <c r="E261" s="213" t="s">
        <v>499</v>
      </c>
      <c r="F261" s="214" t="s">
        <v>500</v>
      </c>
      <c r="G261" s="215" t="s">
        <v>134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212</v>
      </c>
      <c r="BM261" s="224" t="s">
        <v>501</v>
      </c>
    </row>
    <row r="262" spans="1:65" s="2" customFormat="1" ht="16.5" customHeight="1">
      <c r="A262" s="38"/>
      <c r="B262" s="39"/>
      <c r="C262" s="212" t="s">
        <v>502</v>
      </c>
      <c r="D262" s="212" t="s">
        <v>131</v>
      </c>
      <c r="E262" s="213" t="s">
        <v>503</v>
      </c>
      <c r="F262" s="214" t="s">
        <v>504</v>
      </c>
      <c r="G262" s="215" t="s">
        <v>134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212</v>
      </c>
      <c r="BM262" s="224" t="s">
        <v>505</v>
      </c>
    </row>
    <row r="263" spans="1:63" s="12" customFormat="1" ht="22.8" customHeight="1">
      <c r="A263" s="12"/>
      <c r="B263" s="196"/>
      <c r="C263" s="197"/>
      <c r="D263" s="198" t="s">
        <v>75</v>
      </c>
      <c r="E263" s="210" t="s">
        <v>506</v>
      </c>
      <c r="F263" s="210" t="s">
        <v>507</v>
      </c>
      <c r="G263" s="197"/>
      <c r="H263" s="197"/>
      <c r="I263" s="200"/>
      <c r="J263" s="211">
        <f>BK263</f>
        <v>0</v>
      </c>
      <c r="K263" s="197"/>
      <c r="L263" s="202"/>
      <c r="M263" s="203"/>
      <c r="N263" s="204"/>
      <c r="O263" s="204"/>
      <c r="P263" s="205">
        <f>SUM(P264:P269)</f>
        <v>0</v>
      </c>
      <c r="Q263" s="204"/>
      <c r="R263" s="205">
        <f>SUM(R264:R269)</f>
        <v>0.0479641</v>
      </c>
      <c r="S263" s="204"/>
      <c r="T263" s="206">
        <f>SUM(T264:T269)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7" t="s">
        <v>136</v>
      </c>
      <c r="AT263" s="208" t="s">
        <v>75</v>
      </c>
      <c r="AU263" s="208" t="s">
        <v>81</v>
      </c>
      <c r="AY263" s="207" t="s">
        <v>128</v>
      </c>
      <c r="BK263" s="209">
        <f>SUM(BK264:BK269)</f>
        <v>0</v>
      </c>
    </row>
    <row r="264" spans="1:65" s="2" customFormat="1" ht="24.15" customHeight="1">
      <c r="A264" s="38"/>
      <c r="B264" s="39"/>
      <c r="C264" s="212" t="s">
        <v>508</v>
      </c>
      <c r="D264" s="212" t="s">
        <v>131</v>
      </c>
      <c r="E264" s="213" t="s">
        <v>509</v>
      </c>
      <c r="F264" s="214" t="s">
        <v>510</v>
      </c>
      <c r="G264" s="215" t="s">
        <v>140</v>
      </c>
      <c r="H264" s="216">
        <v>1.83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0.02567</v>
      </c>
      <c r="R264" s="222">
        <f>Q264*H264</f>
        <v>0.0469761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212</v>
      </c>
      <c r="BM264" s="224" t="s">
        <v>511</v>
      </c>
    </row>
    <row r="265" spans="1:51" s="13" customFormat="1" ht="12">
      <c r="A265" s="13"/>
      <c r="B265" s="226"/>
      <c r="C265" s="227"/>
      <c r="D265" s="228" t="s">
        <v>142</v>
      </c>
      <c r="E265" s="229" t="s">
        <v>1</v>
      </c>
      <c r="F265" s="230" t="s">
        <v>512</v>
      </c>
      <c r="G265" s="227"/>
      <c r="H265" s="231">
        <v>1.83</v>
      </c>
      <c r="I265" s="232"/>
      <c r="J265" s="227"/>
      <c r="K265" s="227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142</v>
      </c>
      <c r="AU265" s="237" t="s">
        <v>136</v>
      </c>
      <c r="AV265" s="13" t="s">
        <v>136</v>
      </c>
      <c r="AW265" s="13" t="s">
        <v>32</v>
      </c>
      <c r="AX265" s="13" t="s">
        <v>81</v>
      </c>
      <c r="AY265" s="237" t="s">
        <v>128</v>
      </c>
    </row>
    <row r="266" spans="1:65" s="2" customFormat="1" ht="16.5" customHeight="1">
      <c r="A266" s="38"/>
      <c r="B266" s="39"/>
      <c r="C266" s="212" t="s">
        <v>513</v>
      </c>
      <c r="D266" s="212" t="s">
        <v>131</v>
      </c>
      <c r="E266" s="213" t="s">
        <v>514</v>
      </c>
      <c r="F266" s="214" t="s">
        <v>515</v>
      </c>
      <c r="G266" s="215" t="s">
        <v>140</v>
      </c>
      <c r="H266" s="216">
        <v>2.47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0.0002</v>
      </c>
      <c r="R266" s="222">
        <f>Q266*H266</f>
        <v>0.0004940000000000001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212</v>
      </c>
      <c r="BM266" s="224" t="s">
        <v>516</v>
      </c>
    </row>
    <row r="267" spans="1:51" s="13" customFormat="1" ht="12">
      <c r="A267" s="13"/>
      <c r="B267" s="226"/>
      <c r="C267" s="227"/>
      <c r="D267" s="228" t="s">
        <v>142</v>
      </c>
      <c r="E267" s="229" t="s">
        <v>1</v>
      </c>
      <c r="F267" s="230" t="s">
        <v>517</v>
      </c>
      <c r="G267" s="227"/>
      <c r="H267" s="231">
        <v>2.47</v>
      </c>
      <c r="I267" s="232"/>
      <c r="J267" s="227"/>
      <c r="K267" s="227"/>
      <c r="L267" s="233"/>
      <c r="M267" s="234"/>
      <c r="N267" s="235"/>
      <c r="O267" s="235"/>
      <c r="P267" s="235"/>
      <c r="Q267" s="235"/>
      <c r="R267" s="235"/>
      <c r="S267" s="235"/>
      <c r="T267" s="23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7" t="s">
        <v>142</v>
      </c>
      <c r="AU267" s="237" t="s">
        <v>136</v>
      </c>
      <c r="AV267" s="13" t="s">
        <v>136</v>
      </c>
      <c r="AW267" s="13" t="s">
        <v>32</v>
      </c>
      <c r="AX267" s="13" t="s">
        <v>81</v>
      </c>
      <c r="AY267" s="237" t="s">
        <v>128</v>
      </c>
    </row>
    <row r="268" spans="1:65" s="2" customFormat="1" ht="16.5" customHeight="1">
      <c r="A268" s="38"/>
      <c r="B268" s="39"/>
      <c r="C268" s="212" t="s">
        <v>518</v>
      </c>
      <c r="D268" s="212" t="s">
        <v>131</v>
      </c>
      <c r="E268" s="213" t="s">
        <v>519</v>
      </c>
      <c r="F268" s="214" t="s">
        <v>520</v>
      </c>
      <c r="G268" s="215" t="s">
        <v>140</v>
      </c>
      <c r="H268" s="216">
        <v>2.47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0.0002</v>
      </c>
      <c r="R268" s="222">
        <f>Q268*H268</f>
        <v>0.0004940000000000001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131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212</v>
      </c>
      <c r="BM268" s="224" t="s">
        <v>521</v>
      </c>
    </row>
    <row r="269" spans="1:65" s="2" customFormat="1" ht="24.15" customHeight="1">
      <c r="A269" s="38"/>
      <c r="B269" s="39"/>
      <c r="C269" s="212" t="s">
        <v>522</v>
      </c>
      <c r="D269" s="212" t="s">
        <v>131</v>
      </c>
      <c r="E269" s="213" t="s">
        <v>523</v>
      </c>
      <c r="F269" s="214" t="s">
        <v>524</v>
      </c>
      <c r="G269" s="215" t="s">
        <v>319</v>
      </c>
      <c r="H269" s="216">
        <v>0.048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131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212</v>
      </c>
      <c r="BM269" s="224" t="s">
        <v>525</v>
      </c>
    </row>
    <row r="270" spans="1:63" s="12" customFormat="1" ht="22.8" customHeight="1">
      <c r="A270" s="12"/>
      <c r="B270" s="196"/>
      <c r="C270" s="197"/>
      <c r="D270" s="198" t="s">
        <v>75</v>
      </c>
      <c r="E270" s="210" t="s">
        <v>526</v>
      </c>
      <c r="F270" s="210" t="s">
        <v>527</v>
      </c>
      <c r="G270" s="197"/>
      <c r="H270" s="197"/>
      <c r="I270" s="200"/>
      <c r="J270" s="211">
        <f>BK270</f>
        <v>0</v>
      </c>
      <c r="K270" s="197"/>
      <c r="L270" s="202"/>
      <c r="M270" s="203"/>
      <c r="N270" s="204"/>
      <c r="O270" s="204"/>
      <c r="P270" s="205">
        <f>SUM(P271:P281)</f>
        <v>0</v>
      </c>
      <c r="Q270" s="204"/>
      <c r="R270" s="205">
        <f>SUM(R271:R281)</f>
        <v>0.0933</v>
      </c>
      <c r="S270" s="204"/>
      <c r="T270" s="206">
        <f>SUM(T271:T281)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7" t="s">
        <v>136</v>
      </c>
      <c r="AT270" s="208" t="s">
        <v>75</v>
      </c>
      <c r="AU270" s="208" t="s">
        <v>81</v>
      </c>
      <c r="AY270" s="207" t="s">
        <v>128</v>
      </c>
      <c r="BK270" s="209">
        <f>SUM(BK271:BK281)</f>
        <v>0</v>
      </c>
    </row>
    <row r="271" spans="1:65" s="2" customFormat="1" ht="24.15" customHeight="1">
      <c r="A271" s="38"/>
      <c r="B271" s="39"/>
      <c r="C271" s="212" t="s">
        <v>528</v>
      </c>
      <c r="D271" s="212" t="s">
        <v>131</v>
      </c>
      <c r="E271" s="213" t="s">
        <v>529</v>
      </c>
      <c r="F271" s="214" t="s">
        <v>530</v>
      </c>
      <c r="G271" s="215" t="s">
        <v>134</v>
      </c>
      <c r="H271" s="216">
        <v>5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212</v>
      </c>
      <c r="BM271" s="224" t="s">
        <v>531</v>
      </c>
    </row>
    <row r="272" spans="1:65" s="2" customFormat="1" ht="24.15" customHeight="1">
      <c r="A272" s="38"/>
      <c r="B272" s="39"/>
      <c r="C272" s="259" t="s">
        <v>532</v>
      </c>
      <c r="D272" s="259" t="s">
        <v>204</v>
      </c>
      <c r="E272" s="260" t="s">
        <v>533</v>
      </c>
      <c r="F272" s="261" t="s">
        <v>534</v>
      </c>
      <c r="G272" s="262" t="s">
        <v>134</v>
      </c>
      <c r="H272" s="263">
        <v>2</v>
      </c>
      <c r="I272" s="264"/>
      <c r="J272" s="265">
        <f>ROUND(I272*H272,2)</f>
        <v>0</v>
      </c>
      <c r="K272" s="266"/>
      <c r="L272" s="267"/>
      <c r="M272" s="268" t="s">
        <v>1</v>
      </c>
      <c r="N272" s="269" t="s">
        <v>42</v>
      </c>
      <c r="O272" s="91"/>
      <c r="P272" s="222">
        <f>O272*H272</f>
        <v>0</v>
      </c>
      <c r="Q272" s="222">
        <v>0.0138</v>
      </c>
      <c r="R272" s="222">
        <f>Q272*H272</f>
        <v>0.0276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284</v>
      </c>
      <c r="AT272" s="224" t="s">
        <v>204</v>
      </c>
      <c r="AU272" s="224" t="s">
        <v>136</v>
      </c>
      <c r="AY272" s="17" t="s">
        <v>128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136</v>
      </c>
      <c r="BK272" s="225">
        <f>ROUND(I272*H272,2)</f>
        <v>0</v>
      </c>
      <c r="BL272" s="17" t="s">
        <v>212</v>
      </c>
      <c r="BM272" s="224" t="s">
        <v>535</v>
      </c>
    </row>
    <row r="273" spans="1:65" s="2" customFormat="1" ht="24.15" customHeight="1">
      <c r="A273" s="38"/>
      <c r="B273" s="39"/>
      <c r="C273" s="259" t="s">
        <v>536</v>
      </c>
      <c r="D273" s="259" t="s">
        <v>204</v>
      </c>
      <c r="E273" s="260" t="s">
        <v>537</v>
      </c>
      <c r="F273" s="261" t="s">
        <v>538</v>
      </c>
      <c r="G273" s="262" t="s">
        <v>134</v>
      </c>
      <c r="H273" s="263">
        <v>2</v>
      </c>
      <c r="I273" s="264"/>
      <c r="J273" s="265">
        <f>ROUND(I273*H273,2)</f>
        <v>0</v>
      </c>
      <c r="K273" s="266"/>
      <c r="L273" s="267"/>
      <c r="M273" s="268" t="s">
        <v>1</v>
      </c>
      <c r="N273" s="269" t="s">
        <v>42</v>
      </c>
      <c r="O273" s="91"/>
      <c r="P273" s="222">
        <f>O273*H273</f>
        <v>0</v>
      </c>
      <c r="Q273" s="222">
        <v>0.0138</v>
      </c>
      <c r="R273" s="222">
        <f>Q273*H273</f>
        <v>0.0276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284</v>
      </c>
      <c r="AT273" s="224" t="s">
        <v>204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212</v>
      </c>
      <c r="BM273" s="224" t="s">
        <v>539</v>
      </c>
    </row>
    <row r="274" spans="1:65" s="2" customFormat="1" ht="24.15" customHeight="1">
      <c r="A274" s="38"/>
      <c r="B274" s="39"/>
      <c r="C274" s="259" t="s">
        <v>540</v>
      </c>
      <c r="D274" s="259" t="s">
        <v>204</v>
      </c>
      <c r="E274" s="260" t="s">
        <v>541</v>
      </c>
      <c r="F274" s="261" t="s">
        <v>542</v>
      </c>
      <c r="G274" s="262" t="s">
        <v>134</v>
      </c>
      <c r="H274" s="263">
        <v>1</v>
      </c>
      <c r="I274" s="264"/>
      <c r="J274" s="265">
        <f>ROUND(I274*H274,2)</f>
        <v>0</v>
      </c>
      <c r="K274" s="266"/>
      <c r="L274" s="267"/>
      <c r="M274" s="268" t="s">
        <v>1</v>
      </c>
      <c r="N274" s="269" t="s">
        <v>42</v>
      </c>
      <c r="O274" s="91"/>
      <c r="P274" s="222">
        <f>O274*H274</f>
        <v>0</v>
      </c>
      <c r="Q274" s="222">
        <v>0.0138</v>
      </c>
      <c r="R274" s="222">
        <f>Q274*H274</f>
        <v>0.0138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284</v>
      </c>
      <c r="AT274" s="224" t="s">
        <v>204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212</v>
      </c>
      <c r="BM274" s="224" t="s">
        <v>543</v>
      </c>
    </row>
    <row r="275" spans="1:65" s="2" customFormat="1" ht="24.15" customHeight="1">
      <c r="A275" s="38"/>
      <c r="B275" s="39"/>
      <c r="C275" s="212" t="s">
        <v>544</v>
      </c>
      <c r="D275" s="212" t="s">
        <v>131</v>
      </c>
      <c r="E275" s="213" t="s">
        <v>545</v>
      </c>
      <c r="F275" s="214" t="s">
        <v>546</v>
      </c>
      <c r="G275" s="215" t="s">
        <v>134</v>
      </c>
      <c r="H275" s="216">
        <v>1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212</v>
      </c>
      <c r="AT275" s="224" t="s">
        <v>131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212</v>
      </c>
      <c r="BM275" s="224" t="s">
        <v>547</v>
      </c>
    </row>
    <row r="276" spans="1:65" s="2" customFormat="1" ht="24.15" customHeight="1">
      <c r="A276" s="38"/>
      <c r="B276" s="39"/>
      <c r="C276" s="259" t="s">
        <v>548</v>
      </c>
      <c r="D276" s="259" t="s">
        <v>204</v>
      </c>
      <c r="E276" s="260" t="s">
        <v>549</v>
      </c>
      <c r="F276" s="261" t="s">
        <v>550</v>
      </c>
      <c r="G276" s="262" t="s">
        <v>134</v>
      </c>
      <c r="H276" s="263">
        <v>1</v>
      </c>
      <c r="I276" s="264"/>
      <c r="J276" s="265">
        <f>ROUND(I276*H276,2)</f>
        <v>0</v>
      </c>
      <c r="K276" s="266"/>
      <c r="L276" s="267"/>
      <c r="M276" s="268" t="s">
        <v>1</v>
      </c>
      <c r="N276" s="269" t="s">
        <v>42</v>
      </c>
      <c r="O276" s="91"/>
      <c r="P276" s="222">
        <f>O276*H276</f>
        <v>0</v>
      </c>
      <c r="Q276" s="222">
        <v>0.0138</v>
      </c>
      <c r="R276" s="222">
        <f>Q276*H276</f>
        <v>0.0138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284</v>
      </c>
      <c r="AT276" s="224" t="s">
        <v>204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212</v>
      </c>
      <c r="BM276" s="224" t="s">
        <v>551</v>
      </c>
    </row>
    <row r="277" spans="1:65" s="2" customFormat="1" ht="16.5" customHeight="1">
      <c r="A277" s="38"/>
      <c r="B277" s="39"/>
      <c r="C277" s="212" t="s">
        <v>552</v>
      </c>
      <c r="D277" s="212" t="s">
        <v>131</v>
      </c>
      <c r="E277" s="213" t="s">
        <v>553</v>
      </c>
      <c r="F277" s="214" t="s">
        <v>554</v>
      </c>
      <c r="G277" s="215" t="s">
        <v>134</v>
      </c>
      <c r="H277" s="216">
        <v>5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212</v>
      </c>
      <c r="AT277" s="224" t="s">
        <v>131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212</v>
      </c>
      <c r="BM277" s="224" t="s">
        <v>555</v>
      </c>
    </row>
    <row r="278" spans="1:65" s="2" customFormat="1" ht="16.5" customHeight="1">
      <c r="A278" s="38"/>
      <c r="B278" s="39"/>
      <c r="C278" s="259" t="s">
        <v>556</v>
      </c>
      <c r="D278" s="259" t="s">
        <v>204</v>
      </c>
      <c r="E278" s="260" t="s">
        <v>557</v>
      </c>
      <c r="F278" s="261" t="s">
        <v>558</v>
      </c>
      <c r="G278" s="262" t="s">
        <v>134</v>
      </c>
      <c r="H278" s="263">
        <v>5</v>
      </c>
      <c r="I278" s="264"/>
      <c r="J278" s="265">
        <f>ROUND(I278*H278,2)</f>
        <v>0</v>
      </c>
      <c r="K278" s="266"/>
      <c r="L278" s="267"/>
      <c r="M278" s="268" t="s">
        <v>1</v>
      </c>
      <c r="N278" s="269" t="s">
        <v>42</v>
      </c>
      <c r="O278" s="91"/>
      <c r="P278" s="222">
        <f>O278*H278</f>
        <v>0</v>
      </c>
      <c r="Q278" s="222">
        <v>0.0021</v>
      </c>
      <c r="R278" s="222">
        <f>Q278*H278</f>
        <v>0.010499999999999999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284</v>
      </c>
      <c r="AT278" s="224" t="s">
        <v>204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212</v>
      </c>
      <c r="BM278" s="224" t="s">
        <v>559</v>
      </c>
    </row>
    <row r="279" spans="1:65" s="2" customFormat="1" ht="16.5" customHeight="1">
      <c r="A279" s="38"/>
      <c r="B279" s="39"/>
      <c r="C279" s="212" t="s">
        <v>560</v>
      </c>
      <c r="D279" s="212" t="s">
        <v>131</v>
      </c>
      <c r="E279" s="213" t="s">
        <v>561</v>
      </c>
      <c r="F279" s="214" t="s">
        <v>562</v>
      </c>
      <c r="G279" s="215" t="s">
        <v>303</v>
      </c>
      <c r="H279" s="216">
        <v>1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212</v>
      </c>
      <c r="AT279" s="224" t="s">
        <v>131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212</v>
      </c>
      <c r="BM279" s="224" t="s">
        <v>563</v>
      </c>
    </row>
    <row r="280" spans="1:65" s="2" customFormat="1" ht="16.5" customHeight="1">
      <c r="A280" s="38"/>
      <c r="B280" s="39"/>
      <c r="C280" s="212" t="s">
        <v>564</v>
      </c>
      <c r="D280" s="212" t="s">
        <v>131</v>
      </c>
      <c r="E280" s="213" t="s">
        <v>565</v>
      </c>
      <c r="F280" s="214" t="s">
        <v>566</v>
      </c>
      <c r="G280" s="215" t="s">
        <v>303</v>
      </c>
      <c r="H280" s="216">
        <v>1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131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212</v>
      </c>
      <c r="BM280" s="224" t="s">
        <v>567</v>
      </c>
    </row>
    <row r="281" spans="1:65" s="2" customFormat="1" ht="24.15" customHeight="1">
      <c r="A281" s="38"/>
      <c r="B281" s="39"/>
      <c r="C281" s="212" t="s">
        <v>568</v>
      </c>
      <c r="D281" s="212" t="s">
        <v>131</v>
      </c>
      <c r="E281" s="213" t="s">
        <v>569</v>
      </c>
      <c r="F281" s="214" t="s">
        <v>570</v>
      </c>
      <c r="G281" s="215" t="s">
        <v>319</v>
      </c>
      <c r="H281" s="216">
        <v>0.093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212</v>
      </c>
      <c r="AT281" s="224" t="s">
        <v>131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212</v>
      </c>
      <c r="BM281" s="224" t="s">
        <v>571</v>
      </c>
    </row>
    <row r="282" spans="1:63" s="12" customFormat="1" ht="22.8" customHeight="1">
      <c r="A282" s="12"/>
      <c r="B282" s="196"/>
      <c r="C282" s="197"/>
      <c r="D282" s="198" t="s">
        <v>75</v>
      </c>
      <c r="E282" s="210" t="s">
        <v>572</v>
      </c>
      <c r="F282" s="210" t="s">
        <v>573</v>
      </c>
      <c r="G282" s="197"/>
      <c r="H282" s="197"/>
      <c r="I282" s="200"/>
      <c r="J282" s="211">
        <f>BK282</f>
        <v>0</v>
      </c>
      <c r="K282" s="197"/>
      <c r="L282" s="202"/>
      <c r="M282" s="203"/>
      <c r="N282" s="204"/>
      <c r="O282" s="204"/>
      <c r="P282" s="205">
        <f>SUM(P283:P296)</f>
        <v>0</v>
      </c>
      <c r="Q282" s="204"/>
      <c r="R282" s="205">
        <f>SUM(R283:R296)</f>
        <v>0.131533</v>
      </c>
      <c r="S282" s="204"/>
      <c r="T282" s="206">
        <f>SUM(T283:T296)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7" t="s">
        <v>136</v>
      </c>
      <c r="AT282" s="208" t="s">
        <v>75</v>
      </c>
      <c r="AU282" s="208" t="s">
        <v>81</v>
      </c>
      <c r="AY282" s="207" t="s">
        <v>128</v>
      </c>
      <c r="BK282" s="209">
        <f>SUM(BK283:BK296)</f>
        <v>0</v>
      </c>
    </row>
    <row r="283" spans="1:65" s="2" customFormat="1" ht="16.5" customHeight="1">
      <c r="A283" s="38"/>
      <c r="B283" s="39"/>
      <c r="C283" s="212" t="s">
        <v>574</v>
      </c>
      <c r="D283" s="212" t="s">
        <v>131</v>
      </c>
      <c r="E283" s="213" t="s">
        <v>575</v>
      </c>
      <c r="F283" s="214" t="s">
        <v>576</v>
      </c>
      <c r="G283" s="215" t="s">
        <v>140</v>
      </c>
      <c r="H283" s="216">
        <v>3.7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212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212</v>
      </c>
      <c r="BM283" s="224" t="s">
        <v>577</v>
      </c>
    </row>
    <row r="284" spans="1:65" s="2" customFormat="1" ht="16.5" customHeight="1">
      <c r="A284" s="38"/>
      <c r="B284" s="39"/>
      <c r="C284" s="212" t="s">
        <v>578</v>
      </c>
      <c r="D284" s="212" t="s">
        <v>131</v>
      </c>
      <c r="E284" s="213" t="s">
        <v>579</v>
      </c>
      <c r="F284" s="214" t="s">
        <v>580</v>
      </c>
      <c r="G284" s="215" t="s">
        <v>140</v>
      </c>
      <c r="H284" s="216">
        <v>3.7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0.0003</v>
      </c>
      <c r="R284" s="222">
        <f>Q284*H284</f>
        <v>0.0011099999999999999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212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212</v>
      </c>
      <c r="BM284" s="224" t="s">
        <v>581</v>
      </c>
    </row>
    <row r="285" spans="1:65" s="2" customFormat="1" ht="24.15" customHeight="1">
      <c r="A285" s="38"/>
      <c r="B285" s="39"/>
      <c r="C285" s="212" t="s">
        <v>314</v>
      </c>
      <c r="D285" s="212" t="s">
        <v>131</v>
      </c>
      <c r="E285" s="213" t="s">
        <v>582</v>
      </c>
      <c r="F285" s="214" t="s">
        <v>583</v>
      </c>
      <c r="G285" s="215" t="s">
        <v>140</v>
      </c>
      <c r="H285" s="216">
        <v>3.7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0.00758</v>
      </c>
      <c r="R285" s="222">
        <f>Q285*H285</f>
        <v>0.028046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212</v>
      </c>
      <c r="BM285" s="224" t="s">
        <v>584</v>
      </c>
    </row>
    <row r="286" spans="1:65" s="2" customFormat="1" ht="24.15" customHeight="1">
      <c r="A286" s="38"/>
      <c r="B286" s="39"/>
      <c r="C286" s="212" t="s">
        <v>585</v>
      </c>
      <c r="D286" s="212" t="s">
        <v>131</v>
      </c>
      <c r="E286" s="213" t="s">
        <v>586</v>
      </c>
      <c r="F286" s="214" t="s">
        <v>587</v>
      </c>
      <c r="G286" s="215" t="s">
        <v>140</v>
      </c>
      <c r="H286" s="216">
        <v>3.7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0.00362</v>
      </c>
      <c r="R286" s="222">
        <f>Q286*H286</f>
        <v>0.013394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212</v>
      </c>
      <c r="AT286" s="224" t="s">
        <v>131</v>
      </c>
      <c r="AU286" s="224" t="s">
        <v>136</v>
      </c>
      <c r="AY286" s="17" t="s">
        <v>128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136</v>
      </c>
      <c r="BK286" s="225">
        <f>ROUND(I286*H286,2)</f>
        <v>0</v>
      </c>
      <c r="BL286" s="17" t="s">
        <v>212</v>
      </c>
      <c r="BM286" s="224" t="s">
        <v>588</v>
      </c>
    </row>
    <row r="287" spans="1:51" s="13" customFormat="1" ht="12">
      <c r="A287" s="13"/>
      <c r="B287" s="226"/>
      <c r="C287" s="227"/>
      <c r="D287" s="228" t="s">
        <v>142</v>
      </c>
      <c r="E287" s="229" t="s">
        <v>1</v>
      </c>
      <c r="F287" s="230" t="s">
        <v>169</v>
      </c>
      <c r="G287" s="227"/>
      <c r="H287" s="231">
        <v>3.7</v>
      </c>
      <c r="I287" s="232"/>
      <c r="J287" s="227"/>
      <c r="K287" s="227"/>
      <c r="L287" s="233"/>
      <c r="M287" s="234"/>
      <c r="N287" s="235"/>
      <c r="O287" s="235"/>
      <c r="P287" s="235"/>
      <c r="Q287" s="235"/>
      <c r="R287" s="235"/>
      <c r="S287" s="235"/>
      <c r="T287" s="23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7" t="s">
        <v>142</v>
      </c>
      <c r="AU287" s="237" t="s">
        <v>136</v>
      </c>
      <c r="AV287" s="13" t="s">
        <v>136</v>
      </c>
      <c r="AW287" s="13" t="s">
        <v>32</v>
      </c>
      <c r="AX287" s="13" t="s">
        <v>81</v>
      </c>
      <c r="AY287" s="237" t="s">
        <v>128</v>
      </c>
    </row>
    <row r="288" spans="1:65" s="2" customFormat="1" ht="16.5" customHeight="1">
      <c r="A288" s="38"/>
      <c r="B288" s="39"/>
      <c r="C288" s="259" t="s">
        <v>589</v>
      </c>
      <c r="D288" s="259" t="s">
        <v>204</v>
      </c>
      <c r="E288" s="260" t="s">
        <v>590</v>
      </c>
      <c r="F288" s="261" t="s">
        <v>591</v>
      </c>
      <c r="G288" s="262" t="s">
        <v>140</v>
      </c>
      <c r="H288" s="263">
        <v>4.07</v>
      </c>
      <c r="I288" s="264"/>
      <c r="J288" s="265">
        <f>ROUND(I288*H288,2)</f>
        <v>0</v>
      </c>
      <c r="K288" s="266"/>
      <c r="L288" s="267"/>
      <c r="M288" s="268" t="s">
        <v>1</v>
      </c>
      <c r="N288" s="269" t="s">
        <v>42</v>
      </c>
      <c r="O288" s="91"/>
      <c r="P288" s="222">
        <f>O288*H288</f>
        <v>0</v>
      </c>
      <c r="Q288" s="222">
        <v>0.0192</v>
      </c>
      <c r="R288" s="222">
        <f>Q288*H288</f>
        <v>0.078144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284</v>
      </c>
      <c r="AT288" s="224" t="s">
        <v>204</v>
      </c>
      <c r="AU288" s="224" t="s">
        <v>136</v>
      </c>
      <c r="AY288" s="17" t="s">
        <v>128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136</v>
      </c>
      <c r="BK288" s="225">
        <f>ROUND(I288*H288,2)</f>
        <v>0</v>
      </c>
      <c r="BL288" s="17" t="s">
        <v>212</v>
      </c>
      <c r="BM288" s="224" t="s">
        <v>592</v>
      </c>
    </row>
    <row r="289" spans="1:51" s="13" customFormat="1" ht="12">
      <c r="A289" s="13"/>
      <c r="B289" s="226"/>
      <c r="C289" s="227"/>
      <c r="D289" s="228" t="s">
        <v>142</v>
      </c>
      <c r="E289" s="227"/>
      <c r="F289" s="230" t="s">
        <v>593</v>
      </c>
      <c r="G289" s="227"/>
      <c r="H289" s="231">
        <v>4.07</v>
      </c>
      <c r="I289" s="232"/>
      <c r="J289" s="227"/>
      <c r="K289" s="227"/>
      <c r="L289" s="233"/>
      <c r="M289" s="234"/>
      <c r="N289" s="235"/>
      <c r="O289" s="235"/>
      <c r="P289" s="235"/>
      <c r="Q289" s="235"/>
      <c r="R289" s="235"/>
      <c r="S289" s="235"/>
      <c r="T289" s="23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7" t="s">
        <v>142</v>
      </c>
      <c r="AU289" s="237" t="s">
        <v>136</v>
      </c>
      <c r="AV289" s="13" t="s">
        <v>136</v>
      </c>
      <c r="AW289" s="13" t="s">
        <v>4</v>
      </c>
      <c r="AX289" s="13" t="s">
        <v>81</v>
      </c>
      <c r="AY289" s="237" t="s">
        <v>128</v>
      </c>
    </row>
    <row r="290" spans="1:65" s="2" customFormat="1" ht="24.15" customHeight="1">
      <c r="A290" s="38"/>
      <c r="B290" s="39"/>
      <c r="C290" s="212" t="s">
        <v>594</v>
      </c>
      <c r="D290" s="212" t="s">
        <v>131</v>
      </c>
      <c r="E290" s="213" t="s">
        <v>595</v>
      </c>
      <c r="F290" s="214" t="s">
        <v>596</v>
      </c>
      <c r="G290" s="215" t="s">
        <v>140</v>
      </c>
      <c r="H290" s="216">
        <v>3.7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212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212</v>
      </c>
      <c r="BM290" s="224" t="s">
        <v>597</v>
      </c>
    </row>
    <row r="291" spans="1:65" s="2" customFormat="1" ht="24.15" customHeight="1">
      <c r="A291" s="38"/>
      <c r="B291" s="39"/>
      <c r="C291" s="212" t="s">
        <v>598</v>
      </c>
      <c r="D291" s="212" t="s">
        <v>131</v>
      </c>
      <c r="E291" s="213" t="s">
        <v>599</v>
      </c>
      <c r="F291" s="214" t="s">
        <v>600</v>
      </c>
      <c r="G291" s="215" t="s">
        <v>140</v>
      </c>
      <c r="H291" s="216">
        <v>3.7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0.0015</v>
      </c>
      <c r="R291" s="222">
        <f>Q291*H291</f>
        <v>0.00555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212</v>
      </c>
      <c r="AT291" s="224" t="s">
        <v>131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212</v>
      </c>
      <c r="BM291" s="224" t="s">
        <v>601</v>
      </c>
    </row>
    <row r="292" spans="1:65" s="2" customFormat="1" ht="16.5" customHeight="1">
      <c r="A292" s="38"/>
      <c r="B292" s="39"/>
      <c r="C292" s="212" t="s">
        <v>602</v>
      </c>
      <c r="D292" s="212" t="s">
        <v>131</v>
      </c>
      <c r="E292" s="213" t="s">
        <v>603</v>
      </c>
      <c r="F292" s="214" t="s">
        <v>604</v>
      </c>
      <c r="G292" s="215" t="s">
        <v>134</v>
      </c>
      <c r="H292" s="216">
        <v>8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0.00021</v>
      </c>
      <c r="R292" s="222">
        <f>Q292*H292</f>
        <v>0.00168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212</v>
      </c>
      <c r="AT292" s="224" t="s">
        <v>131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212</v>
      </c>
      <c r="BM292" s="224" t="s">
        <v>605</v>
      </c>
    </row>
    <row r="293" spans="1:65" s="2" customFormat="1" ht="16.5" customHeight="1">
      <c r="A293" s="38"/>
      <c r="B293" s="39"/>
      <c r="C293" s="212" t="s">
        <v>606</v>
      </c>
      <c r="D293" s="212" t="s">
        <v>131</v>
      </c>
      <c r="E293" s="213" t="s">
        <v>607</v>
      </c>
      <c r="F293" s="214" t="s">
        <v>608</v>
      </c>
      <c r="G293" s="215" t="s">
        <v>146</v>
      </c>
      <c r="H293" s="216">
        <v>10.7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0.00032</v>
      </c>
      <c r="R293" s="222">
        <f>Q293*H293</f>
        <v>0.003424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212</v>
      </c>
      <c r="AT293" s="224" t="s">
        <v>131</v>
      </c>
      <c r="AU293" s="224" t="s">
        <v>136</v>
      </c>
      <c r="AY293" s="17" t="s">
        <v>128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136</v>
      </c>
      <c r="BK293" s="225">
        <f>ROUND(I293*H293,2)</f>
        <v>0</v>
      </c>
      <c r="BL293" s="17" t="s">
        <v>212</v>
      </c>
      <c r="BM293" s="224" t="s">
        <v>609</v>
      </c>
    </row>
    <row r="294" spans="1:51" s="13" customFormat="1" ht="12">
      <c r="A294" s="13"/>
      <c r="B294" s="226"/>
      <c r="C294" s="227"/>
      <c r="D294" s="228" t="s">
        <v>142</v>
      </c>
      <c r="E294" s="229" t="s">
        <v>1</v>
      </c>
      <c r="F294" s="230" t="s">
        <v>610</v>
      </c>
      <c r="G294" s="227"/>
      <c r="H294" s="231">
        <v>10.7</v>
      </c>
      <c r="I294" s="232"/>
      <c r="J294" s="227"/>
      <c r="K294" s="227"/>
      <c r="L294" s="233"/>
      <c r="M294" s="234"/>
      <c r="N294" s="235"/>
      <c r="O294" s="235"/>
      <c r="P294" s="235"/>
      <c r="Q294" s="235"/>
      <c r="R294" s="235"/>
      <c r="S294" s="235"/>
      <c r="T294" s="23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142</v>
      </c>
      <c r="AU294" s="237" t="s">
        <v>136</v>
      </c>
      <c r="AV294" s="13" t="s">
        <v>136</v>
      </c>
      <c r="AW294" s="13" t="s">
        <v>32</v>
      </c>
      <c r="AX294" s="13" t="s">
        <v>81</v>
      </c>
      <c r="AY294" s="237" t="s">
        <v>128</v>
      </c>
    </row>
    <row r="295" spans="1:65" s="2" customFormat="1" ht="24.15" customHeight="1">
      <c r="A295" s="38"/>
      <c r="B295" s="39"/>
      <c r="C295" s="212" t="s">
        <v>611</v>
      </c>
      <c r="D295" s="212" t="s">
        <v>131</v>
      </c>
      <c r="E295" s="213" t="s">
        <v>612</v>
      </c>
      <c r="F295" s="214" t="s">
        <v>613</v>
      </c>
      <c r="G295" s="215" t="s">
        <v>140</v>
      </c>
      <c r="H295" s="216">
        <v>3.7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5E-05</v>
      </c>
      <c r="R295" s="222">
        <f>Q295*H295</f>
        <v>0.00018500000000000002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212</v>
      </c>
      <c r="AT295" s="224" t="s">
        <v>131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212</v>
      </c>
      <c r="BM295" s="224" t="s">
        <v>614</v>
      </c>
    </row>
    <row r="296" spans="1:65" s="2" customFormat="1" ht="24.15" customHeight="1">
      <c r="A296" s="38"/>
      <c r="B296" s="39"/>
      <c r="C296" s="212" t="s">
        <v>615</v>
      </c>
      <c r="D296" s="212" t="s">
        <v>131</v>
      </c>
      <c r="E296" s="213" t="s">
        <v>616</v>
      </c>
      <c r="F296" s="214" t="s">
        <v>617</v>
      </c>
      <c r="G296" s="215" t="s">
        <v>319</v>
      </c>
      <c r="H296" s="216">
        <v>0.132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131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212</v>
      </c>
      <c r="BM296" s="224" t="s">
        <v>618</v>
      </c>
    </row>
    <row r="297" spans="1:63" s="12" customFormat="1" ht="22.8" customHeight="1">
      <c r="A297" s="12"/>
      <c r="B297" s="196"/>
      <c r="C297" s="197"/>
      <c r="D297" s="198" t="s">
        <v>75</v>
      </c>
      <c r="E297" s="210" t="s">
        <v>619</v>
      </c>
      <c r="F297" s="210" t="s">
        <v>620</v>
      </c>
      <c r="G297" s="197"/>
      <c r="H297" s="197"/>
      <c r="I297" s="200"/>
      <c r="J297" s="211">
        <f>BK297</f>
        <v>0</v>
      </c>
      <c r="K297" s="197"/>
      <c r="L297" s="202"/>
      <c r="M297" s="203"/>
      <c r="N297" s="204"/>
      <c r="O297" s="204"/>
      <c r="P297" s="205">
        <f>SUM(P298:P301)</f>
        <v>0</v>
      </c>
      <c r="Q297" s="204"/>
      <c r="R297" s="205">
        <f>SUM(R298:R301)</f>
        <v>0.00058</v>
      </c>
      <c r="S297" s="204"/>
      <c r="T297" s="206">
        <f>SUM(T298:T301)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7" t="s">
        <v>136</v>
      </c>
      <c r="AT297" s="208" t="s">
        <v>75</v>
      </c>
      <c r="AU297" s="208" t="s">
        <v>81</v>
      </c>
      <c r="AY297" s="207" t="s">
        <v>128</v>
      </c>
      <c r="BK297" s="209">
        <f>SUM(BK298:BK301)</f>
        <v>0</v>
      </c>
    </row>
    <row r="298" spans="1:65" s="2" customFormat="1" ht="21.75" customHeight="1">
      <c r="A298" s="38"/>
      <c r="B298" s="39"/>
      <c r="C298" s="212" t="s">
        <v>621</v>
      </c>
      <c r="D298" s="212" t="s">
        <v>131</v>
      </c>
      <c r="E298" s="213" t="s">
        <v>622</v>
      </c>
      <c r="F298" s="214" t="s">
        <v>623</v>
      </c>
      <c r="G298" s="215" t="s">
        <v>146</v>
      </c>
      <c r="H298" s="216">
        <v>2</v>
      </c>
      <c r="I298" s="217"/>
      <c r="J298" s="218">
        <f>ROUND(I298*H298,2)</f>
        <v>0</v>
      </c>
      <c r="K298" s="219"/>
      <c r="L298" s="44"/>
      <c r="M298" s="220" t="s">
        <v>1</v>
      </c>
      <c r="N298" s="221" t="s">
        <v>42</v>
      </c>
      <c r="O298" s="91"/>
      <c r="P298" s="222">
        <f>O298*H298</f>
        <v>0</v>
      </c>
      <c r="Q298" s="222">
        <v>7E-05</v>
      </c>
      <c r="R298" s="222">
        <f>Q298*H298</f>
        <v>0.00014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212</v>
      </c>
      <c r="AT298" s="224" t="s">
        <v>131</v>
      </c>
      <c r="AU298" s="224" t="s">
        <v>136</v>
      </c>
      <c r="AY298" s="17" t="s">
        <v>128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136</v>
      </c>
      <c r="BK298" s="225">
        <f>ROUND(I298*H298,2)</f>
        <v>0</v>
      </c>
      <c r="BL298" s="17" t="s">
        <v>212</v>
      </c>
      <c r="BM298" s="224" t="s">
        <v>624</v>
      </c>
    </row>
    <row r="299" spans="1:51" s="13" customFormat="1" ht="12">
      <c r="A299" s="13"/>
      <c r="B299" s="226"/>
      <c r="C299" s="227"/>
      <c r="D299" s="228" t="s">
        <v>142</v>
      </c>
      <c r="E299" s="229" t="s">
        <v>1</v>
      </c>
      <c r="F299" s="230" t="s">
        <v>625</v>
      </c>
      <c r="G299" s="227"/>
      <c r="H299" s="231">
        <v>2</v>
      </c>
      <c r="I299" s="232"/>
      <c r="J299" s="227"/>
      <c r="K299" s="227"/>
      <c r="L299" s="233"/>
      <c r="M299" s="234"/>
      <c r="N299" s="235"/>
      <c r="O299" s="235"/>
      <c r="P299" s="235"/>
      <c r="Q299" s="235"/>
      <c r="R299" s="235"/>
      <c r="S299" s="235"/>
      <c r="T299" s="23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7" t="s">
        <v>142</v>
      </c>
      <c r="AU299" s="237" t="s">
        <v>136</v>
      </c>
      <c r="AV299" s="13" t="s">
        <v>136</v>
      </c>
      <c r="AW299" s="13" t="s">
        <v>32</v>
      </c>
      <c r="AX299" s="13" t="s">
        <v>81</v>
      </c>
      <c r="AY299" s="237" t="s">
        <v>128</v>
      </c>
    </row>
    <row r="300" spans="1:65" s="2" customFormat="1" ht="16.5" customHeight="1">
      <c r="A300" s="38"/>
      <c r="B300" s="39"/>
      <c r="C300" s="259" t="s">
        <v>626</v>
      </c>
      <c r="D300" s="259" t="s">
        <v>204</v>
      </c>
      <c r="E300" s="260" t="s">
        <v>627</v>
      </c>
      <c r="F300" s="261" t="s">
        <v>628</v>
      </c>
      <c r="G300" s="262" t="s">
        <v>146</v>
      </c>
      <c r="H300" s="263">
        <v>2.2</v>
      </c>
      <c r="I300" s="264"/>
      <c r="J300" s="265">
        <f>ROUND(I300*H300,2)</f>
        <v>0</v>
      </c>
      <c r="K300" s="266"/>
      <c r="L300" s="267"/>
      <c r="M300" s="268" t="s">
        <v>1</v>
      </c>
      <c r="N300" s="269" t="s">
        <v>42</v>
      </c>
      <c r="O300" s="91"/>
      <c r="P300" s="222">
        <f>O300*H300</f>
        <v>0</v>
      </c>
      <c r="Q300" s="222">
        <v>0.0002</v>
      </c>
      <c r="R300" s="222">
        <f>Q300*H300</f>
        <v>0.00044000000000000007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284</v>
      </c>
      <c r="AT300" s="224" t="s">
        <v>204</v>
      </c>
      <c r="AU300" s="224" t="s">
        <v>136</v>
      </c>
      <c r="AY300" s="17" t="s">
        <v>128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136</v>
      </c>
      <c r="BK300" s="225">
        <f>ROUND(I300*H300,2)</f>
        <v>0</v>
      </c>
      <c r="BL300" s="17" t="s">
        <v>212</v>
      </c>
      <c r="BM300" s="224" t="s">
        <v>629</v>
      </c>
    </row>
    <row r="301" spans="1:51" s="13" customFormat="1" ht="12">
      <c r="A301" s="13"/>
      <c r="B301" s="226"/>
      <c r="C301" s="227"/>
      <c r="D301" s="228" t="s">
        <v>142</v>
      </c>
      <c r="E301" s="227"/>
      <c r="F301" s="230" t="s">
        <v>630</v>
      </c>
      <c r="G301" s="227"/>
      <c r="H301" s="231">
        <v>2.2</v>
      </c>
      <c r="I301" s="232"/>
      <c r="J301" s="227"/>
      <c r="K301" s="227"/>
      <c r="L301" s="233"/>
      <c r="M301" s="234"/>
      <c r="N301" s="235"/>
      <c r="O301" s="235"/>
      <c r="P301" s="235"/>
      <c r="Q301" s="235"/>
      <c r="R301" s="235"/>
      <c r="S301" s="235"/>
      <c r="T301" s="23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7" t="s">
        <v>142</v>
      </c>
      <c r="AU301" s="237" t="s">
        <v>136</v>
      </c>
      <c r="AV301" s="13" t="s">
        <v>136</v>
      </c>
      <c r="AW301" s="13" t="s">
        <v>4</v>
      </c>
      <c r="AX301" s="13" t="s">
        <v>81</v>
      </c>
      <c r="AY301" s="237" t="s">
        <v>128</v>
      </c>
    </row>
    <row r="302" spans="1:63" s="12" customFormat="1" ht="22.8" customHeight="1">
      <c r="A302" s="12"/>
      <c r="B302" s="196"/>
      <c r="C302" s="197"/>
      <c r="D302" s="198" t="s">
        <v>75</v>
      </c>
      <c r="E302" s="210" t="s">
        <v>631</v>
      </c>
      <c r="F302" s="210" t="s">
        <v>632</v>
      </c>
      <c r="G302" s="197"/>
      <c r="H302" s="197"/>
      <c r="I302" s="200"/>
      <c r="J302" s="211">
        <f>BK302</f>
        <v>0</v>
      </c>
      <c r="K302" s="197"/>
      <c r="L302" s="202"/>
      <c r="M302" s="203"/>
      <c r="N302" s="204"/>
      <c r="O302" s="204"/>
      <c r="P302" s="205">
        <f>SUM(P303:P319)</f>
        <v>0</v>
      </c>
      <c r="Q302" s="204"/>
      <c r="R302" s="205">
        <f>SUM(R303:R319)</f>
        <v>0.43229508000000005</v>
      </c>
      <c r="S302" s="204"/>
      <c r="T302" s="206">
        <f>SUM(T303:T319)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7" t="s">
        <v>136</v>
      </c>
      <c r="AT302" s="208" t="s">
        <v>75</v>
      </c>
      <c r="AU302" s="208" t="s">
        <v>81</v>
      </c>
      <c r="AY302" s="207" t="s">
        <v>128</v>
      </c>
      <c r="BK302" s="209">
        <f>SUM(BK303:BK319)</f>
        <v>0</v>
      </c>
    </row>
    <row r="303" spans="1:65" s="2" customFormat="1" ht="16.5" customHeight="1">
      <c r="A303" s="38"/>
      <c r="B303" s="39"/>
      <c r="C303" s="212" t="s">
        <v>633</v>
      </c>
      <c r="D303" s="212" t="s">
        <v>131</v>
      </c>
      <c r="E303" s="213" t="s">
        <v>634</v>
      </c>
      <c r="F303" s="214" t="s">
        <v>635</v>
      </c>
      <c r="G303" s="215" t="s">
        <v>140</v>
      </c>
      <c r="H303" s="216">
        <v>39.2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212</v>
      </c>
      <c r="AT303" s="224" t="s">
        <v>131</v>
      </c>
      <c r="AU303" s="224" t="s">
        <v>136</v>
      </c>
      <c r="AY303" s="17" t="s">
        <v>128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136</v>
      </c>
      <c r="BK303" s="225">
        <f>ROUND(I303*H303,2)</f>
        <v>0</v>
      </c>
      <c r="BL303" s="17" t="s">
        <v>212</v>
      </c>
      <c r="BM303" s="224" t="s">
        <v>636</v>
      </c>
    </row>
    <row r="304" spans="1:51" s="13" customFormat="1" ht="12">
      <c r="A304" s="13"/>
      <c r="B304" s="226"/>
      <c r="C304" s="227"/>
      <c r="D304" s="228" t="s">
        <v>142</v>
      </c>
      <c r="E304" s="229" t="s">
        <v>1</v>
      </c>
      <c r="F304" s="230" t="s">
        <v>637</v>
      </c>
      <c r="G304" s="227"/>
      <c r="H304" s="231">
        <v>39.2</v>
      </c>
      <c r="I304" s="232"/>
      <c r="J304" s="227"/>
      <c r="K304" s="227"/>
      <c r="L304" s="233"/>
      <c r="M304" s="234"/>
      <c r="N304" s="235"/>
      <c r="O304" s="235"/>
      <c r="P304" s="235"/>
      <c r="Q304" s="235"/>
      <c r="R304" s="235"/>
      <c r="S304" s="235"/>
      <c r="T304" s="23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7" t="s">
        <v>142</v>
      </c>
      <c r="AU304" s="237" t="s">
        <v>136</v>
      </c>
      <c r="AV304" s="13" t="s">
        <v>136</v>
      </c>
      <c r="AW304" s="13" t="s">
        <v>32</v>
      </c>
      <c r="AX304" s="13" t="s">
        <v>81</v>
      </c>
      <c r="AY304" s="237" t="s">
        <v>128</v>
      </c>
    </row>
    <row r="305" spans="1:65" s="2" customFormat="1" ht="24.15" customHeight="1">
      <c r="A305" s="38"/>
      <c r="B305" s="39"/>
      <c r="C305" s="212" t="s">
        <v>638</v>
      </c>
      <c r="D305" s="212" t="s">
        <v>131</v>
      </c>
      <c r="E305" s="213" t="s">
        <v>639</v>
      </c>
      <c r="F305" s="214" t="s">
        <v>640</v>
      </c>
      <c r="G305" s="215" t="s">
        <v>140</v>
      </c>
      <c r="H305" s="216">
        <v>39.2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0.0002</v>
      </c>
      <c r="R305" s="222">
        <f>Q305*H305</f>
        <v>0.007840000000000001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212</v>
      </c>
      <c r="AT305" s="224" t="s">
        <v>131</v>
      </c>
      <c r="AU305" s="224" t="s">
        <v>136</v>
      </c>
      <c r="AY305" s="17" t="s">
        <v>128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136</v>
      </c>
      <c r="BK305" s="225">
        <f>ROUND(I305*H305,2)</f>
        <v>0</v>
      </c>
      <c r="BL305" s="17" t="s">
        <v>212</v>
      </c>
      <c r="BM305" s="224" t="s">
        <v>641</v>
      </c>
    </row>
    <row r="306" spans="1:65" s="2" customFormat="1" ht="24.15" customHeight="1">
      <c r="A306" s="38"/>
      <c r="B306" s="39"/>
      <c r="C306" s="212" t="s">
        <v>642</v>
      </c>
      <c r="D306" s="212" t="s">
        <v>131</v>
      </c>
      <c r="E306" s="213" t="s">
        <v>643</v>
      </c>
      <c r="F306" s="214" t="s">
        <v>644</v>
      </c>
      <c r="G306" s="215" t="s">
        <v>140</v>
      </c>
      <c r="H306" s="216">
        <v>39.2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0.00758</v>
      </c>
      <c r="R306" s="222">
        <f>Q306*H306</f>
        <v>0.297136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212</v>
      </c>
      <c r="AT306" s="224" t="s">
        <v>131</v>
      </c>
      <c r="AU306" s="224" t="s">
        <v>136</v>
      </c>
      <c r="AY306" s="17" t="s">
        <v>128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136</v>
      </c>
      <c r="BK306" s="225">
        <f>ROUND(I306*H306,2)</f>
        <v>0</v>
      </c>
      <c r="BL306" s="17" t="s">
        <v>212</v>
      </c>
      <c r="BM306" s="224" t="s">
        <v>645</v>
      </c>
    </row>
    <row r="307" spans="1:51" s="13" customFormat="1" ht="12">
      <c r="A307" s="13"/>
      <c r="B307" s="226"/>
      <c r="C307" s="227"/>
      <c r="D307" s="228" t="s">
        <v>142</v>
      </c>
      <c r="E307" s="229" t="s">
        <v>1</v>
      </c>
      <c r="F307" s="230" t="s">
        <v>646</v>
      </c>
      <c r="G307" s="227"/>
      <c r="H307" s="231">
        <v>39.2</v>
      </c>
      <c r="I307" s="232"/>
      <c r="J307" s="227"/>
      <c r="K307" s="227"/>
      <c r="L307" s="233"/>
      <c r="M307" s="234"/>
      <c r="N307" s="235"/>
      <c r="O307" s="235"/>
      <c r="P307" s="235"/>
      <c r="Q307" s="235"/>
      <c r="R307" s="235"/>
      <c r="S307" s="235"/>
      <c r="T307" s="23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7" t="s">
        <v>142</v>
      </c>
      <c r="AU307" s="237" t="s">
        <v>136</v>
      </c>
      <c r="AV307" s="13" t="s">
        <v>136</v>
      </c>
      <c r="AW307" s="13" t="s">
        <v>32</v>
      </c>
      <c r="AX307" s="13" t="s">
        <v>81</v>
      </c>
      <c r="AY307" s="237" t="s">
        <v>128</v>
      </c>
    </row>
    <row r="308" spans="1:65" s="2" customFormat="1" ht="24.15" customHeight="1">
      <c r="A308" s="38"/>
      <c r="B308" s="39"/>
      <c r="C308" s="212" t="s">
        <v>647</v>
      </c>
      <c r="D308" s="212" t="s">
        <v>131</v>
      </c>
      <c r="E308" s="213" t="s">
        <v>648</v>
      </c>
      <c r="F308" s="214" t="s">
        <v>649</v>
      </c>
      <c r="G308" s="215" t="s">
        <v>146</v>
      </c>
      <c r="H308" s="216">
        <v>43.54</v>
      </c>
      <c r="I308" s="217"/>
      <c r="J308" s="218">
        <f>ROUND(I308*H308,2)</f>
        <v>0</v>
      </c>
      <c r="K308" s="219"/>
      <c r="L308" s="44"/>
      <c r="M308" s="220" t="s">
        <v>1</v>
      </c>
      <c r="N308" s="221" t="s">
        <v>42</v>
      </c>
      <c r="O308" s="91"/>
      <c r="P308" s="222">
        <f>O308*H308</f>
        <v>0</v>
      </c>
      <c r="Q308" s="222">
        <v>2E-05</v>
      </c>
      <c r="R308" s="222">
        <f>Q308*H308</f>
        <v>0.0008708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212</v>
      </c>
      <c r="AT308" s="224" t="s">
        <v>131</v>
      </c>
      <c r="AU308" s="224" t="s">
        <v>136</v>
      </c>
      <c r="AY308" s="17" t="s">
        <v>128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136</v>
      </c>
      <c r="BK308" s="225">
        <f>ROUND(I308*H308,2)</f>
        <v>0</v>
      </c>
      <c r="BL308" s="17" t="s">
        <v>212</v>
      </c>
      <c r="BM308" s="224" t="s">
        <v>650</v>
      </c>
    </row>
    <row r="309" spans="1:51" s="13" customFormat="1" ht="12">
      <c r="A309" s="13"/>
      <c r="B309" s="226"/>
      <c r="C309" s="227"/>
      <c r="D309" s="228" t="s">
        <v>142</v>
      </c>
      <c r="E309" s="229" t="s">
        <v>1</v>
      </c>
      <c r="F309" s="230" t="s">
        <v>651</v>
      </c>
      <c r="G309" s="227"/>
      <c r="H309" s="231">
        <v>8.72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142</v>
      </c>
      <c r="AU309" s="237" t="s">
        <v>136</v>
      </c>
      <c r="AV309" s="13" t="s">
        <v>136</v>
      </c>
      <c r="AW309" s="13" t="s">
        <v>32</v>
      </c>
      <c r="AX309" s="13" t="s">
        <v>76</v>
      </c>
      <c r="AY309" s="237" t="s">
        <v>128</v>
      </c>
    </row>
    <row r="310" spans="1:51" s="13" customFormat="1" ht="12">
      <c r="A310" s="13"/>
      <c r="B310" s="226"/>
      <c r="C310" s="227"/>
      <c r="D310" s="228" t="s">
        <v>142</v>
      </c>
      <c r="E310" s="229" t="s">
        <v>1</v>
      </c>
      <c r="F310" s="230" t="s">
        <v>652</v>
      </c>
      <c r="G310" s="227"/>
      <c r="H310" s="231">
        <v>12.52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142</v>
      </c>
      <c r="AU310" s="237" t="s">
        <v>136</v>
      </c>
      <c r="AV310" s="13" t="s">
        <v>136</v>
      </c>
      <c r="AW310" s="13" t="s">
        <v>32</v>
      </c>
      <c r="AX310" s="13" t="s">
        <v>76</v>
      </c>
      <c r="AY310" s="237" t="s">
        <v>128</v>
      </c>
    </row>
    <row r="311" spans="1:51" s="13" customFormat="1" ht="12">
      <c r="A311" s="13"/>
      <c r="B311" s="226"/>
      <c r="C311" s="227"/>
      <c r="D311" s="228" t="s">
        <v>142</v>
      </c>
      <c r="E311" s="229" t="s">
        <v>1</v>
      </c>
      <c r="F311" s="230" t="s">
        <v>653</v>
      </c>
      <c r="G311" s="227"/>
      <c r="H311" s="231">
        <v>22.3</v>
      </c>
      <c r="I311" s="232"/>
      <c r="J311" s="227"/>
      <c r="K311" s="227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142</v>
      </c>
      <c r="AU311" s="237" t="s">
        <v>136</v>
      </c>
      <c r="AV311" s="13" t="s">
        <v>136</v>
      </c>
      <c r="AW311" s="13" t="s">
        <v>32</v>
      </c>
      <c r="AX311" s="13" t="s">
        <v>76</v>
      </c>
      <c r="AY311" s="237" t="s">
        <v>128</v>
      </c>
    </row>
    <row r="312" spans="1:51" s="15" customFormat="1" ht="12">
      <c r="A312" s="15"/>
      <c r="B312" s="248"/>
      <c r="C312" s="249"/>
      <c r="D312" s="228" t="s">
        <v>142</v>
      </c>
      <c r="E312" s="250" t="s">
        <v>1</v>
      </c>
      <c r="F312" s="251" t="s">
        <v>181</v>
      </c>
      <c r="G312" s="249"/>
      <c r="H312" s="252">
        <v>43.54</v>
      </c>
      <c r="I312" s="253"/>
      <c r="J312" s="249"/>
      <c r="K312" s="249"/>
      <c r="L312" s="254"/>
      <c r="M312" s="255"/>
      <c r="N312" s="256"/>
      <c r="O312" s="256"/>
      <c r="P312" s="256"/>
      <c r="Q312" s="256"/>
      <c r="R312" s="256"/>
      <c r="S312" s="256"/>
      <c r="T312" s="257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58" t="s">
        <v>142</v>
      </c>
      <c r="AU312" s="258" t="s">
        <v>136</v>
      </c>
      <c r="AV312" s="15" t="s">
        <v>135</v>
      </c>
      <c r="AW312" s="15" t="s">
        <v>32</v>
      </c>
      <c r="AX312" s="15" t="s">
        <v>81</v>
      </c>
      <c r="AY312" s="258" t="s">
        <v>128</v>
      </c>
    </row>
    <row r="313" spans="1:65" s="2" customFormat="1" ht="16.5" customHeight="1">
      <c r="A313" s="38"/>
      <c r="B313" s="39"/>
      <c r="C313" s="259" t="s">
        <v>654</v>
      </c>
      <c r="D313" s="259" t="s">
        <v>204</v>
      </c>
      <c r="E313" s="260" t="s">
        <v>655</v>
      </c>
      <c r="F313" s="261" t="s">
        <v>656</v>
      </c>
      <c r="G313" s="262" t="s">
        <v>146</v>
      </c>
      <c r="H313" s="263">
        <v>45.282</v>
      </c>
      <c r="I313" s="264"/>
      <c r="J313" s="265">
        <f>ROUND(I313*H313,2)</f>
        <v>0</v>
      </c>
      <c r="K313" s="266"/>
      <c r="L313" s="267"/>
      <c r="M313" s="268" t="s">
        <v>1</v>
      </c>
      <c r="N313" s="269" t="s">
        <v>42</v>
      </c>
      <c r="O313" s="91"/>
      <c r="P313" s="222">
        <f>O313*H313</f>
        <v>0</v>
      </c>
      <c r="Q313" s="222">
        <v>0.0003</v>
      </c>
      <c r="R313" s="222">
        <f>Q313*H313</f>
        <v>0.013584599999999997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284</v>
      </c>
      <c r="AT313" s="224" t="s">
        <v>204</v>
      </c>
      <c r="AU313" s="224" t="s">
        <v>136</v>
      </c>
      <c r="AY313" s="17" t="s">
        <v>128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136</v>
      </c>
      <c r="BK313" s="225">
        <f>ROUND(I313*H313,2)</f>
        <v>0</v>
      </c>
      <c r="BL313" s="17" t="s">
        <v>212</v>
      </c>
      <c r="BM313" s="224" t="s">
        <v>657</v>
      </c>
    </row>
    <row r="314" spans="1:51" s="13" customFormat="1" ht="12">
      <c r="A314" s="13"/>
      <c r="B314" s="226"/>
      <c r="C314" s="227"/>
      <c r="D314" s="228" t="s">
        <v>142</v>
      </c>
      <c r="E314" s="227"/>
      <c r="F314" s="230" t="s">
        <v>658</v>
      </c>
      <c r="G314" s="227"/>
      <c r="H314" s="231">
        <v>45.282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142</v>
      </c>
      <c r="AU314" s="237" t="s">
        <v>136</v>
      </c>
      <c r="AV314" s="13" t="s">
        <v>136</v>
      </c>
      <c r="AW314" s="13" t="s">
        <v>4</v>
      </c>
      <c r="AX314" s="13" t="s">
        <v>81</v>
      </c>
      <c r="AY314" s="237" t="s">
        <v>128</v>
      </c>
    </row>
    <row r="315" spans="1:65" s="2" customFormat="1" ht="16.5" customHeight="1">
      <c r="A315" s="38"/>
      <c r="B315" s="39"/>
      <c r="C315" s="212" t="s">
        <v>659</v>
      </c>
      <c r="D315" s="212" t="s">
        <v>131</v>
      </c>
      <c r="E315" s="213" t="s">
        <v>660</v>
      </c>
      <c r="F315" s="214" t="s">
        <v>661</v>
      </c>
      <c r="G315" s="215" t="s">
        <v>140</v>
      </c>
      <c r="H315" s="216">
        <v>39.2</v>
      </c>
      <c r="I315" s="217"/>
      <c r="J315" s="218">
        <f>ROUND(I315*H315,2)</f>
        <v>0</v>
      </c>
      <c r="K315" s="219"/>
      <c r="L315" s="44"/>
      <c r="M315" s="220" t="s">
        <v>1</v>
      </c>
      <c r="N315" s="221" t="s">
        <v>42</v>
      </c>
      <c r="O315" s="91"/>
      <c r="P315" s="222">
        <f>O315*H315</f>
        <v>0</v>
      </c>
      <c r="Q315" s="222">
        <v>0.00027</v>
      </c>
      <c r="R315" s="222">
        <f>Q315*H315</f>
        <v>0.010584000000000001</v>
      </c>
      <c r="S315" s="222">
        <v>0</v>
      </c>
      <c r="T315" s="223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4" t="s">
        <v>212</v>
      </c>
      <c r="AT315" s="224" t="s">
        <v>131</v>
      </c>
      <c r="AU315" s="224" t="s">
        <v>136</v>
      </c>
      <c r="AY315" s="17" t="s">
        <v>128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7" t="s">
        <v>136</v>
      </c>
      <c r="BK315" s="225">
        <f>ROUND(I315*H315,2)</f>
        <v>0</v>
      </c>
      <c r="BL315" s="17" t="s">
        <v>212</v>
      </c>
      <c r="BM315" s="224" t="s">
        <v>662</v>
      </c>
    </row>
    <row r="316" spans="1:51" s="13" customFormat="1" ht="12">
      <c r="A316" s="13"/>
      <c r="B316" s="226"/>
      <c r="C316" s="227"/>
      <c r="D316" s="228" t="s">
        <v>142</v>
      </c>
      <c r="E316" s="229" t="s">
        <v>1</v>
      </c>
      <c r="F316" s="230" t="s">
        <v>663</v>
      </c>
      <c r="G316" s="227"/>
      <c r="H316" s="231">
        <v>39.2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142</v>
      </c>
      <c r="AU316" s="237" t="s">
        <v>136</v>
      </c>
      <c r="AV316" s="13" t="s">
        <v>136</v>
      </c>
      <c r="AW316" s="13" t="s">
        <v>32</v>
      </c>
      <c r="AX316" s="13" t="s">
        <v>81</v>
      </c>
      <c r="AY316" s="237" t="s">
        <v>128</v>
      </c>
    </row>
    <row r="317" spans="1:65" s="2" customFormat="1" ht="16.5" customHeight="1">
      <c r="A317" s="38"/>
      <c r="B317" s="39"/>
      <c r="C317" s="259" t="s">
        <v>664</v>
      </c>
      <c r="D317" s="259" t="s">
        <v>204</v>
      </c>
      <c r="E317" s="260" t="s">
        <v>665</v>
      </c>
      <c r="F317" s="261" t="s">
        <v>666</v>
      </c>
      <c r="G317" s="262" t="s">
        <v>140</v>
      </c>
      <c r="H317" s="263">
        <v>39.953</v>
      </c>
      <c r="I317" s="264"/>
      <c r="J317" s="265">
        <f>ROUND(I317*H317,2)</f>
        <v>0</v>
      </c>
      <c r="K317" s="266"/>
      <c r="L317" s="267"/>
      <c r="M317" s="268" t="s">
        <v>1</v>
      </c>
      <c r="N317" s="269" t="s">
        <v>42</v>
      </c>
      <c r="O317" s="91"/>
      <c r="P317" s="222">
        <f>O317*H317</f>
        <v>0</v>
      </c>
      <c r="Q317" s="222">
        <v>0.00256</v>
      </c>
      <c r="R317" s="222">
        <f>Q317*H317</f>
        <v>0.10227968000000001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284</v>
      </c>
      <c r="AT317" s="224" t="s">
        <v>204</v>
      </c>
      <c r="AU317" s="224" t="s">
        <v>136</v>
      </c>
      <c r="AY317" s="17" t="s">
        <v>128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136</v>
      </c>
      <c r="BK317" s="225">
        <f>ROUND(I317*H317,2)</f>
        <v>0</v>
      </c>
      <c r="BL317" s="17" t="s">
        <v>212</v>
      </c>
      <c r="BM317" s="224" t="s">
        <v>667</v>
      </c>
    </row>
    <row r="318" spans="1:51" s="13" customFormat="1" ht="12">
      <c r="A318" s="13"/>
      <c r="B318" s="226"/>
      <c r="C318" s="227"/>
      <c r="D318" s="228" t="s">
        <v>142</v>
      </c>
      <c r="E318" s="227"/>
      <c r="F318" s="230" t="s">
        <v>668</v>
      </c>
      <c r="G318" s="227"/>
      <c r="H318" s="231">
        <v>39.953</v>
      </c>
      <c r="I318" s="232"/>
      <c r="J318" s="227"/>
      <c r="K318" s="227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142</v>
      </c>
      <c r="AU318" s="237" t="s">
        <v>136</v>
      </c>
      <c r="AV318" s="13" t="s">
        <v>136</v>
      </c>
      <c r="AW318" s="13" t="s">
        <v>4</v>
      </c>
      <c r="AX318" s="13" t="s">
        <v>81</v>
      </c>
      <c r="AY318" s="237" t="s">
        <v>128</v>
      </c>
    </row>
    <row r="319" spans="1:65" s="2" customFormat="1" ht="24.15" customHeight="1">
      <c r="A319" s="38"/>
      <c r="B319" s="39"/>
      <c r="C319" s="212" t="s">
        <v>669</v>
      </c>
      <c r="D319" s="212" t="s">
        <v>131</v>
      </c>
      <c r="E319" s="213" t="s">
        <v>670</v>
      </c>
      <c r="F319" s="214" t="s">
        <v>671</v>
      </c>
      <c r="G319" s="215" t="s">
        <v>319</v>
      </c>
      <c r="H319" s="216">
        <v>0.432</v>
      </c>
      <c r="I319" s="217"/>
      <c r="J319" s="218">
        <f>ROUND(I319*H319,2)</f>
        <v>0</v>
      </c>
      <c r="K319" s="219"/>
      <c r="L319" s="44"/>
      <c r="M319" s="220" t="s">
        <v>1</v>
      </c>
      <c r="N319" s="221" t="s">
        <v>42</v>
      </c>
      <c r="O319" s="91"/>
      <c r="P319" s="222">
        <f>O319*H319</f>
        <v>0</v>
      </c>
      <c r="Q319" s="222">
        <v>0</v>
      </c>
      <c r="R319" s="222">
        <f>Q319*H319</f>
        <v>0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212</v>
      </c>
      <c r="AT319" s="224" t="s">
        <v>131</v>
      </c>
      <c r="AU319" s="224" t="s">
        <v>136</v>
      </c>
      <c r="AY319" s="17" t="s">
        <v>128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136</v>
      </c>
      <c r="BK319" s="225">
        <f>ROUND(I319*H319,2)</f>
        <v>0</v>
      </c>
      <c r="BL319" s="17" t="s">
        <v>212</v>
      </c>
      <c r="BM319" s="224" t="s">
        <v>672</v>
      </c>
    </row>
    <row r="320" spans="1:63" s="12" customFormat="1" ht="22.8" customHeight="1">
      <c r="A320" s="12"/>
      <c r="B320" s="196"/>
      <c r="C320" s="197"/>
      <c r="D320" s="198" t="s">
        <v>75</v>
      </c>
      <c r="E320" s="210" t="s">
        <v>673</v>
      </c>
      <c r="F320" s="210" t="s">
        <v>674</v>
      </c>
      <c r="G320" s="197"/>
      <c r="H320" s="197"/>
      <c r="I320" s="200"/>
      <c r="J320" s="211">
        <f>BK320</f>
        <v>0</v>
      </c>
      <c r="K320" s="197"/>
      <c r="L320" s="202"/>
      <c r="M320" s="203"/>
      <c r="N320" s="204"/>
      <c r="O320" s="204"/>
      <c r="P320" s="205">
        <f>SUM(P321:P353)</f>
        <v>0</v>
      </c>
      <c r="Q320" s="204"/>
      <c r="R320" s="205">
        <f>SUM(R321:R353)</f>
        <v>0.4310826</v>
      </c>
      <c r="S320" s="204"/>
      <c r="T320" s="206">
        <f>SUM(T321:T353)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07" t="s">
        <v>136</v>
      </c>
      <c r="AT320" s="208" t="s">
        <v>75</v>
      </c>
      <c r="AU320" s="208" t="s">
        <v>81</v>
      </c>
      <c r="AY320" s="207" t="s">
        <v>128</v>
      </c>
      <c r="BK320" s="209">
        <f>SUM(BK321:BK353)</f>
        <v>0</v>
      </c>
    </row>
    <row r="321" spans="1:65" s="2" customFormat="1" ht="16.5" customHeight="1">
      <c r="A321" s="38"/>
      <c r="B321" s="39"/>
      <c r="C321" s="212" t="s">
        <v>675</v>
      </c>
      <c r="D321" s="212" t="s">
        <v>131</v>
      </c>
      <c r="E321" s="213" t="s">
        <v>676</v>
      </c>
      <c r="F321" s="214" t="s">
        <v>677</v>
      </c>
      <c r="G321" s="215" t="s">
        <v>140</v>
      </c>
      <c r="H321" s="216">
        <v>21.7</v>
      </c>
      <c r="I321" s="217"/>
      <c r="J321" s="218">
        <f>ROUND(I321*H321,2)</f>
        <v>0</v>
      </c>
      <c r="K321" s="219"/>
      <c r="L321" s="44"/>
      <c r="M321" s="220" t="s">
        <v>1</v>
      </c>
      <c r="N321" s="221" t="s">
        <v>42</v>
      </c>
      <c r="O321" s="91"/>
      <c r="P321" s="222">
        <f>O321*H321</f>
        <v>0</v>
      </c>
      <c r="Q321" s="222">
        <v>0</v>
      </c>
      <c r="R321" s="222">
        <f>Q321*H321</f>
        <v>0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212</v>
      </c>
      <c r="AT321" s="224" t="s">
        <v>131</v>
      </c>
      <c r="AU321" s="224" t="s">
        <v>136</v>
      </c>
      <c r="AY321" s="17" t="s">
        <v>128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136</v>
      </c>
      <c r="BK321" s="225">
        <f>ROUND(I321*H321,2)</f>
        <v>0</v>
      </c>
      <c r="BL321" s="17" t="s">
        <v>212</v>
      </c>
      <c r="BM321" s="224" t="s">
        <v>678</v>
      </c>
    </row>
    <row r="322" spans="1:65" s="2" customFormat="1" ht="16.5" customHeight="1">
      <c r="A322" s="38"/>
      <c r="B322" s="39"/>
      <c r="C322" s="212" t="s">
        <v>679</v>
      </c>
      <c r="D322" s="212" t="s">
        <v>131</v>
      </c>
      <c r="E322" s="213" t="s">
        <v>680</v>
      </c>
      <c r="F322" s="214" t="s">
        <v>681</v>
      </c>
      <c r="G322" s="215" t="s">
        <v>140</v>
      </c>
      <c r="H322" s="216">
        <v>2.17</v>
      </c>
      <c r="I322" s="217"/>
      <c r="J322" s="218">
        <f>ROUND(I322*H322,2)</f>
        <v>0</v>
      </c>
      <c r="K322" s="219"/>
      <c r="L322" s="44"/>
      <c r="M322" s="220" t="s">
        <v>1</v>
      </c>
      <c r="N322" s="221" t="s">
        <v>42</v>
      </c>
      <c r="O322" s="91"/>
      <c r="P322" s="222">
        <f>O322*H322</f>
        <v>0</v>
      </c>
      <c r="Q322" s="222">
        <v>0.0003</v>
      </c>
      <c r="R322" s="222">
        <f>Q322*H322</f>
        <v>0.0006509999999999999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212</v>
      </c>
      <c r="AT322" s="224" t="s">
        <v>131</v>
      </c>
      <c r="AU322" s="224" t="s">
        <v>136</v>
      </c>
      <c r="AY322" s="17" t="s">
        <v>128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136</v>
      </c>
      <c r="BK322" s="225">
        <f>ROUND(I322*H322,2)</f>
        <v>0</v>
      </c>
      <c r="BL322" s="17" t="s">
        <v>212</v>
      </c>
      <c r="BM322" s="224" t="s">
        <v>682</v>
      </c>
    </row>
    <row r="323" spans="1:65" s="2" customFormat="1" ht="24.15" customHeight="1">
      <c r="A323" s="38"/>
      <c r="B323" s="39"/>
      <c r="C323" s="212" t="s">
        <v>683</v>
      </c>
      <c r="D323" s="212" t="s">
        <v>131</v>
      </c>
      <c r="E323" s="213" t="s">
        <v>684</v>
      </c>
      <c r="F323" s="214" t="s">
        <v>685</v>
      </c>
      <c r="G323" s="215" t="s">
        <v>140</v>
      </c>
      <c r="H323" s="216">
        <v>11.02</v>
      </c>
      <c r="I323" s="217"/>
      <c r="J323" s="218">
        <f>ROUND(I323*H323,2)</f>
        <v>0</v>
      </c>
      <c r="K323" s="219"/>
      <c r="L323" s="44"/>
      <c r="M323" s="220" t="s">
        <v>1</v>
      </c>
      <c r="N323" s="221" t="s">
        <v>42</v>
      </c>
      <c r="O323" s="91"/>
      <c r="P323" s="222">
        <f>O323*H323</f>
        <v>0</v>
      </c>
      <c r="Q323" s="222">
        <v>0.0015</v>
      </c>
      <c r="R323" s="222">
        <f>Q323*H323</f>
        <v>0.01653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212</v>
      </c>
      <c r="AT323" s="224" t="s">
        <v>131</v>
      </c>
      <c r="AU323" s="224" t="s">
        <v>136</v>
      </c>
      <c r="AY323" s="17" t="s">
        <v>128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7" t="s">
        <v>136</v>
      </c>
      <c r="BK323" s="225">
        <f>ROUND(I323*H323,2)</f>
        <v>0</v>
      </c>
      <c r="BL323" s="17" t="s">
        <v>212</v>
      </c>
      <c r="BM323" s="224" t="s">
        <v>686</v>
      </c>
    </row>
    <row r="324" spans="1:51" s="13" customFormat="1" ht="12">
      <c r="A324" s="13"/>
      <c r="B324" s="226"/>
      <c r="C324" s="227"/>
      <c r="D324" s="228" t="s">
        <v>142</v>
      </c>
      <c r="E324" s="229" t="s">
        <v>1</v>
      </c>
      <c r="F324" s="230" t="s">
        <v>687</v>
      </c>
      <c r="G324" s="227"/>
      <c r="H324" s="231">
        <v>9.79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142</v>
      </c>
      <c r="AU324" s="237" t="s">
        <v>136</v>
      </c>
      <c r="AV324" s="13" t="s">
        <v>136</v>
      </c>
      <c r="AW324" s="13" t="s">
        <v>32</v>
      </c>
      <c r="AX324" s="13" t="s">
        <v>76</v>
      </c>
      <c r="AY324" s="237" t="s">
        <v>128</v>
      </c>
    </row>
    <row r="325" spans="1:51" s="13" customFormat="1" ht="12">
      <c r="A325" s="13"/>
      <c r="B325" s="226"/>
      <c r="C325" s="227"/>
      <c r="D325" s="228" t="s">
        <v>142</v>
      </c>
      <c r="E325" s="229" t="s">
        <v>1</v>
      </c>
      <c r="F325" s="230" t="s">
        <v>688</v>
      </c>
      <c r="G325" s="227"/>
      <c r="H325" s="231">
        <v>1.23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142</v>
      </c>
      <c r="AU325" s="237" t="s">
        <v>136</v>
      </c>
      <c r="AV325" s="13" t="s">
        <v>136</v>
      </c>
      <c r="AW325" s="13" t="s">
        <v>32</v>
      </c>
      <c r="AX325" s="13" t="s">
        <v>76</v>
      </c>
      <c r="AY325" s="237" t="s">
        <v>128</v>
      </c>
    </row>
    <row r="326" spans="1:51" s="15" customFormat="1" ht="12">
      <c r="A326" s="15"/>
      <c r="B326" s="248"/>
      <c r="C326" s="249"/>
      <c r="D326" s="228" t="s">
        <v>142</v>
      </c>
      <c r="E326" s="250" t="s">
        <v>1</v>
      </c>
      <c r="F326" s="251" t="s">
        <v>181</v>
      </c>
      <c r="G326" s="249"/>
      <c r="H326" s="252">
        <v>11.02</v>
      </c>
      <c r="I326" s="253"/>
      <c r="J326" s="249"/>
      <c r="K326" s="249"/>
      <c r="L326" s="254"/>
      <c r="M326" s="255"/>
      <c r="N326" s="256"/>
      <c r="O326" s="256"/>
      <c r="P326" s="256"/>
      <c r="Q326" s="256"/>
      <c r="R326" s="256"/>
      <c r="S326" s="256"/>
      <c r="T326" s="257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58" t="s">
        <v>142</v>
      </c>
      <c r="AU326" s="258" t="s">
        <v>136</v>
      </c>
      <c r="AV326" s="15" t="s">
        <v>135</v>
      </c>
      <c r="AW326" s="15" t="s">
        <v>32</v>
      </c>
      <c r="AX326" s="15" t="s">
        <v>81</v>
      </c>
      <c r="AY326" s="258" t="s">
        <v>128</v>
      </c>
    </row>
    <row r="327" spans="1:65" s="2" customFormat="1" ht="24.15" customHeight="1">
      <c r="A327" s="38"/>
      <c r="B327" s="39"/>
      <c r="C327" s="212" t="s">
        <v>689</v>
      </c>
      <c r="D327" s="212" t="s">
        <v>131</v>
      </c>
      <c r="E327" s="213" t="s">
        <v>690</v>
      </c>
      <c r="F327" s="214" t="s">
        <v>691</v>
      </c>
      <c r="G327" s="215" t="s">
        <v>146</v>
      </c>
      <c r="H327" s="216">
        <v>5.8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0.00032</v>
      </c>
      <c r="R327" s="222">
        <f>Q327*H327</f>
        <v>0.001856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212</v>
      </c>
      <c r="AT327" s="224" t="s">
        <v>131</v>
      </c>
      <c r="AU327" s="224" t="s">
        <v>136</v>
      </c>
      <c r="AY327" s="17" t="s">
        <v>128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136</v>
      </c>
      <c r="BK327" s="225">
        <f>ROUND(I327*H327,2)</f>
        <v>0</v>
      </c>
      <c r="BL327" s="17" t="s">
        <v>212</v>
      </c>
      <c r="BM327" s="224" t="s">
        <v>692</v>
      </c>
    </row>
    <row r="328" spans="1:51" s="14" customFormat="1" ht="12">
      <c r="A328" s="14"/>
      <c r="B328" s="238"/>
      <c r="C328" s="239"/>
      <c r="D328" s="228" t="s">
        <v>142</v>
      </c>
      <c r="E328" s="240" t="s">
        <v>1</v>
      </c>
      <c r="F328" s="241" t="s">
        <v>693</v>
      </c>
      <c r="G328" s="239"/>
      <c r="H328" s="240" t="s">
        <v>1</v>
      </c>
      <c r="I328" s="242"/>
      <c r="J328" s="239"/>
      <c r="K328" s="239"/>
      <c r="L328" s="243"/>
      <c r="M328" s="244"/>
      <c r="N328" s="245"/>
      <c r="O328" s="245"/>
      <c r="P328" s="245"/>
      <c r="Q328" s="245"/>
      <c r="R328" s="245"/>
      <c r="S328" s="245"/>
      <c r="T328" s="24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7" t="s">
        <v>142</v>
      </c>
      <c r="AU328" s="247" t="s">
        <v>136</v>
      </c>
      <c r="AV328" s="14" t="s">
        <v>81</v>
      </c>
      <c r="AW328" s="14" t="s">
        <v>32</v>
      </c>
      <c r="AX328" s="14" t="s">
        <v>76</v>
      </c>
      <c r="AY328" s="247" t="s">
        <v>128</v>
      </c>
    </row>
    <row r="329" spans="1:51" s="13" customFormat="1" ht="12">
      <c r="A329" s="13"/>
      <c r="B329" s="226"/>
      <c r="C329" s="227"/>
      <c r="D329" s="228" t="s">
        <v>142</v>
      </c>
      <c r="E329" s="229" t="s">
        <v>1</v>
      </c>
      <c r="F329" s="230" t="s">
        <v>694</v>
      </c>
      <c r="G329" s="227"/>
      <c r="H329" s="231">
        <v>5.8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142</v>
      </c>
      <c r="AU329" s="237" t="s">
        <v>136</v>
      </c>
      <c r="AV329" s="13" t="s">
        <v>136</v>
      </c>
      <c r="AW329" s="13" t="s">
        <v>32</v>
      </c>
      <c r="AX329" s="13" t="s">
        <v>81</v>
      </c>
      <c r="AY329" s="237" t="s">
        <v>128</v>
      </c>
    </row>
    <row r="330" spans="1:65" s="2" customFormat="1" ht="24.15" customHeight="1">
      <c r="A330" s="38"/>
      <c r="B330" s="39"/>
      <c r="C330" s="212" t="s">
        <v>695</v>
      </c>
      <c r="D330" s="212" t="s">
        <v>131</v>
      </c>
      <c r="E330" s="213" t="s">
        <v>696</v>
      </c>
      <c r="F330" s="214" t="s">
        <v>697</v>
      </c>
      <c r="G330" s="215" t="s">
        <v>140</v>
      </c>
      <c r="H330" s="216">
        <v>21.7</v>
      </c>
      <c r="I330" s="217"/>
      <c r="J330" s="218">
        <f>ROUND(I330*H330,2)</f>
        <v>0</v>
      </c>
      <c r="K330" s="219"/>
      <c r="L330" s="44"/>
      <c r="M330" s="220" t="s">
        <v>1</v>
      </c>
      <c r="N330" s="221" t="s">
        <v>42</v>
      </c>
      <c r="O330" s="91"/>
      <c r="P330" s="222">
        <f>O330*H330</f>
        <v>0</v>
      </c>
      <c r="Q330" s="222">
        <v>0.003</v>
      </c>
      <c r="R330" s="222">
        <f>Q330*H330</f>
        <v>0.0651</v>
      </c>
      <c r="S330" s="222">
        <v>0</v>
      </c>
      <c r="T330" s="22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4" t="s">
        <v>212</v>
      </c>
      <c r="AT330" s="224" t="s">
        <v>131</v>
      </c>
      <c r="AU330" s="224" t="s">
        <v>136</v>
      </c>
      <c r="AY330" s="17" t="s">
        <v>128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7" t="s">
        <v>136</v>
      </c>
      <c r="BK330" s="225">
        <f>ROUND(I330*H330,2)</f>
        <v>0</v>
      </c>
      <c r="BL330" s="17" t="s">
        <v>212</v>
      </c>
      <c r="BM330" s="224" t="s">
        <v>698</v>
      </c>
    </row>
    <row r="331" spans="1:51" s="13" customFormat="1" ht="12">
      <c r="A331" s="13"/>
      <c r="B331" s="226"/>
      <c r="C331" s="227"/>
      <c r="D331" s="228" t="s">
        <v>142</v>
      </c>
      <c r="E331" s="229" t="s">
        <v>1</v>
      </c>
      <c r="F331" s="230" t="s">
        <v>699</v>
      </c>
      <c r="G331" s="227"/>
      <c r="H331" s="231">
        <v>11.6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142</v>
      </c>
      <c r="AU331" s="237" t="s">
        <v>136</v>
      </c>
      <c r="AV331" s="13" t="s">
        <v>136</v>
      </c>
      <c r="AW331" s="13" t="s">
        <v>32</v>
      </c>
      <c r="AX331" s="13" t="s">
        <v>76</v>
      </c>
      <c r="AY331" s="237" t="s">
        <v>128</v>
      </c>
    </row>
    <row r="332" spans="1:51" s="13" customFormat="1" ht="12">
      <c r="A332" s="13"/>
      <c r="B332" s="226"/>
      <c r="C332" s="227"/>
      <c r="D332" s="228" t="s">
        <v>142</v>
      </c>
      <c r="E332" s="229" t="s">
        <v>1</v>
      </c>
      <c r="F332" s="230" t="s">
        <v>700</v>
      </c>
      <c r="G332" s="227"/>
      <c r="H332" s="231">
        <v>7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142</v>
      </c>
      <c r="AU332" s="237" t="s">
        <v>136</v>
      </c>
      <c r="AV332" s="13" t="s">
        <v>136</v>
      </c>
      <c r="AW332" s="13" t="s">
        <v>32</v>
      </c>
      <c r="AX332" s="13" t="s">
        <v>76</v>
      </c>
      <c r="AY332" s="237" t="s">
        <v>128</v>
      </c>
    </row>
    <row r="333" spans="1:51" s="13" customFormat="1" ht="12">
      <c r="A333" s="13"/>
      <c r="B333" s="226"/>
      <c r="C333" s="227"/>
      <c r="D333" s="228" t="s">
        <v>142</v>
      </c>
      <c r="E333" s="229" t="s">
        <v>1</v>
      </c>
      <c r="F333" s="230" t="s">
        <v>701</v>
      </c>
      <c r="G333" s="227"/>
      <c r="H333" s="231">
        <v>3.1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142</v>
      </c>
      <c r="AU333" s="237" t="s">
        <v>136</v>
      </c>
      <c r="AV333" s="13" t="s">
        <v>136</v>
      </c>
      <c r="AW333" s="13" t="s">
        <v>32</v>
      </c>
      <c r="AX333" s="13" t="s">
        <v>76</v>
      </c>
      <c r="AY333" s="237" t="s">
        <v>128</v>
      </c>
    </row>
    <row r="334" spans="1:51" s="15" customFormat="1" ht="12">
      <c r="A334" s="15"/>
      <c r="B334" s="248"/>
      <c r="C334" s="249"/>
      <c r="D334" s="228" t="s">
        <v>142</v>
      </c>
      <c r="E334" s="250" t="s">
        <v>1</v>
      </c>
      <c r="F334" s="251" t="s">
        <v>181</v>
      </c>
      <c r="G334" s="249"/>
      <c r="H334" s="252">
        <v>21.7</v>
      </c>
      <c r="I334" s="253"/>
      <c r="J334" s="249"/>
      <c r="K334" s="249"/>
      <c r="L334" s="254"/>
      <c r="M334" s="255"/>
      <c r="N334" s="256"/>
      <c r="O334" s="256"/>
      <c r="P334" s="256"/>
      <c r="Q334" s="256"/>
      <c r="R334" s="256"/>
      <c r="S334" s="256"/>
      <c r="T334" s="257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8" t="s">
        <v>142</v>
      </c>
      <c r="AU334" s="258" t="s">
        <v>136</v>
      </c>
      <c r="AV334" s="15" t="s">
        <v>135</v>
      </c>
      <c r="AW334" s="15" t="s">
        <v>32</v>
      </c>
      <c r="AX334" s="15" t="s">
        <v>81</v>
      </c>
      <c r="AY334" s="258" t="s">
        <v>128</v>
      </c>
    </row>
    <row r="335" spans="1:65" s="2" customFormat="1" ht="16.5" customHeight="1">
      <c r="A335" s="38"/>
      <c r="B335" s="39"/>
      <c r="C335" s="259" t="s">
        <v>702</v>
      </c>
      <c r="D335" s="259" t="s">
        <v>204</v>
      </c>
      <c r="E335" s="260" t="s">
        <v>703</v>
      </c>
      <c r="F335" s="261" t="s">
        <v>704</v>
      </c>
      <c r="G335" s="262" t="s">
        <v>140</v>
      </c>
      <c r="H335" s="263">
        <v>23.87</v>
      </c>
      <c r="I335" s="264"/>
      <c r="J335" s="265">
        <f>ROUND(I335*H335,2)</f>
        <v>0</v>
      </c>
      <c r="K335" s="266"/>
      <c r="L335" s="267"/>
      <c r="M335" s="268" t="s">
        <v>1</v>
      </c>
      <c r="N335" s="269" t="s">
        <v>42</v>
      </c>
      <c r="O335" s="91"/>
      <c r="P335" s="222">
        <f>O335*H335</f>
        <v>0</v>
      </c>
      <c r="Q335" s="222">
        <v>0.0118</v>
      </c>
      <c r="R335" s="222">
        <f>Q335*H335</f>
        <v>0.281666</v>
      </c>
      <c r="S335" s="222">
        <v>0</v>
      </c>
      <c r="T335" s="22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4" t="s">
        <v>284</v>
      </c>
      <c r="AT335" s="224" t="s">
        <v>204</v>
      </c>
      <c r="AU335" s="224" t="s">
        <v>136</v>
      </c>
      <c r="AY335" s="17" t="s">
        <v>128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7" t="s">
        <v>136</v>
      </c>
      <c r="BK335" s="225">
        <f>ROUND(I335*H335,2)</f>
        <v>0</v>
      </c>
      <c r="BL335" s="17" t="s">
        <v>212</v>
      </c>
      <c r="BM335" s="224" t="s">
        <v>705</v>
      </c>
    </row>
    <row r="336" spans="1:51" s="13" customFormat="1" ht="12">
      <c r="A336" s="13"/>
      <c r="B336" s="226"/>
      <c r="C336" s="227"/>
      <c r="D336" s="228" t="s">
        <v>142</v>
      </c>
      <c r="E336" s="227"/>
      <c r="F336" s="230" t="s">
        <v>706</v>
      </c>
      <c r="G336" s="227"/>
      <c r="H336" s="231">
        <v>23.87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142</v>
      </c>
      <c r="AU336" s="237" t="s">
        <v>136</v>
      </c>
      <c r="AV336" s="13" t="s">
        <v>136</v>
      </c>
      <c r="AW336" s="13" t="s">
        <v>4</v>
      </c>
      <c r="AX336" s="13" t="s">
        <v>81</v>
      </c>
      <c r="AY336" s="237" t="s">
        <v>128</v>
      </c>
    </row>
    <row r="337" spans="1:65" s="2" customFormat="1" ht="24.15" customHeight="1">
      <c r="A337" s="38"/>
      <c r="B337" s="39"/>
      <c r="C337" s="212" t="s">
        <v>707</v>
      </c>
      <c r="D337" s="212" t="s">
        <v>131</v>
      </c>
      <c r="E337" s="213" t="s">
        <v>708</v>
      </c>
      <c r="F337" s="214" t="s">
        <v>709</v>
      </c>
      <c r="G337" s="215" t="s">
        <v>140</v>
      </c>
      <c r="H337" s="216">
        <v>21.1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</v>
      </c>
      <c r="R337" s="222">
        <f>Q337*H337</f>
        <v>0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212</v>
      </c>
      <c r="AT337" s="224" t="s">
        <v>131</v>
      </c>
      <c r="AU337" s="224" t="s">
        <v>136</v>
      </c>
      <c r="AY337" s="17" t="s">
        <v>128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136</v>
      </c>
      <c r="BK337" s="225">
        <f>ROUND(I337*H337,2)</f>
        <v>0</v>
      </c>
      <c r="BL337" s="17" t="s">
        <v>212</v>
      </c>
      <c r="BM337" s="224" t="s">
        <v>710</v>
      </c>
    </row>
    <row r="338" spans="1:65" s="2" customFormat="1" ht="24.15" customHeight="1">
      <c r="A338" s="38"/>
      <c r="B338" s="39"/>
      <c r="C338" s="212" t="s">
        <v>711</v>
      </c>
      <c r="D338" s="212" t="s">
        <v>131</v>
      </c>
      <c r="E338" s="213" t="s">
        <v>712</v>
      </c>
      <c r="F338" s="214" t="s">
        <v>713</v>
      </c>
      <c r="G338" s="215" t="s">
        <v>140</v>
      </c>
      <c r="H338" s="216">
        <v>7.1</v>
      </c>
      <c r="I338" s="217"/>
      <c r="J338" s="218">
        <f>ROUND(I338*H338,2)</f>
        <v>0</v>
      </c>
      <c r="K338" s="219"/>
      <c r="L338" s="44"/>
      <c r="M338" s="220" t="s">
        <v>1</v>
      </c>
      <c r="N338" s="221" t="s">
        <v>42</v>
      </c>
      <c r="O338" s="91"/>
      <c r="P338" s="222">
        <f>O338*H338</f>
        <v>0</v>
      </c>
      <c r="Q338" s="222">
        <v>0.008</v>
      </c>
      <c r="R338" s="222">
        <f>Q338*H338</f>
        <v>0.056799999999999996</v>
      </c>
      <c r="S338" s="222">
        <v>0</v>
      </c>
      <c r="T338" s="223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4" t="s">
        <v>212</v>
      </c>
      <c r="AT338" s="224" t="s">
        <v>131</v>
      </c>
      <c r="AU338" s="224" t="s">
        <v>136</v>
      </c>
      <c r="AY338" s="17" t="s">
        <v>128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7" t="s">
        <v>136</v>
      </c>
      <c r="BK338" s="225">
        <f>ROUND(I338*H338,2)</f>
        <v>0</v>
      </c>
      <c r="BL338" s="17" t="s">
        <v>212</v>
      </c>
      <c r="BM338" s="224" t="s">
        <v>714</v>
      </c>
    </row>
    <row r="339" spans="1:51" s="14" customFormat="1" ht="12">
      <c r="A339" s="14"/>
      <c r="B339" s="238"/>
      <c r="C339" s="239"/>
      <c r="D339" s="228" t="s">
        <v>142</v>
      </c>
      <c r="E339" s="240" t="s">
        <v>1</v>
      </c>
      <c r="F339" s="241" t="s">
        <v>715</v>
      </c>
      <c r="G339" s="239"/>
      <c r="H339" s="240" t="s">
        <v>1</v>
      </c>
      <c r="I339" s="242"/>
      <c r="J339" s="239"/>
      <c r="K339" s="239"/>
      <c r="L339" s="243"/>
      <c r="M339" s="244"/>
      <c r="N339" s="245"/>
      <c r="O339" s="245"/>
      <c r="P339" s="245"/>
      <c r="Q339" s="245"/>
      <c r="R339" s="245"/>
      <c r="S339" s="245"/>
      <c r="T339" s="24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7" t="s">
        <v>142</v>
      </c>
      <c r="AU339" s="247" t="s">
        <v>136</v>
      </c>
      <c r="AV339" s="14" t="s">
        <v>81</v>
      </c>
      <c r="AW339" s="14" t="s">
        <v>32</v>
      </c>
      <c r="AX339" s="14" t="s">
        <v>76</v>
      </c>
      <c r="AY339" s="247" t="s">
        <v>128</v>
      </c>
    </row>
    <row r="340" spans="1:51" s="13" customFormat="1" ht="12">
      <c r="A340" s="13"/>
      <c r="B340" s="226"/>
      <c r="C340" s="227"/>
      <c r="D340" s="228" t="s">
        <v>142</v>
      </c>
      <c r="E340" s="229" t="s">
        <v>1</v>
      </c>
      <c r="F340" s="230" t="s">
        <v>716</v>
      </c>
      <c r="G340" s="227"/>
      <c r="H340" s="231">
        <v>1.2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142</v>
      </c>
      <c r="AU340" s="237" t="s">
        <v>136</v>
      </c>
      <c r="AV340" s="13" t="s">
        <v>136</v>
      </c>
      <c r="AW340" s="13" t="s">
        <v>32</v>
      </c>
      <c r="AX340" s="13" t="s">
        <v>76</v>
      </c>
      <c r="AY340" s="237" t="s">
        <v>128</v>
      </c>
    </row>
    <row r="341" spans="1:51" s="13" customFormat="1" ht="12">
      <c r="A341" s="13"/>
      <c r="B341" s="226"/>
      <c r="C341" s="227"/>
      <c r="D341" s="228" t="s">
        <v>142</v>
      </c>
      <c r="E341" s="229" t="s">
        <v>1</v>
      </c>
      <c r="F341" s="230" t="s">
        <v>717</v>
      </c>
      <c r="G341" s="227"/>
      <c r="H341" s="231">
        <v>5.9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7" t="s">
        <v>142</v>
      </c>
      <c r="AU341" s="237" t="s">
        <v>136</v>
      </c>
      <c r="AV341" s="13" t="s">
        <v>136</v>
      </c>
      <c r="AW341" s="13" t="s">
        <v>32</v>
      </c>
      <c r="AX341" s="13" t="s">
        <v>76</v>
      </c>
      <c r="AY341" s="237" t="s">
        <v>128</v>
      </c>
    </row>
    <row r="342" spans="1:51" s="15" customFormat="1" ht="12">
      <c r="A342" s="15"/>
      <c r="B342" s="248"/>
      <c r="C342" s="249"/>
      <c r="D342" s="228" t="s">
        <v>142</v>
      </c>
      <c r="E342" s="250" t="s">
        <v>1</v>
      </c>
      <c r="F342" s="251" t="s">
        <v>181</v>
      </c>
      <c r="G342" s="249"/>
      <c r="H342" s="252">
        <v>7.1</v>
      </c>
      <c r="I342" s="253"/>
      <c r="J342" s="249"/>
      <c r="K342" s="249"/>
      <c r="L342" s="254"/>
      <c r="M342" s="255"/>
      <c r="N342" s="256"/>
      <c r="O342" s="256"/>
      <c r="P342" s="256"/>
      <c r="Q342" s="256"/>
      <c r="R342" s="256"/>
      <c r="S342" s="256"/>
      <c r="T342" s="257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8" t="s">
        <v>142</v>
      </c>
      <c r="AU342" s="258" t="s">
        <v>136</v>
      </c>
      <c r="AV342" s="15" t="s">
        <v>135</v>
      </c>
      <c r="AW342" s="15" t="s">
        <v>32</v>
      </c>
      <c r="AX342" s="15" t="s">
        <v>81</v>
      </c>
      <c r="AY342" s="258" t="s">
        <v>128</v>
      </c>
    </row>
    <row r="343" spans="1:65" s="2" customFormat="1" ht="24.15" customHeight="1">
      <c r="A343" s="38"/>
      <c r="B343" s="39"/>
      <c r="C343" s="212" t="s">
        <v>718</v>
      </c>
      <c r="D343" s="212" t="s">
        <v>131</v>
      </c>
      <c r="E343" s="213" t="s">
        <v>719</v>
      </c>
      <c r="F343" s="214" t="s">
        <v>720</v>
      </c>
      <c r="G343" s="215" t="s">
        <v>146</v>
      </c>
      <c r="H343" s="216">
        <v>17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0.0002</v>
      </c>
      <c r="R343" s="222">
        <f>Q343*H343</f>
        <v>0.0034000000000000002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212</v>
      </c>
      <c r="AT343" s="224" t="s">
        <v>131</v>
      </c>
      <c r="AU343" s="224" t="s">
        <v>136</v>
      </c>
      <c r="AY343" s="17" t="s">
        <v>128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136</v>
      </c>
      <c r="BK343" s="225">
        <f>ROUND(I343*H343,2)</f>
        <v>0</v>
      </c>
      <c r="BL343" s="17" t="s">
        <v>212</v>
      </c>
      <c r="BM343" s="224" t="s">
        <v>721</v>
      </c>
    </row>
    <row r="344" spans="1:51" s="13" customFormat="1" ht="12">
      <c r="A344" s="13"/>
      <c r="B344" s="226"/>
      <c r="C344" s="227"/>
      <c r="D344" s="228" t="s">
        <v>142</v>
      </c>
      <c r="E344" s="229" t="s">
        <v>1</v>
      </c>
      <c r="F344" s="230" t="s">
        <v>722</v>
      </c>
      <c r="G344" s="227"/>
      <c r="H344" s="231">
        <v>17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142</v>
      </c>
      <c r="AU344" s="237" t="s">
        <v>136</v>
      </c>
      <c r="AV344" s="13" t="s">
        <v>136</v>
      </c>
      <c r="AW344" s="13" t="s">
        <v>32</v>
      </c>
      <c r="AX344" s="13" t="s">
        <v>81</v>
      </c>
      <c r="AY344" s="237" t="s">
        <v>128</v>
      </c>
    </row>
    <row r="345" spans="1:65" s="2" customFormat="1" ht="16.5" customHeight="1">
      <c r="A345" s="38"/>
      <c r="B345" s="39"/>
      <c r="C345" s="259" t="s">
        <v>723</v>
      </c>
      <c r="D345" s="259" t="s">
        <v>204</v>
      </c>
      <c r="E345" s="260" t="s">
        <v>724</v>
      </c>
      <c r="F345" s="261" t="s">
        <v>725</v>
      </c>
      <c r="G345" s="262" t="s">
        <v>146</v>
      </c>
      <c r="H345" s="263">
        <v>17.85</v>
      </c>
      <c r="I345" s="264"/>
      <c r="J345" s="265">
        <f>ROUND(I345*H345,2)</f>
        <v>0</v>
      </c>
      <c r="K345" s="266"/>
      <c r="L345" s="267"/>
      <c r="M345" s="268" t="s">
        <v>1</v>
      </c>
      <c r="N345" s="269" t="s">
        <v>42</v>
      </c>
      <c r="O345" s="91"/>
      <c r="P345" s="222">
        <f>O345*H345</f>
        <v>0</v>
      </c>
      <c r="Q345" s="222">
        <v>0.00012</v>
      </c>
      <c r="R345" s="222">
        <f>Q345*H345</f>
        <v>0.0021420000000000002</v>
      </c>
      <c r="S345" s="222">
        <v>0</v>
      </c>
      <c r="T345" s="223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4" t="s">
        <v>284</v>
      </c>
      <c r="AT345" s="224" t="s">
        <v>204</v>
      </c>
      <c r="AU345" s="224" t="s">
        <v>136</v>
      </c>
      <c r="AY345" s="17" t="s">
        <v>128</v>
      </c>
      <c r="BE345" s="225">
        <f>IF(N345="základní",J345,0)</f>
        <v>0</v>
      </c>
      <c r="BF345" s="225">
        <f>IF(N345="snížená",J345,0)</f>
        <v>0</v>
      </c>
      <c r="BG345" s="225">
        <f>IF(N345="zákl. přenesená",J345,0)</f>
        <v>0</v>
      </c>
      <c r="BH345" s="225">
        <f>IF(N345="sníž. přenesená",J345,0)</f>
        <v>0</v>
      </c>
      <c r="BI345" s="225">
        <f>IF(N345="nulová",J345,0)</f>
        <v>0</v>
      </c>
      <c r="BJ345" s="17" t="s">
        <v>136</v>
      </c>
      <c r="BK345" s="225">
        <f>ROUND(I345*H345,2)</f>
        <v>0</v>
      </c>
      <c r="BL345" s="17" t="s">
        <v>212</v>
      </c>
      <c r="BM345" s="224" t="s">
        <v>726</v>
      </c>
    </row>
    <row r="346" spans="1:51" s="13" customFormat="1" ht="12">
      <c r="A346" s="13"/>
      <c r="B346" s="226"/>
      <c r="C346" s="227"/>
      <c r="D346" s="228" t="s">
        <v>142</v>
      </c>
      <c r="E346" s="227"/>
      <c r="F346" s="230" t="s">
        <v>727</v>
      </c>
      <c r="G346" s="227"/>
      <c r="H346" s="231">
        <v>17.85</v>
      </c>
      <c r="I346" s="232"/>
      <c r="J346" s="227"/>
      <c r="K346" s="227"/>
      <c r="L346" s="233"/>
      <c r="M346" s="234"/>
      <c r="N346" s="235"/>
      <c r="O346" s="235"/>
      <c r="P346" s="235"/>
      <c r="Q346" s="235"/>
      <c r="R346" s="235"/>
      <c r="S346" s="235"/>
      <c r="T346" s="23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7" t="s">
        <v>142</v>
      </c>
      <c r="AU346" s="237" t="s">
        <v>136</v>
      </c>
      <c r="AV346" s="13" t="s">
        <v>136</v>
      </c>
      <c r="AW346" s="13" t="s">
        <v>4</v>
      </c>
      <c r="AX346" s="13" t="s">
        <v>81</v>
      </c>
      <c r="AY346" s="237" t="s">
        <v>128</v>
      </c>
    </row>
    <row r="347" spans="1:65" s="2" customFormat="1" ht="24.15" customHeight="1">
      <c r="A347" s="38"/>
      <c r="B347" s="39"/>
      <c r="C347" s="212" t="s">
        <v>728</v>
      </c>
      <c r="D347" s="212" t="s">
        <v>131</v>
      </c>
      <c r="E347" s="213" t="s">
        <v>729</v>
      </c>
      <c r="F347" s="214" t="s">
        <v>730</v>
      </c>
      <c r="G347" s="215" t="s">
        <v>146</v>
      </c>
      <c r="H347" s="216">
        <v>9.6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0.00018</v>
      </c>
      <c r="R347" s="222">
        <f>Q347*H347</f>
        <v>0.0017280000000000002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212</v>
      </c>
      <c r="AT347" s="224" t="s">
        <v>131</v>
      </c>
      <c r="AU347" s="224" t="s">
        <v>136</v>
      </c>
      <c r="AY347" s="17" t="s">
        <v>128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136</v>
      </c>
      <c r="BK347" s="225">
        <f>ROUND(I347*H347,2)</f>
        <v>0</v>
      </c>
      <c r="BL347" s="17" t="s">
        <v>212</v>
      </c>
      <c r="BM347" s="224" t="s">
        <v>731</v>
      </c>
    </row>
    <row r="348" spans="1:51" s="13" customFormat="1" ht="12">
      <c r="A348" s="13"/>
      <c r="B348" s="226"/>
      <c r="C348" s="227"/>
      <c r="D348" s="228" t="s">
        <v>142</v>
      </c>
      <c r="E348" s="229" t="s">
        <v>1</v>
      </c>
      <c r="F348" s="230" t="s">
        <v>732</v>
      </c>
      <c r="G348" s="227"/>
      <c r="H348" s="231">
        <v>3.6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142</v>
      </c>
      <c r="AU348" s="237" t="s">
        <v>136</v>
      </c>
      <c r="AV348" s="13" t="s">
        <v>136</v>
      </c>
      <c r="AW348" s="13" t="s">
        <v>32</v>
      </c>
      <c r="AX348" s="13" t="s">
        <v>76</v>
      </c>
      <c r="AY348" s="237" t="s">
        <v>128</v>
      </c>
    </row>
    <row r="349" spans="1:51" s="13" customFormat="1" ht="12">
      <c r="A349" s="13"/>
      <c r="B349" s="226"/>
      <c r="C349" s="227"/>
      <c r="D349" s="228" t="s">
        <v>142</v>
      </c>
      <c r="E349" s="229" t="s">
        <v>1</v>
      </c>
      <c r="F349" s="230" t="s">
        <v>733</v>
      </c>
      <c r="G349" s="227"/>
      <c r="H349" s="231">
        <v>6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142</v>
      </c>
      <c r="AU349" s="237" t="s">
        <v>136</v>
      </c>
      <c r="AV349" s="13" t="s">
        <v>136</v>
      </c>
      <c r="AW349" s="13" t="s">
        <v>32</v>
      </c>
      <c r="AX349" s="13" t="s">
        <v>76</v>
      </c>
      <c r="AY349" s="237" t="s">
        <v>128</v>
      </c>
    </row>
    <row r="350" spans="1:51" s="15" customFormat="1" ht="12">
      <c r="A350" s="15"/>
      <c r="B350" s="248"/>
      <c r="C350" s="249"/>
      <c r="D350" s="228" t="s">
        <v>142</v>
      </c>
      <c r="E350" s="250" t="s">
        <v>1</v>
      </c>
      <c r="F350" s="251" t="s">
        <v>181</v>
      </c>
      <c r="G350" s="249"/>
      <c r="H350" s="252">
        <v>9.6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8" t="s">
        <v>142</v>
      </c>
      <c r="AU350" s="258" t="s">
        <v>136</v>
      </c>
      <c r="AV350" s="15" t="s">
        <v>135</v>
      </c>
      <c r="AW350" s="15" t="s">
        <v>32</v>
      </c>
      <c r="AX350" s="15" t="s">
        <v>81</v>
      </c>
      <c r="AY350" s="258" t="s">
        <v>128</v>
      </c>
    </row>
    <row r="351" spans="1:65" s="2" customFormat="1" ht="16.5" customHeight="1">
      <c r="A351" s="38"/>
      <c r="B351" s="39"/>
      <c r="C351" s="259" t="s">
        <v>734</v>
      </c>
      <c r="D351" s="259" t="s">
        <v>204</v>
      </c>
      <c r="E351" s="260" t="s">
        <v>724</v>
      </c>
      <c r="F351" s="261" t="s">
        <v>725</v>
      </c>
      <c r="G351" s="262" t="s">
        <v>146</v>
      </c>
      <c r="H351" s="263">
        <v>10.08</v>
      </c>
      <c r="I351" s="264"/>
      <c r="J351" s="265">
        <f>ROUND(I351*H351,2)</f>
        <v>0</v>
      </c>
      <c r="K351" s="266"/>
      <c r="L351" s="267"/>
      <c r="M351" s="268" t="s">
        <v>1</v>
      </c>
      <c r="N351" s="269" t="s">
        <v>42</v>
      </c>
      <c r="O351" s="91"/>
      <c r="P351" s="222">
        <f>O351*H351</f>
        <v>0</v>
      </c>
      <c r="Q351" s="222">
        <v>0.00012</v>
      </c>
      <c r="R351" s="222">
        <f>Q351*H351</f>
        <v>0.0012096000000000001</v>
      </c>
      <c r="S351" s="222">
        <v>0</v>
      </c>
      <c r="T351" s="22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284</v>
      </c>
      <c r="AT351" s="224" t="s">
        <v>204</v>
      </c>
      <c r="AU351" s="224" t="s">
        <v>136</v>
      </c>
      <c r="AY351" s="17" t="s">
        <v>128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136</v>
      </c>
      <c r="BK351" s="225">
        <f>ROUND(I351*H351,2)</f>
        <v>0</v>
      </c>
      <c r="BL351" s="17" t="s">
        <v>212</v>
      </c>
      <c r="BM351" s="224" t="s">
        <v>735</v>
      </c>
    </row>
    <row r="352" spans="1:51" s="13" customFormat="1" ht="12">
      <c r="A352" s="13"/>
      <c r="B352" s="226"/>
      <c r="C352" s="227"/>
      <c r="D352" s="228" t="s">
        <v>142</v>
      </c>
      <c r="E352" s="227"/>
      <c r="F352" s="230" t="s">
        <v>736</v>
      </c>
      <c r="G352" s="227"/>
      <c r="H352" s="231">
        <v>10.08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142</v>
      </c>
      <c r="AU352" s="237" t="s">
        <v>136</v>
      </c>
      <c r="AV352" s="13" t="s">
        <v>136</v>
      </c>
      <c r="AW352" s="13" t="s">
        <v>4</v>
      </c>
      <c r="AX352" s="13" t="s">
        <v>81</v>
      </c>
      <c r="AY352" s="237" t="s">
        <v>128</v>
      </c>
    </row>
    <row r="353" spans="1:65" s="2" customFormat="1" ht="24.15" customHeight="1">
      <c r="A353" s="38"/>
      <c r="B353" s="39"/>
      <c r="C353" s="212" t="s">
        <v>737</v>
      </c>
      <c r="D353" s="212" t="s">
        <v>131</v>
      </c>
      <c r="E353" s="213" t="s">
        <v>738</v>
      </c>
      <c r="F353" s="214" t="s">
        <v>739</v>
      </c>
      <c r="G353" s="215" t="s">
        <v>319</v>
      </c>
      <c r="H353" s="216">
        <v>0.431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</v>
      </c>
      <c r="R353" s="222">
        <f>Q353*H353</f>
        <v>0</v>
      </c>
      <c r="S353" s="222">
        <v>0</v>
      </c>
      <c r="T353" s="223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212</v>
      </c>
      <c r="AT353" s="224" t="s">
        <v>131</v>
      </c>
      <c r="AU353" s="224" t="s">
        <v>136</v>
      </c>
      <c r="AY353" s="17" t="s">
        <v>128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136</v>
      </c>
      <c r="BK353" s="225">
        <f>ROUND(I353*H353,2)</f>
        <v>0</v>
      </c>
      <c r="BL353" s="17" t="s">
        <v>212</v>
      </c>
      <c r="BM353" s="224" t="s">
        <v>740</v>
      </c>
    </row>
    <row r="354" spans="1:63" s="12" customFormat="1" ht="22.8" customHeight="1">
      <c r="A354" s="12"/>
      <c r="B354" s="196"/>
      <c r="C354" s="197"/>
      <c r="D354" s="198" t="s">
        <v>75</v>
      </c>
      <c r="E354" s="210" t="s">
        <v>741</v>
      </c>
      <c r="F354" s="210" t="s">
        <v>742</v>
      </c>
      <c r="G354" s="197"/>
      <c r="H354" s="197"/>
      <c r="I354" s="200"/>
      <c r="J354" s="211">
        <f>BK354</f>
        <v>0</v>
      </c>
      <c r="K354" s="197"/>
      <c r="L354" s="202"/>
      <c r="M354" s="203"/>
      <c r="N354" s="204"/>
      <c r="O354" s="204"/>
      <c r="P354" s="205">
        <f>SUM(P355:P363)</f>
        <v>0</v>
      </c>
      <c r="Q354" s="204"/>
      <c r="R354" s="205">
        <f>SUM(R355:R363)</f>
        <v>0.011406</v>
      </c>
      <c r="S354" s="204"/>
      <c r="T354" s="206">
        <f>SUM(T355:T363)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7" t="s">
        <v>136</v>
      </c>
      <c r="AT354" s="208" t="s">
        <v>75</v>
      </c>
      <c r="AU354" s="208" t="s">
        <v>81</v>
      </c>
      <c r="AY354" s="207" t="s">
        <v>128</v>
      </c>
      <c r="BK354" s="209">
        <f>SUM(BK355:BK363)</f>
        <v>0</v>
      </c>
    </row>
    <row r="355" spans="1:65" s="2" customFormat="1" ht="24.15" customHeight="1">
      <c r="A355" s="38"/>
      <c r="B355" s="39"/>
      <c r="C355" s="212" t="s">
        <v>743</v>
      </c>
      <c r="D355" s="212" t="s">
        <v>131</v>
      </c>
      <c r="E355" s="213" t="s">
        <v>744</v>
      </c>
      <c r="F355" s="214" t="s">
        <v>745</v>
      </c>
      <c r="G355" s="215" t="s">
        <v>140</v>
      </c>
      <c r="H355" s="216">
        <v>3.3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</v>
      </c>
      <c r="R355" s="222">
        <f>Q355*H355</f>
        <v>0</v>
      </c>
      <c r="S355" s="222">
        <v>0</v>
      </c>
      <c r="T355" s="22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212</v>
      </c>
      <c r="AT355" s="224" t="s">
        <v>131</v>
      </c>
      <c r="AU355" s="224" t="s">
        <v>136</v>
      </c>
      <c r="AY355" s="17" t="s">
        <v>128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136</v>
      </c>
      <c r="BK355" s="225">
        <f>ROUND(I355*H355,2)</f>
        <v>0</v>
      </c>
      <c r="BL355" s="17" t="s">
        <v>212</v>
      </c>
      <c r="BM355" s="224" t="s">
        <v>746</v>
      </c>
    </row>
    <row r="356" spans="1:51" s="14" customFormat="1" ht="12">
      <c r="A356" s="14"/>
      <c r="B356" s="238"/>
      <c r="C356" s="239"/>
      <c r="D356" s="228" t="s">
        <v>142</v>
      </c>
      <c r="E356" s="240" t="s">
        <v>1</v>
      </c>
      <c r="F356" s="241" t="s">
        <v>747</v>
      </c>
      <c r="G356" s="239"/>
      <c r="H356" s="240" t="s">
        <v>1</v>
      </c>
      <c r="I356" s="242"/>
      <c r="J356" s="239"/>
      <c r="K356" s="239"/>
      <c r="L356" s="243"/>
      <c r="M356" s="244"/>
      <c r="N356" s="245"/>
      <c r="O356" s="245"/>
      <c r="P356" s="245"/>
      <c r="Q356" s="245"/>
      <c r="R356" s="245"/>
      <c r="S356" s="245"/>
      <c r="T356" s="24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7" t="s">
        <v>142</v>
      </c>
      <c r="AU356" s="247" t="s">
        <v>136</v>
      </c>
      <c r="AV356" s="14" t="s">
        <v>81</v>
      </c>
      <c r="AW356" s="14" t="s">
        <v>32</v>
      </c>
      <c r="AX356" s="14" t="s">
        <v>76</v>
      </c>
      <c r="AY356" s="247" t="s">
        <v>128</v>
      </c>
    </row>
    <row r="357" spans="1:51" s="13" customFormat="1" ht="12">
      <c r="A357" s="13"/>
      <c r="B357" s="226"/>
      <c r="C357" s="227"/>
      <c r="D357" s="228" t="s">
        <v>142</v>
      </c>
      <c r="E357" s="229" t="s">
        <v>1</v>
      </c>
      <c r="F357" s="230" t="s">
        <v>748</v>
      </c>
      <c r="G357" s="227"/>
      <c r="H357" s="231">
        <v>3.3</v>
      </c>
      <c r="I357" s="232"/>
      <c r="J357" s="227"/>
      <c r="K357" s="227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142</v>
      </c>
      <c r="AU357" s="237" t="s">
        <v>136</v>
      </c>
      <c r="AV357" s="13" t="s">
        <v>136</v>
      </c>
      <c r="AW357" s="13" t="s">
        <v>32</v>
      </c>
      <c r="AX357" s="13" t="s">
        <v>81</v>
      </c>
      <c r="AY357" s="237" t="s">
        <v>128</v>
      </c>
    </row>
    <row r="358" spans="1:65" s="2" customFormat="1" ht="24.15" customHeight="1">
      <c r="A358" s="38"/>
      <c r="B358" s="39"/>
      <c r="C358" s="212" t="s">
        <v>749</v>
      </c>
      <c r="D358" s="212" t="s">
        <v>131</v>
      </c>
      <c r="E358" s="213" t="s">
        <v>750</v>
      </c>
      <c r="F358" s="214" t="s">
        <v>751</v>
      </c>
      <c r="G358" s="215" t="s">
        <v>140</v>
      </c>
      <c r="H358" s="216">
        <v>6.6</v>
      </c>
      <c r="I358" s="217"/>
      <c r="J358" s="218">
        <f>ROUND(I358*H358,2)</f>
        <v>0</v>
      </c>
      <c r="K358" s="219"/>
      <c r="L358" s="44"/>
      <c r="M358" s="220" t="s">
        <v>1</v>
      </c>
      <c r="N358" s="221" t="s">
        <v>42</v>
      </c>
      <c r="O358" s="91"/>
      <c r="P358" s="222">
        <f>O358*H358</f>
        <v>0</v>
      </c>
      <c r="Q358" s="222">
        <v>0.00017</v>
      </c>
      <c r="R358" s="222">
        <f>Q358*H358</f>
        <v>0.001122</v>
      </c>
      <c r="S358" s="222">
        <v>0</v>
      </c>
      <c r="T358" s="22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4" t="s">
        <v>212</v>
      </c>
      <c r="AT358" s="224" t="s">
        <v>131</v>
      </c>
      <c r="AU358" s="224" t="s">
        <v>136</v>
      </c>
      <c r="AY358" s="17" t="s">
        <v>128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7" t="s">
        <v>136</v>
      </c>
      <c r="BK358" s="225">
        <f>ROUND(I358*H358,2)</f>
        <v>0</v>
      </c>
      <c r="BL358" s="17" t="s">
        <v>212</v>
      </c>
      <c r="BM358" s="224" t="s">
        <v>752</v>
      </c>
    </row>
    <row r="359" spans="1:51" s="14" customFormat="1" ht="12">
      <c r="A359" s="14"/>
      <c r="B359" s="238"/>
      <c r="C359" s="239"/>
      <c r="D359" s="228" t="s">
        <v>142</v>
      </c>
      <c r="E359" s="240" t="s">
        <v>1</v>
      </c>
      <c r="F359" s="241" t="s">
        <v>753</v>
      </c>
      <c r="G359" s="239"/>
      <c r="H359" s="240" t="s">
        <v>1</v>
      </c>
      <c r="I359" s="242"/>
      <c r="J359" s="239"/>
      <c r="K359" s="239"/>
      <c r="L359" s="243"/>
      <c r="M359" s="244"/>
      <c r="N359" s="245"/>
      <c r="O359" s="245"/>
      <c r="P359" s="245"/>
      <c r="Q359" s="245"/>
      <c r="R359" s="245"/>
      <c r="S359" s="245"/>
      <c r="T359" s="24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7" t="s">
        <v>142</v>
      </c>
      <c r="AU359" s="247" t="s">
        <v>136</v>
      </c>
      <c r="AV359" s="14" t="s">
        <v>81</v>
      </c>
      <c r="AW359" s="14" t="s">
        <v>32</v>
      </c>
      <c r="AX359" s="14" t="s">
        <v>76</v>
      </c>
      <c r="AY359" s="247" t="s">
        <v>128</v>
      </c>
    </row>
    <row r="360" spans="1:51" s="13" customFormat="1" ht="12">
      <c r="A360" s="13"/>
      <c r="B360" s="226"/>
      <c r="C360" s="227"/>
      <c r="D360" s="228" t="s">
        <v>142</v>
      </c>
      <c r="E360" s="229" t="s">
        <v>1</v>
      </c>
      <c r="F360" s="230" t="s">
        <v>754</v>
      </c>
      <c r="G360" s="227"/>
      <c r="H360" s="231">
        <v>6.6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142</v>
      </c>
      <c r="AU360" s="237" t="s">
        <v>136</v>
      </c>
      <c r="AV360" s="13" t="s">
        <v>136</v>
      </c>
      <c r="AW360" s="13" t="s">
        <v>32</v>
      </c>
      <c r="AX360" s="13" t="s">
        <v>81</v>
      </c>
      <c r="AY360" s="237" t="s">
        <v>128</v>
      </c>
    </row>
    <row r="361" spans="1:65" s="2" customFormat="1" ht="24.15" customHeight="1">
      <c r="A361" s="38"/>
      <c r="B361" s="39"/>
      <c r="C361" s="212" t="s">
        <v>755</v>
      </c>
      <c r="D361" s="212" t="s">
        <v>131</v>
      </c>
      <c r="E361" s="213" t="s">
        <v>756</v>
      </c>
      <c r="F361" s="214" t="s">
        <v>757</v>
      </c>
      <c r="G361" s="215" t="s">
        <v>140</v>
      </c>
      <c r="H361" s="216">
        <v>6.6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0.00012</v>
      </c>
      <c r="R361" s="222">
        <f>Q361*H361</f>
        <v>0.000792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212</v>
      </c>
      <c r="AT361" s="224" t="s">
        <v>131</v>
      </c>
      <c r="AU361" s="224" t="s">
        <v>136</v>
      </c>
      <c r="AY361" s="17" t="s">
        <v>128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136</v>
      </c>
      <c r="BK361" s="225">
        <f>ROUND(I361*H361,2)</f>
        <v>0</v>
      </c>
      <c r="BL361" s="17" t="s">
        <v>212</v>
      </c>
      <c r="BM361" s="224" t="s">
        <v>758</v>
      </c>
    </row>
    <row r="362" spans="1:65" s="2" customFormat="1" ht="24.15" customHeight="1">
      <c r="A362" s="38"/>
      <c r="B362" s="39"/>
      <c r="C362" s="212" t="s">
        <v>759</v>
      </c>
      <c r="D362" s="212" t="s">
        <v>131</v>
      </c>
      <c r="E362" s="213" t="s">
        <v>760</v>
      </c>
      <c r="F362" s="214" t="s">
        <v>761</v>
      </c>
      <c r="G362" s="215" t="s">
        <v>140</v>
      </c>
      <c r="H362" s="216">
        <v>6.6</v>
      </c>
      <c r="I362" s="217"/>
      <c r="J362" s="218">
        <f>ROUND(I362*H362,2)</f>
        <v>0</v>
      </c>
      <c r="K362" s="219"/>
      <c r="L362" s="44"/>
      <c r="M362" s="220" t="s">
        <v>1</v>
      </c>
      <c r="N362" s="221" t="s">
        <v>42</v>
      </c>
      <c r="O362" s="91"/>
      <c r="P362" s="222">
        <f>O362*H362</f>
        <v>0</v>
      </c>
      <c r="Q362" s="222">
        <v>0.00012</v>
      </c>
      <c r="R362" s="222">
        <f>Q362*H362</f>
        <v>0.000792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212</v>
      </c>
      <c r="AT362" s="224" t="s">
        <v>131</v>
      </c>
      <c r="AU362" s="224" t="s">
        <v>136</v>
      </c>
      <c r="AY362" s="17" t="s">
        <v>128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136</v>
      </c>
      <c r="BK362" s="225">
        <f>ROUND(I362*H362,2)</f>
        <v>0</v>
      </c>
      <c r="BL362" s="17" t="s">
        <v>212</v>
      </c>
      <c r="BM362" s="224" t="s">
        <v>762</v>
      </c>
    </row>
    <row r="363" spans="1:65" s="2" customFormat="1" ht="16.5" customHeight="1">
      <c r="A363" s="38"/>
      <c r="B363" s="39"/>
      <c r="C363" s="212" t="s">
        <v>763</v>
      </c>
      <c r="D363" s="212" t="s">
        <v>131</v>
      </c>
      <c r="E363" s="213" t="s">
        <v>764</v>
      </c>
      <c r="F363" s="214" t="s">
        <v>765</v>
      </c>
      <c r="G363" s="215" t="s">
        <v>140</v>
      </c>
      <c r="H363" s="216">
        <v>15</v>
      </c>
      <c r="I363" s="217"/>
      <c r="J363" s="218">
        <f>ROUND(I363*H363,2)</f>
        <v>0</v>
      </c>
      <c r="K363" s="219"/>
      <c r="L363" s="44"/>
      <c r="M363" s="220" t="s">
        <v>1</v>
      </c>
      <c r="N363" s="221" t="s">
        <v>42</v>
      </c>
      <c r="O363" s="91"/>
      <c r="P363" s="222">
        <f>O363*H363</f>
        <v>0</v>
      </c>
      <c r="Q363" s="222">
        <v>0.00058</v>
      </c>
      <c r="R363" s="222">
        <f>Q363*H363</f>
        <v>0.0087</v>
      </c>
      <c r="S363" s="222">
        <v>0</v>
      </c>
      <c r="T363" s="22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212</v>
      </c>
      <c r="AT363" s="224" t="s">
        <v>131</v>
      </c>
      <c r="AU363" s="224" t="s">
        <v>136</v>
      </c>
      <c r="AY363" s="17" t="s">
        <v>128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136</v>
      </c>
      <c r="BK363" s="225">
        <f>ROUND(I363*H363,2)</f>
        <v>0</v>
      </c>
      <c r="BL363" s="17" t="s">
        <v>212</v>
      </c>
      <c r="BM363" s="224" t="s">
        <v>766</v>
      </c>
    </row>
    <row r="364" spans="1:63" s="12" customFormat="1" ht="22.8" customHeight="1">
      <c r="A364" s="12"/>
      <c r="B364" s="196"/>
      <c r="C364" s="197"/>
      <c r="D364" s="198" t="s">
        <v>75</v>
      </c>
      <c r="E364" s="210" t="s">
        <v>767</v>
      </c>
      <c r="F364" s="210" t="s">
        <v>768</v>
      </c>
      <c r="G364" s="197"/>
      <c r="H364" s="197"/>
      <c r="I364" s="200"/>
      <c r="J364" s="211">
        <f>BK364</f>
        <v>0</v>
      </c>
      <c r="K364" s="197"/>
      <c r="L364" s="202"/>
      <c r="M364" s="203"/>
      <c r="N364" s="204"/>
      <c r="O364" s="204"/>
      <c r="P364" s="205">
        <f>SUM(P365:P384)</f>
        <v>0</v>
      </c>
      <c r="Q364" s="204"/>
      <c r="R364" s="205">
        <f>SUM(R365:R384)</f>
        <v>0.208546948</v>
      </c>
      <c r="S364" s="204"/>
      <c r="T364" s="206">
        <f>SUM(T365:T384)</f>
        <v>0.04624425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07" t="s">
        <v>136</v>
      </c>
      <c r="AT364" s="208" t="s">
        <v>75</v>
      </c>
      <c r="AU364" s="208" t="s">
        <v>81</v>
      </c>
      <c r="AY364" s="207" t="s">
        <v>128</v>
      </c>
      <c r="BK364" s="209">
        <f>SUM(BK365:BK384)</f>
        <v>0</v>
      </c>
    </row>
    <row r="365" spans="1:65" s="2" customFormat="1" ht="24.15" customHeight="1">
      <c r="A365" s="38"/>
      <c r="B365" s="39"/>
      <c r="C365" s="212" t="s">
        <v>769</v>
      </c>
      <c r="D365" s="212" t="s">
        <v>131</v>
      </c>
      <c r="E365" s="213" t="s">
        <v>770</v>
      </c>
      <c r="F365" s="214" t="s">
        <v>771</v>
      </c>
      <c r="G365" s="215" t="s">
        <v>140</v>
      </c>
      <c r="H365" s="216">
        <v>160.445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</v>
      </c>
      <c r="R365" s="222">
        <f>Q365*H365</f>
        <v>0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212</v>
      </c>
      <c r="AT365" s="224" t="s">
        <v>131</v>
      </c>
      <c r="AU365" s="224" t="s">
        <v>136</v>
      </c>
      <c r="AY365" s="17" t="s">
        <v>128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136</v>
      </c>
      <c r="BK365" s="225">
        <f>ROUND(I365*H365,2)</f>
        <v>0</v>
      </c>
      <c r="BL365" s="17" t="s">
        <v>212</v>
      </c>
      <c r="BM365" s="224" t="s">
        <v>772</v>
      </c>
    </row>
    <row r="366" spans="1:51" s="13" customFormat="1" ht="12">
      <c r="A366" s="13"/>
      <c r="B366" s="226"/>
      <c r="C366" s="227"/>
      <c r="D366" s="228" t="s">
        <v>142</v>
      </c>
      <c r="E366" s="229" t="s">
        <v>1</v>
      </c>
      <c r="F366" s="230" t="s">
        <v>275</v>
      </c>
      <c r="G366" s="227"/>
      <c r="H366" s="231">
        <v>45.4</v>
      </c>
      <c r="I366" s="232"/>
      <c r="J366" s="227"/>
      <c r="K366" s="227"/>
      <c r="L366" s="233"/>
      <c r="M366" s="234"/>
      <c r="N366" s="235"/>
      <c r="O366" s="235"/>
      <c r="P366" s="235"/>
      <c r="Q366" s="235"/>
      <c r="R366" s="235"/>
      <c r="S366" s="235"/>
      <c r="T366" s="23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7" t="s">
        <v>142</v>
      </c>
      <c r="AU366" s="237" t="s">
        <v>136</v>
      </c>
      <c r="AV366" s="13" t="s">
        <v>136</v>
      </c>
      <c r="AW366" s="13" t="s">
        <v>32</v>
      </c>
      <c r="AX366" s="13" t="s">
        <v>76</v>
      </c>
      <c r="AY366" s="237" t="s">
        <v>128</v>
      </c>
    </row>
    <row r="367" spans="1:51" s="13" customFormat="1" ht="12">
      <c r="A367" s="13"/>
      <c r="B367" s="226"/>
      <c r="C367" s="227"/>
      <c r="D367" s="228" t="s">
        <v>142</v>
      </c>
      <c r="E367" s="229" t="s">
        <v>1</v>
      </c>
      <c r="F367" s="230" t="s">
        <v>773</v>
      </c>
      <c r="G367" s="227"/>
      <c r="H367" s="231">
        <v>115.045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142</v>
      </c>
      <c r="AU367" s="237" t="s">
        <v>136</v>
      </c>
      <c r="AV367" s="13" t="s">
        <v>136</v>
      </c>
      <c r="AW367" s="13" t="s">
        <v>32</v>
      </c>
      <c r="AX367" s="13" t="s">
        <v>76</v>
      </c>
      <c r="AY367" s="237" t="s">
        <v>128</v>
      </c>
    </row>
    <row r="368" spans="1:51" s="15" customFormat="1" ht="12">
      <c r="A368" s="15"/>
      <c r="B368" s="248"/>
      <c r="C368" s="249"/>
      <c r="D368" s="228" t="s">
        <v>142</v>
      </c>
      <c r="E368" s="250" t="s">
        <v>1</v>
      </c>
      <c r="F368" s="251" t="s">
        <v>181</v>
      </c>
      <c r="G368" s="249"/>
      <c r="H368" s="252">
        <v>160.445</v>
      </c>
      <c r="I368" s="253"/>
      <c r="J368" s="249"/>
      <c r="K368" s="249"/>
      <c r="L368" s="254"/>
      <c r="M368" s="255"/>
      <c r="N368" s="256"/>
      <c r="O368" s="256"/>
      <c r="P368" s="256"/>
      <c r="Q368" s="256"/>
      <c r="R368" s="256"/>
      <c r="S368" s="256"/>
      <c r="T368" s="257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58" t="s">
        <v>142</v>
      </c>
      <c r="AU368" s="258" t="s">
        <v>136</v>
      </c>
      <c r="AV368" s="15" t="s">
        <v>135</v>
      </c>
      <c r="AW368" s="15" t="s">
        <v>32</v>
      </c>
      <c r="AX368" s="15" t="s">
        <v>81</v>
      </c>
      <c r="AY368" s="258" t="s">
        <v>128</v>
      </c>
    </row>
    <row r="369" spans="1:65" s="2" customFormat="1" ht="16.5" customHeight="1">
      <c r="A369" s="38"/>
      <c r="B369" s="39"/>
      <c r="C369" s="212" t="s">
        <v>774</v>
      </c>
      <c r="D369" s="212" t="s">
        <v>131</v>
      </c>
      <c r="E369" s="213" t="s">
        <v>775</v>
      </c>
      <c r="F369" s="214" t="s">
        <v>776</v>
      </c>
      <c r="G369" s="215" t="s">
        <v>140</v>
      </c>
      <c r="H369" s="216">
        <v>149.175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0.001</v>
      </c>
      <c r="R369" s="222">
        <f>Q369*H369</f>
        <v>0.149175</v>
      </c>
      <c r="S369" s="222">
        <v>0.00031</v>
      </c>
      <c r="T369" s="223">
        <f>S369*H369</f>
        <v>0.04624425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212</v>
      </c>
      <c r="AT369" s="224" t="s">
        <v>131</v>
      </c>
      <c r="AU369" s="224" t="s">
        <v>136</v>
      </c>
      <c r="AY369" s="17" t="s">
        <v>128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136</v>
      </c>
      <c r="BK369" s="225">
        <f>ROUND(I369*H369,2)</f>
        <v>0</v>
      </c>
      <c r="BL369" s="17" t="s">
        <v>212</v>
      </c>
      <c r="BM369" s="224" t="s">
        <v>777</v>
      </c>
    </row>
    <row r="370" spans="1:51" s="13" customFormat="1" ht="12">
      <c r="A370" s="13"/>
      <c r="B370" s="226"/>
      <c r="C370" s="227"/>
      <c r="D370" s="228" t="s">
        <v>142</v>
      </c>
      <c r="E370" s="229" t="s">
        <v>1</v>
      </c>
      <c r="F370" s="230" t="s">
        <v>778</v>
      </c>
      <c r="G370" s="227"/>
      <c r="H370" s="231">
        <v>41.7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142</v>
      </c>
      <c r="AU370" s="237" t="s">
        <v>136</v>
      </c>
      <c r="AV370" s="13" t="s">
        <v>136</v>
      </c>
      <c r="AW370" s="13" t="s">
        <v>32</v>
      </c>
      <c r="AX370" s="13" t="s">
        <v>76</v>
      </c>
      <c r="AY370" s="237" t="s">
        <v>128</v>
      </c>
    </row>
    <row r="371" spans="1:51" s="13" customFormat="1" ht="12">
      <c r="A371" s="13"/>
      <c r="B371" s="226"/>
      <c r="C371" s="227"/>
      <c r="D371" s="228" t="s">
        <v>142</v>
      </c>
      <c r="E371" s="229" t="s">
        <v>1</v>
      </c>
      <c r="F371" s="230" t="s">
        <v>191</v>
      </c>
      <c r="G371" s="227"/>
      <c r="H371" s="231">
        <v>23.3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142</v>
      </c>
      <c r="AU371" s="237" t="s">
        <v>136</v>
      </c>
      <c r="AV371" s="13" t="s">
        <v>136</v>
      </c>
      <c r="AW371" s="13" t="s">
        <v>32</v>
      </c>
      <c r="AX371" s="13" t="s">
        <v>76</v>
      </c>
      <c r="AY371" s="237" t="s">
        <v>128</v>
      </c>
    </row>
    <row r="372" spans="1:51" s="13" customFormat="1" ht="12">
      <c r="A372" s="13"/>
      <c r="B372" s="226"/>
      <c r="C372" s="227"/>
      <c r="D372" s="228" t="s">
        <v>142</v>
      </c>
      <c r="E372" s="229" t="s">
        <v>1</v>
      </c>
      <c r="F372" s="230" t="s">
        <v>192</v>
      </c>
      <c r="G372" s="227"/>
      <c r="H372" s="231">
        <v>40.42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142</v>
      </c>
      <c r="AU372" s="237" t="s">
        <v>136</v>
      </c>
      <c r="AV372" s="13" t="s">
        <v>136</v>
      </c>
      <c r="AW372" s="13" t="s">
        <v>32</v>
      </c>
      <c r="AX372" s="13" t="s">
        <v>76</v>
      </c>
      <c r="AY372" s="237" t="s">
        <v>128</v>
      </c>
    </row>
    <row r="373" spans="1:51" s="13" customFormat="1" ht="12">
      <c r="A373" s="13"/>
      <c r="B373" s="226"/>
      <c r="C373" s="227"/>
      <c r="D373" s="228" t="s">
        <v>142</v>
      </c>
      <c r="E373" s="229" t="s">
        <v>1</v>
      </c>
      <c r="F373" s="230" t="s">
        <v>193</v>
      </c>
      <c r="G373" s="227"/>
      <c r="H373" s="231">
        <v>39.42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142</v>
      </c>
      <c r="AU373" s="237" t="s">
        <v>136</v>
      </c>
      <c r="AV373" s="13" t="s">
        <v>136</v>
      </c>
      <c r="AW373" s="13" t="s">
        <v>32</v>
      </c>
      <c r="AX373" s="13" t="s">
        <v>76</v>
      </c>
      <c r="AY373" s="237" t="s">
        <v>128</v>
      </c>
    </row>
    <row r="374" spans="1:51" s="13" customFormat="1" ht="12">
      <c r="A374" s="13"/>
      <c r="B374" s="226"/>
      <c r="C374" s="227"/>
      <c r="D374" s="228" t="s">
        <v>142</v>
      </c>
      <c r="E374" s="229" t="s">
        <v>1</v>
      </c>
      <c r="F374" s="230" t="s">
        <v>194</v>
      </c>
      <c r="G374" s="227"/>
      <c r="H374" s="231">
        <v>2.64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142</v>
      </c>
      <c r="AU374" s="237" t="s">
        <v>136</v>
      </c>
      <c r="AV374" s="13" t="s">
        <v>136</v>
      </c>
      <c r="AW374" s="13" t="s">
        <v>32</v>
      </c>
      <c r="AX374" s="13" t="s">
        <v>76</v>
      </c>
      <c r="AY374" s="237" t="s">
        <v>128</v>
      </c>
    </row>
    <row r="375" spans="1:51" s="13" customFormat="1" ht="12">
      <c r="A375" s="13"/>
      <c r="B375" s="226"/>
      <c r="C375" s="227"/>
      <c r="D375" s="228" t="s">
        <v>142</v>
      </c>
      <c r="E375" s="229" t="s">
        <v>1</v>
      </c>
      <c r="F375" s="230" t="s">
        <v>195</v>
      </c>
      <c r="G375" s="227"/>
      <c r="H375" s="231">
        <v>1.695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142</v>
      </c>
      <c r="AU375" s="237" t="s">
        <v>136</v>
      </c>
      <c r="AV375" s="13" t="s">
        <v>136</v>
      </c>
      <c r="AW375" s="13" t="s">
        <v>32</v>
      </c>
      <c r="AX375" s="13" t="s">
        <v>76</v>
      </c>
      <c r="AY375" s="237" t="s">
        <v>128</v>
      </c>
    </row>
    <row r="376" spans="1:51" s="15" customFormat="1" ht="12">
      <c r="A376" s="15"/>
      <c r="B376" s="248"/>
      <c r="C376" s="249"/>
      <c r="D376" s="228" t="s">
        <v>142</v>
      </c>
      <c r="E376" s="250" t="s">
        <v>1</v>
      </c>
      <c r="F376" s="251" t="s">
        <v>181</v>
      </c>
      <c r="G376" s="249"/>
      <c r="H376" s="252">
        <v>149.175</v>
      </c>
      <c r="I376" s="253"/>
      <c r="J376" s="249"/>
      <c r="K376" s="249"/>
      <c r="L376" s="254"/>
      <c r="M376" s="255"/>
      <c r="N376" s="256"/>
      <c r="O376" s="256"/>
      <c r="P376" s="256"/>
      <c r="Q376" s="256"/>
      <c r="R376" s="256"/>
      <c r="S376" s="256"/>
      <c r="T376" s="257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8" t="s">
        <v>142</v>
      </c>
      <c r="AU376" s="258" t="s">
        <v>136</v>
      </c>
      <c r="AV376" s="15" t="s">
        <v>135</v>
      </c>
      <c r="AW376" s="15" t="s">
        <v>32</v>
      </c>
      <c r="AX376" s="15" t="s">
        <v>81</v>
      </c>
      <c r="AY376" s="258" t="s">
        <v>128</v>
      </c>
    </row>
    <row r="377" spans="1:65" s="2" customFormat="1" ht="24.15" customHeight="1">
      <c r="A377" s="38"/>
      <c r="B377" s="39"/>
      <c r="C377" s="212" t="s">
        <v>779</v>
      </c>
      <c r="D377" s="212" t="s">
        <v>131</v>
      </c>
      <c r="E377" s="213" t="s">
        <v>780</v>
      </c>
      <c r="F377" s="214" t="s">
        <v>781</v>
      </c>
      <c r="G377" s="215" t="s">
        <v>140</v>
      </c>
      <c r="H377" s="216">
        <v>6.95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</v>
      </c>
      <c r="R377" s="222">
        <f>Q377*H377</f>
        <v>0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212</v>
      </c>
      <c r="AT377" s="224" t="s">
        <v>131</v>
      </c>
      <c r="AU377" s="224" t="s">
        <v>136</v>
      </c>
      <c r="AY377" s="17" t="s">
        <v>128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136</v>
      </c>
      <c r="BK377" s="225">
        <f>ROUND(I377*H377,2)</f>
        <v>0</v>
      </c>
      <c r="BL377" s="17" t="s">
        <v>212</v>
      </c>
      <c r="BM377" s="224" t="s">
        <v>782</v>
      </c>
    </row>
    <row r="378" spans="1:51" s="13" customFormat="1" ht="12">
      <c r="A378" s="13"/>
      <c r="B378" s="226"/>
      <c r="C378" s="227"/>
      <c r="D378" s="228" t="s">
        <v>142</v>
      </c>
      <c r="E378" s="229" t="s">
        <v>1</v>
      </c>
      <c r="F378" s="230" t="s">
        <v>783</v>
      </c>
      <c r="G378" s="227"/>
      <c r="H378" s="231">
        <v>6.95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142</v>
      </c>
      <c r="AU378" s="237" t="s">
        <v>136</v>
      </c>
      <c r="AV378" s="13" t="s">
        <v>136</v>
      </c>
      <c r="AW378" s="13" t="s">
        <v>32</v>
      </c>
      <c r="AX378" s="13" t="s">
        <v>81</v>
      </c>
      <c r="AY378" s="237" t="s">
        <v>128</v>
      </c>
    </row>
    <row r="379" spans="1:65" s="2" customFormat="1" ht="16.5" customHeight="1">
      <c r="A379" s="38"/>
      <c r="B379" s="39"/>
      <c r="C379" s="259" t="s">
        <v>784</v>
      </c>
      <c r="D379" s="259" t="s">
        <v>204</v>
      </c>
      <c r="E379" s="260" t="s">
        <v>785</v>
      </c>
      <c r="F379" s="261" t="s">
        <v>786</v>
      </c>
      <c r="G379" s="262" t="s">
        <v>140</v>
      </c>
      <c r="H379" s="263">
        <v>7.298</v>
      </c>
      <c r="I379" s="264"/>
      <c r="J379" s="265">
        <f>ROUND(I379*H379,2)</f>
        <v>0</v>
      </c>
      <c r="K379" s="266"/>
      <c r="L379" s="267"/>
      <c r="M379" s="268" t="s">
        <v>1</v>
      </c>
      <c r="N379" s="269" t="s">
        <v>42</v>
      </c>
      <c r="O379" s="91"/>
      <c r="P379" s="222">
        <f>O379*H379</f>
        <v>0</v>
      </c>
      <c r="Q379" s="222">
        <v>1E-06</v>
      </c>
      <c r="R379" s="222">
        <f>Q379*H379</f>
        <v>7.297999999999999E-06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284</v>
      </c>
      <c r="AT379" s="224" t="s">
        <v>204</v>
      </c>
      <c r="AU379" s="224" t="s">
        <v>136</v>
      </c>
      <c r="AY379" s="17" t="s">
        <v>128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136</v>
      </c>
      <c r="BK379" s="225">
        <f>ROUND(I379*H379,2)</f>
        <v>0</v>
      </c>
      <c r="BL379" s="17" t="s">
        <v>212</v>
      </c>
      <c r="BM379" s="224" t="s">
        <v>787</v>
      </c>
    </row>
    <row r="380" spans="1:51" s="13" customFormat="1" ht="12">
      <c r="A380" s="13"/>
      <c r="B380" s="226"/>
      <c r="C380" s="227"/>
      <c r="D380" s="228" t="s">
        <v>142</v>
      </c>
      <c r="E380" s="227"/>
      <c r="F380" s="230" t="s">
        <v>788</v>
      </c>
      <c r="G380" s="227"/>
      <c r="H380" s="231">
        <v>7.298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142</v>
      </c>
      <c r="AU380" s="237" t="s">
        <v>136</v>
      </c>
      <c r="AV380" s="13" t="s">
        <v>136</v>
      </c>
      <c r="AW380" s="13" t="s">
        <v>4</v>
      </c>
      <c r="AX380" s="13" t="s">
        <v>81</v>
      </c>
      <c r="AY380" s="237" t="s">
        <v>128</v>
      </c>
    </row>
    <row r="381" spans="1:65" s="2" customFormat="1" ht="24.15" customHeight="1">
      <c r="A381" s="38"/>
      <c r="B381" s="39"/>
      <c r="C381" s="212" t="s">
        <v>789</v>
      </c>
      <c r="D381" s="212" t="s">
        <v>131</v>
      </c>
      <c r="E381" s="213" t="s">
        <v>790</v>
      </c>
      <c r="F381" s="214" t="s">
        <v>791</v>
      </c>
      <c r="G381" s="215" t="s">
        <v>140</v>
      </c>
      <c r="H381" s="216">
        <v>160.445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0.0002</v>
      </c>
      <c r="R381" s="222">
        <f>Q381*H381</f>
        <v>0.032089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212</v>
      </c>
      <c r="AT381" s="224" t="s">
        <v>131</v>
      </c>
      <c r="AU381" s="224" t="s">
        <v>136</v>
      </c>
      <c r="AY381" s="17" t="s">
        <v>128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136</v>
      </c>
      <c r="BK381" s="225">
        <f>ROUND(I381*H381,2)</f>
        <v>0</v>
      </c>
      <c r="BL381" s="17" t="s">
        <v>212</v>
      </c>
      <c r="BM381" s="224" t="s">
        <v>792</v>
      </c>
    </row>
    <row r="382" spans="1:51" s="13" customFormat="1" ht="12">
      <c r="A382" s="13"/>
      <c r="B382" s="226"/>
      <c r="C382" s="227"/>
      <c r="D382" s="228" t="s">
        <v>142</v>
      </c>
      <c r="E382" s="229" t="s">
        <v>1</v>
      </c>
      <c r="F382" s="230" t="s">
        <v>793</v>
      </c>
      <c r="G382" s="227"/>
      <c r="H382" s="231">
        <v>160.445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142</v>
      </c>
      <c r="AU382" s="237" t="s">
        <v>136</v>
      </c>
      <c r="AV382" s="13" t="s">
        <v>136</v>
      </c>
      <c r="AW382" s="13" t="s">
        <v>32</v>
      </c>
      <c r="AX382" s="13" t="s">
        <v>81</v>
      </c>
      <c r="AY382" s="237" t="s">
        <v>128</v>
      </c>
    </row>
    <row r="383" spans="1:65" s="2" customFormat="1" ht="33" customHeight="1">
      <c r="A383" s="38"/>
      <c r="B383" s="39"/>
      <c r="C383" s="212" t="s">
        <v>794</v>
      </c>
      <c r="D383" s="212" t="s">
        <v>131</v>
      </c>
      <c r="E383" s="213" t="s">
        <v>795</v>
      </c>
      <c r="F383" s="214" t="s">
        <v>796</v>
      </c>
      <c r="G383" s="215" t="s">
        <v>140</v>
      </c>
      <c r="H383" s="216">
        <v>160.445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0.00017</v>
      </c>
      <c r="R383" s="222">
        <f>Q383*H383</f>
        <v>0.027275650000000002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212</v>
      </c>
      <c r="AT383" s="224" t="s">
        <v>131</v>
      </c>
      <c r="AU383" s="224" t="s">
        <v>136</v>
      </c>
      <c r="AY383" s="17" t="s">
        <v>128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136</v>
      </c>
      <c r="BK383" s="225">
        <f>ROUND(I383*H383,2)</f>
        <v>0</v>
      </c>
      <c r="BL383" s="17" t="s">
        <v>212</v>
      </c>
      <c r="BM383" s="224" t="s">
        <v>797</v>
      </c>
    </row>
    <row r="384" spans="1:51" s="13" customFormat="1" ht="12">
      <c r="A384" s="13"/>
      <c r="B384" s="226"/>
      <c r="C384" s="227"/>
      <c r="D384" s="228" t="s">
        <v>142</v>
      </c>
      <c r="E384" s="229" t="s">
        <v>1</v>
      </c>
      <c r="F384" s="230" t="s">
        <v>793</v>
      </c>
      <c r="G384" s="227"/>
      <c r="H384" s="231">
        <v>160.445</v>
      </c>
      <c r="I384" s="232"/>
      <c r="J384" s="227"/>
      <c r="K384" s="227"/>
      <c r="L384" s="233"/>
      <c r="M384" s="234"/>
      <c r="N384" s="235"/>
      <c r="O384" s="235"/>
      <c r="P384" s="235"/>
      <c r="Q384" s="235"/>
      <c r="R384" s="235"/>
      <c r="S384" s="235"/>
      <c r="T384" s="23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7" t="s">
        <v>142</v>
      </c>
      <c r="AU384" s="237" t="s">
        <v>136</v>
      </c>
      <c r="AV384" s="13" t="s">
        <v>136</v>
      </c>
      <c r="AW384" s="13" t="s">
        <v>32</v>
      </c>
      <c r="AX384" s="13" t="s">
        <v>81</v>
      </c>
      <c r="AY384" s="237" t="s">
        <v>128</v>
      </c>
    </row>
    <row r="385" spans="1:63" s="12" customFormat="1" ht="22.8" customHeight="1">
      <c r="A385" s="12"/>
      <c r="B385" s="196"/>
      <c r="C385" s="197"/>
      <c r="D385" s="198" t="s">
        <v>75</v>
      </c>
      <c r="E385" s="210" t="s">
        <v>798</v>
      </c>
      <c r="F385" s="210" t="s">
        <v>799</v>
      </c>
      <c r="G385" s="197"/>
      <c r="H385" s="197"/>
      <c r="I385" s="200"/>
      <c r="J385" s="211">
        <f>BK385</f>
        <v>0</v>
      </c>
      <c r="K385" s="197"/>
      <c r="L385" s="202"/>
      <c r="M385" s="203"/>
      <c r="N385" s="204"/>
      <c r="O385" s="204"/>
      <c r="P385" s="205">
        <f>SUM(P386:P389)</f>
        <v>0</v>
      </c>
      <c r="Q385" s="204"/>
      <c r="R385" s="205">
        <f>SUM(R386:R389)</f>
        <v>0.009165</v>
      </c>
      <c r="S385" s="204"/>
      <c r="T385" s="206">
        <f>SUM(T386:T389)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07" t="s">
        <v>136</v>
      </c>
      <c r="AT385" s="208" t="s">
        <v>75</v>
      </c>
      <c r="AU385" s="208" t="s">
        <v>81</v>
      </c>
      <c r="AY385" s="207" t="s">
        <v>128</v>
      </c>
      <c r="BK385" s="209">
        <f>SUM(BK386:BK389)</f>
        <v>0</v>
      </c>
    </row>
    <row r="386" spans="1:65" s="2" customFormat="1" ht="24.15" customHeight="1">
      <c r="A386" s="38"/>
      <c r="B386" s="39"/>
      <c r="C386" s="212" t="s">
        <v>800</v>
      </c>
      <c r="D386" s="212" t="s">
        <v>131</v>
      </c>
      <c r="E386" s="213" t="s">
        <v>801</v>
      </c>
      <c r="F386" s="214" t="s">
        <v>802</v>
      </c>
      <c r="G386" s="215" t="s">
        <v>140</v>
      </c>
      <c r="H386" s="216">
        <v>7.05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212</v>
      </c>
      <c r="AT386" s="224" t="s">
        <v>131</v>
      </c>
      <c r="AU386" s="224" t="s">
        <v>136</v>
      </c>
      <c r="AY386" s="17" t="s">
        <v>128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136</v>
      </c>
      <c r="BK386" s="225">
        <f>ROUND(I386*H386,2)</f>
        <v>0</v>
      </c>
      <c r="BL386" s="17" t="s">
        <v>212</v>
      </c>
      <c r="BM386" s="224" t="s">
        <v>803</v>
      </c>
    </row>
    <row r="387" spans="1:51" s="13" customFormat="1" ht="12">
      <c r="A387" s="13"/>
      <c r="B387" s="226"/>
      <c r="C387" s="227"/>
      <c r="D387" s="228" t="s">
        <v>142</v>
      </c>
      <c r="E387" s="229" t="s">
        <v>1</v>
      </c>
      <c r="F387" s="230" t="s">
        <v>804</v>
      </c>
      <c r="G387" s="227"/>
      <c r="H387" s="231">
        <v>7.05</v>
      </c>
      <c r="I387" s="232"/>
      <c r="J387" s="227"/>
      <c r="K387" s="227"/>
      <c r="L387" s="233"/>
      <c r="M387" s="234"/>
      <c r="N387" s="235"/>
      <c r="O387" s="235"/>
      <c r="P387" s="235"/>
      <c r="Q387" s="235"/>
      <c r="R387" s="235"/>
      <c r="S387" s="235"/>
      <c r="T387" s="23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7" t="s">
        <v>142</v>
      </c>
      <c r="AU387" s="237" t="s">
        <v>136</v>
      </c>
      <c r="AV387" s="13" t="s">
        <v>136</v>
      </c>
      <c r="AW387" s="13" t="s">
        <v>32</v>
      </c>
      <c r="AX387" s="13" t="s">
        <v>81</v>
      </c>
      <c r="AY387" s="237" t="s">
        <v>128</v>
      </c>
    </row>
    <row r="388" spans="1:65" s="2" customFormat="1" ht="16.5" customHeight="1">
      <c r="A388" s="38"/>
      <c r="B388" s="39"/>
      <c r="C388" s="259" t="s">
        <v>805</v>
      </c>
      <c r="D388" s="259" t="s">
        <v>204</v>
      </c>
      <c r="E388" s="260" t="s">
        <v>806</v>
      </c>
      <c r="F388" s="261" t="s">
        <v>807</v>
      </c>
      <c r="G388" s="262" t="s">
        <v>140</v>
      </c>
      <c r="H388" s="263">
        <v>7.05</v>
      </c>
      <c r="I388" s="264"/>
      <c r="J388" s="265">
        <f>ROUND(I388*H388,2)</f>
        <v>0</v>
      </c>
      <c r="K388" s="266"/>
      <c r="L388" s="267"/>
      <c r="M388" s="268" t="s">
        <v>1</v>
      </c>
      <c r="N388" s="269" t="s">
        <v>42</v>
      </c>
      <c r="O388" s="91"/>
      <c r="P388" s="222">
        <f>O388*H388</f>
        <v>0</v>
      </c>
      <c r="Q388" s="222">
        <v>0.0013</v>
      </c>
      <c r="R388" s="222">
        <f>Q388*H388</f>
        <v>0.009165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284</v>
      </c>
      <c r="AT388" s="224" t="s">
        <v>204</v>
      </c>
      <c r="AU388" s="224" t="s">
        <v>136</v>
      </c>
      <c r="AY388" s="17" t="s">
        <v>128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136</v>
      </c>
      <c r="BK388" s="225">
        <f>ROUND(I388*H388,2)</f>
        <v>0</v>
      </c>
      <c r="BL388" s="17" t="s">
        <v>212</v>
      </c>
      <c r="BM388" s="224" t="s">
        <v>808</v>
      </c>
    </row>
    <row r="389" spans="1:65" s="2" customFormat="1" ht="16.5" customHeight="1">
      <c r="A389" s="38"/>
      <c r="B389" s="39"/>
      <c r="C389" s="212" t="s">
        <v>809</v>
      </c>
      <c r="D389" s="212" t="s">
        <v>131</v>
      </c>
      <c r="E389" s="213" t="s">
        <v>810</v>
      </c>
      <c r="F389" s="214" t="s">
        <v>811</v>
      </c>
      <c r="G389" s="215" t="s">
        <v>140</v>
      </c>
      <c r="H389" s="216">
        <v>7.05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212</v>
      </c>
      <c r="AT389" s="224" t="s">
        <v>131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212</v>
      </c>
      <c r="BM389" s="224" t="s">
        <v>812</v>
      </c>
    </row>
    <row r="390" spans="1:63" s="12" customFormat="1" ht="25.9" customHeight="1">
      <c r="A390" s="12"/>
      <c r="B390" s="196"/>
      <c r="C390" s="197"/>
      <c r="D390" s="198" t="s">
        <v>75</v>
      </c>
      <c r="E390" s="199" t="s">
        <v>204</v>
      </c>
      <c r="F390" s="199" t="s">
        <v>813</v>
      </c>
      <c r="G390" s="197"/>
      <c r="H390" s="197"/>
      <c r="I390" s="200"/>
      <c r="J390" s="201">
        <f>BK390</f>
        <v>0</v>
      </c>
      <c r="K390" s="197"/>
      <c r="L390" s="202"/>
      <c r="M390" s="203"/>
      <c r="N390" s="204"/>
      <c r="O390" s="204"/>
      <c r="P390" s="205">
        <f>P391+P431</f>
        <v>0</v>
      </c>
      <c r="Q390" s="204"/>
      <c r="R390" s="205">
        <f>R391+R431</f>
        <v>0</v>
      </c>
      <c r="S390" s="204"/>
      <c r="T390" s="206">
        <f>T391+T431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07" t="s">
        <v>129</v>
      </c>
      <c r="AT390" s="208" t="s">
        <v>75</v>
      </c>
      <c r="AU390" s="208" t="s">
        <v>76</v>
      </c>
      <c r="AY390" s="207" t="s">
        <v>128</v>
      </c>
      <c r="BK390" s="209">
        <f>BK391+BK431</f>
        <v>0</v>
      </c>
    </row>
    <row r="391" spans="1:63" s="12" customFormat="1" ht="22.8" customHeight="1">
      <c r="A391" s="12"/>
      <c r="B391" s="196"/>
      <c r="C391" s="197"/>
      <c r="D391" s="198" t="s">
        <v>75</v>
      </c>
      <c r="E391" s="210" t="s">
        <v>814</v>
      </c>
      <c r="F391" s="210" t="s">
        <v>815</v>
      </c>
      <c r="G391" s="197"/>
      <c r="H391" s="197"/>
      <c r="I391" s="200"/>
      <c r="J391" s="211">
        <f>BK391</f>
        <v>0</v>
      </c>
      <c r="K391" s="197"/>
      <c r="L391" s="202"/>
      <c r="M391" s="203"/>
      <c r="N391" s="204"/>
      <c r="O391" s="204"/>
      <c r="P391" s="205">
        <f>SUM(P392:P430)</f>
        <v>0</v>
      </c>
      <c r="Q391" s="204"/>
      <c r="R391" s="205">
        <f>SUM(R392:R430)</f>
        <v>0</v>
      </c>
      <c r="S391" s="204"/>
      <c r="T391" s="206">
        <f>SUM(T392:T430)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7" t="s">
        <v>129</v>
      </c>
      <c r="AT391" s="208" t="s">
        <v>75</v>
      </c>
      <c r="AU391" s="208" t="s">
        <v>81</v>
      </c>
      <c r="AY391" s="207" t="s">
        <v>128</v>
      </c>
      <c r="BK391" s="209">
        <f>SUM(BK392:BK430)</f>
        <v>0</v>
      </c>
    </row>
    <row r="392" spans="1:65" s="2" customFormat="1" ht="16.5" customHeight="1">
      <c r="A392" s="38"/>
      <c r="B392" s="39"/>
      <c r="C392" s="212" t="s">
        <v>816</v>
      </c>
      <c r="D392" s="212" t="s">
        <v>131</v>
      </c>
      <c r="E392" s="213" t="s">
        <v>817</v>
      </c>
      <c r="F392" s="214" t="s">
        <v>818</v>
      </c>
      <c r="G392" s="215" t="s">
        <v>303</v>
      </c>
      <c r="H392" s="216">
        <v>1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432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432</v>
      </c>
      <c r="BM392" s="224" t="s">
        <v>819</v>
      </c>
    </row>
    <row r="393" spans="1:65" s="2" customFormat="1" ht="16.5" customHeight="1">
      <c r="A393" s="38"/>
      <c r="B393" s="39"/>
      <c r="C393" s="212" t="s">
        <v>820</v>
      </c>
      <c r="D393" s="212" t="s">
        <v>131</v>
      </c>
      <c r="E393" s="213" t="s">
        <v>821</v>
      </c>
      <c r="F393" s="214" t="s">
        <v>822</v>
      </c>
      <c r="G393" s="215" t="s">
        <v>303</v>
      </c>
      <c r="H393" s="216">
        <v>1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432</v>
      </c>
      <c r="AT393" s="224" t="s">
        <v>131</v>
      </c>
      <c r="AU393" s="224" t="s">
        <v>136</v>
      </c>
      <c r="AY393" s="17" t="s">
        <v>128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136</v>
      </c>
      <c r="BK393" s="225">
        <f>ROUND(I393*H393,2)</f>
        <v>0</v>
      </c>
      <c r="BL393" s="17" t="s">
        <v>432</v>
      </c>
      <c r="BM393" s="224" t="s">
        <v>823</v>
      </c>
    </row>
    <row r="394" spans="1:65" s="2" customFormat="1" ht="24.15" customHeight="1">
      <c r="A394" s="38"/>
      <c r="B394" s="39"/>
      <c r="C394" s="212" t="s">
        <v>824</v>
      </c>
      <c r="D394" s="212" t="s">
        <v>131</v>
      </c>
      <c r="E394" s="213" t="s">
        <v>825</v>
      </c>
      <c r="F394" s="214" t="s">
        <v>826</v>
      </c>
      <c r="G394" s="215" t="s">
        <v>303</v>
      </c>
      <c r="H394" s="216">
        <v>1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432</v>
      </c>
      <c r="AT394" s="224" t="s">
        <v>131</v>
      </c>
      <c r="AU394" s="224" t="s">
        <v>136</v>
      </c>
      <c r="AY394" s="17" t="s">
        <v>128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136</v>
      </c>
      <c r="BK394" s="225">
        <f>ROUND(I394*H394,2)</f>
        <v>0</v>
      </c>
      <c r="BL394" s="17" t="s">
        <v>432</v>
      </c>
      <c r="BM394" s="224" t="s">
        <v>827</v>
      </c>
    </row>
    <row r="395" spans="1:65" s="2" customFormat="1" ht="16.5" customHeight="1">
      <c r="A395" s="38"/>
      <c r="B395" s="39"/>
      <c r="C395" s="212" t="s">
        <v>828</v>
      </c>
      <c r="D395" s="212" t="s">
        <v>131</v>
      </c>
      <c r="E395" s="213" t="s">
        <v>829</v>
      </c>
      <c r="F395" s="214" t="s">
        <v>830</v>
      </c>
      <c r="G395" s="215" t="s">
        <v>303</v>
      </c>
      <c r="H395" s="216">
        <v>1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432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432</v>
      </c>
      <c r="BM395" s="224" t="s">
        <v>831</v>
      </c>
    </row>
    <row r="396" spans="1:65" s="2" customFormat="1" ht="16.5" customHeight="1">
      <c r="A396" s="38"/>
      <c r="B396" s="39"/>
      <c r="C396" s="212" t="s">
        <v>832</v>
      </c>
      <c r="D396" s="212" t="s">
        <v>131</v>
      </c>
      <c r="E396" s="213" t="s">
        <v>833</v>
      </c>
      <c r="F396" s="214" t="s">
        <v>834</v>
      </c>
      <c r="G396" s="215" t="s">
        <v>303</v>
      </c>
      <c r="H396" s="216">
        <v>1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432</v>
      </c>
      <c r="AT396" s="224" t="s">
        <v>131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432</v>
      </c>
      <c r="BM396" s="224" t="s">
        <v>835</v>
      </c>
    </row>
    <row r="397" spans="1:65" s="2" customFormat="1" ht="24.15" customHeight="1">
      <c r="A397" s="38"/>
      <c r="B397" s="39"/>
      <c r="C397" s="212" t="s">
        <v>836</v>
      </c>
      <c r="D397" s="212" t="s">
        <v>131</v>
      </c>
      <c r="E397" s="213" t="s">
        <v>837</v>
      </c>
      <c r="F397" s="214" t="s">
        <v>838</v>
      </c>
      <c r="G397" s="215" t="s">
        <v>146</v>
      </c>
      <c r="H397" s="216">
        <v>55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432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432</v>
      </c>
      <c r="BM397" s="224" t="s">
        <v>839</v>
      </c>
    </row>
    <row r="398" spans="1:65" s="2" customFormat="1" ht="24.15" customHeight="1">
      <c r="A398" s="38"/>
      <c r="B398" s="39"/>
      <c r="C398" s="212" t="s">
        <v>840</v>
      </c>
      <c r="D398" s="212" t="s">
        <v>131</v>
      </c>
      <c r="E398" s="213" t="s">
        <v>841</v>
      </c>
      <c r="F398" s="214" t="s">
        <v>842</v>
      </c>
      <c r="G398" s="215" t="s">
        <v>146</v>
      </c>
      <c r="H398" s="216">
        <v>105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432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432</v>
      </c>
      <c r="BM398" s="224" t="s">
        <v>843</v>
      </c>
    </row>
    <row r="399" spans="1:65" s="2" customFormat="1" ht="16.5" customHeight="1">
      <c r="A399" s="38"/>
      <c r="B399" s="39"/>
      <c r="C399" s="212" t="s">
        <v>844</v>
      </c>
      <c r="D399" s="212" t="s">
        <v>131</v>
      </c>
      <c r="E399" s="213" t="s">
        <v>845</v>
      </c>
      <c r="F399" s="214" t="s">
        <v>846</v>
      </c>
      <c r="G399" s="215" t="s">
        <v>146</v>
      </c>
      <c r="H399" s="216">
        <v>15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432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432</v>
      </c>
      <c r="BM399" s="224" t="s">
        <v>847</v>
      </c>
    </row>
    <row r="400" spans="1:65" s="2" customFormat="1" ht="16.5" customHeight="1">
      <c r="A400" s="38"/>
      <c r="B400" s="39"/>
      <c r="C400" s="212" t="s">
        <v>848</v>
      </c>
      <c r="D400" s="212" t="s">
        <v>131</v>
      </c>
      <c r="E400" s="213" t="s">
        <v>849</v>
      </c>
      <c r="F400" s="214" t="s">
        <v>850</v>
      </c>
      <c r="G400" s="215" t="s">
        <v>146</v>
      </c>
      <c r="H400" s="216">
        <v>25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432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432</v>
      </c>
      <c r="BM400" s="224" t="s">
        <v>851</v>
      </c>
    </row>
    <row r="401" spans="1:65" s="2" customFormat="1" ht="16.5" customHeight="1">
      <c r="A401" s="38"/>
      <c r="B401" s="39"/>
      <c r="C401" s="212" t="s">
        <v>852</v>
      </c>
      <c r="D401" s="212" t="s">
        <v>131</v>
      </c>
      <c r="E401" s="213" t="s">
        <v>853</v>
      </c>
      <c r="F401" s="214" t="s">
        <v>854</v>
      </c>
      <c r="G401" s="215" t="s">
        <v>146</v>
      </c>
      <c r="H401" s="216">
        <v>6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432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432</v>
      </c>
      <c r="BM401" s="224" t="s">
        <v>855</v>
      </c>
    </row>
    <row r="402" spans="1:65" s="2" customFormat="1" ht="16.5" customHeight="1">
      <c r="A402" s="38"/>
      <c r="B402" s="39"/>
      <c r="C402" s="212" t="s">
        <v>856</v>
      </c>
      <c r="D402" s="212" t="s">
        <v>131</v>
      </c>
      <c r="E402" s="213" t="s">
        <v>857</v>
      </c>
      <c r="F402" s="214" t="s">
        <v>858</v>
      </c>
      <c r="G402" s="215" t="s">
        <v>146</v>
      </c>
      <c r="H402" s="216">
        <v>10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432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432</v>
      </c>
      <c r="BM402" s="224" t="s">
        <v>859</v>
      </c>
    </row>
    <row r="403" spans="1:65" s="2" customFormat="1" ht="16.5" customHeight="1">
      <c r="A403" s="38"/>
      <c r="B403" s="39"/>
      <c r="C403" s="212" t="s">
        <v>860</v>
      </c>
      <c r="D403" s="212" t="s">
        <v>131</v>
      </c>
      <c r="E403" s="213" t="s">
        <v>861</v>
      </c>
      <c r="F403" s="214" t="s">
        <v>862</v>
      </c>
      <c r="G403" s="215" t="s">
        <v>146</v>
      </c>
      <c r="H403" s="216">
        <v>10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432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432</v>
      </c>
      <c r="BM403" s="224" t="s">
        <v>863</v>
      </c>
    </row>
    <row r="404" spans="1:65" s="2" customFormat="1" ht="16.5" customHeight="1">
      <c r="A404" s="38"/>
      <c r="B404" s="39"/>
      <c r="C404" s="212" t="s">
        <v>864</v>
      </c>
      <c r="D404" s="212" t="s">
        <v>131</v>
      </c>
      <c r="E404" s="213" t="s">
        <v>865</v>
      </c>
      <c r="F404" s="214" t="s">
        <v>866</v>
      </c>
      <c r="G404" s="215" t="s">
        <v>146</v>
      </c>
      <c r="H404" s="216">
        <v>30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432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432</v>
      </c>
      <c r="BM404" s="224" t="s">
        <v>867</v>
      </c>
    </row>
    <row r="405" spans="1:65" s="2" customFormat="1" ht="16.5" customHeight="1">
      <c r="A405" s="38"/>
      <c r="B405" s="39"/>
      <c r="C405" s="212" t="s">
        <v>868</v>
      </c>
      <c r="D405" s="212" t="s">
        <v>131</v>
      </c>
      <c r="E405" s="213" t="s">
        <v>869</v>
      </c>
      <c r="F405" s="214" t="s">
        <v>870</v>
      </c>
      <c r="G405" s="215" t="s">
        <v>146</v>
      </c>
      <c r="H405" s="216">
        <v>20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432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432</v>
      </c>
      <c r="BM405" s="224" t="s">
        <v>871</v>
      </c>
    </row>
    <row r="406" spans="1:65" s="2" customFormat="1" ht="16.5" customHeight="1">
      <c r="A406" s="38"/>
      <c r="B406" s="39"/>
      <c r="C406" s="212" t="s">
        <v>872</v>
      </c>
      <c r="D406" s="212" t="s">
        <v>131</v>
      </c>
      <c r="E406" s="213" t="s">
        <v>873</v>
      </c>
      <c r="F406" s="214" t="s">
        <v>874</v>
      </c>
      <c r="G406" s="215" t="s">
        <v>303</v>
      </c>
      <c r="H406" s="216">
        <v>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432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432</v>
      </c>
      <c r="BM406" s="224" t="s">
        <v>875</v>
      </c>
    </row>
    <row r="407" spans="1:65" s="2" customFormat="1" ht="16.5" customHeight="1">
      <c r="A407" s="38"/>
      <c r="B407" s="39"/>
      <c r="C407" s="212" t="s">
        <v>876</v>
      </c>
      <c r="D407" s="212" t="s">
        <v>131</v>
      </c>
      <c r="E407" s="213" t="s">
        <v>877</v>
      </c>
      <c r="F407" s="214" t="s">
        <v>878</v>
      </c>
      <c r="G407" s="215" t="s">
        <v>303</v>
      </c>
      <c r="H407" s="216">
        <v>1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432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432</v>
      </c>
      <c r="BM407" s="224" t="s">
        <v>879</v>
      </c>
    </row>
    <row r="408" spans="1:65" s="2" customFormat="1" ht="16.5" customHeight="1">
      <c r="A408" s="38"/>
      <c r="B408" s="39"/>
      <c r="C408" s="212" t="s">
        <v>880</v>
      </c>
      <c r="D408" s="212" t="s">
        <v>131</v>
      </c>
      <c r="E408" s="213" t="s">
        <v>881</v>
      </c>
      <c r="F408" s="214" t="s">
        <v>882</v>
      </c>
      <c r="G408" s="215" t="s">
        <v>303</v>
      </c>
      <c r="H408" s="216">
        <v>2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432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432</v>
      </c>
      <c r="BM408" s="224" t="s">
        <v>883</v>
      </c>
    </row>
    <row r="409" spans="1:65" s="2" customFormat="1" ht="16.5" customHeight="1">
      <c r="A409" s="38"/>
      <c r="B409" s="39"/>
      <c r="C409" s="212" t="s">
        <v>884</v>
      </c>
      <c r="D409" s="212" t="s">
        <v>131</v>
      </c>
      <c r="E409" s="213" t="s">
        <v>885</v>
      </c>
      <c r="F409" s="214" t="s">
        <v>886</v>
      </c>
      <c r="G409" s="215" t="s">
        <v>303</v>
      </c>
      <c r="H409" s="216">
        <v>9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432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432</v>
      </c>
      <c r="BM409" s="224" t="s">
        <v>887</v>
      </c>
    </row>
    <row r="410" spans="1:65" s="2" customFormat="1" ht="16.5" customHeight="1">
      <c r="A410" s="38"/>
      <c r="B410" s="39"/>
      <c r="C410" s="212" t="s">
        <v>888</v>
      </c>
      <c r="D410" s="212" t="s">
        <v>131</v>
      </c>
      <c r="E410" s="213" t="s">
        <v>889</v>
      </c>
      <c r="F410" s="214" t="s">
        <v>890</v>
      </c>
      <c r="G410" s="215" t="s">
        <v>303</v>
      </c>
      <c r="H410" s="216">
        <v>4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432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432</v>
      </c>
      <c r="BM410" s="224" t="s">
        <v>891</v>
      </c>
    </row>
    <row r="411" spans="1:65" s="2" customFormat="1" ht="16.5" customHeight="1">
      <c r="A411" s="38"/>
      <c r="B411" s="39"/>
      <c r="C411" s="212" t="s">
        <v>892</v>
      </c>
      <c r="D411" s="212" t="s">
        <v>131</v>
      </c>
      <c r="E411" s="213" t="s">
        <v>893</v>
      </c>
      <c r="F411" s="214" t="s">
        <v>894</v>
      </c>
      <c r="G411" s="215" t="s">
        <v>303</v>
      </c>
      <c r="H411" s="216">
        <v>2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432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432</v>
      </c>
      <c r="BM411" s="224" t="s">
        <v>895</v>
      </c>
    </row>
    <row r="412" spans="1:65" s="2" customFormat="1" ht="16.5" customHeight="1">
      <c r="A412" s="38"/>
      <c r="B412" s="39"/>
      <c r="C412" s="212" t="s">
        <v>896</v>
      </c>
      <c r="D412" s="212" t="s">
        <v>131</v>
      </c>
      <c r="E412" s="213" t="s">
        <v>897</v>
      </c>
      <c r="F412" s="214" t="s">
        <v>898</v>
      </c>
      <c r="G412" s="215" t="s">
        <v>303</v>
      </c>
      <c r="H412" s="216">
        <v>12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432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432</v>
      </c>
      <c r="BM412" s="224" t="s">
        <v>899</v>
      </c>
    </row>
    <row r="413" spans="1:65" s="2" customFormat="1" ht="16.5" customHeight="1">
      <c r="A413" s="38"/>
      <c r="B413" s="39"/>
      <c r="C413" s="212" t="s">
        <v>900</v>
      </c>
      <c r="D413" s="212" t="s">
        <v>131</v>
      </c>
      <c r="E413" s="213" t="s">
        <v>901</v>
      </c>
      <c r="F413" s="214" t="s">
        <v>902</v>
      </c>
      <c r="G413" s="215" t="s">
        <v>303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432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432</v>
      </c>
      <c r="BM413" s="224" t="s">
        <v>903</v>
      </c>
    </row>
    <row r="414" spans="1:65" s="2" customFormat="1" ht="16.5" customHeight="1">
      <c r="A414" s="38"/>
      <c r="B414" s="39"/>
      <c r="C414" s="212" t="s">
        <v>904</v>
      </c>
      <c r="D414" s="212" t="s">
        <v>131</v>
      </c>
      <c r="E414" s="213" t="s">
        <v>905</v>
      </c>
      <c r="F414" s="214" t="s">
        <v>906</v>
      </c>
      <c r="G414" s="215" t="s">
        <v>303</v>
      </c>
      <c r="H414" s="216">
        <v>8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432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432</v>
      </c>
      <c r="BM414" s="224" t="s">
        <v>907</v>
      </c>
    </row>
    <row r="415" spans="1:65" s="2" customFormat="1" ht="16.5" customHeight="1">
      <c r="A415" s="38"/>
      <c r="B415" s="39"/>
      <c r="C415" s="212" t="s">
        <v>908</v>
      </c>
      <c r="D415" s="212" t="s">
        <v>131</v>
      </c>
      <c r="E415" s="213" t="s">
        <v>909</v>
      </c>
      <c r="F415" s="214" t="s">
        <v>910</v>
      </c>
      <c r="G415" s="215" t="s">
        <v>303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432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432</v>
      </c>
      <c r="BM415" s="224" t="s">
        <v>911</v>
      </c>
    </row>
    <row r="416" spans="1:65" s="2" customFormat="1" ht="16.5" customHeight="1">
      <c r="A416" s="38"/>
      <c r="B416" s="39"/>
      <c r="C416" s="212" t="s">
        <v>912</v>
      </c>
      <c r="D416" s="212" t="s">
        <v>131</v>
      </c>
      <c r="E416" s="213" t="s">
        <v>913</v>
      </c>
      <c r="F416" s="214" t="s">
        <v>914</v>
      </c>
      <c r="G416" s="215" t="s">
        <v>303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432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432</v>
      </c>
      <c r="BM416" s="224" t="s">
        <v>915</v>
      </c>
    </row>
    <row r="417" spans="1:65" s="2" customFormat="1" ht="16.5" customHeight="1">
      <c r="A417" s="38"/>
      <c r="B417" s="39"/>
      <c r="C417" s="212" t="s">
        <v>916</v>
      </c>
      <c r="D417" s="212" t="s">
        <v>131</v>
      </c>
      <c r="E417" s="213" t="s">
        <v>917</v>
      </c>
      <c r="F417" s="214" t="s">
        <v>918</v>
      </c>
      <c r="G417" s="215" t="s">
        <v>303</v>
      </c>
      <c r="H417" s="216">
        <v>1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432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432</v>
      </c>
      <c r="BM417" s="224" t="s">
        <v>919</v>
      </c>
    </row>
    <row r="418" spans="1:65" s="2" customFormat="1" ht="16.5" customHeight="1">
      <c r="A418" s="38"/>
      <c r="B418" s="39"/>
      <c r="C418" s="212" t="s">
        <v>920</v>
      </c>
      <c r="D418" s="212" t="s">
        <v>131</v>
      </c>
      <c r="E418" s="213" t="s">
        <v>921</v>
      </c>
      <c r="F418" s="214" t="s">
        <v>922</v>
      </c>
      <c r="G418" s="215" t="s">
        <v>303</v>
      </c>
      <c r="H418" s="216">
        <v>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432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432</v>
      </c>
      <c r="BM418" s="224" t="s">
        <v>923</v>
      </c>
    </row>
    <row r="419" spans="1:65" s="2" customFormat="1" ht="16.5" customHeight="1">
      <c r="A419" s="38"/>
      <c r="B419" s="39"/>
      <c r="C419" s="212" t="s">
        <v>924</v>
      </c>
      <c r="D419" s="212" t="s">
        <v>131</v>
      </c>
      <c r="E419" s="213" t="s">
        <v>925</v>
      </c>
      <c r="F419" s="214" t="s">
        <v>926</v>
      </c>
      <c r="G419" s="215" t="s">
        <v>303</v>
      </c>
      <c r="H419" s="216">
        <v>3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432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432</v>
      </c>
      <c r="BM419" s="224" t="s">
        <v>927</v>
      </c>
    </row>
    <row r="420" spans="1:65" s="2" customFormat="1" ht="16.5" customHeight="1">
      <c r="A420" s="38"/>
      <c r="B420" s="39"/>
      <c r="C420" s="212" t="s">
        <v>928</v>
      </c>
      <c r="D420" s="212" t="s">
        <v>131</v>
      </c>
      <c r="E420" s="213" t="s">
        <v>929</v>
      </c>
      <c r="F420" s="214" t="s">
        <v>930</v>
      </c>
      <c r="G420" s="215" t="s">
        <v>303</v>
      </c>
      <c r="H420" s="216">
        <v>11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432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432</v>
      </c>
      <c r="BM420" s="224" t="s">
        <v>931</v>
      </c>
    </row>
    <row r="421" spans="1:65" s="2" customFormat="1" ht="16.5" customHeight="1">
      <c r="A421" s="38"/>
      <c r="B421" s="39"/>
      <c r="C421" s="212" t="s">
        <v>932</v>
      </c>
      <c r="D421" s="212" t="s">
        <v>131</v>
      </c>
      <c r="E421" s="213" t="s">
        <v>933</v>
      </c>
      <c r="F421" s="214" t="s">
        <v>934</v>
      </c>
      <c r="G421" s="215" t="s">
        <v>303</v>
      </c>
      <c r="H421" s="216">
        <v>14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432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432</v>
      </c>
      <c r="BM421" s="224" t="s">
        <v>935</v>
      </c>
    </row>
    <row r="422" spans="1:65" s="2" customFormat="1" ht="33" customHeight="1">
      <c r="A422" s="38"/>
      <c r="B422" s="39"/>
      <c r="C422" s="212" t="s">
        <v>936</v>
      </c>
      <c r="D422" s="212" t="s">
        <v>131</v>
      </c>
      <c r="E422" s="213" t="s">
        <v>937</v>
      </c>
      <c r="F422" s="214" t="s">
        <v>938</v>
      </c>
      <c r="G422" s="215" t="s">
        <v>134</v>
      </c>
      <c r="H422" s="216">
        <v>3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432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432</v>
      </c>
      <c r="BM422" s="224" t="s">
        <v>939</v>
      </c>
    </row>
    <row r="423" spans="1:65" s="2" customFormat="1" ht="33" customHeight="1">
      <c r="A423" s="38"/>
      <c r="B423" s="39"/>
      <c r="C423" s="212" t="s">
        <v>940</v>
      </c>
      <c r="D423" s="212" t="s">
        <v>131</v>
      </c>
      <c r="E423" s="213" t="s">
        <v>941</v>
      </c>
      <c r="F423" s="214" t="s">
        <v>942</v>
      </c>
      <c r="G423" s="215" t="s">
        <v>134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432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432</v>
      </c>
      <c r="BM423" s="224" t="s">
        <v>943</v>
      </c>
    </row>
    <row r="424" spans="1:65" s="2" customFormat="1" ht="24.15" customHeight="1">
      <c r="A424" s="38"/>
      <c r="B424" s="39"/>
      <c r="C424" s="212" t="s">
        <v>944</v>
      </c>
      <c r="D424" s="212" t="s">
        <v>131</v>
      </c>
      <c r="E424" s="213" t="s">
        <v>945</v>
      </c>
      <c r="F424" s="214" t="s">
        <v>946</v>
      </c>
      <c r="G424" s="215" t="s">
        <v>134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432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432</v>
      </c>
      <c r="BM424" s="224" t="s">
        <v>947</v>
      </c>
    </row>
    <row r="425" spans="1:65" s="2" customFormat="1" ht="37.8" customHeight="1">
      <c r="A425" s="38"/>
      <c r="B425" s="39"/>
      <c r="C425" s="212" t="s">
        <v>948</v>
      </c>
      <c r="D425" s="212" t="s">
        <v>131</v>
      </c>
      <c r="E425" s="213" t="s">
        <v>949</v>
      </c>
      <c r="F425" s="214" t="s">
        <v>950</v>
      </c>
      <c r="G425" s="215" t="s">
        <v>134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432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432</v>
      </c>
      <c r="BM425" s="224" t="s">
        <v>951</v>
      </c>
    </row>
    <row r="426" spans="1:65" s="2" customFormat="1" ht="16.5" customHeight="1">
      <c r="A426" s="38"/>
      <c r="B426" s="39"/>
      <c r="C426" s="212" t="s">
        <v>952</v>
      </c>
      <c r="D426" s="212" t="s">
        <v>131</v>
      </c>
      <c r="E426" s="213" t="s">
        <v>953</v>
      </c>
      <c r="F426" s="214" t="s">
        <v>954</v>
      </c>
      <c r="G426" s="215" t="s">
        <v>303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432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432</v>
      </c>
      <c r="BM426" s="224" t="s">
        <v>955</v>
      </c>
    </row>
    <row r="427" spans="1:65" s="2" customFormat="1" ht="16.5" customHeight="1">
      <c r="A427" s="38"/>
      <c r="B427" s="39"/>
      <c r="C427" s="212" t="s">
        <v>956</v>
      </c>
      <c r="D427" s="212" t="s">
        <v>131</v>
      </c>
      <c r="E427" s="213" t="s">
        <v>957</v>
      </c>
      <c r="F427" s="214" t="s">
        <v>958</v>
      </c>
      <c r="G427" s="215" t="s">
        <v>303</v>
      </c>
      <c r="H427" s="216">
        <v>1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432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432</v>
      </c>
      <c r="BM427" s="224" t="s">
        <v>959</v>
      </c>
    </row>
    <row r="428" spans="1:65" s="2" customFormat="1" ht="16.5" customHeight="1">
      <c r="A428" s="38"/>
      <c r="B428" s="39"/>
      <c r="C428" s="212" t="s">
        <v>960</v>
      </c>
      <c r="D428" s="212" t="s">
        <v>131</v>
      </c>
      <c r="E428" s="213" t="s">
        <v>961</v>
      </c>
      <c r="F428" s="214" t="s">
        <v>962</v>
      </c>
      <c r="G428" s="215" t="s">
        <v>303</v>
      </c>
      <c r="H428" s="216">
        <v>1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432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432</v>
      </c>
      <c r="BM428" s="224" t="s">
        <v>963</v>
      </c>
    </row>
    <row r="429" spans="1:65" s="2" customFormat="1" ht="16.5" customHeight="1">
      <c r="A429" s="38"/>
      <c r="B429" s="39"/>
      <c r="C429" s="212" t="s">
        <v>964</v>
      </c>
      <c r="D429" s="212" t="s">
        <v>131</v>
      </c>
      <c r="E429" s="213" t="s">
        <v>965</v>
      </c>
      <c r="F429" s="214" t="s">
        <v>966</v>
      </c>
      <c r="G429" s="215" t="s">
        <v>303</v>
      </c>
      <c r="H429" s="216">
        <v>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432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432</v>
      </c>
      <c r="BM429" s="224" t="s">
        <v>967</v>
      </c>
    </row>
    <row r="430" spans="1:65" s="2" customFormat="1" ht="16.5" customHeight="1">
      <c r="A430" s="38"/>
      <c r="B430" s="39"/>
      <c r="C430" s="212" t="s">
        <v>968</v>
      </c>
      <c r="D430" s="212" t="s">
        <v>131</v>
      </c>
      <c r="E430" s="213" t="s">
        <v>969</v>
      </c>
      <c r="F430" s="214" t="s">
        <v>970</v>
      </c>
      <c r="G430" s="215" t="s">
        <v>303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432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432</v>
      </c>
      <c r="BM430" s="224" t="s">
        <v>971</v>
      </c>
    </row>
    <row r="431" spans="1:63" s="12" customFormat="1" ht="22.8" customHeight="1">
      <c r="A431" s="12"/>
      <c r="B431" s="196"/>
      <c r="C431" s="197"/>
      <c r="D431" s="198" t="s">
        <v>75</v>
      </c>
      <c r="E431" s="210" t="s">
        <v>972</v>
      </c>
      <c r="F431" s="210" t="s">
        <v>973</v>
      </c>
      <c r="G431" s="197"/>
      <c r="H431" s="197"/>
      <c r="I431" s="200"/>
      <c r="J431" s="211">
        <f>BK431</f>
        <v>0</v>
      </c>
      <c r="K431" s="197"/>
      <c r="L431" s="202"/>
      <c r="M431" s="203"/>
      <c r="N431" s="204"/>
      <c r="O431" s="204"/>
      <c r="P431" s="205">
        <f>SUM(P432:P435)</f>
        <v>0</v>
      </c>
      <c r="Q431" s="204"/>
      <c r="R431" s="205">
        <f>SUM(R432:R435)</f>
        <v>0</v>
      </c>
      <c r="S431" s="204"/>
      <c r="T431" s="206">
        <f>SUM(T432:T435)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07" t="s">
        <v>129</v>
      </c>
      <c r="AT431" s="208" t="s">
        <v>75</v>
      </c>
      <c r="AU431" s="208" t="s">
        <v>81</v>
      </c>
      <c r="AY431" s="207" t="s">
        <v>128</v>
      </c>
      <c r="BK431" s="209">
        <f>SUM(BK432:BK435)</f>
        <v>0</v>
      </c>
    </row>
    <row r="432" spans="1:65" s="2" customFormat="1" ht="16.5" customHeight="1">
      <c r="A432" s="38"/>
      <c r="B432" s="39"/>
      <c r="C432" s="212" t="s">
        <v>974</v>
      </c>
      <c r="D432" s="212" t="s">
        <v>131</v>
      </c>
      <c r="E432" s="213" t="s">
        <v>975</v>
      </c>
      <c r="F432" s="214" t="s">
        <v>976</v>
      </c>
      <c r="G432" s="215" t="s">
        <v>134</v>
      </c>
      <c r="H432" s="216">
        <v>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432</v>
      </c>
      <c r="AT432" s="224" t="s">
        <v>131</v>
      </c>
      <c r="AU432" s="224" t="s">
        <v>136</v>
      </c>
      <c r="AY432" s="17" t="s">
        <v>128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136</v>
      </c>
      <c r="BK432" s="225">
        <f>ROUND(I432*H432,2)</f>
        <v>0</v>
      </c>
      <c r="BL432" s="17" t="s">
        <v>432</v>
      </c>
      <c r="BM432" s="224" t="s">
        <v>977</v>
      </c>
    </row>
    <row r="433" spans="1:65" s="2" customFormat="1" ht="21.75" customHeight="1">
      <c r="A433" s="38"/>
      <c r="B433" s="39"/>
      <c r="C433" s="212" t="s">
        <v>978</v>
      </c>
      <c r="D433" s="212" t="s">
        <v>131</v>
      </c>
      <c r="E433" s="213" t="s">
        <v>979</v>
      </c>
      <c r="F433" s="214" t="s">
        <v>980</v>
      </c>
      <c r="G433" s="215" t="s">
        <v>134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432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432</v>
      </c>
      <c r="BM433" s="224" t="s">
        <v>981</v>
      </c>
    </row>
    <row r="434" spans="1:65" s="2" customFormat="1" ht="16.5" customHeight="1">
      <c r="A434" s="38"/>
      <c r="B434" s="39"/>
      <c r="C434" s="212" t="s">
        <v>982</v>
      </c>
      <c r="D434" s="212" t="s">
        <v>131</v>
      </c>
      <c r="E434" s="213" t="s">
        <v>983</v>
      </c>
      <c r="F434" s="214" t="s">
        <v>984</v>
      </c>
      <c r="G434" s="215" t="s">
        <v>146</v>
      </c>
      <c r="H434" s="216">
        <v>1.5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432</v>
      </c>
      <c r="AT434" s="224" t="s">
        <v>131</v>
      </c>
      <c r="AU434" s="224" t="s">
        <v>136</v>
      </c>
      <c r="AY434" s="17" t="s">
        <v>128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136</v>
      </c>
      <c r="BK434" s="225">
        <f>ROUND(I434*H434,2)</f>
        <v>0</v>
      </c>
      <c r="BL434" s="17" t="s">
        <v>432</v>
      </c>
      <c r="BM434" s="224" t="s">
        <v>985</v>
      </c>
    </row>
    <row r="435" spans="1:65" s="2" customFormat="1" ht="16.5" customHeight="1">
      <c r="A435" s="38"/>
      <c r="B435" s="39"/>
      <c r="C435" s="212" t="s">
        <v>986</v>
      </c>
      <c r="D435" s="212" t="s">
        <v>131</v>
      </c>
      <c r="E435" s="213" t="s">
        <v>987</v>
      </c>
      <c r="F435" s="214" t="s">
        <v>988</v>
      </c>
      <c r="G435" s="215" t="s">
        <v>134</v>
      </c>
      <c r="H435" s="216">
        <v>1</v>
      </c>
      <c r="I435" s="217"/>
      <c r="J435" s="218">
        <f>ROUND(I435*H435,2)</f>
        <v>0</v>
      </c>
      <c r="K435" s="219"/>
      <c r="L435" s="44"/>
      <c r="M435" s="270" t="s">
        <v>1</v>
      </c>
      <c r="N435" s="271" t="s">
        <v>42</v>
      </c>
      <c r="O435" s="272"/>
      <c r="P435" s="273">
        <f>O435*H435</f>
        <v>0</v>
      </c>
      <c r="Q435" s="273">
        <v>0</v>
      </c>
      <c r="R435" s="273">
        <f>Q435*H435</f>
        <v>0</v>
      </c>
      <c r="S435" s="273">
        <v>0</v>
      </c>
      <c r="T435" s="274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432</v>
      </c>
      <c r="AT435" s="224" t="s">
        <v>131</v>
      </c>
      <c r="AU435" s="224" t="s">
        <v>136</v>
      </c>
      <c r="AY435" s="17" t="s">
        <v>128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136</v>
      </c>
      <c r="BK435" s="225">
        <f>ROUND(I435*H435,2)</f>
        <v>0</v>
      </c>
      <c r="BL435" s="17" t="s">
        <v>432</v>
      </c>
      <c r="BM435" s="224" t="s">
        <v>989</v>
      </c>
    </row>
    <row r="436" spans="1:31" s="2" customFormat="1" ht="6.95" customHeight="1">
      <c r="A436" s="38"/>
      <c r="B436" s="66"/>
      <c r="C436" s="67"/>
      <c r="D436" s="67"/>
      <c r="E436" s="67"/>
      <c r="F436" s="67"/>
      <c r="G436" s="67"/>
      <c r="H436" s="67"/>
      <c r="I436" s="67"/>
      <c r="J436" s="67"/>
      <c r="K436" s="67"/>
      <c r="L436" s="44"/>
      <c r="M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</row>
  </sheetData>
  <sheetProtection password="CC35" sheet="1" objects="1" scenarios="1" formatColumns="0" formatRows="0" autoFilter="0"/>
  <autoFilter ref="C135:K435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2024-05-22T07:25:01Z</dcterms:created>
  <dcterms:modified xsi:type="dcterms:W3CDTF">2024-05-22T07:25:03Z</dcterms:modified>
  <cp:category/>
  <cp:version/>
  <cp:contentType/>
  <cp:contentStatus/>
</cp:coreProperties>
</file>