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A2014\000_obecne\A2014008_P17_Park_Repy\2_DPS\VV+rozpocet\"/>
    </mc:Choice>
  </mc:AlternateContent>
  <bookViews>
    <workbookView xWindow="0" yWindow="0" windowWidth="28800" windowHeight="12420" activeTab="2"/>
  </bookViews>
  <sheets>
    <sheet name="Krycí list" sheetId="1" r:id="rId1"/>
    <sheet name="Rekapitulace" sheetId="2" r:id="rId2"/>
    <sheet name="Položky" sheetId="3" r:id="rId3"/>
  </sheets>
  <definedNames>
    <definedName name="__xlnm.Print_Area_1">'Krycí list'!$A$1:$G$45</definedName>
    <definedName name="__xlnm.Print_Area_2">Rekapitulace!$A$1:$I$17</definedName>
    <definedName name="__xlnm.Print_Area_3">Položky!$A$1:$L$446</definedName>
    <definedName name="__xlnm.Print_Titles_2">Rekapitulace!$1:$6</definedName>
    <definedName name="__xlnm.Print_Titles_3">Položky!$1:$6</definedName>
    <definedName name="_xlnm._FilterDatabase" localSheetId="2" hidden="1">Položky!$C$1:$C$513</definedName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NA()</definedName>
    <definedName name="HSV">Rekapitulace!$E$10</definedName>
    <definedName name="HSV0">NA()</definedName>
    <definedName name="HZS">Rekapitulace!$I$10</definedName>
    <definedName name="HZS0">NA()</definedName>
    <definedName name="JKSO">'Krycí list'!$F$4</definedName>
    <definedName name="MJ">'Krycí list'!$G$4</definedName>
    <definedName name="Mont">Rekapitulace!$H$10</definedName>
    <definedName name="Montaz0">NA()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Položky!$A$1:$L$448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NA()</definedName>
    <definedName name="SloupecCC">Položky!$G$6</definedName>
    <definedName name="SloupecCisloPol">Položky!$B$6</definedName>
    <definedName name="SloupecCH">Položky!$J$6</definedName>
    <definedName name="SloupecJC">Položky!$F$6</definedName>
    <definedName name="SloupecJH">Položky!$I$6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Typ">NA()</definedName>
    <definedName name="VRN">Rekapitulace!$H$17</definedName>
    <definedName name="VRNKc">NA()</definedName>
    <definedName name="VRNnazev">NA()</definedName>
    <definedName name="VRNproc">NA()</definedName>
    <definedName name="VRNzakl">NA()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 iterateDelta="1E-4"/>
</workbook>
</file>

<file path=xl/calcChain.xml><?xml version="1.0" encoding="utf-8"?>
<calcChain xmlns="http://schemas.openxmlformats.org/spreadsheetml/2006/main"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2" i="3"/>
  <c r="G23" i="3"/>
  <c r="G24" i="3"/>
  <c r="G25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6" i="3"/>
  <c r="G97" i="3"/>
  <c r="G98" i="3"/>
  <c r="G99" i="3"/>
  <c r="G100" i="3"/>
  <c r="G101" i="3"/>
  <c r="G103" i="3"/>
  <c r="G104" i="3"/>
  <c r="G105" i="3"/>
  <c r="G106" i="3"/>
  <c r="G107" i="3"/>
  <c r="G108" i="3"/>
  <c r="G109" i="3"/>
  <c r="G110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4" i="3"/>
  <c r="G135" i="3"/>
  <c r="G136" i="3"/>
  <c r="G137" i="3"/>
  <c r="G138" i="3"/>
  <c r="G139" i="3"/>
  <c r="G141" i="3"/>
  <c r="G142" i="3"/>
  <c r="G143" i="3"/>
  <c r="G144" i="3"/>
  <c r="G145" i="3"/>
  <c r="G146" i="3"/>
  <c r="G147" i="3"/>
  <c r="G148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10" i="3"/>
  <c r="G311" i="3"/>
  <c r="G312" i="3"/>
  <c r="G313" i="3"/>
  <c r="G314" i="3"/>
  <c r="G315" i="3"/>
  <c r="G316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5" i="3"/>
  <c r="G386" i="3"/>
  <c r="G387" i="3"/>
  <c r="G388" i="3"/>
  <c r="G389" i="3"/>
  <c r="G390" i="3"/>
  <c r="G391" i="3"/>
  <c r="G394" i="3"/>
  <c r="G395" i="3"/>
  <c r="G396" i="3"/>
  <c r="G397" i="3"/>
  <c r="G398" i="3"/>
  <c r="G399" i="3"/>
  <c r="G400" i="3"/>
  <c r="G401" i="3"/>
  <c r="G402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45" i="3" l="1"/>
  <c r="G444" i="3"/>
  <c r="G441" i="3"/>
  <c r="G442" i="3"/>
  <c r="G443" i="3"/>
  <c r="G8" i="1" l="1"/>
  <c r="F31" i="1"/>
  <c r="C3" i="3"/>
  <c r="I3" i="3"/>
  <c r="C4" i="3"/>
  <c r="C71" i="3"/>
  <c r="L71" i="3"/>
  <c r="BD71" i="3"/>
  <c r="BE71" i="3"/>
  <c r="F7" i="2" s="1"/>
  <c r="BF71" i="3"/>
  <c r="G7" i="2" s="1"/>
  <c r="BG71" i="3"/>
  <c r="H7" i="2" s="1"/>
  <c r="BH71" i="3"/>
  <c r="I7" i="2" s="1"/>
  <c r="C437" i="3"/>
  <c r="L437" i="3"/>
  <c r="BD437" i="3"/>
  <c r="BE437" i="3"/>
  <c r="F8" i="2" s="1"/>
  <c r="BF437" i="3"/>
  <c r="G8" i="2" s="1"/>
  <c r="BG437" i="3"/>
  <c r="H8" i="2" s="1"/>
  <c r="BH437" i="3"/>
  <c r="I8" i="2" s="1"/>
  <c r="G439" i="3"/>
  <c r="J446" i="3"/>
  <c r="L446" i="3"/>
  <c r="BE439" i="3"/>
  <c r="BE446" i="3" s="1"/>
  <c r="F9" i="2" s="1"/>
  <c r="BF439" i="3"/>
  <c r="BF446" i="3" s="1"/>
  <c r="G9" i="2" s="1"/>
  <c r="BG439" i="3"/>
  <c r="BG446" i="3" s="1"/>
  <c r="H9" i="2" s="1"/>
  <c r="BH439" i="3"/>
  <c r="BH446" i="3" s="1"/>
  <c r="I9" i="2" s="1"/>
  <c r="G440" i="3"/>
  <c r="BE440" i="3"/>
  <c r="BF440" i="3"/>
  <c r="BG440" i="3"/>
  <c r="BH440" i="3"/>
  <c r="C446" i="3"/>
  <c r="C1" i="2"/>
  <c r="C2" i="2"/>
  <c r="A7" i="2"/>
  <c r="B7" i="2"/>
  <c r="A8" i="2"/>
  <c r="B8" i="2"/>
  <c r="A9" i="2"/>
  <c r="B9" i="2"/>
  <c r="BD439" i="3" l="1"/>
  <c r="BD446" i="3" s="1"/>
  <c r="G446" i="3"/>
  <c r="E9" i="2" s="1"/>
  <c r="G10" i="2"/>
  <c r="C14" i="1" s="1"/>
  <c r="BD440" i="3"/>
  <c r="I10" i="2"/>
  <c r="C20" i="1" s="1"/>
  <c r="G71" i="3"/>
  <c r="H10" i="2"/>
  <c r="C15" i="1" s="1"/>
  <c r="F10" i="2"/>
  <c r="C17" i="1" s="1"/>
  <c r="E7" i="2" l="1"/>
  <c r="G437" i="3"/>
  <c r="E8" i="2" s="1"/>
  <c r="E10" i="2" l="1"/>
  <c r="G16" i="2" s="1"/>
  <c r="I16" i="2" s="1"/>
  <c r="G15" i="2" l="1"/>
  <c r="I15" i="2" s="1"/>
  <c r="H17" i="2" s="1"/>
  <c r="G22" i="1" s="1"/>
  <c r="G21" i="1" s="1"/>
  <c r="C16" i="1"/>
  <c r="C18" i="1" s="1"/>
  <c r="C21" i="1" s="1"/>
  <c r="C22" i="1" l="1"/>
  <c r="F32" i="1" s="1"/>
  <c r="F33" i="1" s="1"/>
  <c r="F34" i="1" s="1"/>
</calcChain>
</file>

<file path=xl/sharedStrings.xml><?xml version="1.0" encoding="utf-8"?>
<sst xmlns="http://schemas.openxmlformats.org/spreadsheetml/2006/main" count="1235" uniqueCount="415">
  <si>
    <t>KRYCÍ LIST ROZPOČTU</t>
  </si>
  <si>
    <t>Objekt :</t>
  </si>
  <si>
    <t>Název objektu :</t>
  </si>
  <si>
    <t>JKSO :</t>
  </si>
  <si>
    <t>Lesopark Řepy</t>
  </si>
  <si>
    <t>Stavba :</t>
  </si>
  <si>
    <t>Název stavby :</t>
  </si>
  <si>
    <t>SKP :</t>
  </si>
  <si>
    <t>Revitalizace aktivního lesoparku Řepy 2014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</si>
  <si>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</si>
  <si>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</si>
  <si>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</si>
  <si>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</si>
  <si>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</si>
  <si>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</si>
  <si>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</si>
  <si>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</si>
  <si>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</si>
  <si>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</si>
  <si>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</si>
  <si>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</si>
  <si>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</si>
  <si>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</si>
  <si>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</si>
  <si>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</si>
  <si>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</si>
  <si>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</si>
  <si>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</si>
  <si>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</si>
  <si>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</si>
  <si>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</si>
  <si>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</si>
  <si>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</si>
  <si>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</si>
  <si>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</si>
  <si>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</si>
  <si>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</si>
  <si>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</si>
  <si>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</si>
  <si>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</si>
  <si>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</si>
  <si>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</si>
  <si>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</si>
  <si>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</si>
  <si>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</si>
  <si>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</si>
  <si>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</si>
  <si>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</si>
  <si>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</si>
  <si>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</si>
  <si>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</si>
  <si>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</si>
  <si>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</si>
  <si>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</si>
  <si>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</si>
  <si>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%</t>
  </si>
  <si>
    <t>Základna</t>
  </si>
  <si>
    <t>Kč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</si>
  <si>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</si>
  <si>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</si>
  <si>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</si>
  <si>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</si>
  <si>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</si>
  <si>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</si>
  <si>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</si>
  <si>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</si>
  <si>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</si>
  <si>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</si>
  <si>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</si>
  <si>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</si>
  <si>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</si>
  <si>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</si>
  <si>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</si>
  <si>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 a sadové úpravy</t>
  </si>
  <si>
    <t>Odstranění ruderálních porostů v rovině</t>
  </si>
  <si>
    <t>m2</t>
  </si>
  <si>
    <t>Odstranění ruderálních porostů ve svahu 1:2-1:1</t>
  </si>
  <si>
    <t>Odstranění stařiny</t>
  </si>
  <si>
    <t>Odstranění nevhodných dřevin nad 1m výšky</t>
  </si>
  <si>
    <t>Pokácení stromu prům.15-60cm</t>
  </si>
  <si>
    <t>ks</t>
  </si>
  <si>
    <t xml:space="preserve">Průklest skupiny keřů </t>
  </si>
  <si>
    <t>Zdravotní a bezpečnostní řez stromů</t>
  </si>
  <si>
    <t>Výchovný řez stromů</t>
  </si>
  <si>
    <t>Rekultivace ploch, odstranění suti a betonu</t>
  </si>
  <si>
    <t>Odvoz inertních odpadů</t>
  </si>
  <si>
    <t>t</t>
  </si>
  <si>
    <t>Plošná úprava terénu do 1m</t>
  </si>
  <si>
    <t>Plošná úprava terénu do 300mm</t>
  </si>
  <si>
    <t>Plošná úprava svahu 1:2-1:1, hrubá modelace</t>
  </si>
  <si>
    <t>včetně modelace terénu u skluzavky</t>
  </si>
  <si>
    <t>Zpevnění svahu 1:1 kokosovou rohoží</t>
  </si>
  <si>
    <t>Doplnění ornice</t>
  </si>
  <si>
    <t>Doplnění vrchní vrstvy zeminy/substrátu do 50mm</t>
  </si>
  <si>
    <t xml:space="preserve">Přemístění zeminy </t>
  </si>
  <si>
    <t>bm</t>
  </si>
  <si>
    <t>m3</t>
  </si>
  <si>
    <t>odtokové svody délkycca 2,5m</t>
  </si>
  <si>
    <t>zábrana proti vjezdu</t>
  </si>
  <si>
    <t>rekultivace kolem chodníčku u rozhledny+modelace š. 500 mm</t>
  </si>
  <si>
    <t>Ošetření plochy herbicidem před výsevem</t>
  </si>
  <si>
    <t>Ošetření plochy selektivním herbicidem</t>
  </si>
  <si>
    <t>Aplikace hnojiva plošně</t>
  </si>
  <si>
    <t>Herbicid totální</t>
  </si>
  <si>
    <t>ltr</t>
  </si>
  <si>
    <t>Herbicid selektivní</t>
  </si>
  <si>
    <t>Hnojivo</t>
  </si>
  <si>
    <t>kg</t>
  </si>
  <si>
    <t>Travní osivo 30g/m2</t>
  </si>
  <si>
    <t>Výsadba stromu vč kotvení, hnojiva, zálivky atd.</t>
  </si>
  <si>
    <t>výsadba keře vč. hnojiva, zálivky atd.</t>
  </si>
  <si>
    <t>Strom alejový velikosti 16/18_ prům. cena</t>
  </si>
  <si>
    <t>Keř kont. Vel. 40/60_ prům.cena</t>
  </si>
  <si>
    <t>Zemina pro doplnění</t>
  </si>
  <si>
    <t>Mulčovací borka</t>
  </si>
  <si>
    <t>kpl</t>
  </si>
  <si>
    <t xml:space="preserve">ks </t>
  </si>
  <si>
    <t>Celkem za</t>
  </si>
  <si>
    <t>93</t>
  </si>
  <si>
    <t>Herní prvky</t>
  </si>
  <si>
    <t>A) U ROZHLEDNY</t>
  </si>
  <si>
    <t>VSTUPNÍ CEDULE včetně montáže a dopravy</t>
  </si>
  <si>
    <t>základy</t>
  </si>
  <si>
    <t>0,25</t>
  </si>
  <si>
    <t>0,081</t>
  </si>
  <si>
    <t>0,33</t>
  </si>
  <si>
    <t>herní prvek – rozhledna včetně montáže a dopravy</t>
  </si>
  <si>
    <t>5</t>
  </si>
  <si>
    <t>8</t>
  </si>
  <si>
    <t>inženýrsko geologický průzkum podloží</t>
  </si>
  <si>
    <t>statický posudek základů rozhledny</t>
  </si>
  <si>
    <t>0,12</t>
  </si>
  <si>
    <t>mlat:</t>
  </si>
  <si>
    <t>26</t>
  </si>
  <si>
    <t>3,5</t>
  </si>
  <si>
    <t>hutněný štěrk fr. 8-16 mm (tl. 50mm)</t>
  </si>
  <si>
    <t>5,6</t>
  </si>
  <si>
    <t>hutněný štěrkový podsyp fr. 16-32 mm (tl. 150mm)</t>
  </si>
  <si>
    <t>16,7</t>
  </si>
  <si>
    <t>dlažba – kostky (žulové):</t>
  </si>
  <si>
    <t>22</t>
  </si>
  <si>
    <t>žulové kostky 100x100x100mm</t>
  </si>
  <si>
    <t>50,5</t>
  </si>
  <si>
    <t>10</t>
  </si>
  <si>
    <t>kladecí vrstva fr. 4-8mm (tl. 30mm)</t>
  </si>
  <si>
    <t>0,35</t>
  </si>
  <si>
    <t>drcenné kamenivo fr. 8-16mm (tl. 50mm)</t>
  </si>
  <si>
    <t>0,55</t>
  </si>
  <si>
    <t>drcenné kamenivo fr. 16-32mm (tl. 200mm)</t>
  </si>
  <si>
    <t>2,2</t>
  </si>
  <si>
    <t>B) NA VYHLÍDCE</t>
  </si>
  <si>
    <t>0,032</t>
  </si>
  <si>
    <t>0,16</t>
  </si>
  <si>
    <t>7</t>
  </si>
  <si>
    <t>1,6</t>
  </si>
  <si>
    <t>4,65</t>
  </si>
  <si>
    <t>dlažba – kostky (žulové)</t>
  </si>
  <si>
    <t>10,5</t>
  </si>
  <si>
    <t>24</t>
  </si>
  <si>
    <t>5,5</t>
  </si>
  <si>
    <t>0,32</t>
  </si>
  <si>
    <t>C) PTAČÍ KOUT</t>
  </si>
  <si>
    <t xml:space="preserve">D) AGILITY   </t>
  </si>
  <si>
    <t>0,965</t>
  </si>
  <si>
    <t>0,322</t>
  </si>
  <si>
    <t>1,286</t>
  </si>
  <si>
    <t>0,957</t>
  </si>
  <si>
    <t>0,192</t>
  </si>
  <si>
    <t>1,148</t>
  </si>
  <si>
    <t>0,304</t>
  </si>
  <si>
    <t>0,061</t>
  </si>
  <si>
    <t>0,365</t>
  </si>
  <si>
    <t>0,203</t>
  </si>
  <si>
    <t>0,041</t>
  </si>
  <si>
    <t>0,243</t>
  </si>
  <si>
    <t>0,525</t>
  </si>
  <si>
    <t>0,105</t>
  </si>
  <si>
    <t>0,630</t>
  </si>
  <si>
    <t>0,383</t>
  </si>
  <si>
    <t>0,077</t>
  </si>
  <si>
    <t>0,459</t>
  </si>
  <si>
    <t>F) PROMENÁDA</t>
  </si>
  <si>
    <t>0,84</t>
  </si>
  <si>
    <t>0,96</t>
  </si>
  <si>
    <t>4,16</t>
  </si>
  <si>
    <t>3,36</t>
  </si>
  <si>
    <t>7,52</t>
  </si>
  <si>
    <t>0,384</t>
  </si>
  <si>
    <t>hutněný štěrk pod základy</t>
  </si>
  <si>
    <t>0,072</t>
  </si>
  <si>
    <t>0,776</t>
  </si>
  <si>
    <t>0,382</t>
  </si>
  <si>
    <t>0,127</t>
  </si>
  <si>
    <t>0,509</t>
  </si>
  <si>
    <t>0,288</t>
  </si>
  <si>
    <t>0,360</t>
  </si>
  <si>
    <t>0,378</t>
  </si>
  <si>
    <t>0,252</t>
  </si>
  <si>
    <t>Základy – tabule k doskočišti</t>
  </si>
  <si>
    <t>0,324</t>
  </si>
  <si>
    <t>Výkopy – základy tabule k doskočišti</t>
  </si>
  <si>
    <t>Základy – odrazová fošna</t>
  </si>
  <si>
    <t>0,09</t>
  </si>
  <si>
    <t>Výkopy – základy odrazová fošna</t>
  </si>
  <si>
    <t>tabule k doskočišti</t>
  </si>
  <si>
    <t>odrazová akátová fošna 1,8 x 0,2 x 0,2 m + kotvení ocel trny</t>
  </si>
  <si>
    <t>akátový obrubník pr. 100-120mm, včetně kotev po 2m</t>
  </si>
  <si>
    <t>14,5</t>
  </si>
  <si>
    <t>písek tl. 300 mm</t>
  </si>
  <si>
    <t>3,24</t>
  </si>
  <si>
    <t>výkopy pro dopadovou plochu hl. 200 mm</t>
  </si>
  <si>
    <t>2,16</t>
  </si>
  <si>
    <t>0,976</t>
  </si>
  <si>
    <t>0,194</t>
  </si>
  <si>
    <t>1,170</t>
  </si>
  <si>
    <t>1,216</t>
  </si>
  <si>
    <t>0,256</t>
  </si>
  <si>
    <t>1,664</t>
  </si>
  <si>
    <t>G) HŘIŠTĚ</t>
  </si>
  <si>
    <t>1,94</t>
  </si>
  <si>
    <t>0,3</t>
  </si>
  <si>
    <t>2,04</t>
  </si>
  <si>
    <t>kačírek kopaný a praný hl. 300 mm</t>
  </si>
  <si>
    <t>hutnění okraje dopadových ploch</t>
  </si>
  <si>
    <t>1,752</t>
  </si>
  <si>
    <t>2,304</t>
  </si>
  <si>
    <t>kačírek kopaný a praný hl. 400 mm</t>
  </si>
  <si>
    <t>5,409</t>
  </si>
  <si>
    <t>7,072</t>
  </si>
  <si>
    <t>2,423</t>
  </si>
  <si>
    <t>3,315</t>
  </si>
  <si>
    <t>1,956</t>
  </si>
  <si>
    <t>2,712</t>
  </si>
  <si>
    <t>1,463</t>
  </si>
  <si>
    <t>0,231</t>
  </si>
  <si>
    <t>2,002</t>
  </si>
  <si>
    <t>0,200</t>
  </si>
  <si>
    <t>0,012</t>
  </si>
  <si>
    <t>0,212</t>
  </si>
  <si>
    <t>0,122</t>
  </si>
  <si>
    <t>0,162</t>
  </si>
  <si>
    <t>H) ŠACHOVNICE</t>
  </si>
  <si>
    <t>Kamenné bloky-pískovec</t>
  </si>
  <si>
    <t>Oblázky - 2 barvy, velikost 6-9 cm</t>
  </si>
  <si>
    <t>1,8</t>
  </si>
  <si>
    <t>I) PETANGUE</t>
  </si>
  <si>
    <t>6,4</t>
  </si>
  <si>
    <t>12,8</t>
  </si>
  <si>
    <t>hrubé kamenivo fr. 32-64mm tl. 150 mm</t>
  </si>
  <si>
    <t>Petangue – dlažba (žulová kostka:)</t>
  </si>
  <si>
    <t>36,5</t>
  </si>
  <si>
    <t>11,3</t>
  </si>
  <si>
    <t>0,41</t>
  </si>
  <si>
    <t>1,64</t>
  </si>
  <si>
    <t>J) OHNIŠTĚ</t>
  </si>
  <si>
    <t>2,148</t>
  </si>
  <si>
    <t>0,716</t>
  </si>
  <si>
    <t>2,864</t>
  </si>
  <si>
    <t>0,588</t>
  </si>
  <si>
    <t>0,084</t>
  </si>
  <si>
    <t>0,672</t>
  </si>
  <si>
    <t>ZŘÍZENÍ STAVENIŠTĚ</t>
  </si>
  <si>
    <t>VYTYČENÍ</t>
  </si>
  <si>
    <t>92</t>
  </si>
  <si>
    <t>Ostatní práce</t>
  </si>
  <si>
    <t>štěrkodrť fr. 0-32mm tl. 80 mm vč. Dopravy a uložení</t>
  </si>
  <si>
    <t>Kamenivo drcené frakce  32/63 vč. Dopravy a uložení</t>
  </si>
  <si>
    <t>Hloubení nezapažených jam v hor.3 do 1000 m3  ( hl. 270 mm)</t>
  </si>
  <si>
    <t xml:space="preserve">Úprava pláně v hor. 1-4, se zhutněním    </t>
  </si>
  <si>
    <t>Uložení sypaniny na skl.-modelace na výšku přes 2m</t>
  </si>
  <si>
    <t>Poplatek za skládku horniny 1- 4</t>
  </si>
  <si>
    <t>Odkopávky nezapažené v hornině 1-4 naložení, odvoz 5 km, uložení</t>
  </si>
  <si>
    <t>ocelové obrubníky (nejsou počítány překryvy) vč. Montáže</t>
  </si>
  <si>
    <t>Ruční výkop v hornině 1-2 hloubka do 1 m, odvoz kolečkem do 20 m</t>
  </si>
  <si>
    <t>Kamenivo drcené frakce  16/32 tl.10 mm vč.dopravy a uložení</t>
  </si>
  <si>
    <t xml:space="preserve">Základ betonový C 16/20 </t>
  </si>
  <si>
    <t>Základy – piloty délky cca 5m, vč, vrtů</t>
  </si>
  <si>
    <t xml:space="preserve">Hloubení nezapažených jam v hor.3 do 50 m3   </t>
  </si>
  <si>
    <t>Základy – deska, vč. Bednění, výtuže</t>
  </si>
  <si>
    <t>Násyp Kamenivo drcené frakce  16/32 tl.10 mm vč.dopravy a uložení</t>
  </si>
  <si>
    <t>Podsyp Kamenivo drcené frakce  16/32 tl.10 mm vč.dopravy a uložení</t>
  </si>
  <si>
    <t xml:space="preserve">Hloubení nezapažených jam v hor.3 do 100 m3  </t>
  </si>
  <si>
    <t xml:space="preserve">hutněný štěrk  </t>
  </si>
  <si>
    <t>Násyp Kamenivo drcené pro vedení trubky vč.dopravy a uložení</t>
  </si>
  <si>
    <t>Ruční výkop v hornině 1-2 hloubka do 1 m, pro vedení trubky odvoz kolečkem do 20 m</t>
  </si>
  <si>
    <t>180035</t>
  </si>
  <si>
    <t>52,68</t>
  </si>
  <si>
    <t>Demolice lavičky a betonového základu vč. Odvozu na skládku</t>
  </si>
  <si>
    <t>Zapravení zeminou vč. Zhutnění po demontáži lavičky</t>
  </si>
  <si>
    <t>92-01</t>
  </si>
  <si>
    <t>92-02</t>
  </si>
  <si>
    <t>hutněná směs jílovité zeminy a kamenivu (tl. 30mm)</t>
  </si>
  <si>
    <t>hutněná směs jílovité zeminy a kameniva (tl. 30mm)</t>
  </si>
  <si>
    <t>Stížené podmínky při realizaci</t>
  </si>
  <si>
    <t>3</t>
  </si>
  <si>
    <t>Petangue - mlat :</t>
  </si>
  <si>
    <t>Lavička vč. dodávky a montáže</t>
  </si>
  <si>
    <t>Koš odpad vč. dodávky a montáže</t>
  </si>
  <si>
    <t>Stojan na psí sáčky vč. dodávky a montáže</t>
  </si>
  <si>
    <t>Popisné tabule k arboretu vč. dodávky a montáže</t>
  </si>
  <si>
    <t>herní prvek – pouliční muzikant vč. dodávky a montáže</t>
  </si>
  <si>
    <t>ptačí krmítko vč. dodávky a montáže</t>
  </si>
  <si>
    <t>ptačí budka vč. dodávky a montáže</t>
  </si>
  <si>
    <t>INFOCEDULE vč. dodávky a montáže</t>
  </si>
  <si>
    <t>prolézačka šikmá vč. dodávky a montáže</t>
  </si>
  <si>
    <t>Překážka 1 vč. dodávky a montáže</t>
  </si>
  <si>
    <t>Překážka 2 vč. dodávky a montáže</t>
  </si>
  <si>
    <t>Překážka 3 vč. dodávky a montáže</t>
  </si>
  <si>
    <t>Překážka 4 vč. dodávky a montáže</t>
  </si>
  <si>
    <t>Překážka 5 vč. dodávky a montáže</t>
  </si>
  <si>
    <t>Překážka 6 vč. dodávky a montáže</t>
  </si>
  <si>
    <t>Překážka 7 vč. dodávky a montáže</t>
  </si>
  <si>
    <t>SVAHOVÁ SKLUZAVKA (6 x 1 m) vč. dodávky a montáže</t>
  </si>
  <si>
    <t>LANOVKA  vč. dodávky a montáže</t>
  </si>
  <si>
    <t>balanční akustický prvek vč. dodávky a montáže</t>
  </si>
  <si>
    <t>opičí dráha vč. dodávky a montáže</t>
  </si>
  <si>
    <t>kladinka vč. dodávky a montáže</t>
  </si>
  <si>
    <t>kladinka na pružině vč. dodávky a montáže</t>
  </si>
  <si>
    <t>Skate 1 vč. dodávky a montáže</t>
  </si>
  <si>
    <t>Skate 2 vč. dodávky a montáže</t>
  </si>
  <si>
    <t>dřevěný kůl vč. dodávky a montáže</t>
  </si>
  <si>
    <t>kladiny na pružinách se šikmými kůly vč. dodávky a montáže</t>
  </si>
  <si>
    <t>velký xylofon vč. dodávky a montáže</t>
  </si>
  <si>
    <t>ZEMNÍ TRAMPOLÍNA  vč. dodávky a montáže</t>
  </si>
  <si>
    <t>drak vč. dodávky a montáže</t>
  </si>
  <si>
    <t>tři stromy vč. dodávky a montáže</t>
  </si>
  <si>
    <t>hrazdy různých výšek vč. dodávky a montáže</t>
  </si>
  <si>
    <t>klády s lezeckými chyty 6 vč. dodávky a montáže</t>
  </si>
  <si>
    <t>klády s lezeckými chyty 3 vč. dodávky a montáže</t>
  </si>
  <si>
    <t>DŘEVĚNÁ ZVÍŘÁTKA vč. dodávky a montáže</t>
  </si>
  <si>
    <t>PARABOLICKÉ UCHO vč. dodávky a montáže</t>
  </si>
  <si>
    <t>šachovnice vč. dodávky a montáže</t>
  </si>
  <si>
    <t>ALTÁN S LAVICEMI vč. dodávky a montáže</t>
  </si>
  <si>
    <t>houpací síť vč. dodávky a montáže</t>
  </si>
  <si>
    <t>Velkoplošný reklamní panel 1x1m, včetně armovaných zátěžových bloků vč. dodávky a montáže</t>
  </si>
  <si>
    <t>Stálá vysvětlující tabule vč. dodávky a montáže</t>
  </si>
  <si>
    <t>válcovaná lomová výsivka smíchaná s hlinitým pískem vč. Dopravy a uložení tl. 40 mm</t>
  </si>
  <si>
    <t>skok daleký :</t>
  </si>
  <si>
    <t>Mlatove chodnicky s ocelovou obrubou:</t>
  </si>
  <si>
    <t>Dubový trám 0,3x0,3x3,0 m vč. dodávky a montáže a kotvení</t>
  </si>
  <si>
    <t>modřínová houpačka vč. dodávky a montáže</t>
  </si>
  <si>
    <t>dopadové plochy - kačírek hl. 300mm:</t>
  </si>
  <si>
    <t>dopadové plochy - kačírek hl. 400mm:</t>
  </si>
  <si>
    <t>7,2</t>
  </si>
  <si>
    <t>Násypy zeminy včetně dopravy a hutnění vrstev po 10 cm</t>
  </si>
  <si>
    <t>drobné modelace terénu v místě prvku (výkopy, násypy, přesuny hmot, hutnění)</t>
  </si>
  <si>
    <t xml:space="preserve">Doprava herních prvků </t>
  </si>
  <si>
    <t>Doprava mobiliáře</t>
  </si>
  <si>
    <t>výkopy dopadové plochy</t>
  </si>
  <si>
    <t>100</t>
  </si>
  <si>
    <t>30</t>
  </si>
  <si>
    <t xml:space="preserve">výkopy </t>
  </si>
  <si>
    <t>12</t>
  </si>
  <si>
    <t>2,25</t>
  </si>
  <si>
    <t>51,5</t>
  </si>
  <si>
    <t>65</t>
  </si>
  <si>
    <t>127,5</t>
  </si>
  <si>
    <t>4</t>
  </si>
  <si>
    <t>Přesuny hmot</t>
  </si>
  <si>
    <t>0,5%</t>
  </si>
  <si>
    <t>35</t>
  </si>
  <si>
    <t>50</t>
  </si>
  <si>
    <t>1,2</t>
  </si>
  <si>
    <t xml:space="preserve">drobné modelace terénu v místě prvku </t>
  </si>
  <si>
    <t>poznámky</t>
  </si>
  <si>
    <t>ocelová konstrukce profilů 40x40 mm a 20x20 mm spojená s dřevěnými deskami z masivního borového dřeva pomocí šroubových spojů z nerezu.</t>
  </si>
  <si>
    <t>nosná konstrukce z ocelového plechu tl. 5mm s  24 dřevěnými lamelami z masivního borového dřeva průřezu 35 x 20 x 700 mm.Vnitřní nádoba je z ohýbaného pozinkovaný plechu tloušťky 0,8 mm, objem 45 l</t>
  </si>
  <si>
    <t>herní prvek – tichá pošta vč. dodávky a montáže včetně korugovaných trubek</t>
  </si>
  <si>
    <t>3 svislé masivní akátové kůly tři hrazdy různých výšek, 4x šikmé kůly Ø 140 mm</t>
  </si>
  <si>
    <t xml:space="preserve">lomový kámen, pískovcové bloky, rozměry: (m) cca 1,5 x 2,0 x 2,0 </t>
  </si>
  <si>
    <t>kamenný pískovcový kvádr se šachovnicí, šachovnice z nerezi, jednotlivé políčka jsou v šachovnici vyleptána. Velikost nerezové šachovnice se předpokládá cca 400 x 400 mm (velikost hracího políčka cca 50x50 mm). Rozměry: (m) cca 1,0 x 0,68 x 0,55</t>
  </si>
  <si>
    <t>nosnou konstrukci tvoří 2 svislé masivní akátové kůly mezi které je uchycena houpací síť z lan Ø16 mm, která jsou vícepramenná polypropylenová s ocelovým jádrem. Rozměry: (m) 3,0 x 1,0 x 2,2</t>
  </si>
  <si>
    <t>šestiboký altán s lavicemi s opěradlem po obvodu s akátovou střechou, nosnou konstrukci tvoří 7 opracovaných akátových kůlů. Rozměry: (m) cca 5,5 x 4,8 x 4,0</t>
  </si>
  <si>
    <t xml:space="preserve">masivní hranoly z dubového dřeva opracovány nahrubo. Rozměry: (m) 3,0 x 0,3 x 0,3 </t>
  </si>
  <si>
    <t>nosná konstrukce a plošné díly z akátového dřeva. Rozměry: (m) 1,3 x 0,2 x 2,7</t>
  </si>
  <si>
    <t xml:space="preserve">Dvě parabolické zrcadla vzdálené od sebe 30-40 metrů, ukaždý reflektor je odlit jako jeden díl z vibrovaného betonu C 30/37, který je vyztužený pozinkovanou ocelí. Rozměry: (m) 1,4 x 30,00-40,00 x 1,8
</t>
  </si>
  <si>
    <t>zvířátka z akátového dřeva, zatočené tyče v provedení z pozinkované oceli. Rozměry: (m) 0,77 x 0,3 x 0,57 ; 0,4 x 1,0 x 0,75 ; 1,3 x 0,5 x 1,0</t>
  </si>
  <si>
    <t>3x svislé akátové kůly Ø 140 mm se zářezy. Rozměry: (m) 1,0 x 0,8 x 4,5</t>
  </si>
  <si>
    <t>6x šikmé lezecké akátové kůly  Ø 140 mm se zářezy. Rozměry: (m) 2,1 x 1,4 x 4,5</t>
  </si>
  <si>
    <t>nosnou konstrukci tvoří opracované akátové kůly, 3x věž s podlážkou a skrýší, nerezová skluzavka, 3x lezecká stěna s chyty, 1x lezecká stěna děrová, horizontální kláda s madly, žebřiny, žebřinový výlez, vertikální čtvercová síť, šikmá malá plástvová síť, velká plástvová V síť, spojovací síťový tunel mezi věžemi, balanční lano, stříšky z akátových kůlů neuspořádaně uložených. Lana Ø16 mm, vícepramenná polypropylenová s ocelovým jádrem. Rozměry: (m) 9,0 x 10,6 x 4,3</t>
  </si>
  <si>
    <t>lezecí síť 4x, lezecká stěna s chyty 4x, šikmý žebřík, skrytá podesta, balanční prvek hlava 2x, lanový žebřík 3x, přidržovací lana 2x, vertikální lano 2x.
Nosnou konstrukci tvoří opracované akátové kůly, sítě z vícepramenných ocelových lan s ocelovým kordem 16 mm, nerezová skluzavka. Rozměry: (m) 8,25 x 2,6 x 3,0</t>
  </si>
  <si>
    <t>tělo trampolíny tvoří 40 cm vysoký rám z žárově pozinkované oceli zcela zapuštěný pod úroveň terénu. K rámu je plocha uchycena pružinami. Okraj skákací plochy z pryžových desek. Rozměry: (m) 1,5 x 1,5 x 0,0</t>
  </si>
  <si>
    <t>nosnou konstrukci houpačky tvoří rám z lepeného modřínového dřeva (280 x 280 mm). Dvě houpačky jsou zavěšené (řetězy z 6-ti mm ocel. drátu žárově zinkovaného) na žárově pozinkované tyči průměru 108 mm. Rozměry: (m) 4,0 x 0,3 x 4,3</t>
  </si>
  <si>
    <t>nosnou konstrukci prvků tvoří dva akátové kůly Ø cca 200 mm, mezi které je umístěna zvonkohra. Zvonkohra je tvořena ocelovými trubkami upevněnými na ocelové ráhno Ø 30 mm a ukotvenými řetězy do země. Zvonkohra je z pozinkované oceli a nerezi. Rozměry: (m) cca 1,80 x 0,20 x 4,80</t>
  </si>
  <si>
    <t>3 ks balančních kladin, dvojice šikmých kůlů na čtyřech pružinách. Rozměry: (m) cca 6,20 x 4,3 x 2,1</t>
  </si>
  <si>
    <t>kličkovací kůly pro hru na honěnou, kmeny průměru 140-220 mm s proměnnou výškou v rozmezí 2,2-3,4 m, průměrná výška kůlů je 2,6 m. Rozměry: (m) 0,2 x 0,2 x 3,0</t>
  </si>
  <si>
    <t>pískovaná obdélníková plocha s dřevěnou měřící deskou, vertikálně usazenou podél doskočiště, měřící plocha bude z dřevěných fošen, deska bude kotvena na 2 nosné akátové kůly. doskočiště bude vymezeno odrazovou akátovou fošnou a akátovými obrubníky. Potřebná plocha: (m) 6,0 x 0,3 x 2,04</t>
  </si>
  <si>
    <t>balanční deska z akátových desek na třech pružinách. Rozměry: (m) 1,2 x 1,2 x 0,5</t>
  </si>
  <si>
    <t>balanční deska z akátových desek na dvou pružinách. Rozměry: (m) 1,2 x 0,7 x 0,5</t>
  </si>
  <si>
    <t>konstrukce je z opracované akátové prismy 100 x 150 mm se zachovaným charakterem přirozeně rostlé akátové kulatiny na dvou pružinách. Rozměry: (m) 3,4 x 0,2 x 0,5</t>
  </si>
  <si>
    <t>konstrukce je z opracované akátové prismy 100 x 150 mm se zachovaným charakterem přirozeně rostlé akátové kulatiny na ocelových žárově zinkovaných trubkách Ø 42,4 mm. Rozměry: (m) 3,4 x 0,2 x 0,3</t>
  </si>
  <si>
    <t>nosnou konstrukci dráhy tvoří 4 svislé masivní akátové kůly, propojené čtyřmi horizontálními kládami, mezi kterými jsou vypleteny vícepramenná polypropylénová lana s ocelovým kordem 16 mm propojené plastovými spojkami. Rozměry: (m) 3,5 x 0,9 x 2,4</t>
  </si>
  <si>
    <t>modřínové hranoly 0,18 x 0,18 m, speciální lana v hliníkových pouzdrech, kovová kluzná ložiska ve válcích. Rozměry: (m) 2,0 x 0,6 x 1,6</t>
  </si>
  <si>
    <t>lanová dráha délky 15 m se sedátkovým pojezdem a nástupní rampou, nosnou konstrukci tvoří 4 šikmé, masivní, opracované akátové kůly do tvaru prismy 100x150 mm, ocelové žárově zinkované ráhna Ø 108 mm a 4 šikmé ocelové žárově zinkované tyče Ø 42,4 mm. Rozměry: (m) 17,6 x 4,2 x 3,3</t>
  </si>
  <si>
    <t>nerezová ocel s dokonale hladkým povrchem bez jakýchkoliv nerovností. Rozměry: (m) cca 6,00 x 1,0 x 3,0</t>
  </si>
  <si>
    <t>2 svislé akátové kůly výšky 1,8m, 2 široké náběhové rampy, které jsou zakryty dřevěnými prvky, které se výškově překrývají, aby umožnili snazší výstup na vrchol, náběhové rampy tvoří tvar písmene A. Rozměry: (m) 3,87 x 2,0 x 1,8</t>
  </si>
  <si>
    <t>2 svislé akátové kůly výšky 1,3m, mezi které bude pomocí lan uchycen ocelový kruh. Rozměry: (m) 1,15 x 0,15 x 1,3</t>
  </si>
  <si>
    <t>4 svislé akátové kůly výšky 1,2 – 1,8m, 2 náběhové rampy, které umožňují výběh na lávku, která je propojuje. Rozměry: (m) 5,09 x 0,3 x 1,8</t>
  </si>
  <si>
    <t>2 svislé akátové kůly výšky 1,2m a 0,8m, deska délky 3,0m, která slouží jako překlápěcí lávka (váha), která je uchycena uprostřed mezi dvěma svislými kůly. Rozměry: (m) 3,0 x 0,6 x 1,2</t>
  </si>
  <si>
    <t>2 svislé akátové kůly výšky 1,8m, 2 náběhové rampy, z toho jedna rampa je stupňovitá ze tří prken. Rozměry: (m) 3,53 x 0,3 x 1,8</t>
  </si>
  <si>
    <t>3 svislé akátové kůly, 3 vodorovné kůly mezi dvěma svislými kůly tvořící hrazdu, 2 náběhové rampy. Rozměry: (m) 3,50 x 1,6 x 1,8</t>
  </si>
  <si>
    <t>7 svislých akátových kůlů výšky 1,2m, 4 malé svislé kůly, které doplňují slalom, 3 vodorovné kůly tvořící hrazdy. Rozměry: (m) 4,15 x 1,27 x 1,2</t>
  </si>
  <si>
    <t>nosnou konstrukci tvoří akátové kůly výšky do 2,8 m, doplněny kladinou, sedákem a šikmou trojúhelníkovou sítí z vícepramenných polypropylénových lan 16 mm s ocelovým kordem a dřevěným žebříkem. Rozměry: (m) 7,55 x 7,25 x 2,8</t>
  </si>
  <si>
    <t>akátová stojna s budkou pro ptáky ze dřeva z jehličnatých dřevin. Rozměry: (m) 0,16 x 0,24 x 0,30</t>
  </si>
  <si>
    <t>nosná konstrukce a plošné díly z akátového dřeva. Rozměry: (m) 0,5 x 0,5 x 1,5</t>
  </si>
  <si>
    <t>trojúhelníkové „postavy“ z nerezové oceli s barevnou zvukovou hlavou se otáčejí kolem své osy. Rozměry: (m) 1,2 x 0,2 x 1,8</t>
  </si>
  <si>
    <t>dvojice nerezových naslouchadel spojených podzemním zvukovodem, tělo trubky  z nerezavějící oceli Ø70mm s tl. stěn 1,5mm, korugovaná chránička s vnitřním Ø75mm. Rozměry: (m) 0,3 x 0,2 x 0,9</t>
  </si>
  <si>
    <t>věž se třemi patry
1. patro rozhledny – kruhový, ocelový žebřík s bezpečnostními mezipodestami
2. patro rozhledny – meziúrovňové, plastové podlážky z HPDE, kruhový, ocelový žebřík
3. patro rozhledny – dlouhý šroubový tobogán
Svislá nosná konstrukce rozhledny je tvořena osmi ocelovými svařovanými
žárově zinkovanými sloupy
vodorovné stropní roviny jsou navrženy jako ohýbané (kruhové) ocelové
nosníky - vazníky (průměru 3,8 m), které jsou složeny vždy z osmi segmentů. 
Opláštění je tvořeno ocelovými,žárově pozinkovanými trubkami prům. 20 mm. 
Plochy jednotlivých podlaží tvoří litá guma uložená na trapézový plech. Rozměry: (m) 7,75 x 4,02 x 8,70</t>
  </si>
  <si>
    <t>Zemní práce - finální úpravy terénu</t>
  </si>
  <si>
    <t>Odkopávky nezapažené v hornině 1-4 naložení, odvoz 10 km, uložení</t>
  </si>
  <si>
    <t>60</t>
  </si>
  <si>
    <t>150</t>
  </si>
  <si>
    <t>NACENĚNÍ VŠECH POLOŽEK MUSÍ ODPOVÍDAT JEJICH SPECIFIKACI V TECHNICKÉ ZPRÁVĚ A VE VÝKRESOVÉ ČÁSTI, KDE JSOU UVEDENY REFERENČNÍ PŘÍKLADY, ZE KTERÝCH ROZPOČET VYCHÁZÍ!!!</t>
  </si>
  <si>
    <t>z celkové částky bez DPH</t>
  </si>
  <si>
    <t>viz. Návrh výsadeb a dendrologický průzkum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</si>
</sst>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&quot; Kč&quot;"/>
    <numFmt numFmtId="166" formatCode="#,##0.00000"/>
    <numFmt numFmtId="167" formatCode="#,##0.000"/>
  </numFmts>
  <fonts count="2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1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40"/>
      </patternFill>
    </fill>
  </fills>
  <borders count="5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6">
    <xf numFmtId="0" fontId="0" fillId="0" borderId="0" xfId="0"/>
    <xf numFmtId="0" fontId="1" fillId="0" borderId="0" xfId="2"/>
    <xf numFmtId="0" fontId="1" fillId="0" borderId="1" xfId="2" applyFont="1" applyBorder="1"/>
    <xf numFmtId="0" fontId="1" fillId="0" borderId="2" xfId="2" applyBorder="1"/>
    <xf numFmtId="0" fontId="1" fillId="0" borderId="3" xfId="2" applyFont="1" applyBorder="1"/>
    <xf numFmtId="0" fontId="1" fillId="0" borderId="4" xfId="2" applyFont="1" applyBorder="1"/>
    <xf numFmtId="0" fontId="1" fillId="0" borderId="5" xfId="2" applyBorder="1"/>
    <xf numFmtId="49" fontId="3" fillId="2" borderId="6" xfId="2" applyNumberFormat="1" applyFont="1" applyFill="1" applyBorder="1"/>
    <xf numFmtId="49" fontId="1" fillId="2" borderId="7" xfId="2" applyNumberFormat="1" applyFill="1" applyBorder="1"/>
    <xf numFmtId="0" fontId="4" fillId="2" borderId="0" xfId="2" applyFont="1" applyFill="1" applyBorder="1"/>
    <xf numFmtId="0" fontId="1" fillId="2" borderId="0" xfId="2" applyFill="1" applyBorder="1"/>
    <xf numFmtId="0" fontId="1" fillId="0" borderId="8" xfId="2" applyBorder="1"/>
    <xf numFmtId="0" fontId="1" fillId="0" borderId="9" xfId="2" applyBorder="1"/>
    <xf numFmtId="0" fontId="1" fillId="0" borderId="10" xfId="2" applyFont="1" applyBorder="1"/>
    <xf numFmtId="0" fontId="1" fillId="0" borderId="11" xfId="2" applyBorder="1"/>
    <xf numFmtId="0" fontId="1" fillId="0" borderId="12" xfId="2" applyFont="1" applyBorder="1"/>
    <xf numFmtId="0" fontId="1" fillId="0" borderId="13" xfId="2" applyFont="1" applyBorder="1"/>
    <xf numFmtId="0" fontId="1" fillId="0" borderId="14" xfId="2" applyBorder="1"/>
    <xf numFmtId="49" fontId="1" fillId="0" borderId="8" xfId="2" applyNumberFormat="1" applyBorder="1" applyAlignment="1">
      <alignment horizontal="left"/>
    </xf>
    <xf numFmtId="0" fontId="1" fillId="0" borderId="15" xfId="2" applyFont="1" applyBorder="1"/>
    <xf numFmtId="0" fontId="1" fillId="0" borderId="16" xfId="2" applyBorder="1"/>
    <xf numFmtId="0" fontId="1" fillId="0" borderId="13" xfId="2" applyNumberFormat="1" applyFont="1" applyBorder="1"/>
    <xf numFmtId="0" fontId="1" fillId="0" borderId="12" xfId="2" applyNumberFormat="1" applyBorder="1"/>
    <xf numFmtId="0" fontId="1" fillId="0" borderId="14" xfId="2" applyNumberFormat="1" applyBorder="1"/>
    <xf numFmtId="0" fontId="1" fillId="0" borderId="0" xfId="2" applyNumberFormat="1"/>
    <xf numFmtId="3" fontId="1" fillId="0" borderId="14" xfId="2" applyNumberFormat="1" applyBorder="1"/>
    <xf numFmtId="0" fontId="1" fillId="0" borderId="18" xfId="2" applyFont="1" applyBorder="1"/>
    <xf numFmtId="0" fontId="1" fillId="0" borderId="19" xfId="2" applyBorder="1"/>
    <xf numFmtId="0" fontId="1" fillId="0" borderId="6" xfId="2" applyFont="1" applyBorder="1"/>
    <xf numFmtId="0" fontId="1" fillId="0" borderId="0" xfId="2" applyBorder="1"/>
    <xf numFmtId="3" fontId="1" fillId="0" borderId="0" xfId="2" applyNumberFormat="1"/>
    <xf numFmtId="0" fontId="6" fillId="0" borderId="22" xfId="2" applyFont="1" applyBorder="1" applyAlignment="1">
      <alignment horizontal="left"/>
    </xf>
    <xf numFmtId="0" fontId="1" fillId="0" borderId="23" xfId="2" applyBorder="1" applyAlignment="1">
      <alignment horizontal="left"/>
    </xf>
    <xf numFmtId="0" fontId="1" fillId="0" borderId="24" xfId="2" applyBorder="1" applyAlignment="1">
      <alignment horizontal="center"/>
    </xf>
    <xf numFmtId="0" fontId="1" fillId="0" borderId="25" xfId="2" applyBorder="1"/>
    <xf numFmtId="0" fontId="1" fillId="0" borderId="26" xfId="2" applyFont="1" applyBorder="1"/>
    <xf numFmtId="3" fontId="1" fillId="0" borderId="20" xfId="2" applyNumberFormat="1" applyBorder="1"/>
    <xf numFmtId="0" fontId="1" fillId="0" borderId="27" xfId="2" applyBorder="1"/>
    <xf numFmtId="3" fontId="1" fillId="0" borderId="28" xfId="2" applyNumberFormat="1" applyBorder="1"/>
    <xf numFmtId="0" fontId="1" fillId="0" borderId="29" xfId="2" applyBorder="1"/>
    <xf numFmtId="3" fontId="1" fillId="0" borderId="30" xfId="2" applyNumberFormat="1" applyBorder="1"/>
    <xf numFmtId="3" fontId="1" fillId="0" borderId="16" xfId="2" applyNumberFormat="1" applyBorder="1"/>
    <xf numFmtId="0" fontId="1" fillId="0" borderId="17" xfId="2" applyBorder="1"/>
    <xf numFmtId="0" fontId="1" fillId="0" borderId="31" xfId="2" applyFont="1" applyBorder="1"/>
    <xf numFmtId="0" fontId="1" fillId="0" borderId="32" xfId="2" applyFont="1" applyBorder="1"/>
    <xf numFmtId="3" fontId="1" fillId="0" borderId="33" xfId="2" applyNumberFormat="1" applyBorder="1"/>
    <xf numFmtId="0" fontId="1" fillId="0" borderId="34" xfId="2" applyFont="1" applyBorder="1"/>
    <xf numFmtId="3" fontId="1" fillId="0" borderId="35" xfId="2" applyNumberFormat="1" applyBorder="1"/>
    <xf numFmtId="0" fontId="1" fillId="0" borderId="36" xfId="2" applyBorder="1"/>
    <xf numFmtId="0" fontId="1" fillId="0" borderId="0" xfId="2" applyBorder="1" applyAlignment="1">
      <alignment horizontal="right"/>
    </xf>
    <xf numFmtId="164" fontId="1" fillId="0" borderId="0" xfId="2" applyNumberFormat="1" applyBorder="1"/>
    <xf numFmtId="0" fontId="1" fillId="0" borderId="18" xfId="2" applyNumberFormat="1" applyBorder="1" applyAlignment="1">
      <alignment horizontal="right"/>
    </xf>
    <xf numFmtId="165" fontId="1" fillId="0" borderId="16" xfId="2" applyNumberFormat="1" applyBorder="1"/>
    <xf numFmtId="165" fontId="1" fillId="0" borderId="0" xfId="2" applyNumberFormat="1" applyBorder="1"/>
    <xf numFmtId="0" fontId="1" fillId="0" borderId="13" xfId="2" applyNumberFormat="1" applyBorder="1" applyAlignment="1">
      <alignment horizontal="right"/>
    </xf>
    <xf numFmtId="0" fontId="7" fillId="0" borderId="34" xfId="2" applyFont="1" applyFill="1" applyBorder="1"/>
    <xf numFmtId="0" fontId="7" fillId="0" borderId="35" xfId="2" applyFont="1" applyFill="1" applyBorder="1"/>
    <xf numFmtId="0" fontId="7" fillId="0" borderId="37" xfId="2" applyFont="1" applyFill="1" applyBorder="1"/>
    <xf numFmtId="165" fontId="7" fillId="0" borderId="35" xfId="2" applyNumberFormat="1" applyFont="1" applyFill="1" applyBorder="1"/>
    <xf numFmtId="0" fontId="7" fillId="0" borderId="38" xfId="2" applyFont="1" applyFill="1" applyBorder="1"/>
    <xf numFmtId="0" fontId="7" fillId="0" borderId="0" xfId="2" applyFont="1"/>
    <xf numFmtId="0" fontId="1" fillId="0" borderId="0" xfId="2" applyFont="1" applyAlignment="1"/>
    <xf numFmtId="0" fontId="1" fillId="0" borderId="0" xfId="2" applyAlignment="1">
      <alignment vertical="top" wrapText="1"/>
    </xf>
    <xf numFmtId="0" fontId="4" fillId="0" borderId="40" xfId="1" applyFont="1" applyBorder="1"/>
    <xf numFmtId="0" fontId="1" fillId="0" borderId="40" xfId="1" applyBorder="1"/>
    <xf numFmtId="0" fontId="1" fillId="0" borderId="40" xfId="1" applyBorder="1" applyAlignment="1">
      <alignment horizontal="right"/>
    </xf>
    <xf numFmtId="0" fontId="1" fillId="0" borderId="40" xfId="1" applyFont="1" applyBorder="1"/>
    <xf numFmtId="0" fontId="1" fillId="0" borderId="40" xfId="2" applyNumberFormat="1" applyBorder="1" applyAlignment="1">
      <alignment horizontal="left"/>
    </xf>
    <xf numFmtId="0" fontId="1" fillId="0" borderId="41" xfId="2" applyNumberFormat="1" applyBorder="1"/>
    <xf numFmtId="0" fontId="4" fillId="0" borderId="43" xfId="1" applyFont="1" applyBorder="1"/>
    <xf numFmtId="0" fontId="1" fillId="0" borderId="43" xfId="1" applyBorder="1"/>
    <xf numFmtId="0" fontId="1" fillId="0" borderId="43" xfId="1" applyBorder="1" applyAlignment="1">
      <alignment horizontal="right"/>
    </xf>
    <xf numFmtId="49" fontId="6" fillId="0" borderId="22" xfId="2" applyNumberFormat="1" applyFont="1" applyFill="1" applyBorder="1"/>
    <xf numFmtId="0" fontId="6" fillId="0" borderId="23" xfId="2" applyFont="1" applyFill="1" applyBorder="1"/>
    <xf numFmtId="0" fontId="6" fillId="0" borderId="24" xfId="2" applyFont="1" applyFill="1" applyBorder="1"/>
    <xf numFmtId="0" fontId="6" fillId="0" borderId="45" xfId="2" applyFont="1" applyFill="1" applyBorder="1"/>
    <xf numFmtId="0" fontId="6" fillId="0" borderId="46" xfId="2" applyFont="1" applyFill="1" applyBorder="1"/>
    <xf numFmtId="0" fontId="6" fillId="0" borderId="47" xfId="2" applyFont="1" applyFill="1" applyBorder="1"/>
    <xf numFmtId="49" fontId="9" fillId="0" borderId="6" xfId="2" applyNumberFormat="1" applyFont="1" applyFill="1" applyBorder="1"/>
    <xf numFmtId="0" fontId="9" fillId="0" borderId="0" xfId="2" applyFont="1" applyFill="1" applyBorder="1"/>
    <xf numFmtId="0" fontId="1" fillId="0" borderId="0" xfId="2" applyFill="1" applyBorder="1"/>
    <xf numFmtId="3" fontId="1" fillId="0" borderId="9" xfId="2" applyNumberFormat="1" applyFont="1" applyFill="1" applyBorder="1"/>
    <xf numFmtId="3" fontId="1" fillId="0" borderId="7" xfId="2" applyNumberFormat="1" applyFont="1" applyFill="1" applyBorder="1"/>
    <xf numFmtId="3" fontId="1" fillId="0" borderId="48" xfId="2" applyNumberFormat="1" applyFont="1" applyFill="1" applyBorder="1"/>
    <xf numFmtId="3" fontId="1" fillId="0" borderId="49" xfId="2" applyNumberFormat="1" applyFont="1" applyFill="1" applyBorder="1"/>
    <xf numFmtId="0" fontId="6" fillId="0" borderId="22" xfId="2" applyFont="1" applyFill="1" applyBorder="1"/>
    <xf numFmtId="3" fontId="6" fillId="0" borderId="24" xfId="2" applyNumberFormat="1" applyFont="1" applyFill="1" applyBorder="1"/>
    <xf numFmtId="3" fontId="6" fillId="0" borderId="45" xfId="2" applyNumberFormat="1" applyFont="1" applyFill="1" applyBorder="1"/>
    <xf numFmtId="3" fontId="6" fillId="0" borderId="46" xfId="2" applyNumberFormat="1" applyFont="1" applyFill="1" applyBorder="1"/>
    <xf numFmtId="3" fontId="6" fillId="0" borderId="47" xfId="2" applyNumberFormat="1" applyFont="1" applyFill="1" applyBorder="1"/>
    <xf numFmtId="0" fontId="6" fillId="0" borderId="0" xfId="2" applyFont="1"/>
    <xf numFmtId="0" fontId="1" fillId="0" borderId="0" xfId="2" applyFill="1"/>
    <xf numFmtId="0" fontId="6" fillId="0" borderId="27" xfId="2" applyFont="1" applyFill="1" applyBorder="1"/>
    <xf numFmtId="0" fontId="6" fillId="0" borderId="28" xfId="2" applyFont="1" applyFill="1" applyBorder="1"/>
    <xf numFmtId="0" fontId="1" fillId="0" borderId="50" xfId="2" applyFill="1" applyBorder="1"/>
    <xf numFmtId="0" fontId="6" fillId="0" borderId="51" xfId="2" applyFont="1" applyFill="1" applyBorder="1" applyAlignment="1">
      <alignment horizontal="right"/>
    </xf>
    <xf numFmtId="0" fontId="6" fillId="0" borderId="28" xfId="2" applyFont="1" applyFill="1" applyBorder="1" applyAlignment="1">
      <alignment horizontal="right"/>
    </xf>
    <xf numFmtId="0" fontId="6" fillId="0" borderId="29" xfId="2" applyFont="1" applyFill="1" applyBorder="1" applyAlignment="1">
      <alignment horizontal="center"/>
    </xf>
    <xf numFmtId="4" fontId="5" fillId="0" borderId="28" xfId="2" applyNumberFormat="1" applyFont="1" applyFill="1" applyBorder="1" applyAlignment="1">
      <alignment horizontal="right"/>
    </xf>
    <xf numFmtId="4" fontId="5" fillId="0" borderId="50" xfId="2" applyNumberFormat="1" applyFont="1" applyFill="1" applyBorder="1" applyAlignment="1">
      <alignment horizontal="right"/>
    </xf>
    <xf numFmtId="0" fontId="1" fillId="0" borderId="32" xfId="2" applyFill="1" applyBorder="1"/>
    <xf numFmtId="0" fontId="6" fillId="0" borderId="26" xfId="2" applyFont="1" applyFill="1" applyBorder="1"/>
    <xf numFmtId="0" fontId="1" fillId="0" borderId="52" xfId="2" applyFill="1" applyBorder="1"/>
    <xf numFmtId="0" fontId="6" fillId="0" borderId="31" xfId="2" applyFont="1" applyFill="1" applyBorder="1" applyAlignment="1">
      <alignment horizontal="right"/>
    </xf>
    <xf numFmtId="0" fontId="1" fillId="0" borderId="53" xfId="2" applyFont="1" applyFill="1" applyBorder="1" applyAlignment="1">
      <alignment horizontal="right"/>
    </xf>
    <xf numFmtId="3" fontId="1" fillId="0" borderId="53" xfId="2" applyNumberFormat="1" applyFont="1" applyFill="1" applyBorder="1" applyAlignment="1">
      <alignment horizontal="right"/>
    </xf>
    <xf numFmtId="4" fontId="5" fillId="0" borderId="26" xfId="2" applyNumberFormat="1" applyFont="1" applyFill="1" applyBorder="1" applyAlignment="1">
      <alignment horizontal="right"/>
    </xf>
    <xf numFmtId="3" fontId="1" fillId="0" borderId="52" xfId="2" applyNumberFormat="1" applyFont="1" applyFill="1" applyBorder="1" applyAlignment="1">
      <alignment horizontal="right"/>
    </xf>
    <xf numFmtId="0" fontId="1" fillId="0" borderId="32" xfId="2" applyFont="1" applyFill="1" applyBorder="1"/>
    <xf numFmtId="0" fontId="1" fillId="0" borderId="26" xfId="2" applyFont="1" applyFill="1" applyBorder="1"/>
    <xf numFmtId="0" fontId="1" fillId="0" borderId="52" xfId="2" applyFont="1" applyFill="1" applyBorder="1"/>
    <xf numFmtId="3" fontId="1" fillId="0" borderId="31" xfId="2" applyNumberFormat="1" applyFont="1" applyFill="1" applyBorder="1" applyAlignment="1">
      <alignment horizontal="right"/>
    </xf>
    <xf numFmtId="1" fontId="1" fillId="0" borderId="53" xfId="2" applyNumberFormat="1" applyFont="1" applyFill="1" applyBorder="1" applyAlignment="1">
      <alignment horizontal="right"/>
    </xf>
    <xf numFmtId="4" fontId="1" fillId="0" borderId="26" xfId="2" applyNumberFormat="1" applyFont="1" applyFill="1" applyBorder="1" applyAlignment="1">
      <alignment horizontal="right"/>
    </xf>
    <xf numFmtId="3" fontId="1" fillId="0" borderId="19" xfId="2" applyNumberFormat="1" applyFont="1" applyFill="1" applyBorder="1" applyAlignment="1">
      <alignment horizontal="right"/>
    </xf>
    <xf numFmtId="0" fontId="1" fillId="0" borderId="34" xfId="2" applyFill="1" applyBorder="1"/>
    <xf numFmtId="0" fontId="6" fillId="0" borderId="35" xfId="2" applyFont="1" applyFill="1" applyBorder="1"/>
    <xf numFmtId="0" fontId="1" fillId="0" borderId="35" xfId="2" applyFill="1" applyBorder="1"/>
    <xf numFmtId="4" fontId="1" fillId="0" borderId="54" xfId="2" applyNumberFormat="1" applyFill="1" applyBorder="1"/>
    <xf numFmtId="4" fontId="1" fillId="0" borderId="34" xfId="2" applyNumberFormat="1" applyFill="1" applyBorder="1"/>
    <xf numFmtId="4" fontId="1" fillId="0" borderId="35" xfId="2" applyNumberFormat="1" applyFill="1" applyBorder="1"/>
    <xf numFmtId="3" fontId="9" fillId="0" borderId="0" xfId="2" applyNumberFormat="1" applyFont="1"/>
    <xf numFmtId="4" fontId="9" fillId="0" borderId="0" xfId="2" applyNumberFormat="1" applyFont="1"/>
    <xf numFmtId="4" fontId="1" fillId="0" borderId="0" xfId="2" applyNumberForma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right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right"/>
    </xf>
    <xf numFmtId="0" fontId="1" fillId="0" borderId="40" xfId="1" applyBorder="1" applyAlignment="1">
      <alignment horizontal="center"/>
    </xf>
    <xf numFmtId="0" fontId="1" fillId="0" borderId="40" xfId="1" applyFont="1" applyBorder="1" applyAlignment="1">
      <alignment horizontal="center"/>
    </xf>
    <xf numFmtId="0" fontId="1" fillId="0" borderId="43" xfId="1" applyBorder="1" applyAlignment="1">
      <alignment horizontal="center"/>
    </xf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center"/>
    </xf>
    <xf numFmtId="0" fontId="1" fillId="0" borderId="0" xfId="1" applyFill="1" applyAlignment="1">
      <alignment horizontal="right"/>
    </xf>
    <xf numFmtId="0" fontId="1" fillId="0" borderId="0" xfId="1" applyFill="1"/>
    <xf numFmtId="0" fontId="1" fillId="0" borderId="0" xfId="1" applyFill="1" applyAlignment="1"/>
    <xf numFmtId="49" fontId="5" fillId="0" borderId="53" xfId="1" applyNumberFormat="1" applyFont="1" applyFill="1" applyBorder="1"/>
    <xf numFmtId="0" fontId="5" fillId="0" borderId="1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0" fontId="5" fillId="0" borderId="17" xfId="1" applyNumberFormat="1" applyFont="1" applyFill="1" applyBorder="1" applyAlignment="1">
      <alignment horizontal="center"/>
    </xf>
    <xf numFmtId="0" fontId="13" fillId="0" borderId="53" xfId="1" applyFont="1" applyFill="1" applyBorder="1"/>
    <xf numFmtId="0" fontId="6" fillId="0" borderId="48" xfId="1" applyFont="1" applyFill="1" applyBorder="1" applyAlignment="1">
      <alignment horizontal="center"/>
    </xf>
    <xf numFmtId="49" fontId="6" fillId="0" borderId="48" xfId="1" applyNumberFormat="1" applyFont="1" applyFill="1" applyBorder="1" applyAlignment="1">
      <alignment horizontal="left"/>
    </xf>
    <xf numFmtId="0" fontId="6" fillId="0" borderId="48" xfId="1" applyFont="1" applyFill="1" applyBorder="1"/>
    <xf numFmtId="0" fontId="1" fillId="0" borderId="48" xfId="1" applyFill="1" applyBorder="1" applyAlignment="1">
      <alignment horizontal="center"/>
    </xf>
    <xf numFmtId="0" fontId="1" fillId="0" borderId="48" xfId="1" applyNumberFormat="1" applyFill="1" applyBorder="1" applyAlignment="1">
      <alignment horizontal="right"/>
    </xf>
    <xf numFmtId="0" fontId="1" fillId="0" borderId="48" xfId="1" applyNumberFormat="1" applyFill="1" applyBorder="1"/>
    <xf numFmtId="0" fontId="8" fillId="0" borderId="55" xfId="1" applyNumberFormat="1" applyFont="1" applyFill="1" applyBorder="1"/>
    <xf numFmtId="0" fontId="14" fillId="0" borderId="0" xfId="1" applyFont="1"/>
    <xf numFmtId="0" fontId="1" fillId="0" borderId="48" xfId="1" applyFont="1" applyFill="1" applyBorder="1" applyAlignment="1">
      <alignment horizontal="center"/>
    </xf>
    <xf numFmtId="49" fontId="1" fillId="0" borderId="48" xfId="1" applyNumberFormat="1" applyFont="1" applyFill="1" applyBorder="1" applyAlignment="1">
      <alignment horizontal="left"/>
    </xf>
    <xf numFmtId="0" fontId="1" fillId="0" borderId="48" xfId="1" applyFont="1" applyFill="1" applyBorder="1" applyAlignment="1">
      <alignment wrapText="1"/>
    </xf>
    <xf numFmtId="49" fontId="1" fillId="0" borderId="48" xfId="1" applyNumberFormat="1" applyFont="1" applyFill="1" applyBorder="1" applyAlignment="1">
      <alignment horizontal="center" shrinkToFit="1"/>
    </xf>
    <xf numFmtId="4" fontId="1" fillId="0" borderId="48" xfId="1" applyNumberFormat="1" applyFont="1" applyFill="1" applyBorder="1" applyAlignment="1">
      <alignment horizontal="right"/>
    </xf>
    <xf numFmtId="4" fontId="1" fillId="0" borderId="48" xfId="1" applyNumberFormat="1" applyFont="1" applyFill="1" applyBorder="1"/>
    <xf numFmtId="166" fontId="1" fillId="0" borderId="48" xfId="1" applyNumberFormat="1" applyFont="1" applyFill="1" applyBorder="1"/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166" fontId="6" fillId="0" borderId="56" xfId="1" applyNumberFormat="1" applyFont="1" applyFill="1" applyBorder="1"/>
    <xf numFmtId="3" fontId="1" fillId="0" borderId="0" xfId="1" applyNumberFormat="1"/>
    <xf numFmtId="4" fontId="1" fillId="0" borderId="48" xfId="1" applyNumberFormat="1" applyFont="1" applyFill="1" applyBorder="1" applyAlignment="1">
      <alignment horizontal="center"/>
    </xf>
    <xf numFmtId="0" fontId="1" fillId="0" borderId="0" xfId="1" applyBorder="1"/>
    <xf numFmtId="0" fontId="1" fillId="0" borderId="0" xfId="1" applyBorder="1" applyAlignment="1">
      <alignment horizontal="center"/>
    </xf>
    <xf numFmtId="0" fontId="15" fillId="0" borderId="0" xfId="1" applyFont="1" applyAlignment="1"/>
    <xf numFmtId="0" fontId="16" fillId="0" borderId="0" xfId="1" applyFont="1" applyBorder="1"/>
    <xf numFmtId="0" fontId="16" fillId="0" borderId="0" xfId="1" applyFont="1" applyBorder="1" applyAlignment="1">
      <alignment horizontal="center"/>
    </xf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" fontId="1" fillId="0" borderId="0" xfId="1" applyNumberFormat="1"/>
    <xf numFmtId="4" fontId="1" fillId="0" borderId="0" xfId="1" applyNumberFormat="1" applyFill="1"/>
    <xf numFmtId="4" fontId="13" fillId="0" borderId="53" xfId="1" applyNumberFormat="1" applyFont="1" applyFill="1" applyBorder="1"/>
    <xf numFmtId="4" fontId="8" fillId="0" borderId="55" xfId="1" applyNumberFormat="1" applyFont="1" applyFill="1" applyBorder="1"/>
    <xf numFmtId="3" fontId="1" fillId="0" borderId="40" xfId="1" applyNumberFormat="1" applyBorder="1" applyAlignment="1">
      <alignment horizontal="left"/>
    </xf>
    <xf numFmtId="3" fontId="1" fillId="0" borderId="0" xfId="1" applyNumberFormat="1" applyFill="1"/>
    <xf numFmtId="3" fontId="13" fillId="0" borderId="53" xfId="1" applyNumberFormat="1" applyFont="1" applyFill="1" applyBorder="1"/>
    <xf numFmtId="3" fontId="8" fillId="0" borderId="55" xfId="1" applyNumberFormat="1" applyFont="1" applyFill="1" applyBorder="1"/>
    <xf numFmtId="3" fontId="1" fillId="0" borderId="48" xfId="1" applyNumberFormat="1" applyFont="1" applyFill="1" applyBorder="1"/>
    <xf numFmtId="3" fontId="6" fillId="0" borderId="56" xfId="1" applyNumberFormat="1" applyFont="1" applyFill="1" applyBorder="1"/>
    <xf numFmtId="4" fontId="1" fillId="0" borderId="41" xfId="1" applyNumberFormat="1" applyBorder="1"/>
    <xf numFmtId="167" fontId="1" fillId="0" borderId="48" xfId="1" applyNumberFormat="1" applyFont="1" applyFill="1" applyBorder="1" applyAlignment="1">
      <alignment horizontal="right"/>
    </xf>
    <xf numFmtId="0" fontId="6" fillId="0" borderId="48" xfId="1" applyFont="1" applyFill="1" applyBorder="1" applyAlignment="1">
      <alignment wrapText="1"/>
    </xf>
    <xf numFmtId="49" fontId="1" fillId="0" borderId="0" xfId="1" applyNumberFormat="1"/>
    <xf numFmtId="1" fontId="1" fillId="0" borderId="48" xfId="1" applyNumberFormat="1" applyFont="1" applyFill="1" applyBorder="1" applyAlignment="1">
      <alignment horizontal="left"/>
    </xf>
    <xf numFmtId="0" fontId="17" fillId="0" borderId="48" xfId="1" applyFont="1" applyFill="1" applyBorder="1" applyAlignment="1">
      <alignment wrapText="1"/>
    </xf>
    <xf numFmtId="0" fontId="18" fillId="0" borderId="48" xfId="1" applyFont="1" applyFill="1" applyBorder="1" applyAlignment="1">
      <alignment wrapText="1"/>
    </xf>
    <xf numFmtId="0" fontId="1" fillId="0" borderId="48" xfId="1" applyNumberFormat="1" applyFont="1" applyFill="1" applyBorder="1" applyAlignment="1">
      <alignment horizontal="center" shrinkToFit="1"/>
    </xf>
    <xf numFmtId="0" fontId="8" fillId="3" borderId="57" xfId="1" applyNumberFormat="1" applyFont="1" applyFill="1" applyBorder="1" applyAlignment="1">
      <alignment wrapText="1"/>
    </xf>
    <xf numFmtId="0" fontId="1" fillId="0" borderId="0" xfId="1" applyFont="1" applyFill="1" applyAlignment="1"/>
    <xf numFmtId="0" fontId="1" fillId="0" borderId="48" xfId="1" applyNumberFormat="1" applyFont="1" applyFill="1" applyBorder="1"/>
    <xf numFmtId="0" fontId="1" fillId="0" borderId="0" xfId="1" applyFont="1"/>
    <xf numFmtId="0" fontId="1" fillId="0" borderId="0" xfId="1" applyFont="1" applyBorder="1"/>
    <xf numFmtId="0" fontId="19" fillId="0" borderId="0" xfId="1" applyFont="1"/>
    <xf numFmtId="0" fontId="1" fillId="0" borderId="0" xfId="2" applyBorder="1" applyAlignment="1">
      <alignment horizontal="left" wrapText="1"/>
    </xf>
    <xf numFmtId="0" fontId="2" fillId="0" borderId="0" xfId="2" applyFont="1" applyBorder="1" applyAlignment="1">
      <alignment horizontal="center"/>
    </xf>
    <xf numFmtId="0" fontId="5" fillId="0" borderId="17" xfId="2" applyFont="1" applyBorder="1" applyAlignment="1">
      <alignment horizontal="left"/>
    </xf>
    <xf numFmtId="0" fontId="6" fillId="0" borderId="20" xfId="2" applyFont="1" applyBorder="1" applyAlignment="1">
      <alignment horizontal="left"/>
    </xf>
    <xf numFmtId="0" fontId="2" fillId="0" borderId="21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/>
    </xf>
    <xf numFmtId="0" fontId="8" fillId="0" borderId="0" xfId="2" applyFont="1" applyBorder="1" applyAlignment="1">
      <alignment horizontal="left" vertical="top" wrapText="1"/>
    </xf>
    <xf numFmtId="3" fontId="6" fillId="0" borderId="54" xfId="2" applyNumberFormat="1" applyFont="1" applyFill="1" applyBorder="1" applyAlignment="1">
      <alignment horizontal="right"/>
    </xf>
    <xf numFmtId="0" fontId="1" fillId="0" borderId="39" xfId="1" applyFont="1" applyBorder="1" applyAlignment="1">
      <alignment horizontal="center"/>
    </xf>
    <xf numFmtId="0" fontId="1" fillId="0" borderId="42" xfId="1" applyFont="1" applyBorder="1" applyAlignment="1">
      <alignment horizontal="center"/>
    </xf>
    <xf numFmtId="0" fontId="1" fillId="0" borderId="44" xfId="1" applyFont="1" applyBorder="1" applyAlignment="1">
      <alignment horizontal="left" shrinkToFit="1"/>
    </xf>
    <xf numFmtId="49" fontId="2" fillId="0" borderId="0" xfId="2" applyNumberFormat="1" applyFont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49" fontId="1" fillId="0" borderId="42" xfId="1" applyNumberFormat="1" applyFont="1" applyBorder="1" applyAlignment="1">
      <alignment horizontal="center"/>
    </xf>
    <xf numFmtId="0" fontId="1" fillId="0" borderId="44" xfId="1" applyBorder="1" applyAlignment="1">
      <alignment horizontal="left" shrinkToFit="1"/>
    </xf>
  </cellXfs>
  <cellStyles count="3">
    <cellStyle name="Excel Built-in Normal" xfId="2"/>
    <cellStyle name="Normální" xfId="0" builtinId="0"/>
    <cellStyle name="normální_POL.XLS" xfId="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view="pageBreakPreview" zoomScale="130" zoomScaleSheetLayoutView="130" workbookViewId="0">
      <selection activeCell="D18" sqref="D18"/>
    </sheetView>
  </sheetViews>
  <sheetFormatPr defaultColWidth="8.7109375"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8.7109375" style="1" customWidth="1"/>
    <col min="7" max="7" width="15.28515625" style="1" customWidth="1"/>
    <col min="8" max="16384" width="8.7109375" style="1"/>
  </cols>
  <sheetData>
    <row r="1" spans="1:57" ht="21.75" customHeight="1" x14ac:dyDescent="0.25">
      <c r="A1" s="201" t="s">
        <v>0</v>
      </c>
      <c r="B1" s="201"/>
      <c r="C1" s="201"/>
      <c r="D1" s="201"/>
      <c r="E1" s="201"/>
      <c r="F1" s="201"/>
      <c r="G1" s="201"/>
    </row>
    <row r="2" spans="1:57" ht="15" customHeight="1" x14ac:dyDescent="0.2"/>
    <row r="3" spans="1:57" ht="12.95" customHeight="1" x14ac:dyDescent="0.2">
      <c r="A3" s="2" t="s">
        <v>1</v>
      </c>
      <c r="B3" s="3"/>
      <c r="C3" s="4" t="s">
        <v>2</v>
      </c>
      <c r="D3" s="4"/>
      <c r="E3" s="4"/>
      <c r="F3" s="5" t="s">
        <v>3</v>
      </c>
      <c r="G3" s="6"/>
    </row>
    <row r="4" spans="1:57" ht="12.95" customHeight="1" x14ac:dyDescent="0.2">
      <c r="A4" s="7"/>
      <c r="B4" s="8"/>
      <c r="C4" s="9" t="s">
        <v>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8</v>
      </c>
      <c r="D6" s="10"/>
      <c r="E6" s="10"/>
      <c r="F6" s="18"/>
      <c r="G6" s="12"/>
    </row>
    <row r="7" spans="1:57" x14ac:dyDescent="0.2">
      <c r="A7" s="19" t="s">
        <v>9</v>
      </c>
      <c r="B7" s="20"/>
      <c r="C7" s="202"/>
      <c r="D7" s="202"/>
      <c r="E7" s="21" t="s">
        <v>10</v>
      </c>
      <c r="F7" s="22"/>
      <c r="G7" s="23">
        <v>0</v>
      </c>
      <c r="H7" s="24"/>
      <c r="I7" s="24"/>
    </row>
    <row r="8" spans="1:57" x14ac:dyDescent="0.2">
      <c r="A8" s="13" t="s">
        <v>11</v>
      </c>
      <c r="B8" s="15"/>
      <c r="C8" s="202"/>
      <c r="D8" s="202"/>
      <c r="E8" s="16" t="s">
        <v>12</v>
      </c>
      <c r="F8" s="15"/>
      <c r="G8" s="25">
        <f>IF(PocetMJ=0,0,ROUND((F30+F32)/PocetMJ,1))</f>
        <v>0</v>
      </c>
    </row>
    <row r="9" spans="1:57" x14ac:dyDescent="0.2">
      <c r="A9" s="19" t="s">
        <v>13</v>
      </c>
      <c r="B9" s="20"/>
      <c r="C9" s="20"/>
      <c r="D9" s="20"/>
      <c r="E9" s="26" t="s">
        <v>14</v>
      </c>
      <c r="F9" s="20"/>
      <c r="G9" s="27"/>
    </row>
    <row r="10" spans="1:57" x14ac:dyDescent="0.2">
      <c r="A10" s="28" t="s">
        <v>15</v>
      </c>
      <c r="B10" s="29"/>
      <c r="C10" s="29"/>
      <c r="D10" s="29"/>
      <c r="E10" s="11" t="s">
        <v>16</v>
      </c>
      <c r="F10" s="29"/>
      <c r="G10" s="12"/>
      <c r="BA10" s="30"/>
      <c r="BB10" s="30"/>
      <c r="BC10" s="30"/>
      <c r="BD10" s="30"/>
      <c r="BE10" s="30"/>
    </row>
    <row r="11" spans="1:57" x14ac:dyDescent="0.2">
      <c r="A11" s="28"/>
      <c r="B11" s="29"/>
      <c r="C11" s="29"/>
      <c r="D11" s="29"/>
      <c r="E11" s="203"/>
      <c r="F11" s="203"/>
      <c r="G11" s="203"/>
    </row>
    <row r="12" spans="1:57" ht="28.5" customHeight="1" x14ac:dyDescent="0.2">
      <c r="A12" s="204" t="s">
        <v>17</v>
      </c>
      <c r="B12" s="204"/>
      <c r="C12" s="204"/>
      <c r="D12" s="204"/>
      <c r="E12" s="204"/>
      <c r="F12" s="204"/>
      <c r="G12" s="204"/>
    </row>
    <row r="13" spans="1:57" ht="17.25" customHeight="1" x14ac:dyDescent="0.2">
      <c r="A13" s="31" t="s">
        <v>18</v>
      </c>
      <c r="B13" s="32"/>
      <c r="C13" s="33"/>
      <c r="D13" s="205" t="s">
        <v>19</v>
      </c>
      <c r="E13" s="205"/>
      <c r="F13" s="205"/>
      <c r="G13" s="205"/>
    </row>
    <row r="14" spans="1:57" ht="15.95" customHeight="1" x14ac:dyDescent="0.2">
      <c r="A14" s="34"/>
      <c r="B14" s="35" t="s">
        <v>20</v>
      </c>
      <c r="C14" s="36">
        <f>Dodavka</f>
        <v>0</v>
      </c>
      <c r="D14" s="37"/>
      <c r="E14" s="38"/>
      <c r="F14" s="39"/>
      <c r="G14" s="36"/>
    </row>
    <row r="15" spans="1:57" ht="15.95" customHeight="1" x14ac:dyDescent="0.2">
      <c r="A15" s="34" t="s">
        <v>21</v>
      </c>
      <c r="B15" s="20" t="s">
        <v>22</v>
      </c>
      <c r="C15" s="40">
        <f>Mont</f>
        <v>0</v>
      </c>
      <c r="D15" s="19"/>
      <c r="E15" s="41"/>
      <c r="F15" s="42"/>
      <c r="G15" s="40"/>
    </row>
    <row r="16" spans="1:57" ht="15.95" customHeight="1" x14ac:dyDescent="0.2">
      <c r="A16" s="34" t="s">
        <v>23</v>
      </c>
      <c r="B16" s="20" t="s">
        <v>24</v>
      </c>
      <c r="C16" s="40">
        <f>HSV</f>
        <v>0</v>
      </c>
      <c r="D16" s="19"/>
      <c r="E16" s="41"/>
      <c r="F16" s="42"/>
      <c r="G16" s="40"/>
    </row>
    <row r="17" spans="1:7" ht="15.95" customHeight="1" x14ac:dyDescent="0.2">
      <c r="A17" s="43" t="s">
        <v>25</v>
      </c>
      <c r="B17" s="20" t="s">
        <v>26</v>
      </c>
      <c r="C17" s="40">
        <f>PSV</f>
        <v>0</v>
      </c>
      <c r="D17" s="19"/>
      <c r="E17" s="41"/>
      <c r="F17" s="42"/>
      <c r="G17" s="40"/>
    </row>
    <row r="18" spans="1:7" ht="15.95" customHeight="1" x14ac:dyDescent="0.2">
      <c r="A18" s="44" t="s">
        <v>27</v>
      </c>
      <c r="B18" s="20"/>
      <c r="C18" s="40">
        <f>SUM(C14:C17)</f>
        <v>0</v>
      </c>
      <c r="D18" s="19"/>
      <c r="E18" s="41"/>
      <c r="F18" s="42"/>
      <c r="G18" s="40"/>
    </row>
    <row r="19" spans="1:7" ht="15.95" customHeight="1" x14ac:dyDescent="0.2">
      <c r="A19" s="19"/>
      <c r="B19" s="20"/>
      <c r="C19" s="40"/>
      <c r="D19" s="19"/>
      <c r="E19" s="41"/>
      <c r="F19" s="42"/>
      <c r="G19" s="40"/>
    </row>
    <row r="20" spans="1:7" ht="15.95" customHeight="1" x14ac:dyDescent="0.2">
      <c r="A20" s="19" t="s">
        <v>28</v>
      </c>
      <c r="B20" s="20"/>
      <c r="C20" s="40">
        <f>HZS</f>
        <v>0</v>
      </c>
      <c r="D20" s="19"/>
      <c r="E20" s="41"/>
      <c r="F20" s="42"/>
      <c r="G20" s="40"/>
    </row>
    <row r="21" spans="1:7" ht="15.95" customHeight="1" x14ac:dyDescent="0.2">
      <c r="A21" s="28" t="s">
        <v>29</v>
      </c>
      <c r="B21" s="29"/>
      <c r="C21" s="40">
        <f>C18+C20</f>
        <v>0</v>
      </c>
      <c r="D21" s="19" t="s">
        <v>30</v>
      </c>
      <c r="E21" s="41"/>
      <c r="F21" s="42"/>
      <c r="G21" s="40">
        <f>G22-SUM(G14:G20)</f>
        <v>0</v>
      </c>
    </row>
    <row r="22" spans="1:7" ht="15.95" customHeight="1" x14ac:dyDescent="0.2">
      <c r="A22" s="19" t="s">
        <v>31</v>
      </c>
      <c r="B22" s="20"/>
      <c r="C22" s="45">
        <f>C21+G22</f>
        <v>0</v>
      </c>
      <c r="D22" s="46" t="s">
        <v>32</v>
      </c>
      <c r="E22" s="47"/>
      <c r="F22" s="48"/>
      <c r="G22" s="40">
        <f>VRN</f>
        <v>0</v>
      </c>
    </row>
    <row r="23" spans="1:7" x14ac:dyDescent="0.2">
      <c r="A23" s="2" t="s">
        <v>33</v>
      </c>
      <c r="B23" s="4"/>
      <c r="C23" s="5" t="s">
        <v>34</v>
      </c>
      <c r="D23" s="4"/>
      <c r="E23" s="5" t="s">
        <v>35</v>
      </c>
      <c r="F23" s="4"/>
      <c r="G23" s="6"/>
    </row>
    <row r="24" spans="1:7" x14ac:dyDescent="0.2">
      <c r="A24" s="13"/>
      <c r="B24" s="15"/>
      <c r="C24" s="16" t="s">
        <v>36</v>
      </c>
      <c r="D24" s="15"/>
      <c r="E24" s="16" t="s">
        <v>36</v>
      </c>
      <c r="F24" s="15"/>
      <c r="G24" s="17"/>
    </row>
    <row r="25" spans="1:7" x14ac:dyDescent="0.2">
      <c r="A25" s="28" t="s">
        <v>37</v>
      </c>
      <c r="B25" s="49"/>
      <c r="C25" s="11" t="s">
        <v>37</v>
      </c>
      <c r="D25" s="29"/>
      <c r="E25" s="11" t="s">
        <v>37</v>
      </c>
      <c r="F25" s="29"/>
      <c r="G25" s="12"/>
    </row>
    <row r="26" spans="1:7" x14ac:dyDescent="0.2">
      <c r="A26" s="28"/>
      <c r="B26" s="50"/>
      <c r="C26" s="11" t="s">
        <v>38</v>
      </c>
      <c r="D26" s="29"/>
      <c r="E26" s="11" t="s">
        <v>39</v>
      </c>
      <c r="F26" s="29"/>
      <c r="G26" s="12"/>
    </row>
    <row r="27" spans="1:7" x14ac:dyDescent="0.2">
      <c r="A27" s="28"/>
      <c r="B27" s="29"/>
      <c r="C27" s="11"/>
      <c r="D27" s="29"/>
      <c r="E27" s="11"/>
      <c r="F27" s="29"/>
      <c r="G27" s="12"/>
    </row>
    <row r="28" spans="1:7" ht="97.5" customHeight="1" x14ac:dyDescent="0.2">
      <c r="A28" s="28"/>
      <c r="B28" s="29"/>
      <c r="C28" s="11"/>
      <c r="D28" s="29"/>
      <c r="E28" s="11"/>
      <c r="F28" s="29"/>
      <c r="G28" s="12"/>
    </row>
    <row r="29" spans="1:7" x14ac:dyDescent="0.2">
      <c r="A29" s="19" t="s">
        <v>40</v>
      </c>
      <c r="B29" s="20"/>
      <c r="C29" s="51">
        <v>0</v>
      </c>
      <c r="D29" s="20" t="s">
        <v>41</v>
      </c>
      <c r="E29" s="26"/>
      <c r="F29" s="52"/>
      <c r="G29" s="27"/>
    </row>
    <row r="30" spans="1:7" x14ac:dyDescent="0.2">
      <c r="A30" s="19" t="s">
        <v>40</v>
      </c>
      <c r="B30" s="20"/>
      <c r="C30" s="51">
        <v>15</v>
      </c>
      <c r="D30" s="20" t="s">
        <v>41</v>
      </c>
      <c r="E30" s="26"/>
      <c r="F30" s="52"/>
      <c r="G30" s="17"/>
    </row>
    <row r="31" spans="1:7" x14ac:dyDescent="0.2">
      <c r="A31" s="19" t="s">
        <v>42</v>
      </c>
      <c r="B31" s="20"/>
      <c r="C31" s="51">
        <v>15</v>
      </c>
      <c r="D31" s="20" t="s">
        <v>41</v>
      </c>
      <c r="E31" s="26"/>
      <c r="F31" s="53">
        <f>ROUND(PRODUCT(F30,C31/100),1)</f>
        <v>0.2</v>
      </c>
      <c r="G31" s="27"/>
    </row>
    <row r="32" spans="1:7" x14ac:dyDescent="0.2">
      <c r="A32" s="19" t="s">
        <v>40</v>
      </c>
      <c r="B32" s="20"/>
      <c r="C32" s="51">
        <v>21</v>
      </c>
      <c r="D32" s="20" t="s">
        <v>41</v>
      </c>
      <c r="E32" s="26"/>
      <c r="F32" s="52">
        <f>C22</f>
        <v>0</v>
      </c>
      <c r="G32" s="17"/>
    </row>
    <row r="33" spans="1:8" x14ac:dyDescent="0.2">
      <c r="A33" s="13" t="s">
        <v>42</v>
      </c>
      <c r="B33" s="15"/>
      <c r="C33" s="54">
        <v>21</v>
      </c>
      <c r="D33" s="15" t="s">
        <v>41</v>
      </c>
      <c r="E33" s="16"/>
      <c r="F33" s="53">
        <f>ROUND(PRODUCT(F32,C33/100),1)</f>
        <v>0</v>
      </c>
      <c r="G33" s="27"/>
    </row>
    <row r="34" spans="1:8" s="60" customFormat="1" ht="19.5" customHeight="1" x14ac:dyDescent="0.25">
      <c r="A34" s="55" t="s">
        <v>43</v>
      </c>
      <c r="B34" s="56"/>
      <c r="C34" s="56"/>
      <c r="D34" s="56"/>
      <c r="E34" s="57"/>
      <c r="F34" s="58">
        <f>Zaklad22+F33</f>
        <v>0</v>
      </c>
      <c r="G34" s="59"/>
    </row>
    <row r="36" spans="1:8" x14ac:dyDescent="0.2">
      <c r="A36" s="61" t="s">
        <v>44</v>
      </c>
      <c r="B36" s="61"/>
      <c r="C36" s="61"/>
      <c r="D36" s="61"/>
      <c r="E36" s="61"/>
      <c r="F36" s="61"/>
      <c r="G36" s="61"/>
      <c r="H36" s="1" t="s">
        <v>45</v>
      </c>
    </row>
    <row r="37" spans="1:8" ht="14.25" customHeight="1" x14ac:dyDescent="0.2">
      <c r="A37" s="61"/>
      <c r="B37" s="206"/>
      <c r="C37" s="206"/>
      <c r="D37" s="206"/>
      <c r="E37" s="206"/>
      <c r="F37" s="206"/>
      <c r="G37" s="206"/>
      <c r="H37" s="1" t="s">
        <v>45</v>
      </c>
    </row>
    <row r="38" spans="1:8" ht="12.75" customHeight="1" x14ac:dyDescent="0.2">
      <c r="A38" s="62"/>
      <c r="B38" s="206"/>
      <c r="C38" s="206"/>
      <c r="D38" s="206"/>
      <c r="E38" s="206"/>
      <c r="F38" s="206"/>
      <c r="G38" s="206"/>
      <c r="H38" s="1" t="s">
        <v>45</v>
      </c>
    </row>
    <row r="39" spans="1:8" x14ac:dyDescent="0.2">
      <c r="A39" s="62"/>
      <c r="B39" s="206"/>
      <c r="C39" s="206"/>
      <c r="D39" s="206"/>
      <c r="E39" s="206"/>
      <c r="F39" s="206"/>
      <c r="G39" s="206"/>
      <c r="H39" s="1" t="s">
        <v>45</v>
      </c>
    </row>
    <row r="40" spans="1:8" x14ac:dyDescent="0.2">
      <c r="A40" s="62"/>
      <c r="B40" s="206"/>
      <c r="C40" s="206"/>
      <c r="D40" s="206"/>
      <c r="E40" s="206"/>
      <c r="F40" s="206"/>
      <c r="G40" s="206"/>
      <c r="H40" s="1" t="s">
        <v>45</v>
      </c>
    </row>
    <row r="41" spans="1:8" x14ac:dyDescent="0.2">
      <c r="A41" s="62"/>
      <c r="B41" s="206"/>
      <c r="C41" s="206"/>
      <c r="D41" s="206"/>
      <c r="E41" s="206"/>
      <c r="F41" s="206"/>
      <c r="G41" s="206"/>
      <c r="H41" s="1" t="s">
        <v>45</v>
      </c>
    </row>
    <row r="42" spans="1:8" x14ac:dyDescent="0.2">
      <c r="A42" s="62"/>
      <c r="B42" s="206"/>
      <c r="C42" s="206"/>
      <c r="D42" s="206"/>
      <c r="E42" s="206"/>
      <c r="F42" s="206"/>
      <c r="G42" s="206"/>
      <c r="H42" s="1" t="s">
        <v>45</v>
      </c>
    </row>
    <row r="43" spans="1:8" x14ac:dyDescent="0.2">
      <c r="A43" s="62"/>
      <c r="B43" s="206"/>
      <c r="C43" s="206"/>
      <c r="D43" s="206"/>
      <c r="E43" s="206"/>
      <c r="F43" s="206"/>
      <c r="G43" s="206"/>
      <c r="H43" s="1" t="s">
        <v>45</v>
      </c>
    </row>
    <row r="44" spans="1:8" x14ac:dyDescent="0.2">
      <c r="A44" s="62"/>
      <c r="B44" s="206"/>
      <c r="C44" s="206"/>
      <c r="D44" s="206"/>
      <c r="E44" s="206"/>
      <c r="F44" s="206"/>
      <c r="G44" s="206"/>
      <c r="H44" s="1" t="s">
        <v>45</v>
      </c>
    </row>
    <row r="45" spans="1:8" x14ac:dyDescent="0.2">
      <c r="A45" s="62"/>
      <c r="B45" s="206"/>
      <c r="C45" s="206"/>
      <c r="D45" s="206"/>
      <c r="E45" s="206"/>
      <c r="F45" s="206"/>
      <c r="G45" s="206"/>
      <c r="H45" s="1" t="s">
        <v>45</v>
      </c>
    </row>
    <row r="46" spans="1:8" ht="12.75" customHeight="1" x14ac:dyDescent="0.2">
      <c r="B46" s="200"/>
      <c r="C46" s="200"/>
      <c r="D46" s="200"/>
      <c r="E46" s="200"/>
      <c r="F46" s="200"/>
      <c r="G46" s="200"/>
    </row>
    <row r="47" spans="1:8" ht="12.75" customHeight="1" x14ac:dyDescent="0.2">
      <c r="B47" s="200"/>
      <c r="C47" s="200"/>
      <c r="D47" s="200"/>
      <c r="E47" s="200"/>
      <c r="F47" s="200"/>
      <c r="G47" s="200"/>
    </row>
    <row r="48" spans="1:8" ht="12.75" customHeight="1" x14ac:dyDescent="0.2">
      <c r="B48" s="200"/>
      <c r="C48" s="200"/>
      <c r="D48" s="200"/>
      <c r="E48" s="200"/>
      <c r="F48" s="200"/>
      <c r="G48" s="200"/>
    </row>
    <row r="49" spans="2:7" ht="12.75" customHeight="1" x14ac:dyDescent="0.2">
      <c r="B49" s="200"/>
      <c r="C49" s="200"/>
      <c r="D49" s="200"/>
      <c r="E49" s="200"/>
      <c r="F49" s="200"/>
      <c r="G49" s="200"/>
    </row>
    <row r="50" spans="2:7" ht="12.75" customHeight="1" x14ac:dyDescent="0.2">
      <c r="B50" s="200"/>
      <c r="C50" s="200"/>
      <c r="D50" s="200"/>
      <c r="E50" s="200"/>
      <c r="F50" s="200"/>
      <c r="G50" s="200"/>
    </row>
    <row r="51" spans="2:7" ht="12.75" customHeight="1" x14ac:dyDescent="0.2">
      <c r="B51" s="200"/>
      <c r="C51" s="200"/>
      <c r="D51" s="200"/>
      <c r="E51" s="200"/>
      <c r="F51" s="200"/>
      <c r="G51" s="200"/>
    </row>
    <row r="52" spans="2:7" ht="12.75" customHeight="1" x14ac:dyDescent="0.2">
      <c r="B52" s="200"/>
      <c r="C52" s="200"/>
      <c r="D52" s="200"/>
      <c r="E52" s="200"/>
      <c r="F52" s="200"/>
      <c r="G52" s="200"/>
    </row>
    <row r="53" spans="2:7" ht="12.75" customHeight="1" x14ac:dyDescent="0.2">
      <c r="B53" s="200"/>
      <c r="C53" s="200"/>
      <c r="D53" s="200"/>
      <c r="E53" s="200"/>
      <c r="F53" s="200"/>
      <c r="G53" s="200"/>
    </row>
    <row r="54" spans="2:7" ht="12.75" customHeight="1" x14ac:dyDescent="0.2">
      <c r="B54" s="200"/>
      <c r="C54" s="200"/>
      <c r="D54" s="200"/>
      <c r="E54" s="200"/>
      <c r="F54" s="200"/>
      <c r="G54" s="200"/>
    </row>
    <row r="55" spans="2:7" ht="12.75" customHeight="1" x14ac:dyDescent="0.2">
      <c r="B55" s="200"/>
      <c r="C55" s="200"/>
      <c r="D55" s="200"/>
      <c r="E55" s="200"/>
      <c r="F55" s="200"/>
      <c r="G55" s="200"/>
    </row>
  </sheetData>
  <sheetProtection selectLockedCells="1" selectUnlockedCells="1"/>
  <mergeCells count="17">
    <mergeCell ref="B50:G50"/>
    <mergeCell ref="A1:G1"/>
    <mergeCell ref="C7:D7"/>
    <mergeCell ref="C8:D8"/>
    <mergeCell ref="E11:G11"/>
    <mergeCell ref="A12:G12"/>
    <mergeCell ref="D13:G13"/>
    <mergeCell ref="B37:G45"/>
    <mergeCell ref="B46:G46"/>
    <mergeCell ref="B47:G47"/>
    <mergeCell ref="B48:G48"/>
    <mergeCell ref="B49:G49"/>
    <mergeCell ref="B51:G51"/>
    <mergeCell ref="B52:G52"/>
    <mergeCell ref="B53:G53"/>
    <mergeCell ref="B54:G54"/>
    <mergeCell ref="B55:G55"/>
  </mergeCells>
  <pageMargins left="0.59027777777777779" right="0.39374999999999999" top="0.98402777777777772" bottom="0.98402777777777772" header="0.51180555555555551" footer="0.51180555555555551"/>
  <pageSetup paperSize="9" scale="97" firstPageNumber="0" orientation="portrait" horizontalDpi="300" verticalDpi="300" r:id="rId1"/>
  <headerFooter alignWithMargins="0">
    <oddFooter>&amp;C&amp;"Arial CE,Běžné"Strana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68"/>
  <sheetViews>
    <sheetView view="pageBreakPreview" zoomScale="130" zoomScaleSheetLayoutView="130" workbookViewId="0">
      <selection activeCell="E10" sqref="E10"/>
    </sheetView>
  </sheetViews>
  <sheetFormatPr defaultColWidth="8.7109375"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8.7109375" style="1"/>
  </cols>
  <sheetData>
    <row r="1" spans="1:57" x14ac:dyDescent="0.2">
      <c r="A1" s="208" t="s">
        <v>5</v>
      </c>
      <c r="B1" s="208"/>
      <c r="C1" s="63" t="str">
        <f>CONCATENATE(cislostavby," ",nazevstavby)</f>
        <v xml:space="preserve"> Revitalizace aktivního lesoparku Řepy 2014</v>
      </c>
      <c r="D1" s="64"/>
      <c r="E1" s="65"/>
      <c r="F1" s="64"/>
      <c r="G1" s="66"/>
      <c r="H1" s="67"/>
      <c r="I1" s="68"/>
    </row>
    <row r="2" spans="1:57" x14ac:dyDescent="0.2">
      <c r="A2" s="209" t="s">
        <v>1</v>
      </c>
      <c r="B2" s="209"/>
      <c r="C2" s="69" t="str">
        <f>CONCATENATE(cisloobjektu," ",nazevobjektu)</f>
        <v xml:space="preserve"> Lesopark Řepy</v>
      </c>
      <c r="D2" s="70"/>
      <c r="E2" s="71"/>
      <c r="F2" s="70"/>
      <c r="G2" s="210"/>
      <c r="H2" s="210"/>
      <c r="I2" s="210"/>
    </row>
    <row r="4" spans="1:57" ht="19.5" customHeight="1" x14ac:dyDescent="0.25">
      <c r="A4" s="211" t="s">
        <v>46</v>
      </c>
      <c r="B4" s="211"/>
      <c r="C4" s="211"/>
      <c r="D4" s="211"/>
      <c r="E4" s="211"/>
      <c r="F4" s="211"/>
      <c r="G4" s="211"/>
      <c r="H4" s="211"/>
      <c r="I4" s="211"/>
    </row>
    <row r="6" spans="1:57" s="29" customFormat="1" x14ac:dyDescent="0.2">
      <c r="A6" s="72"/>
      <c r="B6" s="73" t="s">
        <v>47</v>
      </c>
      <c r="C6" s="73"/>
      <c r="D6" s="74"/>
      <c r="E6" s="75" t="s">
        <v>48</v>
      </c>
      <c r="F6" s="76" t="s">
        <v>49</v>
      </c>
      <c r="G6" s="76" t="s">
        <v>50</v>
      </c>
      <c r="H6" s="76" t="s">
        <v>51</v>
      </c>
      <c r="I6" s="77" t="s">
        <v>28</v>
      </c>
    </row>
    <row r="7" spans="1:57" s="29" customFormat="1" x14ac:dyDescent="0.2">
      <c r="A7" s="78" t="str">
        <f>Položky!B7</f>
        <v>1</v>
      </c>
      <c r="B7" s="79" t="str">
        <f>Položky!C7</f>
        <v>Zemní práce a sadové úpravy</v>
      </c>
      <c r="C7" s="80"/>
      <c r="D7" s="81"/>
      <c r="E7" s="82">
        <f>Položky!G71</f>
        <v>0</v>
      </c>
      <c r="F7" s="83">
        <f>Položky!BE71</f>
        <v>0</v>
      </c>
      <c r="G7" s="83">
        <f>Položky!BF71</f>
        <v>0</v>
      </c>
      <c r="H7" s="83">
        <f>Položky!BG71</f>
        <v>0</v>
      </c>
      <c r="I7" s="84">
        <f>Položky!BH71</f>
        <v>0</v>
      </c>
    </row>
    <row r="8" spans="1:57" s="29" customFormat="1" x14ac:dyDescent="0.2">
      <c r="A8" s="78" t="str">
        <f>Položky!B72</f>
        <v>93</v>
      </c>
      <c r="B8" s="79" t="str">
        <f>Položky!C72</f>
        <v>Herní prvky</v>
      </c>
      <c r="C8" s="80"/>
      <c r="D8" s="81"/>
      <c r="E8" s="82">
        <f>Položky!G437</f>
        <v>0</v>
      </c>
      <c r="F8" s="83">
        <f>Položky!BE437</f>
        <v>0</v>
      </c>
      <c r="G8" s="83">
        <f>Položky!BF437</f>
        <v>0</v>
      </c>
      <c r="H8" s="83">
        <f>Položky!BG437</f>
        <v>0</v>
      </c>
      <c r="I8" s="84">
        <f>Položky!BH437</f>
        <v>0</v>
      </c>
    </row>
    <row r="9" spans="1:57" s="29" customFormat="1" x14ac:dyDescent="0.2">
      <c r="A9" s="78" t="str">
        <f>Položky!B438</f>
        <v>92</v>
      </c>
      <c r="B9" s="79" t="str">
        <f>Položky!C438</f>
        <v>Ostatní práce</v>
      </c>
      <c r="C9" s="80"/>
      <c r="D9" s="81"/>
      <c r="E9" s="82">
        <f>Položky!G446</f>
        <v>0</v>
      </c>
      <c r="F9" s="83">
        <f>Položky!BE446</f>
        <v>0</v>
      </c>
      <c r="G9" s="83">
        <f>Položky!BF446</f>
        <v>0</v>
      </c>
      <c r="H9" s="83">
        <f>Položky!BG446</f>
        <v>0</v>
      </c>
      <c r="I9" s="84">
        <f>Položky!BH446</f>
        <v>0</v>
      </c>
    </row>
    <row r="10" spans="1:57" s="90" customFormat="1" x14ac:dyDescent="0.2">
      <c r="A10" s="85"/>
      <c r="B10" s="73" t="s">
        <v>52</v>
      </c>
      <c r="C10" s="73"/>
      <c r="D10" s="86"/>
      <c r="E10" s="87">
        <f>SUM(E7:E9)</f>
        <v>0</v>
      </c>
      <c r="F10" s="88">
        <f>SUM(F7:F9)</f>
        <v>0</v>
      </c>
      <c r="G10" s="88">
        <f>SUM(G7:G9)</f>
        <v>0</v>
      </c>
      <c r="H10" s="88">
        <f>SUM(H7:H9)</f>
        <v>0</v>
      </c>
      <c r="I10" s="89">
        <f>SUM(I7:I9)</f>
        <v>0</v>
      </c>
    </row>
    <row r="11" spans="1:57" x14ac:dyDescent="0.2">
      <c r="A11" s="80"/>
      <c r="B11" s="80"/>
      <c r="C11" s="80"/>
      <c r="D11" s="80"/>
      <c r="E11" s="80"/>
      <c r="F11" s="80"/>
      <c r="G11" s="80"/>
      <c r="H11" s="80"/>
      <c r="I11" s="80"/>
    </row>
    <row r="12" spans="1:57" ht="19.5" customHeight="1" x14ac:dyDescent="0.25">
      <c r="A12" s="212" t="s">
        <v>53</v>
      </c>
      <c r="B12" s="212"/>
      <c r="C12" s="212"/>
      <c r="D12" s="212"/>
      <c r="E12" s="212"/>
      <c r="F12" s="212"/>
      <c r="G12" s="212"/>
      <c r="H12" s="212"/>
      <c r="I12" s="212"/>
      <c r="BA12" s="30"/>
      <c r="BB12" s="30"/>
      <c r="BC12" s="30"/>
      <c r="BD12" s="30"/>
      <c r="BE12" s="30"/>
    </row>
    <row r="13" spans="1:57" x14ac:dyDescent="0.2">
      <c r="A13" s="91"/>
      <c r="B13" s="91"/>
      <c r="C13" s="91"/>
      <c r="D13" s="91"/>
      <c r="E13" s="91"/>
      <c r="F13" s="91"/>
      <c r="G13" s="91"/>
      <c r="H13" s="91"/>
      <c r="I13" s="91"/>
    </row>
    <row r="14" spans="1:57" x14ac:dyDescent="0.2">
      <c r="A14" s="92" t="s">
        <v>54</v>
      </c>
      <c r="B14" s="93"/>
      <c r="C14" s="93"/>
      <c r="D14" s="94"/>
      <c r="E14" s="95"/>
      <c r="F14" s="96" t="s">
        <v>55</v>
      </c>
      <c r="G14" s="97" t="s">
        <v>56</v>
      </c>
      <c r="H14" s="98"/>
      <c r="I14" s="99" t="s">
        <v>57</v>
      </c>
    </row>
    <row r="15" spans="1:57" x14ac:dyDescent="0.2">
      <c r="A15" s="100" t="s">
        <v>293</v>
      </c>
      <c r="B15" s="101"/>
      <c r="C15" s="101"/>
      <c r="D15" s="102"/>
      <c r="E15" s="103"/>
      <c r="F15" s="104"/>
      <c r="G15" s="105">
        <f>CHOOSE(BA15+1,HSV+PSV,HSV+PSV+Mont,HSV+PSV+Dodavka+Mont,HSV,PSV,Mont,Dodavka,Mont+Dodavka,0)</f>
        <v>0</v>
      </c>
      <c r="H15" s="106"/>
      <c r="I15" s="107">
        <f>F15*G15/100</f>
        <v>0</v>
      </c>
    </row>
    <row r="16" spans="1:57" x14ac:dyDescent="0.2">
      <c r="A16" s="108"/>
      <c r="B16" s="109"/>
      <c r="C16" s="109"/>
      <c r="D16" s="110"/>
      <c r="E16" s="111"/>
      <c r="F16" s="112"/>
      <c r="G16" s="105">
        <f>HSV+PSV+Mont</f>
        <v>0</v>
      </c>
      <c r="H16" s="113"/>
      <c r="I16" s="114">
        <f>F16*G16/100</f>
        <v>0</v>
      </c>
      <c r="BA16" s="1">
        <v>8</v>
      </c>
    </row>
    <row r="17" spans="1:9" x14ac:dyDescent="0.2">
      <c r="A17" s="115"/>
      <c r="B17" s="116" t="s">
        <v>58</v>
      </c>
      <c r="C17" s="117"/>
      <c r="D17" s="118"/>
      <c r="E17" s="119"/>
      <c r="F17" s="120"/>
      <c r="G17" s="120"/>
      <c r="H17" s="207">
        <f>I15+I16</f>
        <v>0</v>
      </c>
      <c r="I17" s="207"/>
    </row>
    <row r="19" spans="1:9" x14ac:dyDescent="0.2">
      <c r="B19" s="90"/>
      <c r="F19" s="121"/>
      <c r="G19" s="122"/>
      <c r="H19" s="122"/>
      <c r="I19" s="123"/>
    </row>
    <row r="20" spans="1:9" x14ac:dyDescent="0.2">
      <c r="F20" s="121"/>
      <c r="G20" s="122"/>
      <c r="H20" s="122"/>
      <c r="I20" s="123"/>
    </row>
    <row r="21" spans="1:9" x14ac:dyDescent="0.2">
      <c r="F21" s="121"/>
      <c r="G21" s="122"/>
      <c r="H21" s="122"/>
      <c r="I21" s="123"/>
    </row>
    <row r="22" spans="1:9" x14ac:dyDescent="0.2">
      <c r="F22" s="121"/>
      <c r="G22" s="122"/>
      <c r="H22" s="122"/>
      <c r="I22" s="123"/>
    </row>
    <row r="23" spans="1:9" x14ac:dyDescent="0.2">
      <c r="F23" s="121"/>
      <c r="G23" s="122"/>
      <c r="H23" s="122"/>
      <c r="I23" s="123"/>
    </row>
    <row r="24" spans="1:9" x14ac:dyDescent="0.2">
      <c r="F24" s="121"/>
      <c r="G24" s="122"/>
      <c r="H24" s="122"/>
      <c r="I24" s="123"/>
    </row>
    <row r="25" spans="1:9" x14ac:dyDescent="0.2">
      <c r="F25" s="121"/>
      <c r="G25" s="122"/>
      <c r="H25" s="122"/>
      <c r="I25" s="123"/>
    </row>
    <row r="26" spans="1:9" x14ac:dyDescent="0.2">
      <c r="F26" s="121"/>
      <c r="G26" s="122"/>
      <c r="H26" s="122"/>
      <c r="I26" s="123"/>
    </row>
    <row r="27" spans="1:9" x14ac:dyDescent="0.2">
      <c r="F27" s="121"/>
      <c r="G27" s="122"/>
      <c r="H27" s="122"/>
      <c r="I27" s="123"/>
    </row>
    <row r="28" spans="1:9" x14ac:dyDescent="0.2">
      <c r="F28" s="121"/>
      <c r="G28" s="122"/>
      <c r="H28" s="122"/>
      <c r="I28" s="123"/>
    </row>
    <row r="29" spans="1:9" x14ac:dyDescent="0.2">
      <c r="F29" s="121"/>
      <c r="G29" s="122"/>
      <c r="H29" s="122"/>
      <c r="I29" s="123"/>
    </row>
    <row r="30" spans="1:9" x14ac:dyDescent="0.2">
      <c r="F30" s="121"/>
      <c r="G30" s="122"/>
      <c r="H30" s="122"/>
      <c r="I30" s="123"/>
    </row>
    <row r="31" spans="1:9" x14ac:dyDescent="0.2">
      <c r="F31" s="121"/>
      <c r="G31" s="122"/>
      <c r="H31" s="122"/>
      <c r="I31" s="123"/>
    </row>
    <row r="32" spans="1:9" x14ac:dyDescent="0.2">
      <c r="F32" s="121"/>
      <c r="G32" s="122"/>
      <c r="H32" s="122"/>
      <c r="I32" s="123"/>
    </row>
    <row r="33" spans="6:9" x14ac:dyDescent="0.2">
      <c r="F33" s="121"/>
      <c r="G33" s="122"/>
      <c r="H33" s="122"/>
      <c r="I33" s="123"/>
    </row>
    <row r="34" spans="6:9" x14ac:dyDescent="0.2">
      <c r="F34" s="121"/>
      <c r="G34" s="122"/>
      <c r="H34" s="122"/>
      <c r="I34" s="123"/>
    </row>
    <row r="35" spans="6:9" x14ac:dyDescent="0.2">
      <c r="F35" s="121"/>
      <c r="G35" s="122"/>
      <c r="H35" s="122"/>
      <c r="I35" s="123"/>
    </row>
    <row r="36" spans="6:9" x14ac:dyDescent="0.2">
      <c r="F36" s="121"/>
      <c r="G36" s="122"/>
      <c r="H36" s="122"/>
      <c r="I36" s="123"/>
    </row>
    <row r="37" spans="6:9" x14ac:dyDescent="0.2">
      <c r="F37" s="121"/>
      <c r="G37" s="122"/>
      <c r="H37" s="122"/>
      <c r="I37" s="123"/>
    </row>
    <row r="38" spans="6:9" x14ac:dyDescent="0.2">
      <c r="F38" s="121"/>
      <c r="G38" s="122"/>
      <c r="H38" s="122"/>
      <c r="I38" s="123"/>
    </row>
    <row r="39" spans="6:9" x14ac:dyDescent="0.2">
      <c r="F39" s="121"/>
      <c r="G39" s="122"/>
      <c r="H39" s="122"/>
      <c r="I39" s="123"/>
    </row>
    <row r="40" spans="6:9" x14ac:dyDescent="0.2">
      <c r="F40" s="121"/>
      <c r="G40" s="122"/>
      <c r="H40" s="122"/>
      <c r="I40" s="123"/>
    </row>
    <row r="41" spans="6:9" x14ac:dyDescent="0.2">
      <c r="F41" s="121"/>
      <c r="G41" s="122"/>
      <c r="H41" s="122"/>
      <c r="I41" s="123"/>
    </row>
    <row r="42" spans="6:9" x14ac:dyDescent="0.2">
      <c r="F42" s="121"/>
      <c r="G42" s="122"/>
      <c r="H42" s="122"/>
      <c r="I42" s="123"/>
    </row>
    <row r="43" spans="6:9" x14ac:dyDescent="0.2">
      <c r="F43" s="121"/>
      <c r="G43" s="122"/>
      <c r="H43" s="122"/>
      <c r="I43" s="123"/>
    </row>
    <row r="44" spans="6:9" x14ac:dyDescent="0.2">
      <c r="F44" s="121"/>
      <c r="G44" s="122"/>
      <c r="H44" s="122"/>
      <c r="I44" s="123"/>
    </row>
    <row r="45" spans="6:9" x14ac:dyDescent="0.2">
      <c r="F45" s="121"/>
      <c r="G45" s="122"/>
      <c r="H45" s="122"/>
      <c r="I45" s="123"/>
    </row>
    <row r="46" spans="6:9" x14ac:dyDescent="0.2">
      <c r="F46" s="121"/>
      <c r="G46" s="122"/>
      <c r="H46" s="122"/>
      <c r="I46" s="123"/>
    </row>
    <row r="47" spans="6:9" x14ac:dyDescent="0.2">
      <c r="F47" s="121"/>
      <c r="G47" s="122"/>
      <c r="H47" s="122"/>
      <c r="I47" s="123"/>
    </row>
    <row r="48" spans="6:9" x14ac:dyDescent="0.2">
      <c r="F48" s="121"/>
      <c r="G48" s="122"/>
      <c r="H48" s="122"/>
      <c r="I48" s="123"/>
    </row>
    <row r="49" spans="6:9" x14ac:dyDescent="0.2">
      <c r="F49" s="121"/>
      <c r="G49" s="122"/>
      <c r="H49" s="122"/>
      <c r="I49" s="123"/>
    </row>
    <row r="50" spans="6:9" x14ac:dyDescent="0.2">
      <c r="F50" s="121"/>
      <c r="G50" s="122"/>
      <c r="H50" s="122"/>
      <c r="I50" s="123"/>
    </row>
    <row r="51" spans="6:9" x14ac:dyDescent="0.2">
      <c r="F51" s="121"/>
      <c r="G51" s="122"/>
      <c r="H51" s="122"/>
      <c r="I51" s="123"/>
    </row>
    <row r="52" spans="6:9" x14ac:dyDescent="0.2">
      <c r="F52" s="121"/>
      <c r="G52" s="122"/>
      <c r="H52" s="122"/>
      <c r="I52" s="123"/>
    </row>
    <row r="53" spans="6:9" x14ac:dyDescent="0.2">
      <c r="F53" s="121"/>
      <c r="G53" s="122"/>
      <c r="H53" s="122"/>
      <c r="I53" s="123"/>
    </row>
    <row r="54" spans="6:9" x14ac:dyDescent="0.2">
      <c r="F54" s="121"/>
      <c r="G54" s="122"/>
      <c r="H54" s="122"/>
      <c r="I54" s="123"/>
    </row>
    <row r="55" spans="6:9" x14ac:dyDescent="0.2">
      <c r="F55" s="121"/>
      <c r="G55" s="122"/>
      <c r="H55" s="122"/>
      <c r="I55" s="123"/>
    </row>
    <row r="56" spans="6:9" x14ac:dyDescent="0.2">
      <c r="F56" s="121"/>
      <c r="G56" s="122"/>
      <c r="H56" s="122"/>
      <c r="I56" s="123"/>
    </row>
    <row r="57" spans="6:9" x14ac:dyDescent="0.2">
      <c r="F57" s="121"/>
      <c r="G57" s="122"/>
      <c r="H57" s="122"/>
      <c r="I57" s="123"/>
    </row>
    <row r="58" spans="6:9" x14ac:dyDescent="0.2">
      <c r="F58" s="121"/>
      <c r="G58" s="122"/>
      <c r="H58" s="122"/>
      <c r="I58" s="123"/>
    </row>
    <row r="59" spans="6:9" x14ac:dyDescent="0.2">
      <c r="F59" s="121"/>
      <c r="G59" s="122"/>
      <c r="H59" s="122"/>
      <c r="I59" s="123"/>
    </row>
    <row r="60" spans="6:9" x14ac:dyDescent="0.2">
      <c r="F60" s="121"/>
      <c r="G60" s="122"/>
      <c r="H60" s="122"/>
      <c r="I60" s="123"/>
    </row>
    <row r="61" spans="6:9" x14ac:dyDescent="0.2">
      <c r="F61" s="121"/>
      <c r="G61" s="122"/>
      <c r="H61" s="122"/>
      <c r="I61" s="123"/>
    </row>
    <row r="62" spans="6:9" x14ac:dyDescent="0.2">
      <c r="F62" s="121"/>
      <c r="G62" s="122"/>
      <c r="H62" s="122"/>
      <c r="I62" s="123"/>
    </row>
    <row r="63" spans="6:9" x14ac:dyDescent="0.2">
      <c r="F63" s="121"/>
      <c r="G63" s="122"/>
      <c r="H63" s="122"/>
      <c r="I63" s="123"/>
    </row>
    <row r="64" spans="6:9" x14ac:dyDescent="0.2">
      <c r="F64" s="121"/>
      <c r="G64" s="122"/>
      <c r="H64" s="122"/>
      <c r="I64" s="123"/>
    </row>
    <row r="65" spans="6:9" x14ac:dyDescent="0.2">
      <c r="F65" s="121"/>
      <c r="G65" s="122"/>
      <c r="H65" s="122"/>
      <c r="I65" s="123"/>
    </row>
    <row r="66" spans="6:9" x14ac:dyDescent="0.2">
      <c r="F66" s="121"/>
      <c r="G66" s="122"/>
      <c r="H66" s="122"/>
      <c r="I66" s="123"/>
    </row>
    <row r="67" spans="6:9" x14ac:dyDescent="0.2">
      <c r="F67" s="121"/>
      <c r="G67" s="122"/>
      <c r="H67" s="122"/>
      <c r="I67" s="123"/>
    </row>
    <row r="68" spans="6:9" x14ac:dyDescent="0.2">
      <c r="F68" s="121"/>
      <c r="G68" s="122"/>
      <c r="H68" s="122"/>
      <c r="I68" s="123"/>
    </row>
  </sheetData>
  <sheetProtection selectLockedCells="1" selectUnlockedCells="1"/>
  <mergeCells count="6">
    <mergeCell ref="H17:I17"/>
    <mergeCell ref="A1:B1"/>
    <mergeCell ref="A2:B2"/>
    <mergeCell ref="G2:I2"/>
    <mergeCell ref="A4:I4"/>
    <mergeCell ref="A12:I12"/>
  </mergeCells>
  <pageMargins left="0.59027777777777779" right="0.39374999999999999" top="0.98402777777777772" bottom="0.98402777777777772" header="0.51180555555555551" footer="0.51180555555555551"/>
  <pageSetup paperSize="9" firstPageNumber="0" orientation="portrait" horizontalDpi="300" verticalDpi="300" r:id="rId1"/>
  <headerFooter alignWithMargins="0">
    <oddFooter>&amp;C&amp;"Arial CE,Běžné"Strana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3"/>
  <sheetViews>
    <sheetView tabSelected="1" view="pageBreakPreview" topLeftCell="B313" zoomScale="90" zoomScaleSheetLayoutView="90" workbookViewId="0">
      <selection activeCell="J309" sqref="J309:K324"/>
    </sheetView>
  </sheetViews>
  <sheetFormatPr defaultColWidth="9.140625" defaultRowHeight="12.75" x14ac:dyDescent="0.2"/>
  <cols>
    <col min="1" max="1" width="4.42578125" style="124" customWidth="1"/>
    <col min="2" max="2" width="16.7109375" style="124" customWidth="1"/>
    <col min="3" max="3" width="47.85546875" style="124" customWidth="1"/>
    <col min="4" max="4" width="5.5703125" style="125" customWidth="1"/>
    <col min="5" max="5" width="10" style="126" customWidth="1"/>
    <col min="6" max="6" width="12.5703125" style="124" customWidth="1"/>
    <col min="7" max="7" width="16.140625" style="124" customWidth="1"/>
    <col min="8" max="8" width="36.85546875" style="197" customWidth="1"/>
    <col min="9" max="9" width="14.7109375" style="165" customWidth="1"/>
    <col min="10" max="10" width="14.5703125" style="176" customWidth="1"/>
    <col min="11" max="11" width="16.28515625" style="177" customWidth="1"/>
    <col min="12" max="12" width="13.5703125" style="124" customWidth="1"/>
    <col min="13" max="13" width="14.42578125" style="124" customWidth="1"/>
    <col min="14" max="16384" width="9.140625" style="124"/>
  </cols>
  <sheetData>
    <row r="1" spans="1:18" ht="15.75" x14ac:dyDescent="0.25">
      <c r="A1" s="213" t="s">
        <v>59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8" x14ac:dyDescent="0.2">
      <c r="B2" s="127"/>
      <c r="C2" s="128"/>
      <c r="D2" s="128"/>
      <c r="E2" s="129"/>
      <c r="F2" s="128"/>
      <c r="G2" s="128"/>
      <c r="H2" s="128"/>
    </row>
    <row r="3" spans="1:18" x14ac:dyDescent="0.2">
      <c r="A3" s="208" t="s">
        <v>5</v>
      </c>
      <c r="B3" s="208"/>
      <c r="C3" s="63" t="str">
        <f>CONCATENATE(cislostavby," ",nazevstavby)</f>
        <v xml:space="preserve"> Revitalizace aktivního lesoparku Řepy 2014</v>
      </c>
      <c r="D3" s="130"/>
      <c r="E3" s="65"/>
      <c r="F3" s="64"/>
      <c r="G3" s="131"/>
      <c r="H3" s="131"/>
      <c r="I3" s="180">
        <f>Rekapitulace!H1</f>
        <v>0</v>
      </c>
      <c r="J3" s="186"/>
    </row>
    <row r="4" spans="1:18" x14ac:dyDescent="0.2">
      <c r="A4" s="214" t="s">
        <v>1</v>
      </c>
      <c r="B4" s="214"/>
      <c r="C4" s="69" t="str">
        <f>CONCATENATE(cisloobjektu," ",nazevobjektu)</f>
        <v xml:space="preserve"> Lesopark Řepy</v>
      </c>
      <c r="D4" s="132"/>
      <c r="E4" s="71"/>
      <c r="F4" s="70"/>
      <c r="G4" s="215"/>
      <c r="H4" s="215"/>
      <c r="I4" s="215"/>
      <c r="J4" s="215"/>
    </row>
    <row r="5" spans="1:18" x14ac:dyDescent="0.2">
      <c r="A5" s="133"/>
      <c r="B5" s="134"/>
      <c r="C5" s="134"/>
      <c r="D5" s="135"/>
      <c r="E5" s="136"/>
      <c r="F5" s="137"/>
      <c r="G5" s="138"/>
      <c r="H5" s="195"/>
      <c r="I5" s="181"/>
      <c r="J5" s="177"/>
    </row>
    <row r="6" spans="1:18" x14ac:dyDescent="0.2">
      <c r="A6" s="139" t="s">
        <v>60</v>
      </c>
      <c r="B6" s="140" t="s">
        <v>61</v>
      </c>
      <c r="C6" s="141" t="s">
        <v>62</v>
      </c>
      <c r="D6" s="141" t="s">
        <v>63</v>
      </c>
      <c r="E6" s="142" t="s">
        <v>64</v>
      </c>
      <c r="F6" s="140" t="s">
        <v>65</v>
      </c>
      <c r="G6" s="141" t="s">
        <v>66</v>
      </c>
      <c r="H6" s="141" t="s">
        <v>364</v>
      </c>
      <c r="I6" s="182" t="s">
        <v>67</v>
      </c>
      <c r="J6" s="178" t="s">
        <v>68</v>
      </c>
      <c r="K6" s="178" t="s">
        <v>69</v>
      </c>
      <c r="L6" s="143" t="s">
        <v>70</v>
      </c>
    </row>
    <row r="7" spans="1:18" x14ac:dyDescent="0.2">
      <c r="A7" s="144" t="s">
        <v>71</v>
      </c>
      <c r="B7" s="145" t="s">
        <v>72</v>
      </c>
      <c r="C7" s="146" t="s">
        <v>73</v>
      </c>
      <c r="D7" s="147"/>
      <c r="E7" s="148"/>
      <c r="F7" s="148"/>
      <c r="G7" s="149"/>
      <c r="H7" s="196" t="s">
        <v>414</v>
      </c>
      <c r="I7" s="183"/>
      <c r="J7" s="179"/>
      <c r="K7" s="179"/>
      <c r="L7" s="150"/>
      <c r="R7" s="151">
        <v>1</v>
      </c>
    </row>
    <row r="8" spans="1:18" x14ac:dyDescent="0.2">
      <c r="A8" s="152">
        <v>1</v>
      </c>
      <c r="B8" s="153">
        <v>180001</v>
      </c>
      <c r="C8" s="154" t="s">
        <v>74</v>
      </c>
      <c r="D8" s="155" t="s">
        <v>75</v>
      </c>
      <c r="E8" s="156">
        <v>1550</v>
      </c>
      <c r="F8" s="156"/>
      <c r="G8" s="157">
        <f t="shared" ref="G8:G20" si="0">E8*F8</f>
        <v>0</v>
      </c>
      <c r="H8" s="157"/>
      <c r="I8" s="184"/>
      <c r="J8" s="157"/>
      <c r="K8" s="157"/>
      <c r="L8" s="158"/>
      <c r="R8" s="151"/>
    </row>
    <row r="9" spans="1:18" x14ac:dyDescent="0.2">
      <c r="A9" s="152">
        <v>2</v>
      </c>
      <c r="B9" s="153">
        <v>180002</v>
      </c>
      <c r="C9" s="154" t="s">
        <v>76</v>
      </c>
      <c r="D9" s="155" t="s">
        <v>75</v>
      </c>
      <c r="E9" s="156">
        <v>1300</v>
      </c>
      <c r="F9" s="156"/>
      <c r="G9" s="157">
        <f t="shared" si="0"/>
        <v>0</v>
      </c>
      <c r="H9" s="157"/>
      <c r="I9" s="184"/>
      <c r="J9" s="157"/>
      <c r="K9" s="157"/>
      <c r="L9" s="158"/>
      <c r="R9" s="151"/>
    </row>
    <row r="10" spans="1:18" x14ac:dyDescent="0.2">
      <c r="A10" s="152">
        <v>3</v>
      </c>
      <c r="B10" s="153">
        <v>180003</v>
      </c>
      <c r="C10" s="154" t="s">
        <v>77</v>
      </c>
      <c r="D10" s="155" t="s">
        <v>75</v>
      </c>
      <c r="E10" s="156">
        <v>2700</v>
      </c>
      <c r="F10" s="156"/>
      <c r="G10" s="157">
        <f t="shared" si="0"/>
        <v>0</v>
      </c>
      <c r="H10" s="157"/>
      <c r="I10" s="184"/>
      <c r="J10" s="157"/>
      <c r="K10" s="157"/>
      <c r="L10" s="158"/>
      <c r="R10" s="151"/>
    </row>
    <row r="11" spans="1:18" x14ac:dyDescent="0.2">
      <c r="A11" s="152">
        <v>4</v>
      </c>
      <c r="B11" s="153">
        <v>180004</v>
      </c>
      <c r="C11" s="154" t="s">
        <v>78</v>
      </c>
      <c r="D11" s="155" t="s">
        <v>75</v>
      </c>
      <c r="E11" s="156">
        <v>1800</v>
      </c>
      <c r="F11" s="156"/>
      <c r="G11" s="157">
        <f t="shared" si="0"/>
        <v>0</v>
      </c>
      <c r="H11" s="157"/>
      <c r="I11" s="184"/>
      <c r="J11" s="157"/>
      <c r="K11" s="157"/>
      <c r="L11" s="158"/>
      <c r="R11" s="151"/>
    </row>
    <row r="12" spans="1:18" x14ac:dyDescent="0.2">
      <c r="A12" s="152">
        <v>5</v>
      </c>
      <c r="B12" s="153">
        <v>180005</v>
      </c>
      <c r="C12" s="154" t="s">
        <v>79</v>
      </c>
      <c r="D12" s="155" t="s">
        <v>80</v>
      </c>
      <c r="E12" s="156">
        <v>150</v>
      </c>
      <c r="F12" s="156"/>
      <c r="G12" s="157">
        <f t="shared" si="0"/>
        <v>0</v>
      </c>
      <c r="H12" s="157"/>
      <c r="I12" s="184"/>
      <c r="J12" s="157"/>
      <c r="K12" s="157"/>
      <c r="L12" s="158"/>
      <c r="R12" s="151"/>
    </row>
    <row r="13" spans="1:18" x14ac:dyDescent="0.2">
      <c r="A13" s="152">
        <v>6</v>
      </c>
      <c r="B13" s="153">
        <v>180006</v>
      </c>
      <c r="C13" s="154" t="s">
        <v>81</v>
      </c>
      <c r="D13" s="155" t="s">
        <v>75</v>
      </c>
      <c r="E13" s="156">
        <v>350</v>
      </c>
      <c r="F13" s="156"/>
      <c r="G13" s="157">
        <f t="shared" si="0"/>
        <v>0</v>
      </c>
      <c r="H13" s="157"/>
      <c r="I13" s="184"/>
      <c r="J13" s="157"/>
      <c r="K13" s="157"/>
      <c r="L13" s="158"/>
      <c r="R13" s="151"/>
    </row>
    <row r="14" spans="1:18" x14ac:dyDescent="0.2">
      <c r="A14" s="152">
        <v>7</v>
      </c>
      <c r="B14" s="153">
        <v>180007</v>
      </c>
      <c r="C14" s="154" t="s">
        <v>82</v>
      </c>
      <c r="D14" s="155" t="s">
        <v>80</v>
      </c>
      <c r="E14" s="156">
        <v>60</v>
      </c>
      <c r="F14" s="156"/>
      <c r="G14" s="157">
        <f t="shared" si="0"/>
        <v>0</v>
      </c>
      <c r="H14" s="157"/>
      <c r="I14" s="184"/>
      <c r="J14" s="157"/>
      <c r="K14" s="157"/>
      <c r="L14" s="158"/>
      <c r="R14" s="151"/>
    </row>
    <row r="15" spans="1:18" x14ac:dyDescent="0.2">
      <c r="A15" s="152">
        <v>8</v>
      </c>
      <c r="B15" s="153">
        <v>180008</v>
      </c>
      <c r="C15" s="154" t="s">
        <v>83</v>
      </c>
      <c r="D15" s="155" t="s">
        <v>80</v>
      </c>
      <c r="E15" s="156">
        <v>30</v>
      </c>
      <c r="F15" s="156"/>
      <c r="G15" s="157">
        <f t="shared" si="0"/>
        <v>0</v>
      </c>
      <c r="H15" s="157"/>
      <c r="I15" s="184"/>
      <c r="J15" s="157"/>
      <c r="K15" s="157"/>
      <c r="L15" s="158"/>
      <c r="R15" s="151"/>
    </row>
    <row r="16" spans="1:18" x14ac:dyDescent="0.2">
      <c r="A16" s="152">
        <v>9</v>
      </c>
      <c r="B16" s="153">
        <v>180009</v>
      </c>
      <c r="C16" s="154" t="s">
        <v>84</v>
      </c>
      <c r="D16" s="155" t="s">
        <v>75</v>
      </c>
      <c r="E16" s="156">
        <v>3910</v>
      </c>
      <c r="F16" s="156"/>
      <c r="G16" s="157">
        <f t="shared" si="0"/>
        <v>0</v>
      </c>
      <c r="H16" s="157"/>
      <c r="I16" s="184"/>
      <c r="J16" s="157"/>
      <c r="K16" s="157"/>
      <c r="L16" s="158"/>
      <c r="R16" s="151"/>
    </row>
    <row r="17" spans="1:18" x14ac:dyDescent="0.2">
      <c r="A17" s="152">
        <v>10</v>
      </c>
      <c r="B17" s="153">
        <v>180010</v>
      </c>
      <c r="C17" s="154" t="s">
        <v>85</v>
      </c>
      <c r="D17" s="155" t="s">
        <v>86</v>
      </c>
      <c r="E17" s="156">
        <v>10</v>
      </c>
      <c r="F17" s="156"/>
      <c r="G17" s="157">
        <f t="shared" si="0"/>
        <v>0</v>
      </c>
      <c r="H17" s="157"/>
      <c r="I17" s="184"/>
      <c r="J17" s="157"/>
      <c r="K17" s="157"/>
      <c r="L17" s="158"/>
      <c r="R17" s="151"/>
    </row>
    <row r="18" spans="1:18" x14ac:dyDescent="0.2">
      <c r="A18" s="152">
        <v>11</v>
      </c>
      <c r="B18" s="153">
        <v>180011</v>
      </c>
      <c r="C18" s="154" t="s">
        <v>87</v>
      </c>
      <c r="D18" s="155" t="s">
        <v>75</v>
      </c>
      <c r="E18" s="156">
        <v>3910</v>
      </c>
      <c r="F18" s="156"/>
      <c r="G18" s="157">
        <f t="shared" si="0"/>
        <v>0</v>
      </c>
      <c r="H18" s="157"/>
      <c r="I18" s="184"/>
      <c r="J18" s="157"/>
      <c r="K18" s="157"/>
      <c r="L18" s="158"/>
      <c r="R18" s="151"/>
    </row>
    <row r="19" spans="1:18" x14ac:dyDescent="0.2">
      <c r="A19" s="152">
        <v>12</v>
      </c>
      <c r="B19" s="153">
        <v>180012</v>
      </c>
      <c r="C19" s="154" t="s">
        <v>88</v>
      </c>
      <c r="D19" s="155" t="s">
        <v>75</v>
      </c>
      <c r="E19" s="156">
        <v>7415</v>
      </c>
      <c r="F19" s="156"/>
      <c r="G19" s="157">
        <f t="shared" si="0"/>
        <v>0</v>
      </c>
      <c r="H19" s="157"/>
      <c r="I19" s="184"/>
      <c r="J19" s="157"/>
      <c r="K19" s="157"/>
      <c r="L19" s="158"/>
      <c r="R19" s="151"/>
    </row>
    <row r="20" spans="1:18" x14ac:dyDescent="0.2">
      <c r="A20" s="152">
        <v>13</v>
      </c>
      <c r="B20" s="153">
        <v>180013</v>
      </c>
      <c r="C20" s="154" t="s">
        <v>89</v>
      </c>
      <c r="D20" s="155" t="s">
        <v>75</v>
      </c>
      <c r="E20" s="156">
        <v>1565</v>
      </c>
      <c r="F20" s="156"/>
      <c r="G20" s="157">
        <f t="shared" si="0"/>
        <v>0</v>
      </c>
      <c r="H20" s="157"/>
      <c r="I20" s="184"/>
      <c r="J20" s="157"/>
      <c r="K20" s="157"/>
      <c r="L20" s="158"/>
      <c r="R20" s="151"/>
    </row>
    <row r="21" spans="1:18" x14ac:dyDescent="0.2">
      <c r="A21" s="152"/>
      <c r="B21" s="153"/>
      <c r="C21" s="154" t="s">
        <v>90</v>
      </c>
      <c r="D21" s="155"/>
      <c r="E21" s="156"/>
      <c r="F21" s="156"/>
      <c r="G21" s="157"/>
      <c r="H21" s="157"/>
      <c r="I21" s="184"/>
      <c r="J21" s="157"/>
      <c r="K21" s="157"/>
      <c r="L21" s="158"/>
      <c r="R21" s="151"/>
    </row>
    <row r="22" spans="1:18" x14ac:dyDescent="0.2">
      <c r="A22" s="152">
        <v>14</v>
      </c>
      <c r="B22" s="153">
        <v>180014</v>
      </c>
      <c r="C22" s="154" t="s">
        <v>91</v>
      </c>
      <c r="D22" s="155" t="s">
        <v>75</v>
      </c>
      <c r="E22" s="156">
        <v>80</v>
      </c>
      <c r="F22" s="156"/>
      <c r="G22" s="157">
        <f>E22*F22</f>
        <v>0</v>
      </c>
      <c r="H22" s="157"/>
      <c r="I22" s="184"/>
      <c r="J22" s="157"/>
      <c r="K22" s="157"/>
      <c r="L22" s="158"/>
      <c r="R22" s="151"/>
    </row>
    <row r="23" spans="1:18" x14ac:dyDescent="0.2">
      <c r="A23" s="152">
        <v>15</v>
      </c>
      <c r="B23" s="153">
        <v>180015</v>
      </c>
      <c r="C23" s="154" t="s">
        <v>92</v>
      </c>
      <c r="D23" s="155" t="s">
        <v>86</v>
      </c>
      <c r="E23" s="156">
        <v>60</v>
      </c>
      <c r="F23" s="156"/>
      <c r="G23" s="157">
        <f>E23*F23</f>
        <v>0</v>
      </c>
      <c r="H23" s="157"/>
      <c r="I23" s="184"/>
      <c r="J23" s="157"/>
      <c r="K23" s="157"/>
      <c r="L23" s="158"/>
      <c r="R23" s="151"/>
    </row>
    <row r="24" spans="1:18" x14ac:dyDescent="0.2">
      <c r="A24" s="152">
        <v>16</v>
      </c>
      <c r="B24" s="153">
        <v>180016</v>
      </c>
      <c r="C24" s="154" t="s">
        <v>93</v>
      </c>
      <c r="D24" s="155" t="s">
        <v>86</v>
      </c>
      <c r="E24" s="156">
        <v>200</v>
      </c>
      <c r="F24" s="156"/>
      <c r="G24" s="157">
        <f>E24*F24</f>
        <v>0</v>
      </c>
      <c r="H24" s="157"/>
      <c r="I24" s="184"/>
      <c r="J24" s="157"/>
      <c r="K24" s="157"/>
      <c r="L24" s="158"/>
      <c r="R24" s="151"/>
    </row>
    <row r="25" spans="1:18" x14ac:dyDescent="0.2">
      <c r="A25" s="152">
        <v>17</v>
      </c>
      <c r="B25" s="153">
        <v>180017</v>
      </c>
      <c r="C25" s="154" t="s">
        <v>94</v>
      </c>
      <c r="D25" s="155" t="s">
        <v>86</v>
      </c>
      <c r="E25" s="156">
        <v>100</v>
      </c>
      <c r="F25" s="156"/>
      <c r="G25" s="157">
        <f>E25*F25</f>
        <v>0</v>
      </c>
      <c r="H25" s="157"/>
      <c r="I25" s="184"/>
      <c r="J25" s="157"/>
      <c r="K25" s="157"/>
      <c r="L25" s="158"/>
      <c r="R25" s="151"/>
    </row>
    <row r="26" spans="1:18" x14ac:dyDescent="0.2">
      <c r="A26" s="152">
        <v>18</v>
      </c>
      <c r="B26" s="153">
        <v>180018</v>
      </c>
      <c r="C26" s="154" t="s">
        <v>338</v>
      </c>
      <c r="D26" s="155"/>
      <c r="E26" s="156"/>
      <c r="F26" s="156"/>
      <c r="G26" s="157"/>
      <c r="H26" s="157"/>
      <c r="I26" s="184"/>
      <c r="J26" s="157"/>
      <c r="K26" s="157"/>
      <c r="L26" s="158"/>
      <c r="R26" s="151"/>
    </row>
    <row r="27" spans="1:18" ht="25.5" x14ac:dyDescent="0.2">
      <c r="A27" s="152"/>
      <c r="B27" s="153"/>
      <c r="C27" s="154" t="s">
        <v>336</v>
      </c>
      <c r="D27" s="155" t="s">
        <v>96</v>
      </c>
      <c r="E27" s="156">
        <v>56.4</v>
      </c>
      <c r="F27" s="156"/>
      <c r="G27" s="157">
        <f t="shared" ref="G27:G38" si="1">E27*F27</f>
        <v>0</v>
      </c>
      <c r="H27" s="157"/>
      <c r="I27" s="184"/>
      <c r="J27" s="157"/>
      <c r="K27" s="157"/>
      <c r="L27" s="158"/>
      <c r="R27" s="151"/>
    </row>
    <row r="28" spans="1:18" x14ac:dyDescent="0.2">
      <c r="A28" s="152"/>
      <c r="B28" s="153"/>
      <c r="C28" s="154" t="s">
        <v>265</v>
      </c>
      <c r="D28" s="155" t="s">
        <v>96</v>
      </c>
      <c r="E28" s="156">
        <v>113</v>
      </c>
      <c r="F28" s="156"/>
      <c r="G28" s="157">
        <f t="shared" si="1"/>
        <v>0</v>
      </c>
      <c r="H28" s="157"/>
      <c r="I28" s="184"/>
      <c r="J28" s="157"/>
      <c r="K28" s="157"/>
      <c r="L28" s="158"/>
      <c r="R28" s="151"/>
    </row>
    <row r="29" spans="1:18" x14ac:dyDescent="0.2">
      <c r="A29" s="152"/>
      <c r="B29" s="153"/>
      <c r="C29" s="154" t="s">
        <v>266</v>
      </c>
      <c r="D29" s="155" t="s">
        <v>96</v>
      </c>
      <c r="E29" s="156">
        <v>212</v>
      </c>
      <c r="F29" s="156"/>
      <c r="G29" s="157">
        <f t="shared" si="1"/>
        <v>0</v>
      </c>
      <c r="H29" s="157"/>
      <c r="I29" s="184"/>
      <c r="J29" s="157"/>
      <c r="K29" s="157"/>
      <c r="L29" s="158"/>
      <c r="R29" s="151"/>
    </row>
    <row r="30" spans="1:18" ht="25.5" x14ac:dyDescent="0.2">
      <c r="A30" s="152"/>
      <c r="B30" s="153"/>
      <c r="C30" s="154" t="s">
        <v>272</v>
      </c>
      <c r="D30" s="155" t="s">
        <v>95</v>
      </c>
      <c r="E30" s="156">
        <v>1385</v>
      </c>
      <c r="F30" s="156"/>
      <c r="G30" s="157">
        <f t="shared" si="1"/>
        <v>0</v>
      </c>
      <c r="H30" s="157"/>
      <c r="I30" s="184"/>
      <c r="J30" s="157"/>
      <c r="K30" s="157"/>
      <c r="L30" s="158"/>
      <c r="R30" s="151"/>
    </row>
    <row r="31" spans="1:18" ht="25.5" x14ac:dyDescent="0.2">
      <c r="A31" s="152"/>
      <c r="B31" s="153"/>
      <c r="C31" s="154" t="s">
        <v>267</v>
      </c>
      <c r="D31" s="155" t="s">
        <v>96</v>
      </c>
      <c r="E31" s="156">
        <v>390</v>
      </c>
      <c r="F31" s="156"/>
      <c r="G31" s="157">
        <f t="shared" si="1"/>
        <v>0</v>
      </c>
      <c r="H31" s="157"/>
      <c r="I31" s="184"/>
      <c r="J31" s="157"/>
      <c r="K31" s="157"/>
      <c r="L31" s="158"/>
      <c r="R31" s="151"/>
    </row>
    <row r="32" spans="1:18" x14ac:dyDescent="0.2">
      <c r="A32" s="152"/>
      <c r="B32" s="153"/>
      <c r="C32" s="154" t="s">
        <v>268</v>
      </c>
      <c r="D32" s="155" t="s">
        <v>75</v>
      </c>
      <c r="E32" s="156">
        <v>1410</v>
      </c>
      <c r="F32" s="156"/>
      <c r="G32" s="157">
        <f t="shared" si="1"/>
        <v>0</v>
      </c>
      <c r="H32" s="157"/>
      <c r="I32" s="184"/>
      <c r="J32" s="157"/>
      <c r="K32" s="157"/>
      <c r="L32" s="158"/>
      <c r="R32" s="151"/>
    </row>
    <row r="33" spans="1:18" x14ac:dyDescent="0.2">
      <c r="A33" s="152"/>
      <c r="B33" s="153"/>
      <c r="C33" s="154" t="s">
        <v>97</v>
      </c>
      <c r="D33" s="155" t="s">
        <v>80</v>
      </c>
      <c r="E33" s="156">
        <v>26</v>
      </c>
      <c r="F33" s="156"/>
      <c r="G33" s="157">
        <f t="shared" si="1"/>
        <v>0</v>
      </c>
      <c r="H33" s="157"/>
      <c r="I33" s="184"/>
      <c r="J33" s="157"/>
      <c r="K33" s="157"/>
      <c r="L33" s="158"/>
      <c r="R33" s="151"/>
    </row>
    <row r="34" spans="1:18" x14ac:dyDescent="0.2">
      <c r="A34" s="152"/>
      <c r="B34" s="153"/>
      <c r="C34" s="154" t="s">
        <v>98</v>
      </c>
      <c r="D34" s="155" t="s">
        <v>80</v>
      </c>
      <c r="E34" s="156">
        <v>2</v>
      </c>
      <c r="F34" s="156"/>
      <c r="G34" s="157">
        <f t="shared" si="1"/>
        <v>0</v>
      </c>
      <c r="H34" s="157"/>
      <c r="I34" s="184"/>
      <c r="J34" s="157"/>
      <c r="K34" s="157"/>
      <c r="L34" s="158"/>
      <c r="R34" s="151"/>
    </row>
    <row r="35" spans="1:18" x14ac:dyDescent="0.2">
      <c r="A35" s="152"/>
      <c r="B35" s="153"/>
      <c r="C35" s="154" t="s">
        <v>269</v>
      </c>
      <c r="D35" s="155" t="s">
        <v>96</v>
      </c>
      <c r="E35" s="156">
        <v>390</v>
      </c>
      <c r="F35" s="156"/>
      <c r="G35" s="157">
        <f t="shared" si="1"/>
        <v>0</v>
      </c>
      <c r="H35" s="157"/>
      <c r="I35" s="184"/>
      <c r="J35" s="157"/>
      <c r="K35" s="157"/>
      <c r="L35" s="158"/>
      <c r="R35" s="151"/>
    </row>
    <row r="36" spans="1:18" x14ac:dyDescent="0.2">
      <c r="A36" s="152"/>
      <c r="B36" s="153"/>
      <c r="C36" s="154" t="s">
        <v>270</v>
      </c>
      <c r="D36" s="155" t="s">
        <v>96</v>
      </c>
      <c r="E36" s="156">
        <v>390</v>
      </c>
      <c r="F36" s="156"/>
      <c r="G36" s="157">
        <f t="shared" si="1"/>
        <v>0</v>
      </c>
      <c r="H36" s="157"/>
      <c r="I36" s="184"/>
      <c r="J36" s="157"/>
      <c r="K36" s="157"/>
      <c r="L36" s="158"/>
      <c r="R36" s="151"/>
    </row>
    <row r="37" spans="1:18" ht="25.5" x14ac:dyDescent="0.2">
      <c r="A37" s="152"/>
      <c r="B37" s="153"/>
      <c r="C37" s="154" t="s">
        <v>271</v>
      </c>
      <c r="D37" s="155" t="s">
        <v>96</v>
      </c>
      <c r="E37" s="156">
        <v>390</v>
      </c>
      <c r="F37" s="156"/>
      <c r="G37" s="157">
        <f t="shared" si="1"/>
        <v>0</v>
      </c>
      <c r="H37" s="157"/>
      <c r="I37" s="184"/>
      <c r="J37" s="157"/>
      <c r="K37" s="157"/>
      <c r="L37" s="158"/>
      <c r="R37" s="151"/>
    </row>
    <row r="38" spans="1:18" ht="25.5" x14ac:dyDescent="0.2">
      <c r="A38" s="152"/>
      <c r="B38" s="153"/>
      <c r="C38" s="154" t="s">
        <v>99</v>
      </c>
      <c r="D38" s="155" t="s">
        <v>95</v>
      </c>
      <c r="E38" s="156">
        <v>200</v>
      </c>
      <c r="F38" s="156"/>
      <c r="G38" s="157">
        <f t="shared" si="1"/>
        <v>0</v>
      </c>
      <c r="H38" s="157"/>
      <c r="I38" s="184"/>
      <c r="J38" s="157"/>
      <c r="K38" s="157"/>
      <c r="L38" s="158"/>
      <c r="R38" s="151"/>
    </row>
    <row r="39" spans="1:18" x14ac:dyDescent="0.2">
      <c r="A39" s="152">
        <v>19</v>
      </c>
      <c r="B39" s="153">
        <v>180019</v>
      </c>
      <c r="C39" s="154" t="s">
        <v>100</v>
      </c>
      <c r="D39" s="155" t="s">
        <v>75</v>
      </c>
      <c r="E39" s="156">
        <v>6000</v>
      </c>
      <c r="F39" s="156"/>
      <c r="G39" s="157">
        <f t="shared" ref="G39:G52" si="2">E39*F39</f>
        <v>0</v>
      </c>
      <c r="H39" s="157"/>
      <c r="I39" s="184"/>
      <c r="J39" s="157"/>
      <c r="K39" s="157"/>
      <c r="L39" s="158"/>
      <c r="R39" s="151"/>
    </row>
    <row r="40" spans="1:18" x14ac:dyDescent="0.2">
      <c r="A40" s="152">
        <v>20</v>
      </c>
      <c r="B40" s="153">
        <v>180020</v>
      </c>
      <c r="C40" s="154" t="s">
        <v>101</v>
      </c>
      <c r="D40" s="155" t="s">
        <v>75</v>
      </c>
      <c r="E40" s="156">
        <v>11325</v>
      </c>
      <c r="F40" s="156"/>
      <c r="G40" s="157">
        <f t="shared" si="2"/>
        <v>0</v>
      </c>
      <c r="H40" s="157"/>
      <c r="I40" s="184"/>
      <c r="J40" s="157"/>
      <c r="K40" s="157"/>
      <c r="L40" s="158"/>
      <c r="R40" s="151"/>
    </row>
    <row r="41" spans="1:18" x14ac:dyDescent="0.2">
      <c r="A41" s="152">
        <v>21</v>
      </c>
      <c r="B41" s="153">
        <v>180021</v>
      </c>
      <c r="C41" s="154" t="s">
        <v>102</v>
      </c>
      <c r="D41" s="155" t="s">
        <v>75</v>
      </c>
      <c r="E41" s="156">
        <v>11325</v>
      </c>
      <c r="F41" s="156"/>
      <c r="G41" s="157">
        <f t="shared" si="2"/>
        <v>0</v>
      </c>
      <c r="H41" s="157"/>
      <c r="I41" s="184"/>
      <c r="J41" s="157"/>
      <c r="K41" s="157"/>
      <c r="L41" s="158"/>
      <c r="R41" s="151"/>
    </row>
    <row r="42" spans="1:18" x14ac:dyDescent="0.2">
      <c r="A42" s="152">
        <v>22</v>
      </c>
      <c r="B42" s="153">
        <v>180022</v>
      </c>
      <c r="C42" s="154" t="s">
        <v>103</v>
      </c>
      <c r="D42" s="155" t="s">
        <v>104</v>
      </c>
      <c r="E42" s="156">
        <v>3</v>
      </c>
      <c r="F42" s="156"/>
      <c r="G42" s="157">
        <f t="shared" si="2"/>
        <v>0</v>
      </c>
      <c r="H42" s="157"/>
      <c r="I42" s="184"/>
      <c r="J42" s="157"/>
      <c r="K42" s="157"/>
      <c r="L42" s="158"/>
      <c r="R42" s="151"/>
    </row>
    <row r="43" spans="1:18" x14ac:dyDescent="0.2">
      <c r="A43" s="152">
        <v>23</v>
      </c>
      <c r="B43" s="153">
        <v>180023</v>
      </c>
      <c r="C43" s="154" t="s">
        <v>105</v>
      </c>
      <c r="D43" s="155" t="s">
        <v>104</v>
      </c>
      <c r="E43" s="156">
        <v>5</v>
      </c>
      <c r="F43" s="156"/>
      <c r="G43" s="157">
        <f t="shared" si="2"/>
        <v>0</v>
      </c>
      <c r="H43" s="157"/>
      <c r="I43" s="184"/>
      <c r="J43" s="157"/>
      <c r="K43" s="157"/>
      <c r="L43" s="158"/>
      <c r="R43" s="151"/>
    </row>
    <row r="44" spans="1:18" x14ac:dyDescent="0.2">
      <c r="A44" s="152">
        <v>24</v>
      </c>
      <c r="B44" s="153">
        <v>180024</v>
      </c>
      <c r="C44" s="154" t="s">
        <v>106</v>
      </c>
      <c r="D44" s="155" t="s">
        <v>107</v>
      </c>
      <c r="E44" s="156">
        <v>250</v>
      </c>
      <c r="F44" s="156"/>
      <c r="G44" s="157">
        <f t="shared" si="2"/>
        <v>0</v>
      </c>
      <c r="H44" s="157"/>
      <c r="I44" s="184"/>
      <c r="J44" s="157"/>
      <c r="K44" s="157"/>
      <c r="L44" s="158"/>
      <c r="R44" s="151"/>
    </row>
    <row r="45" spans="1:18" x14ac:dyDescent="0.2">
      <c r="A45" s="152">
        <v>25</v>
      </c>
      <c r="B45" s="153">
        <v>180025</v>
      </c>
      <c r="C45" s="154" t="s">
        <v>108</v>
      </c>
      <c r="D45" s="155" t="s">
        <v>107</v>
      </c>
      <c r="E45" s="156">
        <v>180</v>
      </c>
      <c r="F45" s="156"/>
      <c r="G45" s="157">
        <f t="shared" si="2"/>
        <v>0</v>
      </c>
      <c r="H45" s="157"/>
      <c r="I45" s="184"/>
      <c r="J45" s="157"/>
      <c r="K45" s="157"/>
      <c r="L45" s="158"/>
      <c r="R45" s="151"/>
    </row>
    <row r="46" spans="1:18" x14ac:dyDescent="0.2">
      <c r="A46" s="152">
        <v>26</v>
      </c>
      <c r="B46" s="153">
        <v>180026</v>
      </c>
      <c r="C46" s="154" t="s">
        <v>109</v>
      </c>
      <c r="D46" s="155" t="s">
        <v>80</v>
      </c>
      <c r="E46" s="156">
        <v>93</v>
      </c>
      <c r="F46" s="156"/>
      <c r="G46" s="157">
        <f t="shared" si="2"/>
        <v>0</v>
      </c>
      <c r="H46" s="157"/>
      <c r="I46" s="184"/>
      <c r="J46" s="157"/>
      <c r="K46" s="157"/>
      <c r="L46" s="158"/>
      <c r="R46" s="151"/>
    </row>
    <row r="47" spans="1:18" x14ac:dyDescent="0.2">
      <c r="A47" s="152">
        <v>27</v>
      </c>
      <c r="B47" s="153">
        <v>180027</v>
      </c>
      <c r="C47" s="154" t="s">
        <v>110</v>
      </c>
      <c r="D47" s="155" t="s">
        <v>80</v>
      </c>
      <c r="E47" s="156">
        <v>3018</v>
      </c>
      <c r="F47" s="156"/>
      <c r="G47" s="157">
        <f t="shared" si="2"/>
        <v>0</v>
      </c>
      <c r="H47" s="157"/>
      <c r="I47" s="184"/>
      <c r="J47" s="157"/>
      <c r="K47" s="157"/>
      <c r="L47" s="158"/>
      <c r="R47" s="151"/>
    </row>
    <row r="48" spans="1:18" x14ac:dyDescent="0.2">
      <c r="A48" s="152">
        <v>28</v>
      </c>
      <c r="B48" s="153">
        <v>180028</v>
      </c>
      <c r="C48" s="154" t="s">
        <v>111</v>
      </c>
      <c r="D48" s="155" t="s">
        <v>80</v>
      </c>
      <c r="E48" s="156">
        <v>93</v>
      </c>
      <c r="F48" s="156"/>
      <c r="G48" s="157">
        <f t="shared" si="2"/>
        <v>0</v>
      </c>
      <c r="H48" s="157"/>
      <c r="I48" s="184"/>
      <c r="J48" s="157"/>
      <c r="K48" s="157"/>
      <c r="L48" s="158"/>
      <c r="R48" s="151"/>
    </row>
    <row r="49" spans="1:18" x14ac:dyDescent="0.2">
      <c r="A49" s="152">
        <v>29</v>
      </c>
      <c r="B49" s="153">
        <v>180029</v>
      </c>
      <c r="C49" s="154" t="s">
        <v>112</v>
      </c>
      <c r="D49" s="155" t="s">
        <v>80</v>
      </c>
      <c r="E49" s="156">
        <v>3018</v>
      </c>
      <c r="F49" s="156"/>
      <c r="G49" s="157">
        <f t="shared" si="2"/>
        <v>0</v>
      </c>
      <c r="H49" s="157"/>
      <c r="I49" s="184"/>
      <c r="J49" s="157"/>
      <c r="K49" s="157"/>
      <c r="L49" s="158"/>
      <c r="R49" s="151"/>
    </row>
    <row r="50" spans="1:18" x14ac:dyDescent="0.2">
      <c r="A50" s="152">
        <v>30</v>
      </c>
      <c r="B50" s="153">
        <v>180030</v>
      </c>
      <c r="C50" s="154" t="s">
        <v>113</v>
      </c>
      <c r="D50" s="155" t="s">
        <v>86</v>
      </c>
      <c r="E50" s="156">
        <v>15</v>
      </c>
      <c r="F50" s="156"/>
      <c r="G50" s="157">
        <f t="shared" si="2"/>
        <v>0</v>
      </c>
      <c r="H50" s="157"/>
      <c r="I50" s="184"/>
      <c r="J50" s="157"/>
      <c r="K50" s="157"/>
      <c r="L50" s="158"/>
      <c r="R50" s="151"/>
    </row>
    <row r="51" spans="1:18" x14ac:dyDescent="0.2">
      <c r="A51" s="152">
        <v>31</v>
      </c>
      <c r="B51" s="153">
        <v>180031</v>
      </c>
      <c r="C51" s="154" t="s">
        <v>114</v>
      </c>
      <c r="D51" s="155" t="s">
        <v>96</v>
      </c>
      <c r="E51" s="156">
        <v>70</v>
      </c>
      <c r="F51" s="156"/>
      <c r="G51" s="157">
        <f t="shared" si="2"/>
        <v>0</v>
      </c>
      <c r="H51" s="157"/>
      <c r="I51" s="184"/>
      <c r="J51" s="157"/>
      <c r="K51" s="157"/>
      <c r="L51" s="158"/>
      <c r="R51" s="151"/>
    </row>
    <row r="52" spans="1:18" ht="45" x14ac:dyDescent="0.2">
      <c r="A52" s="152">
        <v>32</v>
      </c>
      <c r="B52" s="153">
        <v>180032</v>
      </c>
      <c r="C52" s="154" t="s">
        <v>296</v>
      </c>
      <c r="D52" s="155" t="s">
        <v>80</v>
      </c>
      <c r="E52" s="156">
        <v>10</v>
      </c>
      <c r="F52" s="156"/>
      <c r="G52" s="157">
        <f t="shared" si="2"/>
        <v>0</v>
      </c>
      <c r="H52" s="194" t="s">
        <v>365</v>
      </c>
      <c r="I52" s="184"/>
      <c r="J52" s="157"/>
      <c r="K52" s="157"/>
      <c r="L52" s="158"/>
      <c r="R52" s="151"/>
    </row>
    <row r="53" spans="1:18" x14ac:dyDescent="0.2">
      <c r="A53" s="152"/>
      <c r="B53" s="153"/>
      <c r="C53" s="154" t="s">
        <v>275</v>
      </c>
      <c r="D53" s="155" t="s">
        <v>96</v>
      </c>
      <c r="E53" s="187">
        <v>0.45999999999999996</v>
      </c>
      <c r="F53" s="156"/>
      <c r="G53" s="157">
        <f t="shared" ref="G53:G57" si="3">E53*F53</f>
        <v>0</v>
      </c>
      <c r="H53" s="157"/>
      <c r="I53" s="184"/>
      <c r="J53" s="157"/>
      <c r="K53" s="157"/>
      <c r="L53" s="158"/>
      <c r="R53" s="151"/>
    </row>
    <row r="54" spans="1:18" ht="25.5" x14ac:dyDescent="0.2">
      <c r="A54" s="152"/>
      <c r="B54" s="153"/>
      <c r="C54" s="154" t="s">
        <v>273</v>
      </c>
      <c r="D54" s="155" t="s">
        <v>96</v>
      </c>
      <c r="E54" s="187">
        <v>0.05</v>
      </c>
      <c r="F54" s="156"/>
      <c r="G54" s="157">
        <f t="shared" si="3"/>
        <v>0</v>
      </c>
      <c r="H54" s="157"/>
      <c r="I54" s="184"/>
      <c r="J54" s="157"/>
      <c r="K54" s="157"/>
      <c r="L54" s="158"/>
      <c r="R54" s="151"/>
    </row>
    <row r="55" spans="1:18" ht="25.5" x14ac:dyDescent="0.2">
      <c r="A55" s="152"/>
      <c r="B55" s="153"/>
      <c r="C55" s="154" t="s">
        <v>274</v>
      </c>
      <c r="D55" s="155" t="s">
        <v>96</v>
      </c>
      <c r="E55" s="187">
        <v>0.51</v>
      </c>
      <c r="F55" s="156"/>
      <c r="G55" s="157">
        <f t="shared" si="3"/>
        <v>0</v>
      </c>
      <c r="H55" s="157"/>
      <c r="I55" s="184"/>
      <c r="J55" s="157"/>
      <c r="K55" s="157"/>
      <c r="L55" s="158"/>
      <c r="R55" s="151"/>
    </row>
    <row r="56" spans="1:18" x14ac:dyDescent="0.2">
      <c r="A56" s="152"/>
      <c r="B56" s="153"/>
      <c r="C56" s="154" t="s">
        <v>270</v>
      </c>
      <c r="D56" s="155" t="s">
        <v>96</v>
      </c>
      <c r="E56" s="156">
        <v>0.05</v>
      </c>
      <c r="F56" s="156"/>
      <c r="G56" s="157">
        <f t="shared" si="3"/>
        <v>0</v>
      </c>
      <c r="H56" s="157"/>
      <c r="I56" s="184"/>
      <c r="J56" s="157"/>
      <c r="K56" s="157"/>
      <c r="L56" s="158"/>
      <c r="R56" s="151"/>
    </row>
    <row r="57" spans="1:18" ht="25.5" x14ac:dyDescent="0.2">
      <c r="A57" s="152"/>
      <c r="B57" s="153"/>
      <c r="C57" s="154" t="s">
        <v>271</v>
      </c>
      <c r="D57" s="155" t="s">
        <v>96</v>
      </c>
      <c r="E57" s="156">
        <v>0.05</v>
      </c>
      <c r="F57" s="156"/>
      <c r="G57" s="157">
        <f t="shared" si="3"/>
        <v>0</v>
      </c>
      <c r="H57" s="157"/>
      <c r="I57" s="184"/>
      <c r="J57" s="157"/>
      <c r="K57" s="157"/>
      <c r="L57" s="158"/>
      <c r="R57" s="151"/>
    </row>
    <row r="58" spans="1:18" ht="56.25" x14ac:dyDescent="0.2">
      <c r="A58" s="152">
        <v>33</v>
      </c>
      <c r="B58" s="153">
        <v>180033</v>
      </c>
      <c r="C58" s="154" t="s">
        <v>297</v>
      </c>
      <c r="D58" s="155" t="s">
        <v>80</v>
      </c>
      <c r="E58" s="156">
        <v>10</v>
      </c>
      <c r="F58" s="156"/>
      <c r="G58" s="157">
        <f>E58*F58</f>
        <v>0</v>
      </c>
      <c r="H58" s="194" t="s">
        <v>366</v>
      </c>
      <c r="I58" s="184"/>
      <c r="J58" s="157"/>
      <c r="K58" s="157"/>
      <c r="L58" s="158"/>
      <c r="R58" s="151"/>
    </row>
    <row r="59" spans="1:18" x14ac:dyDescent="0.2">
      <c r="A59" s="152"/>
      <c r="B59" s="153"/>
      <c r="C59" s="154" t="s">
        <v>275</v>
      </c>
      <c r="D59" s="155" t="s">
        <v>96</v>
      </c>
      <c r="E59" s="187">
        <v>0.37</v>
      </c>
      <c r="F59" s="156"/>
      <c r="G59" s="157">
        <f t="shared" ref="G59:G63" si="4">E59*F59</f>
        <v>0</v>
      </c>
      <c r="H59" s="157"/>
      <c r="I59" s="184"/>
      <c r="J59" s="157"/>
      <c r="K59" s="157"/>
      <c r="L59" s="158"/>
      <c r="R59" s="151"/>
    </row>
    <row r="60" spans="1:18" ht="25.5" x14ac:dyDescent="0.2">
      <c r="A60" s="152"/>
      <c r="B60" s="153"/>
      <c r="C60" s="154" t="s">
        <v>273</v>
      </c>
      <c r="D60" s="155" t="s">
        <v>96</v>
      </c>
      <c r="E60" s="187">
        <v>0.03</v>
      </c>
      <c r="F60" s="156"/>
      <c r="G60" s="157">
        <f t="shared" si="4"/>
        <v>0</v>
      </c>
      <c r="H60" s="157"/>
      <c r="I60" s="184"/>
      <c r="J60" s="157"/>
      <c r="K60" s="157"/>
      <c r="L60" s="158"/>
      <c r="R60" s="151"/>
    </row>
    <row r="61" spans="1:18" ht="25.5" x14ac:dyDescent="0.2">
      <c r="A61" s="152"/>
      <c r="B61" s="153"/>
      <c r="C61" s="154" t="s">
        <v>274</v>
      </c>
      <c r="D61" s="155" t="s">
        <v>96</v>
      </c>
      <c r="E61" s="187">
        <v>0.4</v>
      </c>
      <c r="F61" s="156"/>
      <c r="G61" s="157">
        <f t="shared" si="4"/>
        <v>0</v>
      </c>
      <c r="H61" s="157"/>
      <c r="I61" s="184"/>
      <c r="J61" s="157"/>
      <c r="K61" s="157"/>
      <c r="L61" s="158"/>
      <c r="R61" s="151"/>
    </row>
    <row r="62" spans="1:18" x14ac:dyDescent="0.2">
      <c r="A62" s="152"/>
      <c r="B62" s="153"/>
      <c r="C62" s="154" t="s">
        <v>270</v>
      </c>
      <c r="D62" s="155" t="s">
        <v>96</v>
      </c>
      <c r="E62" s="156">
        <v>0.03</v>
      </c>
      <c r="F62" s="156"/>
      <c r="G62" s="157">
        <f t="shared" si="4"/>
        <v>0</v>
      </c>
      <c r="H62" s="157"/>
      <c r="I62" s="184"/>
      <c r="J62" s="157"/>
      <c r="K62" s="157"/>
      <c r="L62" s="158"/>
      <c r="R62" s="151"/>
    </row>
    <row r="63" spans="1:18" ht="25.5" x14ac:dyDescent="0.2">
      <c r="A63" s="152"/>
      <c r="B63" s="153"/>
      <c r="C63" s="154" t="s">
        <v>271</v>
      </c>
      <c r="D63" s="155" t="s">
        <v>96</v>
      </c>
      <c r="E63" s="156">
        <v>0.03</v>
      </c>
      <c r="F63" s="156"/>
      <c r="G63" s="157">
        <f t="shared" si="4"/>
        <v>0</v>
      </c>
      <c r="H63" s="157"/>
      <c r="I63" s="184"/>
      <c r="J63" s="157"/>
      <c r="K63" s="157"/>
      <c r="L63" s="158"/>
      <c r="R63" s="151"/>
    </row>
    <row r="64" spans="1:18" x14ac:dyDescent="0.2">
      <c r="A64" s="152">
        <v>34</v>
      </c>
      <c r="B64" s="153">
        <v>180034</v>
      </c>
      <c r="C64" s="154" t="s">
        <v>298</v>
      </c>
      <c r="D64" s="155" t="s">
        <v>80</v>
      </c>
      <c r="E64" s="156">
        <v>10</v>
      </c>
      <c r="F64" s="156"/>
      <c r="G64" s="157">
        <f>E64*F64</f>
        <v>0</v>
      </c>
      <c r="H64" s="157"/>
      <c r="I64" s="184"/>
      <c r="J64" s="157"/>
      <c r="K64" s="157"/>
      <c r="L64" s="158"/>
      <c r="R64" s="151"/>
    </row>
    <row r="65" spans="1:60" ht="25.5" customHeight="1" x14ac:dyDescent="0.2">
      <c r="A65" s="152"/>
      <c r="B65" s="153"/>
      <c r="C65" s="154" t="s">
        <v>275</v>
      </c>
      <c r="D65" s="155" t="s">
        <v>96</v>
      </c>
      <c r="E65" s="187">
        <v>0.25</v>
      </c>
      <c r="F65" s="156"/>
      <c r="G65" s="157">
        <f t="shared" ref="G65:G69" si="5">E65*F65</f>
        <v>0</v>
      </c>
      <c r="H65" s="157"/>
      <c r="I65" s="184"/>
      <c r="J65" s="157"/>
      <c r="K65" s="157"/>
      <c r="L65" s="158"/>
      <c r="R65" s="151"/>
    </row>
    <row r="66" spans="1:60" ht="25.5" x14ac:dyDescent="0.2">
      <c r="A66" s="152"/>
      <c r="B66" s="153"/>
      <c r="C66" s="154" t="s">
        <v>273</v>
      </c>
      <c r="D66" s="155" t="s">
        <v>96</v>
      </c>
      <c r="E66" s="187">
        <v>0.06</v>
      </c>
      <c r="F66" s="156"/>
      <c r="G66" s="157">
        <f t="shared" si="5"/>
        <v>0</v>
      </c>
      <c r="H66" s="157"/>
      <c r="I66" s="184"/>
      <c r="J66" s="157"/>
      <c r="K66" s="157"/>
      <c r="L66" s="158"/>
      <c r="R66" s="151"/>
    </row>
    <row r="67" spans="1:60" ht="25.5" x14ac:dyDescent="0.2">
      <c r="A67" s="152"/>
      <c r="B67" s="153"/>
      <c r="C67" s="154" t="s">
        <v>274</v>
      </c>
      <c r="D67" s="155" t="s">
        <v>96</v>
      </c>
      <c r="E67" s="187">
        <v>0.31</v>
      </c>
      <c r="F67" s="156"/>
      <c r="G67" s="157">
        <f t="shared" si="5"/>
        <v>0</v>
      </c>
      <c r="H67" s="157"/>
      <c r="I67" s="184"/>
      <c r="J67" s="157"/>
      <c r="K67" s="157"/>
      <c r="L67" s="158"/>
      <c r="R67" s="151"/>
    </row>
    <row r="68" spans="1:60" x14ac:dyDescent="0.2">
      <c r="A68" s="152"/>
      <c r="B68" s="153"/>
      <c r="C68" s="154" t="s">
        <v>270</v>
      </c>
      <c r="D68" s="155" t="s">
        <v>96</v>
      </c>
      <c r="E68" s="187">
        <v>0.06</v>
      </c>
      <c r="F68" s="156"/>
      <c r="G68" s="157">
        <f t="shared" si="5"/>
        <v>0</v>
      </c>
      <c r="H68" s="157"/>
      <c r="I68" s="184"/>
      <c r="J68" s="157"/>
      <c r="K68" s="157"/>
      <c r="L68" s="158"/>
      <c r="R68" s="151"/>
    </row>
    <row r="69" spans="1:60" ht="25.5" x14ac:dyDescent="0.2">
      <c r="A69" s="152"/>
      <c r="B69" s="153"/>
      <c r="C69" s="154" t="s">
        <v>271</v>
      </c>
      <c r="D69" s="155" t="s">
        <v>96</v>
      </c>
      <c r="E69" s="187">
        <v>0.06</v>
      </c>
      <c r="F69" s="156"/>
      <c r="G69" s="157">
        <f t="shared" si="5"/>
        <v>0</v>
      </c>
      <c r="H69" s="157"/>
      <c r="I69" s="184"/>
      <c r="J69" s="157"/>
      <c r="K69" s="157"/>
      <c r="L69" s="158"/>
      <c r="R69" s="151"/>
    </row>
    <row r="70" spans="1:60" x14ac:dyDescent="0.2">
      <c r="A70" s="152">
        <v>35</v>
      </c>
      <c r="B70" s="153" t="s">
        <v>285</v>
      </c>
      <c r="C70" s="154" t="s">
        <v>299</v>
      </c>
      <c r="D70" s="155" t="s">
        <v>116</v>
      </c>
      <c r="E70" s="156">
        <v>30</v>
      </c>
      <c r="F70" s="156"/>
      <c r="G70" s="157">
        <f>E70*F70</f>
        <v>0</v>
      </c>
      <c r="H70" s="157"/>
      <c r="I70" s="184"/>
      <c r="J70" s="157"/>
      <c r="K70" s="157"/>
      <c r="L70" s="158"/>
      <c r="R70" s="151"/>
    </row>
    <row r="71" spans="1:60" x14ac:dyDescent="0.2">
      <c r="A71" s="159"/>
      <c r="B71" s="160" t="s">
        <v>117</v>
      </c>
      <c r="C71" s="161" t="str">
        <f>CONCATENATE(B7," ",C7)</f>
        <v>1 Zemní práce a sadové úpravy</v>
      </c>
      <c r="D71" s="159"/>
      <c r="E71" s="162"/>
      <c r="F71" s="162"/>
      <c r="G71" s="163">
        <f>SUM(G7:G70)</f>
        <v>0</v>
      </c>
      <c r="H71" s="163"/>
      <c r="I71" s="185"/>
      <c r="J71" s="163"/>
      <c r="K71" s="163"/>
      <c r="L71" s="164">
        <f>SUM(L7:L70)</f>
        <v>0</v>
      </c>
      <c r="R71" s="151">
        <v>4</v>
      </c>
      <c r="BD71" s="165">
        <f>SUM(BD7:BD70)</f>
        <v>0</v>
      </c>
      <c r="BE71" s="165">
        <f>SUM(BE7:BE70)</f>
        <v>0</v>
      </c>
      <c r="BF71" s="165">
        <f>SUM(BF7:BF70)</f>
        <v>0</v>
      </c>
      <c r="BG71" s="165">
        <f>SUM(BG7:BG70)</f>
        <v>0</v>
      </c>
      <c r="BH71" s="165">
        <f>SUM(BH7:BH70)</f>
        <v>0</v>
      </c>
    </row>
    <row r="72" spans="1:60" x14ac:dyDescent="0.2">
      <c r="A72" s="144" t="s">
        <v>71</v>
      </c>
      <c r="B72" s="145" t="s">
        <v>118</v>
      </c>
      <c r="C72" s="146" t="s">
        <v>119</v>
      </c>
      <c r="D72" s="147"/>
      <c r="E72" s="148"/>
      <c r="F72" s="148"/>
      <c r="G72" s="149"/>
      <c r="H72" s="196"/>
      <c r="I72" s="183"/>
      <c r="J72" s="179"/>
      <c r="K72" s="179"/>
      <c r="L72" s="150"/>
      <c r="R72" s="151">
        <v>1</v>
      </c>
    </row>
    <row r="73" spans="1:60" x14ac:dyDescent="0.2">
      <c r="A73" s="152"/>
      <c r="B73" s="153"/>
      <c r="C73" s="188" t="s">
        <v>120</v>
      </c>
      <c r="D73" s="155"/>
      <c r="E73" s="156"/>
      <c r="F73" s="156"/>
      <c r="G73" s="157"/>
      <c r="H73" s="157"/>
      <c r="I73" s="184"/>
      <c r="J73" s="157"/>
      <c r="K73" s="157"/>
      <c r="L73" s="158"/>
      <c r="R73" s="151"/>
    </row>
    <row r="74" spans="1:60" ht="22.5" x14ac:dyDescent="0.2">
      <c r="A74" s="152">
        <v>36</v>
      </c>
      <c r="B74" s="190">
        <v>936001</v>
      </c>
      <c r="C74" s="191" t="s">
        <v>121</v>
      </c>
      <c r="D74" s="166" t="s">
        <v>80</v>
      </c>
      <c r="E74" s="155">
        <v>1</v>
      </c>
      <c r="F74" s="156"/>
      <c r="G74" s="157">
        <f>E74*F74</f>
        <v>0</v>
      </c>
      <c r="H74" s="194" t="s">
        <v>374</v>
      </c>
      <c r="I74" s="184"/>
      <c r="J74" s="157"/>
      <c r="K74" s="190"/>
      <c r="L74" s="190"/>
      <c r="R74" s="151"/>
    </row>
    <row r="75" spans="1:60" x14ac:dyDescent="0.2">
      <c r="A75" s="152"/>
      <c r="B75" s="190"/>
      <c r="C75" s="154" t="s">
        <v>275</v>
      </c>
      <c r="D75" s="166" t="s">
        <v>96</v>
      </c>
      <c r="E75" s="155" t="s">
        <v>123</v>
      </c>
      <c r="F75" s="156"/>
      <c r="G75" s="157">
        <f t="shared" ref="G75:G79" si="6">E75*F75</f>
        <v>0</v>
      </c>
      <c r="H75" s="194"/>
      <c r="I75" s="184"/>
      <c r="J75" s="157"/>
      <c r="K75" s="157"/>
      <c r="L75" s="158"/>
      <c r="R75" s="151"/>
    </row>
    <row r="76" spans="1:60" ht="25.5" x14ac:dyDescent="0.2">
      <c r="A76" s="152"/>
      <c r="B76" s="190"/>
      <c r="C76" s="154" t="s">
        <v>279</v>
      </c>
      <c r="D76" s="166" t="s">
        <v>96</v>
      </c>
      <c r="E76" s="155" t="s">
        <v>124</v>
      </c>
      <c r="F76" s="156"/>
      <c r="G76" s="157">
        <f t="shared" si="6"/>
        <v>0</v>
      </c>
      <c r="H76" s="157"/>
      <c r="I76" s="184"/>
      <c r="J76" s="157"/>
      <c r="K76" s="157"/>
      <c r="L76" s="158"/>
      <c r="R76" s="151"/>
    </row>
    <row r="77" spans="1:60" ht="25.5" x14ac:dyDescent="0.2">
      <c r="A77" s="152"/>
      <c r="B77" s="190"/>
      <c r="C77" s="154" t="s">
        <v>273</v>
      </c>
      <c r="D77" s="166" t="s">
        <v>96</v>
      </c>
      <c r="E77" s="155" t="s">
        <v>125</v>
      </c>
      <c r="F77" s="156"/>
      <c r="G77" s="157">
        <f t="shared" si="6"/>
        <v>0</v>
      </c>
      <c r="H77" s="157"/>
      <c r="I77" s="184"/>
      <c r="J77" s="157"/>
      <c r="K77" s="157"/>
      <c r="L77" s="158"/>
      <c r="R77" s="151"/>
    </row>
    <row r="78" spans="1:60" x14ac:dyDescent="0.2">
      <c r="A78" s="152"/>
      <c r="B78" s="153"/>
      <c r="C78" s="154" t="s">
        <v>270</v>
      </c>
      <c r="D78" s="155" t="s">
        <v>96</v>
      </c>
      <c r="E78" s="155" t="s">
        <v>125</v>
      </c>
      <c r="F78" s="156"/>
      <c r="G78" s="157">
        <f t="shared" si="6"/>
        <v>0</v>
      </c>
      <c r="H78" s="157"/>
      <c r="I78" s="184"/>
      <c r="J78" s="157"/>
      <c r="K78" s="157"/>
      <c r="L78" s="158"/>
      <c r="R78" s="151"/>
    </row>
    <row r="79" spans="1:60" ht="25.5" x14ac:dyDescent="0.2">
      <c r="A79" s="152"/>
      <c r="B79" s="153"/>
      <c r="C79" s="154" t="s">
        <v>409</v>
      </c>
      <c r="D79" s="155" t="s">
        <v>96</v>
      </c>
      <c r="E79" s="155" t="s">
        <v>125</v>
      </c>
      <c r="F79" s="156"/>
      <c r="G79" s="157">
        <f t="shared" si="6"/>
        <v>0</v>
      </c>
      <c r="H79" s="157"/>
      <c r="I79" s="184"/>
      <c r="J79" s="157"/>
      <c r="K79" s="157"/>
      <c r="L79" s="158"/>
      <c r="R79" s="151"/>
    </row>
    <row r="80" spans="1:60" ht="213.75" x14ac:dyDescent="0.2">
      <c r="A80" s="152">
        <v>37</v>
      </c>
      <c r="B80" s="190">
        <v>936002</v>
      </c>
      <c r="C80" s="191" t="s">
        <v>126</v>
      </c>
      <c r="D80" s="166" t="s">
        <v>80</v>
      </c>
      <c r="E80" s="155">
        <v>1</v>
      </c>
      <c r="F80" s="156"/>
      <c r="G80" s="157">
        <f>E80*F80</f>
        <v>0</v>
      </c>
      <c r="H80" s="194" t="s">
        <v>407</v>
      </c>
      <c r="I80" s="184"/>
      <c r="J80" s="157"/>
      <c r="K80" s="157"/>
      <c r="L80" s="158"/>
      <c r="R80" s="151"/>
    </row>
    <row r="81" spans="1:18" x14ac:dyDescent="0.2">
      <c r="A81" s="152"/>
      <c r="B81" s="190"/>
      <c r="C81" s="154" t="s">
        <v>278</v>
      </c>
      <c r="D81" s="166" t="s">
        <v>96</v>
      </c>
      <c r="E81" s="155" t="s">
        <v>127</v>
      </c>
      <c r="F81" s="156"/>
      <c r="G81" s="157">
        <f t="shared" ref="G81:G87" si="7">E81*F81</f>
        <v>0</v>
      </c>
      <c r="H81" s="194"/>
      <c r="I81" s="184"/>
      <c r="J81" s="157"/>
      <c r="K81" s="157"/>
      <c r="L81" s="158"/>
      <c r="R81" s="151"/>
    </row>
    <row r="82" spans="1:18" x14ac:dyDescent="0.2">
      <c r="A82" s="152"/>
      <c r="B82" s="190"/>
      <c r="C82" s="154" t="s">
        <v>276</v>
      </c>
      <c r="D82" s="166" t="s">
        <v>80</v>
      </c>
      <c r="E82" s="155" t="s">
        <v>128</v>
      </c>
      <c r="F82" s="156"/>
      <c r="G82" s="157">
        <f t="shared" si="7"/>
        <v>0</v>
      </c>
      <c r="H82" s="157"/>
      <c r="I82" s="184"/>
      <c r="J82" s="157"/>
      <c r="K82" s="157"/>
      <c r="L82" s="158"/>
      <c r="R82" s="151"/>
    </row>
    <row r="83" spans="1:18" x14ac:dyDescent="0.2">
      <c r="A83" s="152"/>
      <c r="B83" s="190"/>
      <c r="C83" s="154" t="s">
        <v>277</v>
      </c>
      <c r="D83" s="166" t="s">
        <v>96</v>
      </c>
      <c r="E83" s="155" t="s">
        <v>127</v>
      </c>
      <c r="F83" s="156"/>
      <c r="G83" s="157">
        <f t="shared" si="7"/>
        <v>0</v>
      </c>
      <c r="H83" s="157"/>
      <c r="I83" s="184"/>
      <c r="J83" s="157"/>
      <c r="K83" s="157"/>
      <c r="L83" s="158"/>
      <c r="R83" s="151"/>
    </row>
    <row r="84" spans="1:18" x14ac:dyDescent="0.2">
      <c r="A84" s="152"/>
      <c r="B84" s="190"/>
      <c r="C84" s="154" t="s">
        <v>129</v>
      </c>
      <c r="D84" s="166" t="s">
        <v>115</v>
      </c>
      <c r="E84" s="155" t="s">
        <v>72</v>
      </c>
      <c r="F84" s="156"/>
      <c r="G84" s="157">
        <f t="shared" si="7"/>
        <v>0</v>
      </c>
      <c r="H84" s="157"/>
      <c r="I84" s="184"/>
      <c r="J84" s="157"/>
      <c r="K84" s="157"/>
      <c r="L84" s="158"/>
      <c r="R84" s="151"/>
    </row>
    <row r="85" spans="1:18" x14ac:dyDescent="0.2">
      <c r="A85" s="152"/>
      <c r="B85" s="153"/>
      <c r="C85" s="154" t="s">
        <v>270</v>
      </c>
      <c r="D85" s="155" t="s">
        <v>96</v>
      </c>
      <c r="E85" s="155" t="s">
        <v>127</v>
      </c>
      <c r="F85" s="156"/>
      <c r="G85" s="157">
        <f t="shared" si="7"/>
        <v>0</v>
      </c>
      <c r="H85" s="157"/>
      <c r="I85" s="184"/>
      <c r="J85" s="157"/>
      <c r="K85" s="157"/>
      <c r="L85" s="158"/>
      <c r="R85" s="151"/>
    </row>
    <row r="86" spans="1:18" ht="25.5" x14ac:dyDescent="0.2">
      <c r="A86" s="152"/>
      <c r="B86" s="153"/>
      <c r="C86" s="154" t="s">
        <v>409</v>
      </c>
      <c r="D86" s="155" t="s">
        <v>96</v>
      </c>
      <c r="E86" s="155" t="s">
        <v>127</v>
      </c>
      <c r="F86" s="156"/>
      <c r="G86" s="157">
        <f t="shared" si="7"/>
        <v>0</v>
      </c>
      <c r="H86" s="157"/>
      <c r="I86" s="184"/>
      <c r="J86" s="157"/>
      <c r="K86" s="157"/>
      <c r="L86" s="158"/>
      <c r="R86" s="151"/>
    </row>
    <row r="87" spans="1:18" x14ac:dyDescent="0.2">
      <c r="A87" s="152"/>
      <c r="B87" s="190"/>
      <c r="C87" s="154" t="s">
        <v>130</v>
      </c>
      <c r="D87" s="166" t="s">
        <v>115</v>
      </c>
      <c r="E87" s="155" t="s">
        <v>72</v>
      </c>
      <c r="F87" s="156"/>
      <c r="G87" s="157">
        <f t="shared" si="7"/>
        <v>0</v>
      </c>
      <c r="H87" s="157"/>
      <c r="I87" s="184"/>
      <c r="J87" s="157"/>
      <c r="K87" s="157"/>
      <c r="L87" s="158"/>
      <c r="R87" s="151"/>
    </row>
    <row r="88" spans="1:18" ht="25.5" x14ac:dyDescent="0.2">
      <c r="A88" s="152">
        <v>38</v>
      </c>
      <c r="B88" s="190">
        <v>936003</v>
      </c>
      <c r="C88" s="191" t="s">
        <v>339</v>
      </c>
      <c r="D88" s="166" t="s">
        <v>80</v>
      </c>
      <c r="E88" s="155">
        <v>2</v>
      </c>
      <c r="F88" s="156"/>
      <c r="G88" s="157">
        <f>E88*F88</f>
        <v>0</v>
      </c>
      <c r="H88" s="194" t="s">
        <v>373</v>
      </c>
      <c r="I88" s="184"/>
      <c r="J88" s="157"/>
      <c r="K88" s="157"/>
      <c r="L88" s="158"/>
      <c r="R88" s="151"/>
    </row>
    <row r="89" spans="1:18" x14ac:dyDescent="0.2">
      <c r="A89" s="152"/>
      <c r="B89" s="190"/>
      <c r="C89" s="154" t="s">
        <v>275</v>
      </c>
      <c r="D89" s="155" t="s">
        <v>96</v>
      </c>
      <c r="E89" s="187">
        <v>0.15</v>
      </c>
      <c r="F89" s="156"/>
      <c r="G89" s="157">
        <f t="shared" ref="G89:G94" si="8">E89*F89</f>
        <v>0</v>
      </c>
      <c r="H89" s="194"/>
      <c r="I89" s="184"/>
      <c r="J89" s="157"/>
      <c r="K89" s="157"/>
      <c r="L89" s="158"/>
      <c r="R89" s="151"/>
    </row>
    <row r="90" spans="1:18" ht="25.5" x14ac:dyDescent="0.2">
      <c r="A90" s="152"/>
      <c r="B90" s="190"/>
      <c r="C90" s="154" t="s">
        <v>279</v>
      </c>
      <c r="D90" s="155" t="s">
        <v>96</v>
      </c>
      <c r="E90" s="187">
        <v>0.03</v>
      </c>
      <c r="F90" s="156"/>
      <c r="G90" s="157">
        <f t="shared" si="8"/>
        <v>0</v>
      </c>
      <c r="H90" s="157"/>
      <c r="I90" s="184"/>
      <c r="J90" s="157"/>
      <c r="K90" s="157"/>
      <c r="L90" s="158"/>
      <c r="R90" s="151"/>
    </row>
    <row r="91" spans="1:18" ht="25.5" x14ac:dyDescent="0.2">
      <c r="A91" s="152"/>
      <c r="B91" s="190"/>
      <c r="C91" s="154" t="s">
        <v>280</v>
      </c>
      <c r="D91" s="155" t="s">
        <v>96</v>
      </c>
      <c r="E91" s="187">
        <v>0.06</v>
      </c>
      <c r="F91" s="156"/>
      <c r="G91" s="157">
        <f t="shared" si="8"/>
        <v>0</v>
      </c>
      <c r="H91" s="157"/>
      <c r="I91" s="184"/>
      <c r="J91" s="157"/>
      <c r="K91" s="157"/>
      <c r="L91" s="158"/>
      <c r="R91" s="151"/>
    </row>
    <row r="92" spans="1:18" ht="25.5" x14ac:dyDescent="0.2">
      <c r="A92" s="152"/>
      <c r="B92" s="190"/>
      <c r="C92" s="154" t="s">
        <v>273</v>
      </c>
      <c r="D92" s="155" t="s">
        <v>96</v>
      </c>
      <c r="E92" s="187">
        <v>0.24</v>
      </c>
      <c r="F92" s="156"/>
      <c r="G92" s="157">
        <f t="shared" si="8"/>
        <v>0</v>
      </c>
      <c r="H92" s="157"/>
      <c r="I92" s="184"/>
      <c r="J92" s="157"/>
      <c r="K92" s="157"/>
      <c r="L92" s="158"/>
      <c r="R92" s="151"/>
    </row>
    <row r="93" spans="1:18" x14ac:dyDescent="0.2">
      <c r="A93" s="152"/>
      <c r="B93" s="153"/>
      <c r="C93" s="154" t="s">
        <v>270</v>
      </c>
      <c r="D93" s="155" t="s">
        <v>96</v>
      </c>
      <c r="E93" s="187">
        <v>0.24</v>
      </c>
      <c r="F93" s="156"/>
      <c r="G93" s="157">
        <f t="shared" si="8"/>
        <v>0</v>
      </c>
      <c r="H93" s="157"/>
      <c r="I93" s="184"/>
      <c r="J93" s="157"/>
      <c r="K93" s="157"/>
      <c r="L93" s="158"/>
      <c r="R93" s="151"/>
    </row>
    <row r="94" spans="1:18" ht="25.5" x14ac:dyDescent="0.2">
      <c r="A94" s="152"/>
      <c r="B94" s="153"/>
      <c r="C94" s="154" t="s">
        <v>409</v>
      </c>
      <c r="D94" s="155" t="s">
        <v>96</v>
      </c>
      <c r="E94" s="187">
        <v>0.24</v>
      </c>
      <c r="F94" s="156"/>
      <c r="G94" s="157">
        <f t="shared" si="8"/>
        <v>0</v>
      </c>
      <c r="H94" s="157"/>
      <c r="I94" s="184"/>
      <c r="J94" s="157"/>
      <c r="K94" s="157"/>
      <c r="L94" s="158"/>
      <c r="R94" s="151"/>
    </row>
    <row r="95" spans="1:18" x14ac:dyDescent="0.2">
      <c r="A95" s="152">
        <v>39</v>
      </c>
      <c r="B95" s="190">
        <v>936004</v>
      </c>
      <c r="C95" s="188" t="s">
        <v>132</v>
      </c>
      <c r="D95" s="166"/>
      <c r="E95" s="155"/>
      <c r="F95" s="156"/>
      <c r="G95" s="157"/>
      <c r="H95" s="157"/>
      <c r="I95" s="184"/>
      <c r="J95" s="157"/>
      <c r="K95" s="157"/>
      <c r="L95" s="158"/>
      <c r="R95" s="151"/>
    </row>
    <row r="96" spans="1:18" x14ac:dyDescent="0.2">
      <c r="A96" s="152"/>
      <c r="B96" s="190"/>
      <c r="C96" s="154" t="s">
        <v>281</v>
      </c>
      <c r="D96" s="166" t="s">
        <v>96</v>
      </c>
      <c r="E96" s="155" t="s">
        <v>133</v>
      </c>
      <c r="F96" s="156"/>
      <c r="G96" s="157">
        <f t="shared" ref="G96:G101" si="9">E96*F96</f>
        <v>0</v>
      </c>
      <c r="H96" s="157"/>
      <c r="I96" s="184"/>
      <c r="J96" s="157"/>
      <c r="K96" s="157"/>
      <c r="L96" s="158"/>
      <c r="R96" s="151"/>
    </row>
    <row r="97" spans="1:18" x14ac:dyDescent="0.2">
      <c r="A97" s="152"/>
      <c r="B97" s="190"/>
      <c r="C97" s="154" t="s">
        <v>291</v>
      </c>
      <c r="D97" s="166" t="s">
        <v>96</v>
      </c>
      <c r="E97" s="155" t="s">
        <v>134</v>
      </c>
      <c r="F97" s="156"/>
      <c r="G97" s="157">
        <f t="shared" si="9"/>
        <v>0</v>
      </c>
      <c r="H97" s="157"/>
      <c r="I97" s="184"/>
      <c r="J97" s="157"/>
      <c r="K97" s="157"/>
      <c r="L97" s="158"/>
      <c r="R97" s="151"/>
    </row>
    <row r="98" spans="1:18" x14ac:dyDescent="0.2">
      <c r="A98" s="152"/>
      <c r="B98" s="190"/>
      <c r="C98" s="154" t="s">
        <v>135</v>
      </c>
      <c r="D98" s="166" t="s">
        <v>96</v>
      </c>
      <c r="E98" s="155" t="s">
        <v>136</v>
      </c>
      <c r="F98" s="156"/>
      <c r="G98" s="157">
        <f t="shared" si="9"/>
        <v>0</v>
      </c>
      <c r="H98" s="157"/>
      <c r="I98" s="184"/>
      <c r="J98" s="157"/>
      <c r="K98" s="157"/>
      <c r="L98" s="158"/>
      <c r="R98" s="151"/>
    </row>
    <row r="99" spans="1:18" x14ac:dyDescent="0.2">
      <c r="A99" s="152"/>
      <c r="B99" s="190"/>
      <c r="C99" s="154" t="s">
        <v>137</v>
      </c>
      <c r="D99" s="166" t="s">
        <v>96</v>
      </c>
      <c r="E99" s="155" t="s">
        <v>138</v>
      </c>
      <c r="F99" s="156"/>
      <c r="G99" s="157">
        <f t="shared" si="9"/>
        <v>0</v>
      </c>
      <c r="H99" s="157"/>
      <c r="I99" s="184"/>
      <c r="J99" s="157"/>
      <c r="K99" s="157"/>
      <c r="L99" s="158"/>
      <c r="R99" s="151"/>
    </row>
    <row r="100" spans="1:18" x14ac:dyDescent="0.2">
      <c r="A100" s="152"/>
      <c r="B100" s="153"/>
      <c r="C100" s="154" t="s">
        <v>270</v>
      </c>
      <c r="D100" s="155" t="s">
        <v>96</v>
      </c>
      <c r="E100" s="155" t="s">
        <v>133</v>
      </c>
      <c r="F100" s="156"/>
      <c r="G100" s="157">
        <f t="shared" si="9"/>
        <v>0</v>
      </c>
      <c r="H100" s="157"/>
      <c r="I100" s="184"/>
      <c r="J100" s="157"/>
      <c r="K100" s="157"/>
      <c r="L100" s="158"/>
      <c r="R100" s="151"/>
    </row>
    <row r="101" spans="1:18" ht="25.5" x14ac:dyDescent="0.2">
      <c r="A101" s="152"/>
      <c r="B101" s="153"/>
      <c r="C101" s="154" t="s">
        <v>409</v>
      </c>
      <c r="D101" s="155" t="s">
        <v>96</v>
      </c>
      <c r="E101" s="155" t="s">
        <v>133</v>
      </c>
      <c r="F101" s="156"/>
      <c r="G101" s="157">
        <f t="shared" si="9"/>
        <v>0</v>
      </c>
      <c r="H101" s="157"/>
      <c r="I101" s="184"/>
      <c r="J101" s="157"/>
      <c r="K101" s="157"/>
      <c r="L101" s="158"/>
      <c r="R101" s="151"/>
    </row>
    <row r="102" spans="1:18" x14ac:dyDescent="0.2">
      <c r="A102" s="152">
        <v>40</v>
      </c>
      <c r="B102" s="190">
        <v>936005</v>
      </c>
      <c r="C102" s="188" t="s">
        <v>139</v>
      </c>
      <c r="D102" s="166"/>
      <c r="E102" s="155"/>
      <c r="F102" s="156"/>
      <c r="G102" s="157"/>
      <c r="H102" s="157"/>
      <c r="I102" s="184"/>
      <c r="J102" s="157"/>
      <c r="K102" s="157"/>
      <c r="L102" s="158"/>
      <c r="R102" s="151"/>
    </row>
    <row r="103" spans="1:18" x14ac:dyDescent="0.2">
      <c r="A103" s="152"/>
      <c r="B103" s="190"/>
      <c r="C103" s="154" t="s">
        <v>281</v>
      </c>
      <c r="D103" s="166" t="s">
        <v>96</v>
      </c>
      <c r="E103" s="155" t="s">
        <v>140</v>
      </c>
      <c r="F103" s="156"/>
      <c r="G103" s="157">
        <f t="shared" ref="G103:G110" si="10">E103*F103</f>
        <v>0</v>
      </c>
      <c r="H103" s="157"/>
      <c r="I103" s="184"/>
      <c r="J103" s="157"/>
      <c r="K103" s="157"/>
      <c r="L103" s="158"/>
      <c r="R103" s="151"/>
    </row>
    <row r="104" spans="1:18" x14ac:dyDescent="0.2">
      <c r="A104" s="152"/>
      <c r="B104" s="190"/>
      <c r="C104" s="154" t="s">
        <v>141</v>
      </c>
      <c r="D104" s="166" t="s">
        <v>75</v>
      </c>
      <c r="E104" s="155" t="s">
        <v>142</v>
      </c>
      <c r="F104" s="156"/>
      <c r="G104" s="157">
        <f t="shared" si="10"/>
        <v>0</v>
      </c>
      <c r="H104" s="157"/>
      <c r="I104" s="184"/>
      <c r="J104" s="157"/>
      <c r="K104" s="157"/>
      <c r="L104" s="158"/>
      <c r="R104" s="151"/>
    </row>
    <row r="105" spans="1:18" x14ac:dyDescent="0.2">
      <c r="A105" s="152"/>
      <c r="B105" s="190"/>
      <c r="C105" s="154" t="s">
        <v>122</v>
      </c>
      <c r="D105" s="166" t="s">
        <v>96</v>
      </c>
      <c r="E105" s="155" t="s">
        <v>143</v>
      </c>
      <c r="F105" s="156"/>
      <c r="G105" s="157">
        <f t="shared" si="10"/>
        <v>0</v>
      </c>
      <c r="H105" s="157"/>
      <c r="I105" s="184"/>
      <c r="J105" s="157"/>
      <c r="K105" s="157"/>
      <c r="L105" s="158"/>
      <c r="R105" s="151"/>
    </row>
    <row r="106" spans="1:18" x14ac:dyDescent="0.2">
      <c r="A106" s="152"/>
      <c r="B106" s="190"/>
      <c r="C106" s="154" t="s">
        <v>144</v>
      </c>
      <c r="D106" s="166" t="s">
        <v>96</v>
      </c>
      <c r="E106" s="155" t="s">
        <v>145</v>
      </c>
      <c r="F106" s="156"/>
      <c r="G106" s="157">
        <f t="shared" si="10"/>
        <v>0</v>
      </c>
      <c r="H106" s="157"/>
      <c r="I106" s="184"/>
      <c r="J106" s="157"/>
      <c r="K106" s="157"/>
      <c r="L106" s="158"/>
      <c r="R106" s="151"/>
    </row>
    <row r="107" spans="1:18" x14ac:dyDescent="0.2">
      <c r="A107" s="152"/>
      <c r="B107" s="190"/>
      <c r="C107" s="154" t="s">
        <v>146</v>
      </c>
      <c r="D107" s="166" t="s">
        <v>96</v>
      </c>
      <c r="E107" s="155" t="s">
        <v>147</v>
      </c>
      <c r="F107" s="156"/>
      <c r="G107" s="157">
        <f t="shared" si="10"/>
        <v>0</v>
      </c>
      <c r="H107" s="157"/>
      <c r="I107" s="184"/>
      <c r="J107" s="157"/>
      <c r="K107" s="157"/>
      <c r="L107" s="158"/>
      <c r="R107" s="151"/>
    </row>
    <row r="108" spans="1:18" x14ac:dyDescent="0.2">
      <c r="A108" s="152"/>
      <c r="B108" s="190"/>
      <c r="C108" s="154" t="s">
        <v>148</v>
      </c>
      <c r="D108" s="166" t="s">
        <v>96</v>
      </c>
      <c r="E108" s="155" t="s">
        <v>149</v>
      </c>
      <c r="F108" s="156"/>
      <c r="G108" s="157">
        <f t="shared" si="10"/>
        <v>0</v>
      </c>
      <c r="H108" s="157"/>
      <c r="I108" s="184"/>
      <c r="J108" s="157"/>
      <c r="K108" s="157"/>
      <c r="L108" s="158"/>
      <c r="R108" s="151"/>
    </row>
    <row r="109" spans="1:18" x14ac:dyDescent="0.2">
      <c r="A109" s="152"/>
      <c r="B109" s="153"/>
      <c r="C109" s="154" t="s">
        <v>270</v>
      </c>
      <c r="D109" s="155" t="s">
        <v>96</v>
      </c>
      <c r="E109" s="155" t="s">
        <v>140</v>
      </c>
      <c r="F109" s="156"/>
      <c r="G109" s="157">
        <f t="shared" si="10"/>
        <v>0</v>
      </c>
      <c r="H109" s="157"/>
      <c r="I109" s="184"/>
      <c r="J109" s="157"/>
      <c r="K109" s="157"/>
      <c r="L109" s="158"/>
      <c r="R109" s="151"/>
    </row>
    <row r="110" spans="1:18" ht="25.5" x14ac:dyDescent="0.2">
      <c r="A110" s="152"/>
      <c r="B110" s="153"/>
      <c r="C110" s="154" t="s">
        <v>409</v>
      </c>
      <c r="D110" s="155" t="s">
        <v>96</v>
      </c>
      <c r="E110" s="155" t="s">
        <v>140</v>
      </c>
      <c r="F110" s="156"/>
      <c r="G110" s="157">
        <f t="shared" si="10"/>
        <v>0</v>
      </c>
      <c r="H110" s="157"/>
      <c r="I110" s="184"/>
      <c r="J110" s="157"/>
      <c r="K110" s="157"/>
      <c r="L110" s="158"/>
      <c r="R110" s="151"/>
    </row>
    <row r="111" spans="1:18" x14ac:dyDescent="0.2">
      <c r="A111" s="152"/>
      <c r="B111" s="190"/>
      <c r="C111" s="188" t="s">
        <v>150</v>
      </c>
      <c r="D111" s="166"/>
      <c r="E111" s="155"/>
      <c r="F111" s="156"/>
      <c r="G111" s="157"/>
      <c r="H111" s="157"/>
      <c r="I111" s="184"/>
      <c r="J111" s="157"/>
      <c r="K111" s="157"/>
      <c r="L111" s="158"/>
      <c r="R111" s="151"/>
    </row>
    <row r="112" spans="1:18" ht="56.25" x14ac:dyDescent="0.2">
      <c r="A112" s="152">
        <v>41</v>
      </c>
      <c r="B112" s="190">
        <v>936006</v>
      </c>
      <c r="C112" s="191" t="s">
        <v>367</v>
      </c>
      <c r="D112" s="166" t="s">
        <v>80</v>
      </c>
      <c r="E112" s="155">
        <v>2</v>
      </c>
      <c r="F112" s="156"/>
      <c r="G112" s="157">
        <f>E112*F112</f>
        <v>0</v>
      </c>
      <c r="H112" s="194" t="s">
        <v>406</v>
      </c>
      <c r="I112" s="184"/>
      <c r="J112" s="157"/>
      <c r="K112" s="157"/>
      <c r="L112" s="158"/>
      <c r="R112" s="151"/>
    </row>
    <row r="113" spans="1:18" x14ac:dyDescent="0.2">
      <c r="A113" s="152"/>
      <c r="B113" s="190"/>
      <c r="C113" s="154" t="s">
        <v>275</v>
      </c>
      <c r="D113" s="155" t="s">
        <v>96</v>
      </c>
      <c r="E113" s="187">
        <v>0.36</v>
      </c>
      <c r="F113" s="156"/>
      <c r="G113" s="157">
        <f t="shared" ref="G113:G115" si="11">E113*F113</f>
        <v>0</v>
      </c>
      <c r="H113" s="194"/>
      <c r="I113" s="184"/>
      <c r="J113" s="157"/>
      <c r="K113" s="157"/>
      <c r="L113" s="158"/>
      <c r="R113" s="151"/>
    </row>
    <row r="114" spans="1:18" ht="25.5" x14ac:dyDescent="0.2">
      <c r="A114" s="152"/>
      <c r="B114" s="190"/>
      <c r="C114" s="154" t="s">
        <v>279</v>
      </c>
      <c r="D114" s="155" t="s">
        <v>96</v>
      </c>
      <c r="E114" s="187">
        <v>6.4000000000000001E-2</v>
      </c>
      <c r="F114" s="156"/>
      <c r="G114" s="157">
        <f t="shared" si="11"/>
        <v>0</v>
      </c>
      <c r="H114" s="157"/>
      <c r="I114" s="184"/>
      <c r="J114" s="157"/>
      <c r="K114" s="157"/>
      <c r="L114" s="158"/>
      <c r="R114" s="151"/>
    </row>
    <row r="115" spans="1:18" ht="25.5" x14ac:dyDescent="0.2">
      <c r="A115" s="152"/>
      <c r="B115" s="190"/>
      <c r="C115" s="154" t="s">
        <v>273</v>
      </c>
      <c r="D115" s="155" t="s">
        <v>96</v>
      </c>
      <c r="E115" s="187">
        <v>0.41599999999999998</v>
      </c>
      <c r="F115" s="156"/>
      <c r="G115" s="157">
        <f t="shared" si="11"/>
        <v>0</v>
      </c>
      <c r="H115" s="157"/>
      <c r="I115" s="184"/>
      <c r="J115" s="157"/>
      <c r="K115" s="157"/>
      <c r="L115" s="158"/>
      <c r="R115" s="151"/>
    </row>
    <row r="116" spans="1:18" ht="25.5" x14ac:dyDescent="0.2">
      <c r="A116" s="152"/>
      <c r="B116" s="190"/>
      <c r="C116" s="154" t="s">
        <v>283</v>
      </c>
      <c r="D116" s="155" t="s">
        <v>96</v>
      </c>
      <c r="E116" s="187">
        <v>2.508</v>
      </c>
      <c r="F116" s="156"/>
      <c r="G116" s="157">
        <f t="shared" ref="G116:G119" si="12">E116*F116</f>
        <v>0</v>
      </c>
      <c r="H116" s="157"/>
      <c r="I116" s="184"/>
      <c r="J116" s="157"/>
      <c r="K116" s="157"/>
      <c r="L116" s="158"/>
      <c r="R116" s="151"/>
    </row>
    <row r="117" spans="1:18" ht="25.5" x14ac:dyDescent="0.2">
      <c r="A117" s="152"/>
      <c r="B117" s="190"/>
      <c r="C117" s="154" t="s">
        <v>284</v>
      </c>
      <c r="D117" s="155" t="s">
        <v>96</v>
      </c>
      <c r="E117" s="187">
        <v>2.508</v>
      </c>
      <c r="F117" s="156"/>
      <c r="G117" s="157">
        <f t="shared" si="12"/>
        <v>0</v>
      </c>
      <c r="H117" s="157"/>
      <c r="I117" s="184"/>
      <c r="J117" s="157"/>
      <c r="K117" s="157"/>
      <c r="L117" s="158"/>
      <c r="R117" s="151"/>
    </row>
    <row r="118" spans="1:18" x14ac:dyDescent="0.2">
      <c r="A118" s="152"/>
      <c r="B118" s="153"/>
      <c r="C118" s="154" t="s">
        <v>270</v>
      </c>
      <c r="D118" s="155" t="s">
        <v>96</v>
      </c>
      <c r="E118" s="156">
        <v>2.9239999999999999</v>
      </c>
      <c r="F118" s="156"/>
      <c r="G118" s="157">
        <f t="shared" si="12"/>
        <v>0</v>
      </c>
      <c r="H118" s="157"/>
      <c r="I118" s="184"/>
      <c r="J118" s="157"/>
      <c r="K118" s="157"/>
      <c r="L118" s="158"/>
      <c r="R118" s="151"/>
    </row>
    <row r="119" spans="1:18" ht="25.5" x14ac:dyDescent="0.2">
      <c r="A119" s="152"/>
      <c r="B119" s="153"/>
      <c r="C119" s="154" t="s">
        <v>409</v>
      </c>
      <c r="D119" s="155" t="s">
        <v>96</v>
      </c>
      <c r="E119" s="156">
        <v>2.9239999999999999</v>
      </c>
      <c r="F119" s="156"/>
      <c r="G119" s="157">
        <f t="shared" si="12"/>
        <v>0</v>
      </c>
      <c r="H119" s="157"/>
      <c r="I119" s="184"/>
      <c r="J119" s="157"/>
      <c r="K119" s="157"/>
      <c r="L119" s="158"/>
      <c r="R119" s="151"/>
    </row>
    <row r="120" spans="1:18" ht="31.15" customHeight="1" x14ac:dyDescent="0.2">
      <c r="A120" s="152">
        <v>42</v>
      </c>
      <c r="B120" s="190">
        <v>936007</v>
      </c>
      <c r="C120" s="191" t="s">
        <v>300</v>
      </c>
      <c r="D120" s="166" t="s">
        <v>80</v>
      </c>
      <c r="E120" s="155">
        <v>2</v>
      </c>
      <c r="F120" s="156"/>
      <c r="G120" s="157">
        <f>E120*F120</f>
        <v>0</v>
      </c>
      <c r="H120" s="194" t="s">
        <v>405</v>
      </c>
      <c r="I120" s="184"/>
      <c r="J120" s="157"/>
      <c r="K120" s="157"/>
      <c r="L120" s="158"/>
      <c r="R120" s="151"/>
    </row>
    <row r="121" spans="1:18" x14ac:dyDescent="0.2">
      <c r="A121" s="152"/>
      <c r="B121" s="190"/>
      <c r="C121" s="154" t="s">
        <v>275</v>
      </c>
      <c r="D121" s="155" t="s">
        <v>96</v>
      </c>
      <c r="E121" s="187">
        <v>0.32</v>
      </c>
      <c r="F121" s="156"/>
      <c r="G121" s="157">
        <f t="shared" ref="G121:G125" si="13">E121*F121</f>
        <v>0</v>
      </c>
      <c r="H121" s="194"/>
      <c r="I121" s="184"/>
      <c r="J121" s="157"/>
      <c r="K121" s="157"/>
      <c r="L121" s="158"/>
      <c r="R121" s="151"/>
    </row>
    <row r="122" spans="1:18" ht="25.5" x14ac:dyDescent="0.2">
      <c r="A122" s="152"/>
      <c r="B122" s="190"/>
      <c r="C122" s="154" t="s">
        <v>279</v>
      </c>
      <c r="D122" s="155" t="s">
        <v>96</v>
      </c>
      <c r="E122" s="187">
        <v>0.26</v>
      </c>
      <c r="F122" s="156"/>
      <c r="G122" s="157">
        <f t="shared" si="13"/>
        <v>0</v>
      </c>
      <c r="H122" s="157"/>
      <c r="I122" s="184"/>
      <c r="J122" s="157"/>
      <c r="K122" s="157"/>
      <c r="L122" s="158"/>
      <c r="R122" s="151"/>
    </row>
    <row r="123" spans="1:18" ht="25.5" x14ac:dyDescent="0.2">
      <c r="A123" s="152"/>
      <c r="B123" s="190"/>
      <c r="C123" s="154" t="s">
        <v>273</v>
      </c>
      <c r="D123" s="155" t="s">
        <v>96</v>
      </c>
      <c r="E123" s="187">
        <v>0.57999999999999996</v>
      </c>
      <c r="F123" s="156"/>
      <c r="G123" s="157">
        <f t="shared" si="13"/>
        <v>0</v>
      </c>
      <c r="H123" s="157"/>
      <c r="I123" s="184"/>
      <c r="J123" s="157"/>
      <c r="K123" s="157"/>
      <c r="L123" s="158"/>
      <c r="R123" s="151"/>
    </row>
    <row r="124" spans="1:18" x14ac:dyDescent="0.2">
      <c r="A124" s="152"/>
      <c r="B124" s="153"/>
      <c r="C124" s="154" t="s">
        <v>270</v>
      </c>
      <c r="D124" s="155" t="s">
        <v>96</v>
      </c>
      <c r="E124" s="187">
        <v>0.57999999999999996</v>
      </c>
      <c r="F124" s="156"/>
      <c r="G124" s="157">
        <f t="shared" si="13"/>
        <v>0</v>
      </c>
      <c r="H124" s="157"/>
      <c r="I124" s="184"/>
      <c r="J124" s="157"/>
      <c r="K124" s="157"/>
      <c r="L124" s="158"/>
      <c r="R124" s="151"/>
    </row>
    <row r="125" spans="1:18" ht="25.5" x14ac:dyDescent="0.2">
      <c r="A125" s="152"/>
      <c r="B125" s="153"/>
      <c r="C125" s="154" t="s">
        <v>409</v>
      </c>
      <c r="D125" s="155" t="s">
        <v>96</v>
      </c>
      <c r="E125" s="187">
        <v>0.57999999999999996</v>
      </c>
      <c r="F125" s="156"/>
      <c r="G125" s="157">
        <f t="shared" si="13"/>
        <v>0</v>
      </c>
      <c r="H125" s="157"/>
      <c r="I125" s="184"/>
      <c r="J125" s="157"/>
      <c r="K125" s="157"/>
      <c r="L125" s="158"/>
      <c r="R125" s="151"/>
    </row>
    <row r="126" spans="1:18" ht="25.5" x14ac:dyDescent="0.2">
      <c r="A126" s="152">
        <v>43</v>
      </c>
      <c r="B126" s="190">
        <v>936008</v>
      </c>
      <c r="C126" s="191" t="s">
        <v>339</v>
      </c>
      <c r="D126" s="166" t="s">
        <v>80</v>
      </c>
      <c r="E126" s="155">
        <v>2</v>
      </c>
      <c r="F126" s="156"/>
      <c r="G126" s="157">
        <f>E126*F126</f>
        <v>0</v>
      </c>
      <c r="H126" s="194" t="s">
        <v>373</v>
      </c>
      <c r="I126" s="184"/>
      <c r="J126" s="157"/>
      <c r="K126" s="157"/>
      <c r="L126" s="158"/>
      <c r="R126" s="151"/>
    </row>
    <row r="127" spans="1:18" x14ac:dyDescent="0.2">
      <c r="A127" s="152"/>
      <c r="B127" s="190"/>
      <c r="C127" s="154" t="s">
        <v>275</v>
      </c>
      <c r="D127" s="155" t="s">
        <v>96</v>
      </c>
      <c r="E127" s="187">
        <v>0.15</v>
      </c>
      <c r="F127" s="156"/>
      <c r="G127" s="157">
        <f t="shared" ref="G127:G132" si="14">E127*F127</f>
        <v>0</v>
      </c>
      <c r="H127" s="194"/>
      <c r="I127" s="184"/>
      <c r="J127" s="157"/>
      <c r="K127" s="157"/>
      <c r="L127" s="158"/>
      <c r="R127" s="151"/>
    </row>
    <row r="128" spans="1:18" ht="25.5" x14ac:dyDescent="0.2">
      <c r="A128" s="152"/>
      <c r="B128" s="190"/>
      <c r="C128" s="154" t="s">
        <v>279</v>
      </c>
      <c r="D128" s="155" t="s">
        <v>96</v>
      </c>
      <c r="E128" s="187">
        <v>0.03</v>
      </c>
      <c r="F128" s="156"/>
      <c r="G128" s="157">
        <f t="shared" si="14"/>
        <v>0</v>
      </c>
      <c r="H128" s="157"/>
      <c r="I128" s="184"/>
      <c r="J128" s="157"/>
      <c r="K128" s="157"/>
      <c r="L128" s="158"/>
      <c r="R128" s="151"/>
    </row>
    <row r="129" spans="1:18" ht="25.5" x14ac:dyDescent="0.2">
      <c r="A129" s="152"/>
      <c r="B129" s="190"/>
      <c r="C129" s="154" t="s">
        <v>280</v>
      </c>
      <c r="D129" s="155" t="s">
        <v>96</v>
      </c>
      <c r="E129" s="187">
        <v>0.06</v>
      </c>
      <c r="F129" s="156"/>
      <c r="G129" s="157">
        <f t="shared" si="14"/>
        <v>0</v>
      </c>
      <c r="H129" s="157"/>
      <c r="I129" s="184"/>
      <c r="J129" s="157"/>
      <c r="K129" s="157"/>
      <c r="L129" s="158"/>
      <c r="R129" s="151"/>
    </row>
    <row r="130" spans="1:18" ht="25.5" x14ac:dyDescent="0.2">
      <c r="A130" s="152"/>
      <c r="B130" s="190"/>
      <c r="C130" s="154" t="s">
        <v>273</v>
      </c>
      <c r="D130" s="155" t="s">
        <v>96</v>
      </c>
      <c r="E130" s="187">
        <v>0.24</v>
      </c>
      <c r="F130" s="156"/>
      <c r="G130" s="157">
        <f t="shared" si="14"/>
        <v>0</v>
      </c>
      <c r="H130" s="157"/>
      <c r="I130" s="184"/>
      <c r="J130" s="157"/>
      <c r="K130" s="157"/>
      <c r="L130" s="158"/>
      <c r="R130" s="151"/>
    </row>
    <row r="131" spans="1:18" x14ac:dyDescent="0.2">
      <c r="A131" s="152"/>
      <c r="B131" s="153"/>
      <c r="C131" s="154" t="s">
        <v>270</v>
      </c>
      <c r="D131" s="155" t="s">
        <v>96</v>
      </c>
      <c r="E131" s="187">
        <v>0.24</v>
      </c>
      <c r="F131" s="156"/>
      <c r="G131" s="157">
        <f t="shared" si="14"/>
        <v>0</v>
      </c>
      <c r="H131" s="157"/>
      <c r="I131" s="184"/>
      <c r="J131" s="157"/>
      <c r="K131" s="157"/>
      <c r="L131" s="158"/>
      <c r="R131" s="151"/>
    </row>
    <row r="132" spans="1:18" ht="25.5" x14ac:dyDescent="0.2">
      <c r="A132" s="152"/>
      <c r="B132" s="153"/>
      <c r="C132" s="154" t="s">
        <v>409</v>
      </c>
      <c r="D132" s="155" t="s">
        <v>96</v>
      </c>
      <c r="E132" s="187">
        <v>0.24</v>
      </c>
      <c r="F132" s="156"/>
      <c r="G132" s="157">
        <f t="shared" si="14"/>
        <v>0</v>
      </c>
      <c r="H132" s="157"/>
      <c r="I132" s="184"/>
      <c r="J132" s="157"/>
      <c r="K132" s="157"/>
      <c r="L132" s="158"/>
      <c r="R132" s="151"/>
    </row>
    <row r="133" spans="1:18" x14ac:dyDescent="0.2">
      <c r="A133" s="152">
        <v>44</v>
      </c>
      <c r="B133" s="190">
        <v>936009</v>
      </c>
      <c r="C133" s="191" t="s">
        <v>132</v>
      </c>
      <c r="D133" s="166"/>
      <c r="E133" s="155"/>
      <c r="F133" s="156"/>
      <c r="G133" s="157"/>
      <c r="H133" s="157"/>
      <c r="I133" s="184"/>
      <c r="J133" s="157"/>
      <c r="K133" s="157"/>
      <c r="L133" s="158"/>
      <c r="R133" s="151"/>
    </row>
    <row r="134" spans="1:18" x14ac:dyDescent="0.2">
      <c r="A134" s="152"/>
      <c r="B134" s="190"/>
      <c r="C134" s="154" t="s">
        <v>281</v>
      </c>
      <c r="D134" s="166" t="s">
        <v>96</v>
      </c>
      <c r="E134" s="155" t="s">
        <v>343</v>
      </c>
      <c r="F134" s="156"/>
      <c r="G134" s="157">
        <f t="shared" ref="G134:G139" si="15">E134*F134</f>
        <v>0</v>
      </c>
      <c r="H134" s="157"/>
      <c r="I134" s="184"/>
      <c r="J134" s="157"/>
      <c r="K134" s="157"/>
      <c r="L134" s="158"/>
      <c r="R134" s="151"/>
    </row>
    <row r="135" spans="1:18" x14ac:dyDescent="0.2">
      <c r="A135" s="152"/>
      <c r="B135" s="190"/>
      <c r="C135" s="154" t="s">
        <v>292</v>
      </c>
      <c r="D135" s="166" t="s">
        <v>96</v>
      </c>
      <c r="E135" s="155" t="s">
        <v>72</v>
      </c>
      <c r="F135" s="156"/>
      <c r="G135" s="157">
        <f t="shared" si="15"/>
        <v>0</v>
      </c>
      <c r="H135" s="157"/>
      <c r="I135" s="184"/>
      <c r="J135" s="157"/>
      <c r="K135" s="157"/>
      <c r="L135" s="158"/>
      <c r="R135" s="151"/>
    </row>
    <row r="136" spans="1:18" x14ac:dyDescent="0.2">
      <c r="A136" s="152"/>
      <c r="B136" s="190"/>
      <c r="C136" s="154" t="s">
        <v>135</v>
      </c>
      <c r="D136" s="166" t="s">
        <v>96</v>
      </c>
      <c r="E136" s="155" t="s">
        <v>154</v>
      </c>
      <c r="F136" s="156"/>
      <c r="G136" s="157">
        <f t="shared" si="15"/>
        <v>0</v>
      </c>
      <c r="H136" s="157"/>
      <c r="I136" s="184"/>
      <c r="J136" s="157"/>
      <c r="K136" s="157"/>
      <c r="L136" s="158"/>
      <c r="R136" s="151"/>
    </row>
    <row r="137" spans="1:18" x14ac:dyDescent="0.2">
      <c r="A137" s="152"/>
      <c r="B137" s="190"/>
      <c r="C137" s="154" t="s">
        <v>137</v>
      </c>
      <c r="D137" s="166" t="s">
        <v>96</v>
      </c>
      <c r="E137" s="155" t="s">
        <v>155</v>
      </c>
      <c r="F137" s="156"/>
      <c r="G137" s="157">
        <f t="shared" si="15"/>
        <v>0</v>
      </c>
      <c r="H137" s="157"/>
      <c r="I137" s="184"/>
      <c r="J137" s="157"/>
      <c r="K137" s="157"/>
      <c r="L137" s="158"/>
      <c r="R137" s="151"/>
    </row>
    <row r="138" spans="1:18" x14ac:dyDescent="0.2">
      <c r="A138" s="152"/>
      <c r="B138" s="153"/>
      <c r="C138" s="154" t="s">
        <v>270</v>
      </c>
      <c r="D138" s="155" t="s">
        <v>96</v>
      </c>
      <c r="E138" s="155" t="s">
        <v>343</v>
      </c>
      <c r="F138" s="156"/>
      <c r="G138" s="157">
        <f t="shared" si="15"/>
        <v>0</v>
      </c>
      <c r="H138" s="157"/>
      <c r="I138" s="184"/>
      <c r="J138" s="157"/>
      <c r="K138" s="157"/>
      <c r="L138" s="158"/>
      <c r="R138" s="151"/>
    </row>
    <row r="139" spans="1:18" ht="25.5" x14ac:dyDescent="0.2">
      <c r="A139" s="152"/>
      <c r="B139" s="153"/>
      <c r="C139" s="154" t="s">
        <v>409</v>
      </c>
      <c r="D139" s="155" t="s">
        <v>96</v>
      </c>
      <c r="E139" s="155" t="s">
        <v>343</v>
      </c>
      <c r="F139" s="156"/>
      <c r="G139" s="157">
        <f t="shared" si="15"/>
        <v>0</v>
      </c>
      <c r="H139" s="157"/>
      <c r="I139" s="184"/>
      <c r="J139" s="157"/>
      <c r="K139" s="157"/>
      <c r="L139" s="158"/>
      <c r="R139" s="151"/>
    </row>
    <row r="140" spans="1:18" x14ac:dyDescent="0.2">
      <c r="A140" s="152">
        <v>45</v>
      </c>
      <c r="B140" s="190">
        <v>936010</v>
      </c>
      <c r="C140" s="191" t="s">
        <v>156</v>
      </c>
      <c r="D140" s="166"/>
      <c r="E140" s="155"/>
      <c r="F140" s="156"/>
      <c r="G140" s="157"/>
      <c r="H140" s="157"/>
      <c r="I140" s="184"/>
      <c r="J140" s="157"/>
      <c r="K140" s="157"/>
      <c r="L140" s="158"/>
      <c r="R140" s="151"/>
    </row>
    <row r="141" spans="1:18" x14ac:dyDescent="0.2">
      <c r="A141" s="152"/>
      <c r="B141" s="190"/>
      <c r="C141" s="154" t="s">
        <v>281</v>
      </c>
      <c r="D141" s="166" t="s">
        <v>96</v>
      </c>
      <c r="E141" s="155" t="s">
        <v>157</v>
      </c>
      <c r="F141" s="156"/>
      <c r="G141" s="157">
        <f t="shared" ref="G141:G148" si="16">E141*F141</f>
        <v>0</v>
      </c>
      <c r="H141" s="157"/>
      <c r="I141" s="184"/>
      <c r="J141" s="157"/>
      <c r="K141" s="157"/>
      <c r="L141" s="158"/>
      <c r="R141" s="151"/>
    </row>
    <row r="142" spans="1:18" x14ac:dyDescent="0.2">
      <c r="A142" s="152"/>
      <c r="B142" s="190"/>
      <c r="C142" s="154" t="s">
        <v>141</v>
      </c>
      <c r="D142" s="166" t="s">
        <v>75</v>
      </c>
      <c r="E142" s="155" t="s">
        <v>158</v>
      </c>
      <c r="F142" s="156"/>
      <c r="G142" s="157">
        <f t="shared" si="16"/>
        <v>0</v>
      </c>
      <c r="H142" s="157"/>
      <c r="I142" s="184"/>
      <c r="J142" s="157"/>
      <c r="K142" s="157"/>
      <c r="L142" s="158"/>
      <c r="R142" s="151"/>
    </row>
    <row r="143" spans="1:18" x14ac:dyDescent="0.2">
      <c r="A143" s="152"/>
      <c r="B143" s="190"/>
      <c r="C143" s="154" t="s">
        <v>122</v>
      </c>
      <c r="D143" s="166" t="s">
        <v>96</v>
      </c>
      <c r="E143" s="155" t="s">
        <v>159</v>
      </c>
      <c r="F143" s="156"/>
      <c r="G143" s="157">
        <f t="shared" si="16"/>
        <v>0</v>
      </c>
      <c r="H143" s="157"/>
      <c r="I143" s="184"/>
      <c r="J143" s="157"/>
      <c r="K143" s="157"/>
      <c r="L143" s="158"/>
      <c r="R143" s="151"/>
    </row>
    <row r="144" spans="1:18" x14ac:dyDescent="0.2">
      <c r="A144" s="152"/>
      <c r="B144" s="190"/>
      <c r="C144" s="154" t="s">
        <v>144</v>
      </c>
      <c r="D144" s="166" t="s">
        <v>96</v>
      </c>
      <c r="E144" s="155" t="s">
        <v>160</v>
      </c>
      <c r="F144" s="156"/>
      <c r="G144" s="157">
        <f t="shared" si="16"/>
        <v>0</v>
      </c>
      <c r="H144" s="157"/>
      <c r="I144" s="184"/>
      <c r="J144" s="157"/>
      <c r="K144" s="157"/>
      <c r="L144" s="158"/>
      <c r="R144" s="151"/>
    </row>
    <row r="145" spans="1:18" x14ac:dyDescent="0.2">
      <c r="A145" s="152"/>
      <c r="B145" s="190"/>
      <c r="C145" s="154" t="s">
        <v>146</v>
      </c>
      <c r="D145" s="166" t="s">
        <v>96</v>
      </c>
      <c r="E145" s="155" t="s">
        <v>147</v>
      </c>
      <c r="F145" s="156"/>
      <c r="G145" s="157">
        <f t="shared" si="16"/>
        <v>0</v>
      </c>
      <c r="H145" s="157"/>
      <c r="I145" s="184"/>
      <c r="J145" s="157"/>
      <c r="K145" s="157"/>
      <c r="L145" s="158"/>
      <c r="R145" s="151"/>
    </row>
    <row r="146" spans="1:18" x14ac:dyDescent="0.2">
      <c r="A146" s="152"/>
      <c r="B146" s="190"/>
      <c r="C146" s="154" t="s">
        <v>148</v>
      </c>
      <c r="D146" s="166" t="s">
        <v>96</v>
      </c>
      <c r="E146" s="155" t="s">
        <v>149</v>
      </c>
      <c r="F146" s="156"/>
      <c r="G146" s="157">
        <f t="shared" si="16"/>
        <v>0</v>
      </c>
      <c r="H146" s="157"/>
      <c r="I146" s="184"/>
      <c r="J146" s="157"/>
      <c r="K146" s="157"/>
      <c r="L146" s="158"/>
      <c r="R146" s="151"/>
    </row>
    <row r="147" spans="1:18" x14ac:dyDescent="0.2">
      <c r="A147" s="152"/>
      <c r="B147" s="153"/>
      <c r="C147" s="154" t="s">
        <v>270</v>
      </c>
      <c r="D147" s="155" t="s">
        <v>96</v>
      </c>
      <c r="E147" s="155" t="s">
        <v>157</v>
      </c>
      <c r="F147" s="156"/>
      <c r="G147" s="157">
        <f t="shared" si="16"/>
        <v>0</v>
      </c>
      <c r="H147" s="157"/>
      <c r="I147" s="184"/>
      <c r="J147" s="157"/>
      <c r="K147" s="157"/>
      <c r="L147" s="158"/>
      <c r="R147" s="151"/>
    </row>
    <row r="148" spans="1:18" ht="25.5" x14ac:dyDescent="0.2">
      <c r="A148" s="152"/>
      <c r="B148" s="153"/>
      <c r="C148" s="154" t="s">
        <v>409</v>
      </c>
      <c r="D148" s="155" t="s">
        <v>96</v>
      </c>
      <c r="E148" s="155" t="s">
        <v>157</v>
      </c>
      <c r="F148" s="156"/>
      <c r="G148" s="157">
        <f t="shared" si="16"/>
        <v>0</v>
      </c>
      <c r="H148" s="157"/>
      <c r="I148" s="184"/>
      <c r="J148" s="157"/>
      <c r="K148" s="157"/>
      <c r="L148" s="158"/>
      <c r="R148" s="151"/>
    </row>
    <row r="149" spans="1:18" x14ac:dyDescent="0.2">
      <c r="A149" s="152"/>
      <c r="B149" s="190"/>
      <c r="C149" s="188" t="s">
        <v>161</v>
      </c>
      <c r="D149" s="166"/>
      <c r="E149" s="155"/>
      <c r="F149" s="156"/>
      <c r="G149" s="157"/>
      <c r="H149" s="157"/>
      <c r="I149" s="184"/>
      <c r="J149" s="157"/>
      <c r="K149" s="157"/>
      <c r="L149" s="158"/>
      <c r="R149" s="151"/>
    </row>
    <row r="150" spans="1:18" ht="22.5" x14ac:dyDescent="0.2">
      <c r="A150" s="152">
        <v>46</v>
      </c>
      <c r="B150" s="190">
        <v>936011</v>
      </c>
      <c r="C150" s="191" t="s">
        <v>301</v>
      </c>
      <c r="D150" s="166" t="s">
        <v>80</v>
      </c>
      <c r="E150" s="155">
        <v>6</v>
      </c>
      <c r="F150" s="156"/>
      <c r="G150" s="157">
        <f>E150*F150</f>
        <v>0</v>
      </c>
      <c r="H150" s="194" t="s">
        <v>404</v>
      </c>
      <c r="I150" s="184"/>
      <c r="J150" s="157"/>
      <c r="K150" s="157"/>
      <c r="L150" s="158"/>
      <c r="R150" s="151"/>
    </row>
    <row r="151" spans="1:18" x14ac:dyDescent="0.2">
      <c r="A151" s="152"/>
      <c r="B151" s="190"/>
      <c r="C151" s="154" t="s">
        <v>275</v>
      </c>
      <c r="D151" s="166" t="s">
        <v>96</v>
      </c>
      <c r="E151" s="155">
        <v>0.67200000000000004</v>
      </c>
      <c r="F151" s="156"/>
      <c r="G151" s="157">
        <f t="shared" ref="G151:G155" si="17">E151*F151</f>
        <v>0</v>
      </c>
      <c r="H151" s="194"/>
      <c r="I151" s="184"/>
      <c r="J151" s="157"/>
      <c r="K151" s="157"/>
      <c r="L151" s="158"/>
      <c r="R151" s="151"/>
    </row>
    <row r="152" spans="1:18" ht="25.5" x14ac:dyDescent="0.2">
      <c r="A152" s="152"/>
      <c r="B152" s="190"/>
      <c r="C152" s="154" t="s">
        <v>279</v>
      </c>
      <c r="D152" s="166" t="s">
        <v>96</v>
      </c>
      <c r="E152" s="155">
        <v>9.6000000000000002E-2</v>
      </c>
      <c r="F152" s="156"/>
      <c r="G152" s="157">
        <f t="shared" si="17"/>
        <v>0</v>
      </c>
      <c r="H152" s="157"/>
      <c r="I152" s="184"/>
      <c r="J152" s="157"/>
      <c r="K152" s="157"/>
      <c r="L152" s="158"/>
      <c r="R152" s="151"/>
    </row>
    <row r="153" spans="1:18" ht="25.5" x14ac:dyDescent="0.2">
      <c r="A153" s="152"/>
      <c r="B153" s="153"/>
      <c r="C153" s="154" t="s">
        <v>273</v>
      </c>
      <c r="D153" s="166" t="s">
        <v>96</v>
      </c>
      <c r="E153" s="155">
        <v>0.76800000000000002</v>
      </c>
      <c r="F153" s="156"/>
      <c r="G153" s="157">
        <f t="shared" si="17"/>
        <v>0</v>
      </c>
      <c r="H153" s="157"/>
      <c r="I153" s="184"/>
      <c r="J153" s="157"/>
      <c r="K153" s="157"/>
      <c r="L153" s="158"/>
      <c r="R153" s="151"/>
    </row>
    <row r="154" spans="1:18" x14ac:dyDescent="0.2">
      <c r="A154" s="152"/>
      <c r="B154" s="153"/>
      <c r="C154" s="154" t="s">
        <v>270</v>
      </c>
      <c r="D154" s="155" t="s">
        <v>96</v>
      </c>
      <c r="E154" s="155">
        <v>0.76800000000000002</v>
      </c>
      <c r="F154" s="156"/>
      <c r="G154" s="157">
        <f t="shared" si="17"/>
        <v>0</v>
      </c>
      <c r="H154" s="157"/>
      <c r="I154" s="184"/>
      <c r="J154" s="157"/>
      <c r="K154" s="157"/>
      <c r="L154" s="158"/>
      <c r="R154" s="151"/>
    </row>
    <row r="155" spans="1:18" ht="25.5" x14ac:dyDescent="0.2">
      <c r="A155" s="152"/>
      <c r="B155" s="153"/>
      <c r="C155" s="154" t="s">
        <v>409</v>
      </c>
      <c r="D155" s="155" t="s">
        <v>96</v>
      </c>
      <c r="E155" s="155">
        <v>0.76800000000000002</v>
      </c>
      <c r="F155" s="156"/>
      <c r="G155" s="157">
        <f t="shared" si="17"/>
        <v>0</v>
      </c>
      <c r="H155" s="157"/>
      <c r="I155" s="184"/>
      <c r="J155" s="157"/>
      <c r="K155" s="157"/>
      <c r="L155" s="158"/>
      <c r="R155" s="151"/>
    </row>
    <row r="156" spans="1:18" ht="33.75" x14ac:dyDescent="0.2">
      <c r="A156" s="152">
        <v>47</v>
      </c>
      <c r="B156" s="190">
        <v>936012</v>
      </c>
      <c r="C156" s="191" t="s">
        <v>302</v>
      </c>
      <c r="D156" s="166" t="s">
        <v>80</v>
      </c>
      <c r="E156" s="155">
        <v>3</v>
      </c>
      <c r="F156" s="156"/>
      <c r="G156" s="157">
        <f>E156*F156</f>
        <v>0</v>
      </c>
      <c r="H156" s="194" t="s">
        <v>403</v>
      </c>
      <c r="I156" s="184"/>
      <c r="J156" s="157"/>
      <c r="K156" s="157"/>
      <c r="L156" s="158"/>
      <c r="R156" s="151"/>
    </row>
    <row r="157" spans="1:18" x14ac:dyDescent="0.2">
      <c r="A157" s="152"/>
      <c r="B157" s="153"/>
      <c r="C157" s="154" t="s">
        <v>275</v>
      </c>
      <c r="D157" s="166" t="s">
        <v>96</v>
      </c>
      <c r="E157" s="155">
        <v>0.33600000000000002</v>
      </c>
      <c r="F157" s="156"/>
      <c r="G157" s="157">
        <f t="shared" ref="G157:G161" si="18">E157*F157</f>
        <v>0</v>
      </c>
      <c r="H157" s="194"/>
      <c r="I157" s="184"/>
      <c r="J157" s="157"/>
      <c r="K157" s="157"/>
      <c r="L157" s="158"/>
      <c r="R157" s="151"/>
    </row>
    <row r="158" spans="1:18" ht="25.5" x14ac:dyDescent="0.2">
      <c r="A158" s="152"/>
      <c r="B158" s="153"/>
      <c r="C158" s="154" t="s">
        <v>279</v>
      </c>
      <c r="D158" s="166" t="s">
        <v>96</v>
      </c>
      <c r="E158" s="155">
        <v>4.8000000000000001E-2</v>
      </c>
      <c r="F158" s="156"/>
      <c r="G158" s="157">
        <f t="shared" si="18"/>
        <v>0</v>
      </c>
      <c r="H158" s="157"/>
      <c r="I158" s="184"/>
      <c r="J158" s="157"/>
      <c r="K158" s="157"/>
      <c r="L158" s="158"/>
      <c r="R158" s="151"/>
    </row>
    <row r="159" spans="1:18" ht="25.5" x14ac:dyDescent="0.2">
      <c r="A159" s="152"/>
      <c r="B159" s="153"/>
      <c r="C159" s="154" t="s">
        <v>273</v>
      </c>
      <c r="D159" s="166" t="s">
        <v>96</v>
      </c>
      <c r="E159" s="155">
        <v>0.38400000000000001</v>
      </c>
      <c r="F159" s="156"/>
      <c r="G159" s="157">
        <f t="shared" si="18"/>
        <v>0</v>
      </c>
      <c r="H159" s="157"/>
      <c r="I159" s="184"/>
      <c r="J159" s="157"/>
      <c r="K159" s="157"/>
      <c r="L159" s="158"/>
      <c r="R159" s="151"/>
    </row>
    <row r="160" spans="1:18" x14ac:dyDescent="0.2">
      <c r="A160" s="152"/>
      <c r="B160" s="153"/>
      <c r="C160" s="154" t="s">
        <v>270</v>
      </c>
      <c r="D160" s="155" t="s">
        <v>96</v>
      </c>
      <c r="E160" s="155">
        <v>0.38400000000000001</v>
      </c>
      <c r="F160" s="156"/>
      <c r="G160" s="157">
        <f t="shared" si="18"/>
        <v>0</v>
      </c>
      <c r="H160" s="157"/>
      <c r="I160" s="184"/>
      <c r="J160" s="157"/>
      <c r="K160" s="157"/>
      <c r="L160" s="158"/>
      <c r="R160" s="151"/>
    </row>
    <row r="161" spans="1:18" ht="25.5" x14ac:dyDescent="0.2">
      <c r="A161" s="152"/>
      <c r="B161" s="153"/>
      <c r="C161" s="154" t="s">
        <v>409</v>
      </c>
      <c r="D161" s="155" t="s">
        <v>96</v>
      </c>
      <c r="E161" s="155">
        <v>0.38400000000000001</v>
      </c>
      <c r="F161" s="156"/>
      <c r="G161" s="157">
        <f t="shared" si="18"/>
        <v>0</v>
      </c>
      <c r="H161" s="157"/>
      <c r="I161" s="184"/>
      <c r="J161" s="157"/>
      <c r="K161" s="157"/>
      <c r="L161" s="158"/>
      <c r="R161" s="151"/>
    </row>
    <row r="162" spans="1:18" ht="22.5" x14ac:dyDescent="0.2">
      <c r="A162" s="152">
        <v>48</v>
      </c>
      <c r="B162" s="190">
        <v>936013</v>
      </c>
      <c r="C162" s="191" t="s">
        <v>303</v>
      </c>
      <c r="D162" s="166" t="s">
        <v>80</v>
      </c>
      <c r="E162" s="155">
        <v>1</v>
      </c>
      <c r="F162" s="156"/>
      <c r="G162" s="157">
        <f>E162*F162</f>
        <v>0</v>
      </c>
      <c r="H162" s="194" t="s">
        <v>374</v>
      </c>
      <c r="I162" s="184"/>
      <c r="J162" s="157"/>
      <c r="K162" s="157"/>
      <c r="L162" s="158"/>
      <c r="R162" s="151"/>
    </row>
    <row r="163" spans="1:18" x14ac:dyDescent="0.2">
      <c r="A163" s="152"/>
      <c r="B163" s="153"/>
      <c r="C163" s="154" t="s">
        <v>275</v>
      </c>
      <c r="D163" s="166" t="s">
        <v>96</v>
      </c>
      <c r="E163" s="155" t="s">
        <v>123</v>
      </c>
      <c r="F163" s="156"/>
      <c r="G163" s="157">
        <f t="shared" ref="G163:G167" si="19">E163*F163</f>
        <v>0</v>
      </c>
      <c r="H163" s="194"/>
      <c r="I163" s="184"/>
      <c r="J163" s="157"/>
      <c r="K163" s="157"/>
      <c r="L163" s="158"/>
      <c r="R163" s="151"/>
    </row>
    <row r="164" spans="1:18" ht="25.5" x14ac:dyDescent="0.2">
      <c r="A164" s="152"/>
      <c r="B164" s="153"/>
      <c r="C164" s="154" t="s">
        <v>279</v>
      </c>
      <c r="D164" s="166" t="s">
        <v>96</v>
      </c>
      <c r="E164" s="155" t="s">
        <v>124</v>
      </c>
      <c r="F164" s="156"/>
      <c r="G164" s="157">
        <f t="shared" si="19"/>
        <v>0</v>
      </c>
      <c r="H164" s="157"/>
      <c r="I164" s="184"/>
      <c r="J164" s="157"/>
      <c r="K164" s="157"/>
      <c r="L164" s="158"/>
      <c r="R164" s="151"/>
    </row>
    <row r="165" spans="1:18" ht="25.5" x14ac:dyDescent="0.2">
      <c r="A165" s="152"/>
      <c r="B165" s="153"/>
      <c r="C165" s="154" t="s">
        <v>273</v>
      </c>
      <c r="D165" s="166" t="s">
        <v>96</v>
      </c>
      <c r="E165" s="155" t="s">
        <v>125</v>
      </c>
      <c r="F165" s="156"/>
      <c r="G165" s="157">
        <f t="shared" si="19"/>
        <v>0</v>
      </c>
      <c r="H165" s="157"/>
      <c r="I165" s="184"/>
      <c r="J165" s="157"/>
      <c r="K165" s="157"/>
      <c r="L165" s="158"/>
      <c r="R165" s="151"/>
    </row>
    <row r="166" spans="1:18" x14ac:dyDescent="0.2">
      <c r="A166" s="152"/>
      <c r="B166" s="153"/>
      <c r="C166" s="154" t="s">
        <v>270</v>
      </c>
      <c r="D166" s="155" t="s">
        <v>96</v>
      </c>
      <c r="E166" s="155" t="s">
        <v>125</v>
      </c>
      <c r="F166" s="156"/>
      <c r="G166" s="157">
        <f t="shared" si="19"/>
        <v>0</v>
      </c>
      <c r="H166" s="157"/>
      <c r="I166" s="184"/>
      <c r="J166" s="157"/>
      <c r="K166" s="157"/>
      <c r="L166" s="158"/>
      <c r="R166" s="151"/>
    </row>
    <row r="167" spans="1:18" ht="25.5" x14ac:dyDescent="0.2">
      <c r="A167" s="152"/>
      <c r="B167" s="153"/>
      <c r="C167" s="154" t="s">
        <v>409</v>
      </c>
      <c r="D167" s="155" t="s">
        <v>96</v>
      </c>
      <c r="E167" s="155" t="s">
        <v>125</v>
      </c>
      <c r="F167" s="156"/>
      <c r="G167" s="157">
        <f t="shared" si="19"/>
        <v>0</v>
      </c>
      <c r="H167" s="157"/>
      <c r="I167" s="184"/>
      <c r="J167" s="157"/>
      <c r="K167" s="157"/>
      <c r="L167" s="158"/>
      <c r="R167" s="151"/>
    </row>
    <row r="168" spans="1:18" ht="25.5" x14ac:dyDescent="0.2">
      <c r="A168" s="152">
        <v>49</v>
      </c>
      <c r="B168" s="190">
        <v>936014</v>
      </c>
      <c r="C168" s="191" t="s">
        <v>339</v>
      </c>
      <c r="D168" s="166" t="s">
        <v>80</v>
      </c>
      <c r="E168" s="155">
        <v>3</v>
      </c>
      <c r="F168" s="156"/>
      <c r="G168" s="157">
        <f>E168*F168</f>
        <v>0</v>
      </c>
      <c r="H168" s="194" t="s">
        <v>373</v>
      </c>
      <c r="I168" s="184"/>
      <c r="J168" s="157"/>
      <c r="K168" s="157"/>
      <c r="L168" s="158"/>
      <c r="R168" s="151"/>
    </row>
    <row r="169" spans="1:18" x14ac:dyDescent="0.2">
      <c r="A169" s="152"/>
      <c r="B169" s="153"/>
      <c r="C169" s="154" t="s">
        <v>275</v>
      </c>
      <c r="D169" s="155" t="s">
        <v>96</v>
      </c>
      <c r="E169" s="187">
        <v>0.22499999999999998</v>
      </c>
      <c r="F169" s="156"/>
      <c r="G169" s="157">
        <f t="shared" ref="G169:G174" si="20">E169*F169</f>
        <v>0</v>
      </c>
      <c r="H169" s="194"/>
      <c r="I169" s="184"/>
      <c r="J169" s="157"/>
      <c r="K169" s="157"/>
      <c r="L169" s="158"/>
      <c r="R169" s="151"/>
    </row>
    <row r="170" spans="1:18" ht="25.5" x14ac:dyDescent="0.2">
      <c r="A170" s="152"/>
      <c r="B170" s="153"/>
      <c r="C170" s="154" t="s">
        <v>279</v>
      </c>
      <c r="D170" s="155" t="s">
        <v>96</v>
      </c>
      <c r="E170" s="187">
        <v>4.4999999999999998E-2</v>
      </c>
      <c r="F170" s="156"/>
      <c r="G170" s="157">
        <f t="shared" si="20"/>
        <v>0</v>
      </c>
      <c r="H170" s="157"/>
      <c r="I170" s="184"/>
      <c r="J170" s="157"/>
      <c r="K170" s="157"/>
      <c r="L170" s="158"/>
      <c r="R170" s="151"/>
    </row>
    <row r="171" spans="1:18" ht="25.5" x14ac:dyDescent="0.2">
      <c r="A171" s="152"/>
      <c r="B171" s="153"/>
      <c r="C171" s="154" t="s">
        <v>280</v>
      </c>
      <c r="D171" s="155" t="s">
        <v>96</v>
      </c>
      <c r="E171" s="187">
        <v>0.09</v>
      </c>
      <c r="F171" s="156"/>
      <c r="G171" s="157">
        <f t="shared" si="20"/>
        <v>0</v>
      </c>
      <c r="H171" s="157"/>
      <c r="I171" s="184"/>
      <c r="J171" s="157"/>
      <c r="K171" s="157"/>
      <c r="L171" s="158"/>
      <c r="R171" s="151"/>
    </row>
    <row r="172" spans="1:18" ht="25.5" x14ac:dyDescent="0.2">
      <c r="A172" s="152"/>
      <c r="B172" s="153"/>
      <c r="C172" s="154" t="s">
        <v>273</v>
      </c>
      <c r="D172" s="155" t="s">
        <v>96</v>
      </c>
      <c r="E172" s="187">
        <v>0.36</v>
      </c>
      <c r="F172" s="156"/>
      <c r="G172" s="157">
        <f t="shared" si="20"/>
        <v>0</v>
      </c>
      <c r="H172" s="157"/>
      <c r="I172" s="184"/>
      <c r="J172" s="157"/>
      <c r="K172" s="157"/>
      <c r="L172" s="158"/>
      <c r="R172" s="151"/>
    </row>
    <row r="173" spans="1:18" x14ac:dyDescent="0.2">
      <c r="A173" s="152"/>
      <c r="B173" s="153"/>
      <c r="C173" s="154" t="s">
        <v>270</v>
      </c>
      <c r="D173" s="155" t="s">
        <v>96</v>
      </c>
      <c r="E173" s="187">
        <v>0.36</v>
      </c>
      <c r="F173" s="156"/>
      <c r="G173" s="157">
        <f t="shared" si="20"/>
        <v>0</v>
      </c>
      <c r="H173" s="157"/>
      <c r="I173" s="184"/>
      <c r="J173" s="157"/>
      <c r="K173" s="157"/>
      <c r="L173" s="158"/>
      <c r="R173" s="151"/>
    </row>
    <row r="174" spans="1:18" ht="25.5" x14ac:dyDescent="0.2">
      <c r="A174" s="152"/>
      <c r="B174" s="153"/>
      <c r="C174" s="154" t="s">
        <v>409</v>
      </c>
      <c r="D174" s="155" t="s">
        <v>96</v>
      </c>
      <c r="E174" s="187">
        <v>0.36</v>
      </c>
      <c r="F174" s="156"/>
      <c r="G174" s="157">
        <f t="shared" si="20"/>
        <v>0</v>
      </c>
      <c r="H174" s="157"/>
      <c r="I174" s="184"/>
      <c r="J174" s="157"/>
      <c r="K174" s="157"/>
      <c r="L174" s="158"/>
      <c r="R174" s="151"/>
    </row>
    <row r="175" spans="1:18" x14ac:dyDescent="0.2">
      <c r="A175" s="152"/>
      <c r="B175" s="153"/>
      <c r="C175" s="188" t="s">
        <v>162</v>
      </c>
      <c r="D175" s="166"/>
      <c r="E175" s="155"/>
      <c r="F175" s="156"/>
      <c r="G175" s="157"/>
      <c r="H175" s="157"/>
      <c r="I175" s="184"/>
      <c r="J175" s="157"/>
      <c r="K175" s="157"/>
      <c r="L175" s="158"/>
      <c r="R175" s="151"/>
    </row>
    <row r="176" spans="1:18" ht="67.5" x14ac:dyDescent="0.2">
      <c r="A176" s="152">
        <v>50</v>
      </c>
      <c r="B176" s="190">
        <v>936015</v>
      </c>
      <c r="C176" s="191" t="s">
        <v>304</v>
      </c>
      <c r="D176" s="166" t="s">
        <v>80</v>
      </c>
      <c r="E176" s="155">
        <v>1</v>
      </c>
      <c r="F176" s="156"/>
      <c r="G176" s="157">
        <f>E176*F176</f>
        <v>0</v>
      </c>
      <c r="H176" s="194" t="s">
        <v>402</v>
      </c>
      <c r="I176" s="184"/>
      <c r="J176" s="157"/>
      <c r="K176" s="157"/>
      <c r="L176" s="158"/>
      <c r="R176" s="151"/>
    </row>
    <row r="177" spans="1:18" x14ac:dyDescent="0.2">
      <c r="A177" s="152"/>
      <c r="B177" s="153"/>
      <c r="C177" s="154" t="s">
        <v>275</v>
      </c>
      <c r="D177" s="166" t="s">
        <v>96</v>
      </c>
      <c r="E177" s="155" t="s">
        <v>163</v>
      </c>
      <c r="F177" s="156"/>
      <c r="G177" s="157">
        <f t="shared" ref="G177:G181" si="21">E177*F177</f>
        <v>0</v>
      </c>
      <c r="H177" s="194"/>
      <c r="I177" s="184"/>
      <c r="J177" s="157"/>
      <c r="K177" s="157"/>
      <c r="L177" s="158"/>
      <c r="R177" s="151"/>
    </row>
    <row r="178" spans="1:18" ht="25.5" x14ac:dyDescent="0.2">
      <c r="A178" s="152"/>
      <c r="B178" s="153"/>
      <c r="C178" s="154" t="s">
        <v>279</v>
      </c>
      <c r="D178" s="166" t="s">
        <v>96</v>
      </c>
      <c r="E178" s="155" t="s">
        <v>164</v>
      </c>
      <c r="F178" s="156"/>
      <c r="G178" s="157">
        <f t="shared" si="21"/>
        <v>0</v>
      </c>
      <c r="H178" s="157"/>
      <c r="I178" s="184"/>
      <c r="J178" s="157"/>
      <c r="K178" s="157"/>
      <c r="L178" s="158"/>
      <c r="R178" s="151"/>
    </row>
    <row r="179" spans="1:18" ht="25.5" x14ac:dyDescent="0.2">
      <c r="A179" s="152"/>
      <c r="B179" s="153"/>
      <c r="C179" s="154" t="s">
        <v>273</v>
      </c>
      <c r="D179" s="166" t="s">
        <v>96</v>
      </c>
      <c r="E179" s="155" t="s">
        <v>165</v>
      </c>
      <c r="F179" s="156"/>
      <c r="G179" s="157">
        <f t="shared" si="21"/>
        <v>0</v>
      </c>
      <c r="H179" s="157"/>
      <c r="I179" s="184"/>
      <c r="J179" s="157"/>
      <c r="K179" s="157"/>
      <c r="L179" s="158"/>
      <c r="R179" s="151"/>
    </row>
    <row r="180" spans="1:18" x14ac:dyDescent="0.2">
      <c r="A180" s="152"/>
      <c r="B180" s="153"/>
      <c r="C180" s="154" t="s">
        <v>270</v>
      </c>
      <c r="D180" s="155" t="s">
        <v>96</v>
      </c>
      <c r="E180" s="155" t="s">
        <v>165</v>
      </c>
      <c r="F180" s="156"/>
      <c r="G180" s="157">
        <f t="shared" si="21"/>
        <v>0</v>
      </c>
      <c r="H180" s="157"/>
      <c r="I180" s="184"/>
      <c r="J180" s="157"/>
      <c r="K180" s="157"/>
      <c r="L180" s="158"/>
      <c r="R180" s="151"/>
    </row>
    <row r="181" spans="1:18" ht="25.5" x14ac:dyDescent="0.2">
      <c r="A181" s="152"/>
      <c r="B181" s="153"/>
      <c r="C181" s="154" t="s">
        <v>409</v>
      </c>
      <c r="D181" s="155" t="s">
        <v>96</v>
      </c>
      <c r="E181" s="155" t="s">
        <v>165</v>
      </c>
      <c r="F181" s="156"/>
      <c r="G181" s="157">
        <f t="shared" si="21"/>
        <v>0</v>
      </c>
      <c r="H181" s="157"/>
      <c r="I181" s="184"/>
      <c r="J181" s="157"/>
      <c r="K181" s="157"/>
      <c r="L181" s="158"/>
      <c r="R181" s="151"/>
    </row>
    <row r="182" spans="1:18" ht="33.75" x14ac:dyDescent="0.2">
      <c r="A182" s="152">
        <v>51</v>
      </c>
      <c r="B182" s="190">
        <v>936016</v>
      </c>
      <c r="C182" s="191" t="s">
        <v>305</v>
      </c>
      <c r="D182" s="166" t="s">
        <v>80</v>
      </c>
      <c r="E182" s="155">
        <v>1</v>
      </c>
      <c r="F182" s="156"/>
      <c r="G182" s="157">
        <f>E182*F182</f>
        <v>0</v>
      </c>
      <c r="H182" s="194" t="s">
        <v>401</v>
      </c>
      <c r="I182" s="184"/>
      <c r="J182" s="157"/>
      <c r="K182" s="157"/>
      <c r="L182" s="158"/>
      <c r="R182" s="151"/>
    </row>
    <row r="183" spans="1:18" x14ac:dyDescent="0.2">
      <c r="A183" s="152"/>
      <c r="B183" s="153"/>
      <c r="C183" s="154" t="s">
        <v>275</v>
      </c>
      <c r="D183" s="166" t="s">
        <v>96</v>
      </c>
      <c r="E183" s="155" t="s">
        <v>166</v>
      </c>
      <c r="F183" s="156"/>
      <c r="G183" s="157">
        <f t="shared" ref="G183:G187" si="22">E183*F183</f>
        <v>0</v>
      </c>
      <c r="H183" s="194"/>
      <c r="I183" s="184"/>
      <c r="J183" s="157"/>
      <c r="K183" s="157"/>
      <c r="L183" s="158"/>
      <c r="R183" s="151"/>
    </row>
    <row r="184" spans="1:18" ht="25.5" x14ac:dyDescent="0.2">
      <c r="A184" s="152"/>
      <c r="B184" s="153"/>
      <c r="C184" s="154" t="s">
        <v>279</v>
      </c>
      <c r="D184" s="166" t="s">
        <v>96</v>
      </c>
      <c r="E184" s="155" t="s">
        <v>167</v>
      </c>
      <c r="F184" s="156"/>
      <c r="G184" s="157">
        <f t="shared" si="22"/>
        <v>0</v>
      </c>
      <c r="H184" s="157"/>
      <c r="I184" s="184"/>
      <c r="J184" s="157"/>
      <c r="K184" s="157"/>
      <c r="L184" s="158"/>
      <c r="R184" s="151"/>
    </row>
    <row r="185" spans="1:18" ht="25.5" x14ac:dyDescent="0.2">
      <c r="A185" s="152"/>
      <c r="B185" s="153"/>
      <c r="C185" s="154" t="s">
        <v>273</v>
      </c>
      <c r="D185" s="166" t="s">
        <v>96</v>
      </c>
      <c r="E185" s="155" t="s">
        <v>168</v>
      </c>
      <c r="F185" s="156"/>
      <c r="G185" s="157">
        <f t="shared" si="22"/>
        <v>0</v>
      </c>
      <c r="H185" s="157"/>
      <c r="I185" s="184"/>
      <c r="J185" s="157"/>
      <c r="K185" s="157"/>
      <c r="L185" s="158"/>
      <c r="R185" s="151"/>
    </row>
    <row r="186" spans="1:18" x14ac:dyDescent="0.2">
      <c r="A186" s="152"/>
      <c r="B186" s="153"/>
      <c r="C186" s="154" t="s">
        <v>270</v>
      </c>
      <c r="D186" s="155" t="s">
        <v>96</v>
      </c>
      <c r="E186" s="155" t="s">
        <v>168</v>
      </c>
      <c r="F186" s="156"/>
      <c r="G186" s="157">
        <f t="shared" si="22"/>
        <v>0</v>
      </c>
      <c r="H186" s="157"/>
      <c r="I186" s="184"/>
      <c r="J186" s="157"/>
      <c r="K186" s="157"/>
      <c r="L186" s="158"/>
      <c r="R186" s="151"/>
    </row>
    <row r="187" spans="1:18" ht="25.5" x14ac:dyDescent="0.2">
      <c r="A187" s="152"/>
      <c r="B187" s="153"/>
      <c r="C187" s="154" t="s">
        <v>409</v>
      </c>
      <c r="D187" s="155" t="s">
        <v>96</v>
      </c>
      <c r="E187" s="155" t="s">
        <v>168</v>
      </c>
      <c r="F187" s="156"/>
      <c r="G187" s="157">
        <f t="shared" si="22"/>
        <v>0</v>
      </c>
      <c r="H187" s="157"/>
      <c r="I187" s="184"/>
      <c r="J187" s="157"/>
      <c r="K187" s="157"/>
      <c r="L187" s="158"/>
      <c r="R187" s="151"/>
    </row>
    <row r="188" spans="1:18" ht="33.75" x14ac:dyDescent="0.2">
      <c r="A188" s="152">
        <v>52</v>
      </c>
      <c r="B188" s="190">
        <v>936017</v>
      </c>
      <c r="C188" s="191" t="s">
        <v>306</v>
      </c>
      <c r="D188" s="166" t="s">
        <v>80</v>
      </c>
      <c r="E188" s="155">
        <v>1</v>
      </c>
      <c r="F188" s="156"/>
      <c r="G188" s="157">
        <f>E188*F188</f>
        <v>0</v>
      </c>
      <c r="H188" s="194" t="s">
        <v>400</v>
      </c>
      <c r="I188" s="184"/>
      <c r="J188" s="157"/>
      <c r="K188" s="157"/>
      <c r="L188" s="158"/>
      <c r="R188" s="151"/>
    </row>
    <row r="189" spans="1:18" x14ac:dyDescent="0.2">
      <c r="A189" s="152"/>
      <c r="B189" s="153"/>
      <c r="C189" s="154" t="s">
        <v>275</v>
      </c>
      <c r="D189" s="166" t="s">
        <v>96</v>
      </c>
      <c r="E189" s="155" t="s">
        <v>169</v>
      </c>
      <c r="F189" s="156"/>
      <c r="G189" s="157">
        <f t="shared" ref="G189:G193" si="23">E189*F189</f>
        <v>0</v>
      </c>
      <c r="H189" s="194"/>
      <c r="I189" s="184"/>
      <c r="J189" s="157"/>
      <c r="K189" s="157"/>
      <c r="L189" s="158"/>
      <c r="R189" s="151"/>
    </row>
    <row r="190" spans="1:18" ht="25.5" x14ac:dyDescent="0.2">
      <c r="A190" s="152"/>
      <c r="B190" s="153"/>
      <c r="C190" s="154" t="s">
        <v>279</v>
      </c>
      <c r="D190" s="166" t="s">
        <v>96</v>
      </c>
      <c r="E190" s="155" t="s">
        <v>170</v>
      </c>
      <c r="F190" s="156"/>
      <c r="G190" s="157">
        <f t="shared" si="23"/>
        <v>0</v>
      </c>
      <c r="H190" s="157"/>
      <c r="I190" s="184"/>
      <c r="J190" s="157"/>
      <c r="K190" s="157"/>
      <c r="L190" s="158"/>
      <c r="R190" s="151"/>
    </row>
    <row r="191" spans="1:18" ht="25.5" x14ac:dyDescent="0.2">
      <c r="A191" s="152"/>
      <c r="B191" s="153"/>
      <c r="C191" s="154" t="s">
        <v>273</v>
      </c>
      <c r="D191" s="166" t="s">
        <v>96</v>
      </c>
      <c r="E191" s="155" t="s">
        <v>171</v>
      </c>
      <c r="F191" s="156"/>
      <c r="G191" s="157">
        <f t="shared" si="23"/>
        <v>0</v>
      </c>
      <c r="H191" s="157"/>
      <c r="I191" s="184"/>
      <c r="J191" s="157"/>
      <c r="K191" s="157"/>
      <c r="L191" s="158"/>
      <c r="R191" s="151"/>
    </row>
    <row r="192" spans="1:18" x14ac:dyDescent="0.2">
      <c r="A192" s="152"/>
      <c r="B192" s="153"/>
      <c r="C192" s="154" t="s">
        <v>270</v>
      </c>
      <c r="D192" s="155" t="s">
        <v>96</v>
      </c>
      <c r="E192" s="155" t="s">
        <v>171</v>
      </c>
      <c r="F192" s="156"/>
      <c r="G192" s="157">
        <f t="shared" si="23"/>
        <v>0</v>
      </c>
      <c r="H192" s="157"/>
      <c r="I192" s="184"/>
      <c r="J192" s="157"/>
      <c r="K192" s="157"/>
      <c r="L192" s="158"/>
      <c r="R192" s="151"/>
    </row>
    <row r="193" spans="1:18" ht="25.5" x14ac:dyDescent="0.2">
      <c r="A193" s="152"/>
      <c r="B193" s="153"/>
      <c r="C193" s="154" t="s">
        <v>409</v>
      </c>
      <c r="D193" s="155" t="s">
        <v>96</v>
      </c>
      <c r="E193" s="155" t="s">
        <v>171</v>
      </c>
      <c r="F193" s="156"/>
      <c r="G193" s="157">
        <f t="shared" si="23"/>
        <v>0</v>
      </c>
      <c r="H193" s="157"/>
      <c r="I193" s="184"/>
      <c r="J193" s="157"/>
      <c r="K193" s="157"/>
      <c r="L193" s="158"/>
      <c r="R193" s="151"/>
    </row>
    <row r="194" spans="1:18" ht="33.75" x14ac:dyDescent="0.2">
      <c r="A194" s="152">
        <v>53</v>
      </c>
      <c r="B194" s="190">
        <v>936018</v>
      </c>
      <c r="C194" s="191" t="s">
        <v>307</v>
      </c>
      <c r="D194" s="166" t="s">
        <v>80</v>
      </c>
      <c r="E194" s="155">
        <v>1</v>
      </c>
      <c r="F194" s="156"/>
      <c r="G194" s="157">
        <f>E194*F194</f>
        <v>0</v>
      </c>
      <c r="H194" s="194" t="s">
        <v>399</v>
      </c>
      <c r="I194" s="184"/>
      <c r="J194" s="157"/>
      <c r="K194" s="157"/>
      <c r="L194" s="158"/>
      <c r="R194" s="151"/>
    </row>
    <row r="195" spans="1:18" x14ac:dyDescent="0.2">
      <c r="A195" s="152"/>
      <c r="B195" s="153"/>
      <c r="C195" s="154" t="s">
        <v>275</v>
      </c>
      <c r="D195" s="166" t="s">
        <v>96</v>
      </c>
      <c r="E195" s="155" t="s">
        <v>172</v>
      </c>
      <c r="F195" s="156"/>
      <c r="G195" s="157">
        <f t="shared" ref="G195:G199" si="24">E195*F195</f>
        <v>0</v>
      </c>
      <c r="H195" s="194"/>
      <c r="I195" s="184"/>
      <c r="J195" s="157"/>
      <c r="K195" s="157"/>
      <c r="L195" s="158"/>
      <c r="R195" s="151"/>
    </row>
    <row r="196" spans="1:18" ht="25.5" x14ac:dyDescent="0.2">
      <c r="A196" s="152"/>
      <c r="B196" s="153"/>
      <c r="C196" s="154" t="s">
        <v>279</v>
      </c>
      <c r="D196" s="166" t="s">
        <v>96</v>
      </c>
      <c r="E196" s="155" t="s">
        <v>173</v>
      </c>
      <c r="F196" s="156"/>
      <c r="G196" s="157">
        <f t="shared" si="24"/>
        <v>0</v>
      </c>
      <c r="H196" s="157"/>
      <c r="I196" s="184"/>
      <c r="J196" s="157"/>
      <c r="K196" s="157"/>
      <c r="L196" s="158"/>
      <c r="R196" s="151"/>
    </row>
    <row r="197" spans="1:18" ht="25.5" x14ac:dyDescent="0.2">
      <c r="A197" s="152"/>
      <c r="B197" s="153"/>
      <c r="C197" s="154" t="s">
        <v>273</v>
      </c>
      <c r="D197" s="166" t="s">
        <v>96</v>
      </c>
      <c r="E197" s="155" t="s">
        <v>174</v>
      </c>
      <c r="F197" s="156"/>
      <c r="G197" s="157">
        <f t="shared" si="24"/>
        <v>0</v>
      </c>
      <c r="H197" s="157"/>
      <c r="I197" s="184"/>
      <c r="J197" s="157"/>
      <c r="K197" s="157"/>
      <c r="L197" s="158"/>
      <c r="R197" s="151"/>
    </row>
    <row r="198" spans="1:18" x14ac:dyDescent="0.2">
      <c r="A198" s="152"/>
      <c r="B198" s="153"/>
      <c r="C198" s="154" t="s">
        <v>270</v>
      </c>
      <c r="D198" s="155" t="s">
        <v>96</v>
      </c>
      <c r="E198" s="155" t="s">
        <v>174</v>
      </c>
      <c r="F198" s="156"/>
      <c r="G198" s="157">
        <f t="shared" si="24"/>
        <v>0</v>
      </c>
      <c r="H198" s="157"/>
      <c r="I198" s="184"/>
      <c r="J198" s="157"/>
      <c r="K198" s="157"/>
      <c r="L198" s="158"/>
      <c r="R198" s="151"/>
    </row>
    <row r="199" spans="1:18" ht="25.5" x14ac:dyDescent="0.2">
      <c r="A199" s="152"/>
      <c r="B199" s="153"/>
      <c r="C199" s="154" t="s">
        <v>409</v>
      </c>
      <c r="D199" s="155" t="s">
        <v>96</v>
      </c>
      <c r="E199" s="155" t="s">
        <v>174</v>
      </c>
      <c r="F199" s="156"/>
      <c r="G199" s="157">
        <f t="shared" si="24"/>
        <v>0</v>
      </c>
      <c r="H199" s="157"/>
      <c r="I199" s="184"/>
      <c r="J199" s="157"/>
      <c r="K199" s="157"/>
      <c r="L199" s="158"/>
      <c r="R199" s="151"/>
    </row>
    <row r="200" spans="1:18" ht="45" x14ac:dyDescent="0.2">
      <c r="A200" s="152">
        <v>54</v>
      </c>
      <c r="B200" s="190">
        <v>936019</v>
      </c>
      <c r="C200" s="191" t="s">
        <v>308</v>
      </c>
      <c r="D200" s="166" t="s">
        <v>80</v>
      </c>
      <c r="E200" s="155">
        <v>1</v>
      </c>
      <c r="F200" s="156"/>
      <c r="G200" s="157">
        <f>E200*F200</f>
        <v>0</v>
      </c>
      <c r="H200" s="194" t="s">
        <v>398</v>
      </c>
      <c r="I200" s="184"/>
      <c r="J200" s="157"/>
      <c r="K200" s="157"/>
      <c r="L200" s="158"/>
      <c r="R200" s="151"/>
    </row>
    <row r="201" spans="1:18" x14ac:dyDescent="0.2">
      <c r="A201" s="152"/>
      <c r="B201" s="153"/>
      <c r="C201" s="154" t="s">
        <v>275</v>
      </c>
      <c r="D201" s="166" t="s">
        <v>96</v>
      </c>
      <c r="E201" s="155" t="s">
        <v>172</v>
      </c>
      <c r="F201" s="156"/>
      <c r="G201" s="157">
        <f t="shared" ref="G201:G205" si="25">E201*F201</f>
        <v>0</v>
      </c>
      <c r="H201" s="194"/>
      <c r="I201" s="184"/>
      <c r="J201" s="157"/>
      <c r="K201" s="157"/>
      <c r="L201" s="158"/>
      <c r="R201" s="151"/>
    </row>
    <row r="202" spans="1:18" ht="25.5" x14ac:dyDescent="0.2">
      <c r="A202" s="152"/>
      <c r="B202" s="153"/>
      <c r="C202" s="154" t="s">
        <v>279</v>
      </c>
      <c r="D202" s="166" t="s">
        <v>96</v>
      </c>
      <c r="E202" s="155" t="s">
        <v>173</v>
      </c>
      <c r="F202" s="156"/>
      <c r="G202" s="157">
        <f t="shared" si="25"/>
        <v>0</v>
      </c>
      <c r="H202" s="157"/>
      <c r="I202" s="184"/>
      <c r="J202" s="157"/>
      <c r="K202" s="157"/>
      <c r="L202" s="158"/>
      <c r="R202" s="151"/>
    </row>
    <row r="203" spans="1:18" ht="25.5" x14ac:dyDescent="0.2">
      <c r="A203" s="152"/>
      <c r="B203" s="153"/>
      <c r="C203" s="154" t="s">
        <v>273</v>
      </c>
      <c r="D203" s="166" t="s">
        <v>96</v>
      </c>
      <c r="E203" s="155" t="s">
        <v>174</v>
      </c>
      <c r="F203" s="156"/>
      <c r="G203" s="157">
        <f t="shared" si="25"/>
        <v>0</v>
      </c>
      <c r="H203" s="157"/>
      <c r="I203" s="184"/>
      <c r="J203" s="157"/>
      <c r="K203" s="157"/>
      <c r="L203" s="158"/>
      <c r="R203" s="151"/>
    </row>
    <row r="204" spans="1:18" x14ac:dyDescent="0.2">
      <c r="A204" s="152"/>
      <c r="B204" s="153"/>
      <c r="C204" s="154" t="s">
        <v>270</v>
      </c>
      <c r="D204" s="155" t="s">
        <v>96</v>
      </c>
      <c r="E204" s="155" t="s">
        <v>174</v>
      </c>
      <c r="F204" s="156"/>
      <c r="G204" s="157">
        <f t="shared" si="25"/>
        <v>0</v>
      </c>
      <c r="H204" s="157"/>
      <c r="I204" s="184"/>
      <c r="J204" s="157"/>
      <c r="K204" s="157"/>
      <c r="L204" s="158"/>
      <c r="R204" s="151"/>
    </row>
    <row r="205" spans="1:18" ht="25.5" x14ac:dyDescent="0.2">
      <c r="A205" s="152"/>
      <c r="B205" s="153"/>
      <c r="C205" s="154" t="s">
        <v>409</v>
      </c>
      <c r="D205" s="155" t="s">
        <v>96</v>
      </c>
      <c r="E205" s="155" t="s">
        <v>174</v>
      </c>
      <c r="F205" s="156"/>
      <c r="G205" s="157">
        <f t="shared" si="25"/>
        <v>0</v>
      </c>
      <c r="H205" s="157"/>
      <c r="I205" s="184"/>
      <c r="J205" s="157"/>
      <c r="K205" s="157"/>
      <c r="L205" s="158"/>
      <c r="R205" s="151"/>
    </row>
    <row r="206" spans="1:18" ht="33.75" x14ac:dyDescent="0.2">
      <c r="A206" s="152">
        <v>55</v>
      </c>
      <c r="B206" s="190">
        <v>936020</v>
      </c>
      <c r="C206" s="191" t="s">
        <v>309</v>
      </c>
      <c r="D206" s="166" t="s">
        <v>80</v>
      </c>
      <c r="E206" s="155">
        <v>1</v>
      </c>
      <c r="F206" s="156"/>
      <c r="G206" s="157">
        <f>E206*F206</f>
        <v>0</v>
      </c>
      <c r="H206" s="194" t="s">
        <v>397</v>
      </c>
      <c r="I206" s="184"/>
      <c r="J206" s="157"/>
      <c r="K206" s="157"/>
      <c r="L206" s="158"/>
      <c r="R206" s="151"/>
    </row>
    <row r="207" spans="1:18" x14ac:dyDescent="0.2">
      <c r="A207" s="152"/>
      <c r="B207" s="153"/>
      <c r="C207" s="154" t="s">
        <v>275</v>
      </c>
      <c r="D207" s="166" t="s">
        <v>96</v>
      </c>
      <c r="E207" s="155" t="s">
        <v>175</v>
      </c>
      <c r="F207" s="156"/>
      <c r="G207" s="157">
        <f t="shared" ref="G207:G211" si="26">E207*F207</f>
        <v>0</v>
      </c>
      <c r="H207" s="194"/>
      <c r="I207" s="184"/>
      <c r="J207" s="157"/>
      <c r="K207" s="157"/>
      <c r="L207" s="158"/>
      <c r="R207" s="151"/>
    </row>
    <row r="208" spans="1:18" ht="25.5" x14ac:dyDescent="0.2">
      <c r="A208" s="152"/>
      <c r="B208" s="153"/>
      <c r="C208" s="154" t="s">
        <v>279</v>
      </c>
      <c r="D208" s="166" t="s">
        <v>96</v>
      </c>
      <c r="E208" s="155" t="s">
        <v>176</v>
      </c>
      <c r="F208" s="156"/>
      <c r="G208" s="157">
        <f t="shared" si="26"/>
        <v>0</v>
      </c>
      <c r="H208" s="194"/>
      <c r="I208" s="184"/>
      <c r="J208" s="157"/>
      <c r="K208" s="157"/>
      <c r="L208" s="158"/>
      <c r="R208" s="151"/>
    </row>
    <row r="209" spans="1:18" ht="25.5" x14ac:dyDescent="0.2">
      <c r="A209" s="152"/>
      <c r="B209" s="153"/>
      <c r="C209" s="154" t="s">
        <v>273</v>
      </c>
      <c r="D209" s="166" t="s">
        <v>96</v>
      </c>
      <c r="E209" s="155" t="s">
        <v>177</v>
      </c>
      <c r="F209" s="156"/>
      <c r="G209" s="157">
        <f t="shared" si="26"/>
        <v>0</v>
      </c>
      <c r="H209" s="157"/>
      <c r="I209" s="184"/>
      <c r="J209" s="157"/>
      <c r="K209" s="157"/>
      <c r="L209" s="158"/>
      <c r="R209" s="151"/>
    </row>
    <row r="210" spans="1:18" x14ac:dyDescent="0.2">
      <c r="A210" s="152"/>
      <c r="B210" s="153"/>
      <c r="C210" s="154" t="s">
        <v>270</v>
      </c>
      <c r="D210" s="155" t="s">
        <v>96</v>
      </c>
      <c r="E210" s="155" t="s">
        <v>177</v>
      </c>
      <c r="F210" s="156"/>
      <c r="G210" s="157">
        <f t="shared" si="26"/>
        <v>0</v>
      </c>
      <c r="H210" s="157"/>
      <c r="I210" s="184"/>
      <c r="J210" s="157"/>
      <c r="K210" s="157"/>
      <c r="L210" s="158"/>
      <c r="R210" s="151"/>
    </row>
    <row r="211" spans="1:18" ht="25.5" x14ac:dyDescent="0.2">
      <c r="A211" s="152"/>
      <c r="B211" s="153"/>
      <c r="C211" s="154" t="s">
        <v>409</v>
      </c>
      <c r="D211" s="155" t="s">
        <v>96</v>
      </c>
      <c r="E211" s="155" t="s">
        <v>177</v>
      </c>
      <c r="F211" s="156"/>
      <c r="G211" s="157">
        <f t="shared" si="26"/>
        <v>0</v>
      </c>
      <c r="H211" s="157"/>
      <c r="I211" s="184"/>
      <c r="J211" s="157"/>
      <c r="K211" s="157"/>
      <c r="L211" s="158"/>
      <c r="R211" s="151"/>
    </row>
    <row r="212" spans="1:18" ht="33.75" x14ac:dyDescent="0.2">
      <c r="A212" s="152">
        <v>56</v>
      </c>
      <c r="B212" s="190">
        <v>936021</v>
      </c>
      <c r="C212" s="191" t="s">
        <v>310</v>
      </c>
      <c r="D212" s="166" t="s">
        <v>80</v>
      </c>
      <c r="E212" s="155">
        <v>1</v>
      </c>
      <c r="F212" s="156"/>
      <c r="G212" s="157">
        <f>E212*F212</f>
        <v>0</v>
      </c>
      <c r="H212" s="194" t="s">
        <v>396</v>
      </c>
      <c r="I212" s="184"/>
      <c r="J212" s="157"/>
      <c r="K212" s="157"/>
      <c r="L212" s="158"/>
      <c r="R212" s="151"/>
    </row>
    <row r="213" spans="1:18" x14ac:dyDescent="0.2">
      <c r="A213" s="152"/>
      <c r="B213" s="153"/>
      <c r="C213" s="154" t="s">
        <v>275</v>
      </c>
      <c r="D213" s="166" t="s">
        <v>96</v>
      </c>
      <c r="E213" s="155" t="s">
        <v>172</v>
      </c>
      <c r="F213" s="156"/>
      <c r="G213" s="157">
        <f t="shared" ref="G213:G217" si="27">E213*F213</f>
        <v>0</v>
      </c>
      <c r="H213" s="194"/>
      <c r="I213" s="184"/>
      <c r="J213" s="157"/>
      <c r="K213" s="157"/>
      <c r="L213" s="158"/>
      <c r="R213" s="151"/>
    </row>
    <row r="214" spans="1:18" ht="25.5" x14ac:dyDescent="0.2">
      <c r="A214" s="152"/>
      <c r="B214" s="153"/>
      <c r="C214" s="154" t="s">
        <v>279</v>
      </c>
      <c r="D214" s="166" t="s">
        <v>96</v>
      </c>
      <c r="E214" s="155" t="s">
        <v>173</v>
      </c>
      <c r="F214" s="156"/>
      <c r="G214" s="157">
        <f t="shared" si="27"/>
        <v>0</v>
      </c>
      <c r="H214" s="157"/>
      <c r="I214" s="184"/>
      <c r="J214" s="157"/>
      <c r="K214" s="157"/>
      <c r="L214" s="158"/>
      <c r="R214" s="151"/>
    </row>
    <row r="215" spans="1:18" ht="25.5" x14ac:dyDescent="0.2">
      <c r="A215" s="152"/>
      <c r="B215" s="153"/>
      <c r="C215" s="154" t="s">
        <v>273</v>
      </c>
      <c r="D215" s="166" t="s">
        <v>96</v>
      </c>
      <c r="E215" s="155" t="s">
        <v>174</v>
      </c>
      <c r="F215" s="156"/>
      <c r="G215" s="157">
        <f t="shared" si="27"/>
        <v>0</v>
      </c>
      <c r="H215" s="157"/>
      <c r="I215" s="184"/>
      <c r="J215" s="157"/>
      <c r="K215" s="157"/>
      <c r="L215" s="158"/>
      <c r="R215" s="151"/>
    </row>
    <row r="216" spans="1:18" x14ac:dyDescent="0.2">
      <c r="A216" s="152"/>
      <c r="B216" s="153"/>
      <c r="C216" s="154" t="s">
        <v>270</v>
      </c>
      <c r="D216" s="155" t="s">
        <v>96</v>
      </c>
      <c r="E216" s="155" t="s">
        <v>174</v>
      </c>
      <c r="F216" s="156"/>
      <c r="G216" s="157">
        <f t="shared" si="27"/>
        <v>0</v>
      </c>
      <c r="H216" s="157"/>
      <c r="I216" s="184"/>
      <c r="J216" s="157"/>
      <c r="K216" s="157"/>
      <c r="L216" s="158"/>
      <c r="R216" s="151"/>
    </row>
    <row r="217" spans="1:18" ht="25.5" x14ac:dyDescent="0.2">
      <c r="A217" s="152"/>
      <c r="B217" s="153"/>
      <c r="C217" s="154" t="s">
        <v>409</v>
      </c>
      <c r="D217" s="155" t="s">
        <v>96</v>
      </c>
      <c r="E217" s="155" t="s">
        <v>174</v>
      </c>
      <c r="F217" s="156"/>
      <c r="G217" s="157">
        <f t="shared" si="27"/>
        <v>0</v>
      </c>
      <c r="H217" s="157"/>
      <c r="I217" s="184"/>
      <c r="J217" s="157"/>
      <c r="K217" s="157"/>
      <c r="L217" s="158"/>
      <c r="R217" s="151"/>
    </row>
    <row r="218" spans="1:18" ht="56.25" x14ac:dyDescent="0.2">
      <c r="A218" s="152">
        <v>57</v>
      </c>
      <c r="B218" s="190">
        <v>936022</v>
      </c>
      <c r="C218" s="191" t="s">
        <v>311</v>
      </c>
      <c r="D218" s="166" t="s">
        <v>80</v>
      </c>
      <c r="E218" s="155">
        <v>1</v>
      </c>
      <c r="F218" s="156"/>
      <c r="G218" s="157">
        <f>E218*F218</f>
        <v>0</v>
      </c>
      <c r="H218" s="194" t="s">
        <v>395</v>
      </c>
      <c r="I218" s="184"/>
      <c r="J218" s="157"/>
      <c r="K218" s="157"/>
      <c r="L218" s="158"/>
      <c r="R218" s="151"/>
    </row>
    <row r="219" spans="1:18" x14ac:dyDescent="0.2">
      <c r="A219" s="152"/>
      <c r="B219" s="153"/>
      <c r="C219" s="154" t="s">
        <v>275</v>
      </c>
      <c r="D219" s="166" t="s">
        <v>96</v>
      </c>
      <c r="E219" s="155" t="s">
        <v>178</v>
      </c>
      <c r="F219" s="156"/>
      <c r="G219" s="157">
        <f t="shared" ref="G219:G223" si="28">E219*F219</f>
        <v>0</v>
      </c>
      <c r="H219" s="194"/>
      <c r="I219" s="184"/>
      <c r="J219" s="157"/>
      <c r="K219" s="157"/>
      <c r="L219" s="158"/>
      <c r="R219" s="151"/>
    </row>
    <row r="220" spans="1:18" ht="25.5" x14ac:dyDescent="0.2">
      <c r="A220" s="152"/>
      <c r="B220" s="153"/>
      <c r="C220" s="154" t="s">
        <v>279</v>
      </c>
      <c r="D220" s="166" t="s">
        <v>96</v>
      </c>
      <c r="E220" s="155" t="s">
        <v>179</v>
      </c>
      <c r="F220" s="156"/>
      <c r="G220" s="157">
        <f t="shared" si="28"/>
        <v>0</v>
      </c>
      <c r="H220" s="157"/>
      <c r="I220" s="184"/>
      <c r="J220" s="157"/>
      <c r="K220" s="157"/>
      <c r="L220" s="158"/>
      <c r="R220" s="151"/>
    </row>
    <row r="221" spans="1:18" ht="25.5" x14ac:dyDescent="0.2">
      <c r="A221" s="152"/>
      <c r="B221" s="153"/>
      <c r="C221" s="154" t="s">
        <v>273</v>
      </c>
      <c r="D221" s="166" t="s">
        <v>96</v>
      </c>
      <c r="E221" s="155" t="s">
        <v>180</v>
      </c>
      <c r="F221" s="156"/>
      <c r="G221" s="157">
        <f t="shared" si="28"/>
        <v>0</v>
      </c>
      <c r="H221" s="157"/>
      <c r="I221" s="184"/>
      <c r="J221" s="157"/>
      <c r="K221" s="157"/>
      <c r="L221" s="158"/>
      <c r="R221" s="151"/>
    </row>
    <row r="222" spans="1:18" x14ac:dyDescent="0.2">
      <c r="A222" s="152"/>
      <c r="B222" s="153"/>
      <c r="C222" s="154" t="s">
        <v>270</v>
      </c>
      <c r="D222" s="155" t="s">
        <v>96</v>
      </c>
      <c r="E222" s="155" t="s">
        <v>180</v>
      </c>
      <c r="F222" s="156"/>
      <c r="G222" s="157">
        <f t="shared" si="28"/>
        <v>0</v>
      </c>
      <c r="H222" s="157"/>
      <c r="I222" s="184"/>
      <c r="J222" s="157"/>
      <c r="K222" s="157"/>
      <c r="L222" s="158"/>
      <c r="R222" s="151"/>
    </row>
    <row r="223" spans="1:18" ht="25.5" x14ac:dyDescent="0.2">
      <c r="A223" s="152"/>
      <c r="B223" s="153"/>
      <c r="C223" s="154" t="s">
        <v>409</v>
      </c>
      <c r="D223" s="155" t="s">
        <v>96</v>
      </c>
      <c r="E223" s="155" t="s">
        <v>180</v>
      </c>
      <c r="F223" s="156"/>
      <c r="G223" s="157">
        <f t="shared" si="28"/>
        <v>0</v>
      </c>
      <c r="H223" s="157"/>
      <c r="I223" s="184"/>
      <c r="J223" s="157"/>
      <c r="K223" s="157"/>
      <c r="L223" s="158"/>
      <c r="R223" s="151"/>
    </row>
    <row r="224" spans="1:18" x14ac:dyDescent="0.2">
      <c r="A224" s="152"/>
      <c r="B224" s="153"/>
      <c r="C224" s="188" t="s">
        <v>181</v>
      </c>
      <c r="D224" s="166"/>
      <c r="E224" s="155"/>
      <c r="F224" s="156"/>
      <c r="G224" s="157"/>
      <c r="H224" s="157"/>
      <c r="I224" s="184"/>
      <c r="J224" s="157"/>
      <c r="K224" s="157"/>
      <c r="L224" s="158"/>
      <c r="R224" s="151"/>
    </row>
    <row r="225" spans="1:18" ht="33.75" x14ac:dyDescent="0.2">
      <c r="A225" s="152">
        <v>58</v>
      </c>
      <c r="B225" s="190">
        <v>936023</v>
      </c>
      <c r="C225" s="191" t="s">
        <v>312</v>
      </c>
      <c r="D225" s="166" t="s">
        <v>80</v>
      </c>
      <c r="E225" s="155">
        <v>1</v>
      </c>
      <c r="F225" s="156"/>
      <c r="G225" s="157">
        <f>E225*F225</f>
        <v>0</v>
      </c>
      <c r="H225" s="194" t="s">
        <v>394</v>
      </c>
      <c r="I225" s="184"/>
      <c r="J225" s="157"/>
      <c r="K225" s="157"/>
      <c r="L225" s="158"/>
      <c r="R225" s="151"/>
    </row>
    <row r="226" spans="1:18" x14ac:dyDescent="0.2">
      <c r="A226" s="152"/>
      <c r="B226" s="153"/>
      <c r="C226" s="154" t="s">
        <v>275</v>
      </c>
      <c r="D226" s="166" t="s">
        <v>96</v>
      </c>
      <c r="E226" s="155" t="s">
        <v>182</v>
      </c>
      <c r="F226" s="156"/>
      <c r="G226" s="157">
        <f t="shared" ref="G226:G230" si="29">E226*F226</f>
        <v>0</v>
      </c>
      <c r="H226" s="194"/>
      <c r="I226" s="184"/>
      <c r="J226" s="157"/>
      <c r="K226" s="157"/>
      <c r="L226" s="158"/>
      <c r="R226" s="151"/>
    </row>
    <row r="227" spans="1:18" ht="25.5" x14ac:dyDescent="0.2">
      <c r="A227" s="152"/>
      <c r="B227" s="153"/>
      <c r="C227" s="154" t="s">
        <v>279</v>
      </c>
      <c r="D227" s="166" t="s">
        <v>96</v>
      </c>
      <c r="E227" s="155" t="s">
        <v>131</v>
      </c>
      <c r="F227" s="156"/>
      <c r="G227" s="157">
        <f t="shared" si="29"/>
        <v>0</v>
      </c>
      <c r="H227" s="157"/>
      <c r="I227" s="184"/>
      <c r="J227" s="157"/>
      <c r="K227" s="157"/>
      <c r="L227" s="158"/>
      <c r="R227" s="151"/>
    </row>
    <row r="228" spans="1:18" ht="25.5" x14ac:dyDescent="0.2">
      <c r="A228" s="152"/>
      <c r="B228" s="153"/>
      <c r="C228" s="154" t="s">
        <v>273</v>
      </c>
      <c r="D228" s="166" t="s">
        <v>96</v>
      </c>
      <c r="E228" s="155" t="s">
        <v>183</v>
      </c>
      <c r="F228" s="156"/>
      <c r="G228" s="157">
        <f t="shared" si="29"/>
        <v>0</v>
      </c>
      <c r="H228" s="157"/>
      <c r="I228" s="184"/>
      <c r="J228" s="157"/>
      <c r="K228" s="157"/>
      <c r="L228" s="158"/>
      <c r="R228" s="151"/>
    </row>
    <row r="229" spans="1:18" x14ac:dyDescent="0.2">
      <c r="A229" s="152"/>
      <c r="B229" s="153"/>
      <c r="C229" s="154" t="s">
        <v>270</v>
      </c>
      <c r="D229" s="155" t="s">
        <v>96</v>
      </c>
      <c r="E229" s="155" t="s">
        <v>183</v>
      </c>
      <c r="F229" s="156"/>
      <c r="G229" s="157">
        <f t="shared" si="29"/>
        <v>0</v>
      </c>
      <c r="H229" s="157"/>
      <c r="I229" s="184"/>
      <c r="J229" s="157"/>
      <c r="K229" s="157"/>
      <c r="L229" s="158"/>
      <c r="R229" s="151"/>
    </row>
    <row r="230" spans="1:18" ht="25.5" x14ac:dyDescent="0.2">
      <c r="A230" s="152"/>
      <c r="B230" s="153"/>
      <c r="C230" s="154" t="s">
        <v>409</v>
      </c>
      <c r="D230" s="155" t="s">
        <v>96</v>
      </c>
      <c r="E230" s="155" t="s">
        <v>183</v>
      </c>
      <c r="F230" s="156"/>
      <c r="G230" s="157">
        <f t="shared" si="29"/>
        <v>0</v>
      </c>
      <c r="H230" s="157"/>
      <c r="I230" s="184"/>
      <c r="J230" s="157"/>
      <c r="K230" s="157"/>
      <c r="L230" s="158"/>
      <c r="R230" s="151"/>
    </row>
    <row r="231" spans="1:18" ht="78.75" x14ac:dyDescent="0.2">
      <c r="A231" s="152">
        <v>59</v>
      </c>
      <c r="B231" s="190">
        <v>936024</v>
      </c>
      <c r="C231" s="191" t="s">
        <v>313</v>
      </c>
      <c r="D231" s="166" t="s">
        <v>80</v>
      </c>
      <c r="E231" s="155">
        <v>1</v>
      </c>
      <c r="F231" s="156"/>
      <c r="G231" s="157">
        <f>E231*F231</f>
        <v>0</v>
      </c>
      <c r="H231" s="194" t="s">
        <v>393</v>
      </c>
      <c r="I231" s="184"/>
      <c r="J231" s="157"/>
      <c r="K231" s="157"/>
      <c r="L231" s="158"/>
      <c r="R231" s="151"/>
    </row>
    <row r="232" spans="1:18" x14ac:dyDescent="0.2">
      <c r="A232" s="152"/>
      <c r="B232" s="153"/>
      <c r="C232" s="154" t="s">
        <v>275</v>
      </c>
      <c r="D232" s="166" t="s">
        <v>96</v>
      </c>
      <c r="E232" s="155" t="s">
        <v>184</v>
      </c>
      <c r="F232" s="156"/>
      <c r="G232" s="157">
        <f t="shared" ref="G232:G237" si="30">E232*F232</f>
        <v>0</v>
      </c>
      <c r="H232" s="194"/>
      <c r="I232" s="184"/>
      <c r="J232" s="157"/>
      <c r="K232" s="157"/>
      <c r="L232" s="158"/>
      <c r="R232" s="151"/>
    </row>
    <row r="233" spans="1:18" ht="25.5" x14ac:dyDescent="0.2">
      <c r="A233" s="152"/>
      <c r="B233" s="153"/>
      <c r="C233" s="154" t="s">
        <v>279</v>
      </c>
      <c r="D233" s="166" t="s">
        <v>96</v>
      </c>
      <c r="E233" s="155" t="s">
        <v>185</v>
      </c>
      <c r="F233" s="156"/>
      <c r="G233" s="157">
        <f t="shared" si="30"/>
        <v>0</v>
      </c>
      <c r="H233" s="157"/>
      <c r="I233" s="184"/>
      <c r="J233" s="157"/>
      <c r="K233" s="157"/>
      <c r="L233" s="158"/>
      <c r="R233" s="151"/>
    </row>
    <row r="234" spans="1:18" ht="25.5" x14ac:dyDescent="0.2">
      <c r="A234" s="152"/>
      <c r="B234" s="153"/>
      <c r="C234" s="154" t="s">
        <v>273</v>
      </c>
      <c r="D234" s="166" t="s">
        <v>96</v>
      </c>
      <c r="E234" s="155" t="s">
        <v>186</v>
      </c>
      <c r="F234" s="156"/>
      <c r="G234" s="157">
        <f t="shared" si="30"/>
        <v>0</v>
      </c>
      <c r="H234" s="157"/>
      <c r="I234" s="184"/>
      <c r="J234" s="157"/>
      <c r="K234" s="157"/>
      <c r="L234" s="158"/>
      <c r="R234" s="151"/>
    </row>
    <row r="235" spans="1:18" x14ac:dyDescent="0.2">
      <c r="A235" s="152"/>
      <c r="B235" s="153"/>
      <c r="C235" s="154" t="s">
        <v>270</v>
      </c>
      <c r="D235" s="155" t="s">
        <v>96</v>
      </c>
      <c r="E235" s="155" t="s">
        <v>186</v>
      </c>
      <c r="F235" s="156"/>
      <c r="G235" s="157">
        <f t="shared" si="30"/>
        <v>0</v>
      </c>
      <c r="H235" s="157"/>
      <c r="I235" s="184"/>
      <c r="J235" s="157"/>
      <c r="K235" s="157"/>
      <c r="L235" s="158"/>
      <c r="R235" s="151"/>
    </row>
    <row r="236" spans="1:18" ht="25.5" x14ac:dyDescent="0.2">
      <c r="A236" s="152"/>
      <c r="B236" s="153"/>
      <c r="C236" s="154" t="s">
        <v>409</v>
      </c>
      <c r="D236" s="155" t="s">
        <v>96</v>
      </c>
      <c r="E236" s="155" t="s">
        <v>186</v>
      </c>
      <c r="F236" s="156"/>
      <c r="G236" s="157">
        <f t="shared" si="30"/>
        <v>0</v>
      </c>
      <c r="H236" s="157"/>
      <c r="I236" s="184"/>
      <c r="J236" s="157"/>
      <c r="K236" s="157"/>
      <c r="L236" s="158"/>
      <c r="R236" s="151"/>
    </row>
    <row r="237" spans="1:18" x14ac:dyDescent="0.2">
      <c r="A237" s="152"/>
      <c r="B237" s="153"/>
      <c r="C237" s="154" t="s">
        <v>363</v>
      </c>
      <c r="D237" s="155" t="s">
        <v>75</v>
      </c>
      <c r="E237" s="193">
        <v>100</v>
      </c>
      <c r="F237" s="156"/>
      <c r="G237" s="157">
        <f t="shared" si="30"/>
        <v>0</v>
      </c>
      <c r="H237" s="157"/>
      <c r="I237" s="184"/>
      <c r="J237" s="157"/>
      <c r="K237" s="157"/>
      <c r="L237" s="158"/>
      <c r="R237" s="151"/>
    </row>
    <row r="238" spans="1:18" ht="33.75" x14ac:dyDescent="0.2">
      <c r="A238" s="152">
        <v>60</v>
      </c>
      <c r="B238" s="190">
        <v>936025</v>
      </c>
      <c r="C238" s="191" t="s">
        <v>314</v>
      </c>
      <c r="D238" s="166" t="s">
        <v>80</v>
      </c>
      <c r="E238" s="155">
        <v>1</v>
      </c>
      <c r="F238" s="156"/>
      <c r="G238" s="157">
        <f>E238*F238</f>
        <v>0</v>
      </c>
      <c r="H238" s="194" t="s">
        <v>392</v>
      </c>
      <c r="I238" s="184"/>
      <c r="J238" s="157"/>
      <c r="K238" s="157"/>
      <c r="L238" s="158"/>
      <c r="R238" s="151"/>
    </row>
    <row r="239" spans="1:18" x14ac:dyDescent="0.2">
      <c r="A239" s="152"/>
      <c r="B239" s="153"/>
      <c r="C239" s="154" t="s">
        <v>275</v>
      </c>
      <c r="D239" s="166" t="s">
        <v>96</v>
      </c>
      <c r="E239" s="155" t="s">
        <v>187</v>
      </c>
      <c r="F239" s="156"/>
      <c r="G239" s="157">
        <f t="shared" ref="G239:G244" si="31">E239*F239</f>
        <v>0</v>
      </c>
      <c r="H239" s="194"/>
      <c r="I239" s="184"/>
      <c r="J239" s="157"/>
      <c r="K239" s="157"/>
      <c r="L239" s="158"/>
      <c r="R239" s="151"/>
    </row>
    <row r="240" spans="1:18" ht="25.5" x14ac:dyDescent="0.2">
      <c r="A240" s="152"/>
      <c r="B240" s="153"/>
      <c r="C240" s="154" t="s">
        <v>279</v>
      </c>
      <c r="D240" s="166" t="s">
        <v>96</v>
      </c>
      <c r="E240" s="155" t="s">
        <v>160</v>
      </c>
      <c r="F240" s="156"/>
      <c r="G240" s="157">
        <f t="shared" si="31"/>
        <v>0</v>
      </c>
      <c r="H240" s="157"/>
      <c r="I240" s="184"/>
      <c r="J240" s="157"/>
      <c r="K240" s="157"/>
      <c r="L240" s="158"/>
      <c r="R240" s="151"/>
    </row>
    <row r="241" spans="1:18" x14ac:dyDescent="0.2">
      <c r="A241" s="152"/>
      <c r="B241" s="153"/>
      <c r="C241" s="154" t="s">
        <v>282</v>
      </c>
      <c r="D241" s="166" t="s">
        <v>96</v>
      </c>
      <c r="E241" s="155" t="s">
        <v>189</v>
      </c>
      <c r="F241" s="156"/>
      <c r="G241" s="157">
        <f t="shared" si="31"/>
        <v>0</v>
      </c>
      <c r="H241" s="157"/>
      <c r="I241" s="184"/>
      <c r="J241" s="157"/>
      <c r="K241" s="157"/>
      <c r="L241" s="158"/>
      <c r="R241" s="151"/>
    </row>
    <row r="242" spans="1:18" ht="25.5" x14ac:dyDescent="0.2">
      <c r="A242" s="152"/>
      <c r="B242" s="153"/>
      <c r="C242" s="154" t="s">
        <v>273</v>
      </c>
      <c r="D242" s="166" t="s">
        <v>96</v>
      </c>
      <c r="E242" s="155" t="s">
        <v>190</v>
      </c>
      <c r="F242" s="156"/>
      <c r="G242" s="157">
        <f t="shared" si="31"/>
        <v>0</v>
      </c>
      <c r="H242" s="157"/>
      <c r="I242" s="184"/>
      <c r="J242" s="157"/>
      <c r="K242" s="157"/>
      <c r="L242" s="158"/>
      <c r="R242" s="151"/>
    </row>
    <row r="243" spans="1:18" x14ac:dyDescent="0.2">
      <c r="A243" s="152"/>
      <c r="B243" s="153"/>
      <c r="C243" s="154" t="s">
        <v>270</v>
      </c>
      <c r="D243" s="155" t="s">
        <v>96</v>
      </c>
      <c r="E243" s="155" t="s">
        <v>190</v>
      </c>
      <c r="F243" s="156"/>
      <c r="G243" s="157">
        <f t="shared" si="31"/>
        <v>0</v>
      </c>
      <c r="H243" s="157"/>
      <c r="I243" s="184"/>
      <c r="J243" s="157"/>
      <c r="K243" s="157"/>
      <c r="L243" s="158"/>
      <c r="R243" s="151"/>
    </row>
    <row r="244" spans="1:18" ht="25.5" x14ac:dyDescent="0.2">
      <c r="A244" s="152"/>
      <c r="B244" s="153"/>
      <c r="C244" s="154" t="s">
        <v>409</v>
      </c>
      <c r="D244" s="155" t="s">
        <v>96</v>
      </c>
      <c r="E244" s="155" t="s">
        <v>190</v>
      </c>
      <c r="F244" s="156"/>
      <c r="G244" s="157">
        <f t="shared" si="31"/>
        <v>0</v>
      </c>
      <c r="H244" s="157"/>
      <c r="I244" s="184"/>
      <c r="J244" s="157"/>
      <c r="K244" s="157"/>
      <c r="L244" s="158"/>
      <c r="R244" s="151"/>
    </row>
    <row r="245" spans="1:18" ht="67.5" x14ac:dyDescent="0.2">
      <c r="A245" s="152">
        <v>61</v>
      </c>
      <c r="B245" s="190">
        <v>936026</v>
      </c>
      <c r="C245" s="191" t="s">
        <v>315</v>
      </c>
      <c r="D245" s="166" t="s">
        <v>80</v>
      </c>
      <c r="E245" s="155">
        <v>1</v>
      </c>
      <c r="F245" s="156"/>
      <c r="G245" s="157">
        <f>E245*F245</f>
        <v>0</v>
      </c>
      <c r="H245" s="194" t="s">
        <v>391</v>
      </c>
      <c r="I245" s="184"/>
      <c r="J245" s="157"/>
      <c r="K245" s="157"/>
      <c r="L245" s="158"/>
      <c r="R245" s="151"/>
    </row>
    <row r="246" spans="1:18" x14ac:dyDescent="0.2">
      <c r="A246" s="152"/>
      <c r="B246" s="153"/>
      <c r="C246" s="154" t="s">
        <v>275</v>
      </c>
      <c r="D246" s="166" t="s">
        <v>96</v>
      </c>
      <c r="E246" s="155" t="s">
        <v>191</v>
      </c>
      <c r="F246" s="156"/>
      <c r="G246" s="157">
        <f t="shared" ref="G246:G251" si="32">E246*F246</f>
        <v>0</v>
      </c>
      <c r="H246" s="194"/>
      <c r="I246" s="184"/>
      <c r="J246" s="157"/>
      <c r="K246" s="157"/>
      <c r="L246" s="158"/>
      <c r="R246" s="151"/>
    </row>
    <row r="247" spans="1:18" ht="25.5" x14ac:dyDescent="0.2">
      <c r="A247" s="152"/>
      <c r="B247" s="153"/>
      <c r="C247" s="154" t="s">
        <v>279</v>
      </c>
      <c r="D247" s="166" t="s">
        <v>96</v>
      </c>
      <c r="E247" s="155" t="s">
        <v>192</v>
      </c>
      <c r="F247" s="156"/>
      <c r="G247" s="157">
        <f t="shared" si="32"/>
        <v>0</v>
      </c>
      <c r="H247" s="157"/>
      <c r="I247" s="184"/>
      <c r="J247" s="157"/>
      <c r="K247" s="157"/>
      <c r="L247" s="158"/>
      <c r="R247" s="151"/>
    </row>
    <row r="248" spans="1:18" ht="25.5" x14ac:dyDescent="0.2">
      <c r="A248" s="152"/>
      <c r="B248" s="153"/>
      <c r="C248" s="154" t="s">
        <v>273</v>
      </c>
      <c r="D248" s="166" t="s">
        <v>96</v>
      </c>
      <c r="E248" s="155" t="s">
        <v>193</v>
      </c>
      <c r="F248" s="156"/>
      <c r="G248" s="157">
        <f t="shared" si="32"/>
        <v>0</v>
      </c>
      <c r="H248" s="157"/>
      <c r="I248" s="184"/>
      <c r="J248" s="157"/>
      <c r="K248" s="157"/>
      <c r="L248" s="158"/>
      <c r="R248" s="151"/>
    </row>
    <row r="249" spans="1:18" x14ac:dyDescent="0.2">
      <c r="A249" s="152"/>
      <c r="B249" s="153"/>
      <c r="C249" s="154" t="s">
        <v>270</v>
      </c>
      <c r="D249" s="155" t="s">
        <v>96</v>
      </c>
      <c r="E249" s="155" t="s">
        <v>193</v>
      </c>
      <c r="F249" s="156"/>
      <c r="G249" s="157">
        <f t="shared" si="32"/>
        <v>0</v>
      </c>
      <c r="H249" s="157"/>
      <c r="I249" s="184"/>
      <c r="J249" s="157"/>
      <c r="K249" s="157"/>
      <c r="L249" s="158"/>
      <c r="R249" s="151"/>
    </row>
    <row r="250" spans="1:18" ht="25.5" x14ac:dyDescent="0.2">
      <c r="A250" s="152"/>
      <c r="B250" s="153"/>
      <c r="C250" s="154" t="s">
        <v>409</v>
      </c>
      <c r="D250" s="155" t="s">
        <v>96</v>
      </c>
      <c r="E250" s="155" t="s">
        <v>193</v>
      </c>
      <c r="F250" s="156"/>
      <c r="G250" s="157">
        <f t="shared" si="32"/>
        <v>0</v>
      </c>
      <c r="H250" s="157"/>
      <c r="I250" s="184"/>
      <c r="J250" s="157"/>
      <c r="K250" s="157"/>
      <c r="L250" s="158"/>
      <c r="R250" s="151"/>
    </row>
    <row r="251" spans="1:18" ht="25.5" x14ac:dyDescent="0.2">
      <c r="A251" s="152"/>
      <c r="B251" s="153"/>
      <c r="C251" s="154" t="s">
        <v>344</v>
      </c>
      <c r="D251" s="166" t="s">
        <v>96</v>
      </c>
      <c r="E251" s="155" t="s">
        <v>362</v>
      </c>
      <c r="F251" s="156"/>
      <c r="G251" s="157">
        <f t="shared" si="32"/>
        <v>0</v>
      </c>
      <c r="H251" s="157"/>
      <c r="I251" s="184"/>
      <c r="J251" s="157"/>
      <c r="K251" s="157"/>
      <c r="L251" s="158"/>
      <c r="R251" s="151"/>
    </row>
    <row r="252" spans="1:18" ht="56.25" x14ac:dyDescent="0.2">
      <c r="A252" s="152">
        <v>62</v>
      </c>
      <c r="B252" s="190">
        <v>936027</v>
      </c>
      <c r="C252" s="191" t="s">
        <v>316</v>
      </c>
      <c r="D252" s="166" t="s">
        <v>80</v>
      </c>
      <c r="E252" s="155">
        <v>1</v>
      </c>
      <c r="F252" s="156"/>
      <c r="G252" s="157">
        <f>E252*F252</f>
        <v>0</v>
      </c>
      <c r="H252" s="194" t="s">
        <v>390</v>
      </c>
      <c r="I252" s="184"/>
      <c r="J252" s="157"/>
      <c r="K252" s="157"/>
      <c r="L252" s="158"/>
      <c r="R252" s="151"/>
    </row>
    <row r="253" spans="1:18" x14ac:dyDescent="0.2">
      <c r="A253" s="152"/>
      <c r="B253" s="153"/>
      <c r="C253" s="154" t="s">
        <v>275</v>
      </c>
      <c r="D253" s="166" t="s">
        <v>96</v>
      </c>
      <c r="E253" s="155" t="s">
        <v>152</v>
      </c>
      <c r="F253" s="156"/>
      <c r="G253" s="157">
        <f t="shared" ref="G253:G257" si="33">E253*F253</f>
        <v>0</v>
      </c>
      <c r="H253" s="194"/>
      <c r="I253" s="184"/>
      <c r="J253" s="157"/>
      <c r="K253" s="157"/>
      <c r="L253" s="158"/>
      <c r="R253" s="151"/>
    </row>
    <row r="254" spans="1:18" ht="25.5" x14ac:dyDescent="0.2">
      <c r="A254" s="152"/>
      <c r="B254" s="153"/>
      <c r="C254" s="154" t="s">
        <v>279</v>
      </c>
      <c r="D254" s="166" t="s">
        <v>96</v>
      </c>
      <c r="E254" s="155" t="s">
        <v>151</v>
      </c>
      <c r="F254" s="156"/>
      <c r="G254" s="157">
        <f t="shared" si="33"/>
        <v>0</v>
      </c>
      <c r="H254" s="194"/>
      <c r="I254" s="184"/>
      <c r="J254" s="157"/>
      <c r="K254" s="157"/>
      <c r="L254" s="158"/>
      <c r="R254" s="151"/>
    </row>
    <row r="255" spans="1:18" ht="25.5" x14ac:dyDescent="0.2">
      <c r="A255" s="152"/>
      <c r="B255" s="153"/>
      <c r="C255" s="154" t="s">
        <v>273</v>
      </c>
      <c r="D255" s="166" t="s">
        <v>96</v>
      </c>
      <c r="E255" s="155" t="s">
        <v>167</v>
      </c>
      <c r="F255" s="156"/>
      <c r="G255" s="157">
        <f t="shared" si="33"/>
        <v>0</v>
      </c>
      <c r="H255" s="157"/>
      <c r="I255" s="184"/>
      <c r="J255" s="157"/>
      <c r="K255" s="157"/>
      <c r="L255" s="158"/>
      <c r="R255" s="151"/>
    </row>
    <row r="256" spans="1:18" x14ac:dyDescent="0.2">
      <c r="A256" s="152"/>
      <c r="B256" s="153"/>
      <c r="C256" s="154" t="s">
        <v>270</v>
      </c>
      <c r="D256" s="155" t="s">
        <v>96</v>
      </c>
      <c r="E256" s="155" t="s">
        <v>167</v>
      </c>
      <c r="F256" s="156"/>
      <c r="G256" s="157">
        <f t="shared" si="33"/>
        <v>0</v>
      </c>
      <c r="H256" s="157"/>
      <c r="I256" s="184"/>
      <c r="J256" s="157"/>
      <c r="K256" s="157"/>
      <c r="L256" s="158"/>
      <c r="R256" s="151"/>
    </row>
    <row r="257" spans="1:18" ht="25.5" x14ac:dyDescent="0.2">
      <c r="A257" s="152"/>
      <c r="B257" s="153"/>
      <c r="C257" s="154" t="s">
        <v>409</v>
      </c>
      <c r="D257" s="155" t="s">
        <v>96</v>
      </c>
      <c r="E257" s="155" t="s">
        <v>167</v>
      </c>
      <c r="F257" s="156"/>
      <c r="G257" s="157">
        <f t="shared" si="33"/>
        <v>0</v>
      </c>
      <c r="H257" s="157"/>
      <c r="I257" s="184"/>
      <c r="J257" s="157"/>
      <c r="K257" s="157"/>
      <c r="L257" s="158"/>
      <c r="R257" s="151"/>
    </row>
    <row r="258" spans="1:18" ht="45" x14ac:dyDescent="0.2">
      <c r="A258" s="152">
        <v>63</v>
      </c>
      <c r="B258" s="190">
        <v>936028</v>
      </c>
      <c r="C258" s="191" t="s">
        <v>317</v>
      </c>
      <c r="D258" s="166" t="s">
        <v>80</v>
      </c>
      <c r="E258" s="155">
        <v>1</v>
      </c>
      <c r="F258" s="156"/>
      <c r="G258" s="157">
        <f>E258*F258</f>
        <v>0</v>
      </c>
      <c r="H258" s="194" t="s">
        <v>389</v>
      </c>
      <c r="I258" s="184"/>
      <c r="J258" s="157"/>
      <c r="K258" s="157"/>
      <c r="L258" s="158"/>
      <c r="R258" s="151"/>
    </row>
    <row r="259" spans="1:18" x14ac:dyDescent="0.2">
      <c r="A259" s="152"/>
      <c r="B259" s="153"/>
      <c r="C259" s="154" t="s">
        <v>275</v>
      </c>
      <c r="D259" s="166" t="s">
        <v>96</v>
      </c>
      <c r="E259" s="155" t="s">
        <v>194</v>
      </c>
      <c r="F259" s="156"/>
      <c r="G259" s="157">
        <f t="shared" ref="G259:G263" si="34">E259*F259</f>
        <v>0</v>
      </c>
      <c r="H259" s="194"/>
      <c r="I259" s="184"/>
      <c r="J259" s="157"/>
      <c r="K259" s="157"/>
      <c r="L259" s="158"/>
      <c r="R259" s="151"/>
    </row>
    <row r="260" spans="1:18" ht="25.5" x14ac:dyDescent="0.2">
      <c r="A260" s="152"/>
      <c r="B260" s="153"/>
      <c r="C260" s="154" t="s">
        <v>279</v>
      </c>
      <c r="D260" s="166" t="s">
        <v>96</v>
      </c>
      <c r="E260" s="155" t="s">
        <v>189</v>
      </c>
      <c r="F260" s="156"/>
      <c r="G260" s="157">
        <f t="shared" si="34"/>
        <v>0</v>
      </c>
      <c r="H260" s="157"/>
      <c r="I260" s="184"/>
      <c r="J260" s="157"/>
      <c r="K260" s="157"/>
      <c r="L260" s="158"/>
      <c r="R260" s="151"/>
    </row>
    <row r="261" spans="1:18" ht="25.5" x14ac:dyDescent="0.2">
      <c r="A261" s="152"/>
      <c r="B261" s="153"/>
      <c r="C261" s="154" t="s">
        <v>273</v>
      </c>
      <c r="D261" s="166" t="s">
        <v>96</v>
      </c>
      <c r="E261" s="155" t="s">
        <v>195</v>
      </c>
      <c r="F261" s="156"/>
      <c r="G261" s="157">
        <f t="shared" si="34"/>
        <v>0</v>
      </c>
      <c r="H261" s="157"/>
      <c r="I261" s="184"/>
      <c r="J261" s="157"/>
      <c r="K261" s="157"/>
      <c r="L261" s="158"/>
      <c r="R261" s="151"/>
    </row>
    <row r="262" spans="1:18" x14ac:dyDescent="0.2">
      <c r="A262" s="152"/>
      <c r="B262" s="153"/>
      <c r="C262" s="154" t="s">
        <v>270</v>
      </c>
      <c r="D262" s="155" t="s">
        <v>96</v>
      </c>
      <c r="E262" s="155" t="s">
        <v>195</v>
      </c>
      <c r="F262" s="156"/>
      <c r="G262" s="157">
        <f t="shared" si="34"/>
        <v>0</v>
      </c>
      <c r="H262" s="157"/>
      <c r="I262" s="184"/>
      <c r="J262" s="157"/>
      <c r="K262" s="157"/>
      <c r="L262" s="158"/>
      <c r="R262" s="151"/>
    </row>
    <row r="263" spans="1:18" ht="25.5" x14ac:dyDescent="0.2">
      <c r="A263" s="152"/>
      <c r="B263" s="153"/>
      <c r="C263" s="154" t="s">
        <v>409</v>
      </c>
      <c r="D263" s="155" t="s">
        <v>96</v>
      </c>
      <c r="E263" s="155" t="s">
        <v>195</v>
      </c>
      <c r="F263" s="156"/>
      <c r="G263" s="157">
        <f t="shared" si="34"/>
        <v>0</v>
      </c>
      <c r="H263" s="157"/>
      <c r="I263" s="184"/>
      <c r="J263" s="157"/>
      <c r="K263" s="157"/>
      <c r="L263" s="158"/>
      <c r="R263" s="151"/>
    </row>
    <row r="264" spans="1:18" ht="22.5" x14ac:dyDescent="0.2">
      <c r="A264" s="152">
        <v>64</v>
      </c>
      <c r="B264" s="190">
        <v>936029</v>
      </c>
      <c r="C264" s="191" t="s">
        <v>318</v>
      </c>
      <c r="D264" s="166" t="s">
        <v>80</v>
      </c>
      <c r="E264" s="155">
        <v>2</v>
      </c>
      <c r="F264" s="156"/>
      <c r="G264" s="157">
        <f>E264*F264</f>
        <v>0</v>
      </c>
      <c r="H264" s="194" t="s">
        <v>388</v>
      </c>
      <c r="I264" s="184"/>
      <c r="J264" s="157"/>
      <c r="K264" s="157"/>
      <c r="L264" s="158"/>
      <c r="R264" s="151"/>
    </row>
    <row r="265" spans="1:18" x14ac:dyDescent="0.2">
      <c r="A265" s="152"/>
      <c r="B265" s="153"/>
      <c r="C265" s="154" t="s">
        <v>275</v>
      </c>
      <c r="D265" s="166" t="s">
        <v>96</v>
      </c>
      <c r="E265" s="155">
        <v>0.57599999999999996</v>
      </c>
      <c r="F265" s="156"/>
      <c r="G265" s="157">
        <f t="shared" ref="G265:G269" si="35">E265*F265</f>
        <v>0</v>
      </c>
      <c r="H265" s="194"/>
      <c r="I265" s="184"/>
      <c r="J265" s="157"/>
      <c r="K265" s="157"/>
      <c r="L265" s="158"/>
      <c r="R265" s="151"/>
    </row>
    <row r="266" spans="1:18" ht="25.5" x14ac:dyDescent="0.2">
      <c r="A266" s="152"/>
      <c r="B266" s="153"/>
      <c r="C266" s="154" t="s">
        <v>279</v>
      </c>
      <c r="D266" s="166" t="s">
        <v>96</v>
      </c>
      <c r="E266" s="155">
        <v>0.14399999999999999</v>
      </c>
      <c r="F266" s="156"/>
      <c r="G266" s="157">
        <f t="shared" si="35"/>
        <v>0</v>
      </c>
      <c r="H266" s="194"/>
      <c r="I266" s="184"/>
      <c r="J266" s="157"/>
      <c r="K266" s="157"/>
      <c r="L266" s="158"/>
      <c r="R266" s="151"/>
    </row>
    <row r="267" spans="1:18" ht="25.5" x14ac:dyDescent="0.2">
      <c r="A267" s="152"/>
      <c r="B267" s="153"/>
      <c r="C267" s="154" t="s">
        <v>273</v>
      </c>
      <c r="D267" s="166" t="s">
        <v>96</v>
      </c>
      <c r="E267" s="155">
        <v>0.72</v>
      </c>
      <c r="F267" s="156"/>
      <c r="G267" s="157">
        <f t="shared" si="35"/>
        <v>0</v>
      </c>
      <c r="H267" s="157"/>
      <c r="I267" s="184"/>
      <c r="J267" s="157"/>
      <c r="K267" s="157"/>
      <c r="L267" s="158"/>
      <c r="R267" s="151"/>
    </row>
    <row r="268" spans="1:18" x14ac:dyDescent="0.2">
      <c r="A268" s="152"/>
      <c r="B268" s="153"/>
      <c r="C268" s="154" t="s">
        <v>270</v>
      </c>
      <c r="D268" s="155" t="s">
        <v>96</v>
      </c>
      <c r="E268" s="155">
        <v>0.72</v>
      </c>
      <c r="F268" s="156"/>
      <c r="G268" s="157">
        <f t="shared" si="35"/>
        <v>0</v>
      </c>
      <c r="H268" s="157"/>
      <c r="I268" s="184"/>
      <c r="J268" s="157"/>
      <c r="K268" s="157"/>
      <c r="L268" s="158"/>
      <c r="R268" s="151"/>
    </row>
    <row r="269" spans="1:18" ht="25.5" x14ac:dyDescent="0.2">
      <c r="A269" s="152"/>
      <c r="B269" s="153"/>
      <c r="C269" s="154" t="s">
        <v>409</v>
      </c>
      <c r="D269" s="155" t="s">
        <v>96</v>
      </c>
      <c r="E269" s="155">
        <v>0.72</v>
      </c>
      <c r="F269" s="156"/>
      <c r="G269" s="157">
        <f t="shared" si="35"/>
        <v>0</v>
      </c>
      <c r="H269" s="157"/>
      <c r="I269" s="184"/>
      <c r="J269" s="157"/>
      <c r="K269" s="157"/>
      <c r="L269" s="158"/>
      <c r="R269" s="151"/>
    </row>
    <row r="270" spans="1:18" ht="22.5" x14ac:dyDescent="0.2">
      <c r="A270" s="152">
        <v>65</v>
      </c>
      <c r="B270" s="190">
        <v>936030</v>
      </c>
      <c r="C270" s="191" t="s">
        <v>319</v>
      </c>
      <c r="D270" s="166" t="s">
        <v>80</v>
      </c>
      <c r="E270" s="155">
        <v>1</v>
      </c>
      <c r="F270" s="156"/>
      <c r="G270" s="157">
        <f>E270*F270</f>
        <v>0</v>
      </c>
      <c r="H270" s="194" t="s">
        <v>387</v>
      </c>
      <c r="I270" s="184"/>
      <c r="J270" s="157"/>
      <c r="K270" s="157"/>
      <c r="L270" s="158"/>
      <c r="R270" s="151"/>
    </row>
    <row r="271" spans="1:18" x14ac:dyDescent="0.2">
      <c r="A271" s="152"/>
      <c r="B271" s="153"/>
      <c r="C271" s="154" t="s">
        <v>275</v>
      </c>
      <c r="D271" s="166" t="s">
        <v>96</v>
      </c>
      <c r="E271" s="155" t="s">
        <v>196</v>
      </c>
      <c r="F271" s="156"/>
      <c r="G271" s="157">
        <f t="shared" ref="G271:G275" si="36">E271*F271</f>
        <v>0</v>
      </c>
      <c r="H271" s="194"/>
      <c r="I271" s="184"/>
      <c r="J271" s="157"/>
      <c r="K271" s="157"/>
      <c r="L271" s="158"/>
      <c r="R271" s="151"/>
    </row>
    <row r="272" spans="1:18" ht="25.5" x14ac:dyDescent="0.2">
      <c r="A272" s="152"/>
      <c r="B272" s="153"/>
      <c r="C272" s="154" t="s">
        <v>279</v>
      </c>
      <c r="D272" s="166" t="s">
        <v>96</v>
      </c>
      <c r="E272" s="155" t="s">
        <v>197</v>
      </c>
      <c r="F272" s="156"/>
      <c r="G272" s="157">
        <f t="shared" si="36"/>
        <v>0</v>
      </c>
      <c r="H272" s="157"/>
      <c r="I272" s="184"/>
      <c r="J272" s="157"/>
      <c r="K272" s="157"/>
      <c r="L272" s="158"/>
      <c r="R272" s="151"/>
    </row>
    <row r="273" spans="1:18" ht="25.5" x14ac:dyDescent="0.2">
      <c r="A273" s="152"/>
      <c r="B273" s="153"/>
      <c r="C273" s="154" t="s">
        <v>273</v>
      </c>
      <c r="D273" s="166" t="s">
        <v>96</v>
      </c>
      <c r="E273" s="155" t="s">
        <v>177</v>
      </c>
      <c r="F273" s="156"/>
      <c r="G273" s="157">
        <f t="shared" si="36"/>
        <v>0</v>
      </c>
      <c r="H273" s="157"/>
      <c r="I273" s="184"/>
      <c r="J273" s="157"/>
      <c r="K273" s="157"/>
      <c r="L273" s="158"/>
      <c r="R273" s="151"/>
    </row>
    <row r="274" spans="1:18" x14ac:dyDescent="0.2">
      <c r="A274" s="152"/>
      <c r="B274" s="153"/>
      <c r="C274" s="154" t="s">
        <v>270</v>
      </c>
      <c r="D274" s="155" t="s">
        <v>96</v>
      </c>
      <c r="E274" s="155" t="s">
        <v>177</v>
      </c>
      <c r="F274" s="156"/>
      <c r="G274" s="157">
        <f t="shared" si="36"/>
        <v>0</v>
      </c>
      <c r="H274" s="157"/>
      <c r="I274" s="184"/>
      <c r="J274" s="157"/>
      <c r="K274" s="157"/>
      <c r="L274" s="158"/>
      <c r="R274" s="151"/>
    </row>
    <row r="275" spans="1:18" ht="25.5" x14ac:dyDescent="0.2">
      <c r="A275" s="152"/>
      <c r="B275" s="153"/>
      <c r="C275" s="154" t="s">
        <v>409</v>
      </c>
      <c r="D275" s="155" t="s">
        <v>96</v>
      </c>
      <c r="E275" s="155" t="s">
        <v>177</v>
      </c>
      <c r="F275" s="156"/>
      <c r="G275" s="157">
        <f t="shared" si="36"/>
        <v>0</v>
      </c>
      <c r="H275" s="157"/>
      <c r="I275" s="184"/>
      <c r="J275" s="157"/>
      <c r="K275" s="157"/>
      <c r="L275" s="158"/>
      <c r="R275" s="151"/>
    </row>
    <row r="276" spans="1:18" ht="78.75" x14ac:dyDescent="0.2">
      <c r="A276" s="152">
        <v>66</v>
      </c>
      <c r="B276" s="190">
        <v>936031</v>
      </c>
      <c r="C276" s="191" t="s">
        <v>337</v>
      </c>
      <c r="D276" s="166"/>
      <c r="E276" s="155"/>
      <c r="F276" s="156"/>
      <c r="G276" s="157"/>
      <c r="H276" s="194" t="s">
        <v>386</v>
      </c>
      <c r="I276" s="184"/>
      <c r="J276" s="157"/>
      <c r="K276" s="157"/>
      <c r="L276" s="158"/>
      <c r="R276" s="151"/>
    </row>
    <row r="277" spans="1:18" x14ac:dyDescent="0.2">
      <c r="A277" s="152"/>
      <c r="B277" s="153"/>
      <c r="C277" s="154" t="s">
        <v>198</v>
      </c>
      <c r="D277" s="166" t="s">
        <v>96</v>
      </c>
      <c r="E277" s="155" t="s">
        <v>199</v>
      </c>
      <c r="F277" s="156"/>
      <c r="G277" s="157">
        <f t="shared" ref="G277:G288" si="37">E277*F277</f>
        <v>0</v>
      </c>
      <c r="H277" s="194"/>
      <c r="I277" s="184"/>
      <c r="J277" s="157"/>
      <c r="K277" s="157"/>
      <c r="L277" s="158"/>
      <c r="R277" s="151"/>
    </row>
    <row r="278" spans="1:18" x14ac:dyDescent="0.2">
      <c r="A278" s="152"/>
      <c r="B278" s="153"/>
      <c r="C278" s="154" t="s">
        <v>200</v>
      </c>
      <c r="D278" s="166" t="s">
        <v>96</v>
      </c>
      <c r="E278" s="155" t="s">
        <v>199</v>
      </c>
      <c r="F278" s="156"/>
      <c r="G278" s="157">
        <f t="shared" si="37"/>
        <v>0</v>
      </c>
      <c r="H278" s="157"/>
      <c r="I278" s="184"/>
      <c r="J278" s="157"/>
      <c r="K278" s="157"/>
      <c r="L278" s="158"/>
      <c r="R278" s="151"/>
    </row>
    <row r="279" spans="1:18" x14ac:dyDescent="0.2">
      <c r="A279" s="152"/>
      <c r="B279" s="153"/>
      <c r="C279" s="154" t="s">
        <v>201</v>
      </c>
      <c r="D279" s="166" t="s">
        <v>96</v>
      </c>
      <c r="E279" s="155" t="s">
        <v>202</v>
      </c>
      <c r="F279" s="156"/>
      <c r="G279" s="157">
        <f t="shared" si="37"/>
        <v>0</v>
      </c>
      <c r="H279" s="157"/>
      <c r="I279" s="184"/>
      <c r="J279" s="157"/>
      <c r="K279" s="157"/>
      <c r="L279" s="158"/>
      <c r="R279" s="151"/>
    </row>
    <row r="280" spans="1:18" x14ac:dyDescent="0.2">
      <c r="A280" s="152"/>
      <c r="B280" s="153"/>
      <c r="C280" s="154" t="s">
        <v>203</v>
      </c>
      <c r="D280" s="166" t="s">
        <v>96</v>
      </c>
      <c r="E280" s="155" t="s">
        <v>202</v>
      </c>
      <c r="F280" s="156"/>
      <c r="G280" s="157">
        <f t="shared" si="37"/>
        <v>0</v>
      </c>
      <c r="H280" s="157"/>
      <c r="I280" s="184"/>
      <c r="J280" s="157"/>
      <c r="K280" s="157"/>
      <c r="L280" s="158"/>
      <c r="R280" s="151"/>
    </row>
    <row r="281" spans="1:18" x14ac:dyDescent="0.2">
      <c r="A281" s="152"/>
      <c r="B281" s="153"/>
      <c r="C281" s="154" t="s">
        <v>204</v>
      </c>
      <c r="D281" s="166" t="s">
        <v>80</v>
      </c>
      <c r="E281" s="155" t="s">
        <v>72</v>
      </c>
      <c r="F281" s="156"/>
      <c r="G281" s="157">
        <f t="shared" si="37"/>
        <v>0</v>
      </c>
      <c r="H281" s="157"/>
      <c r="I281" s="184"/>
      <c r="J281" s="157"/>
      <c r="K281" s="157"/>
      <c r="L281" s="158"/>
      <c r="R281" s="151"/>
    </row>
    <row r="282" spans="1:18" ht="25.5" x14ac:dyDescent="0.2">
      <c r="A282" s="152"/>
      <c r="B282" s="153"/>
      <c r="C282" s="154" t="s">
        <v>205</v>
      </c>
      <c r="D282" s="166" t="s">
        <v>80</v>
      </c>
      <c r="E282" s="155" t="s">
        <v>72</v>
      </c>
      <c r="F282" s="156"/>
      <c r="G282" s="157">
        <f t="shared" si="37"/>
        <v>0</v>
      </c>
      <c r="H282" s="157"/>
      <c r="I282" s="184"/>
      <c r="J282" s="157"/>
      <c r="K282" s="157"/>
      <c r="L282" s="158"/>
      <c r="R282" s="151"/>
    </row>
    <row r="283" spans="1:18" x14ac:dyDescent="0.2">
      <c r="A283" s="152"/>
      <c r="B283" s="153"/>
      <c r="C283" s="154" t="s">
        <v>206</v>
      </c>
      <c r="D283" s="166" t="s">
        <v>95</v>
      </c>
      <c r="E283" s="155" t="s">
        <v>207</v>
      </c>
      <c r="F283" s="156"/>
      <c r="G283" s="157">
        <f t="shared" si="37"/>
        <v>0</v>
      </c>
      <c r="H283" s="157"/>
      <c r="I283" s="184"/>
      <c r="J283" s="157"/>
      <c r="K283" s="157"/>
      <c r="L283" s="158"/>
      <c r="R283" s="151"/>
    </row>
    <row r="284" spans="1:18" x14ac:dyDescent="0.2">
      <c r="A284" s="152"/>
      <c r="B284" s="153"/>
      <c r="C284" s="154" t="s">
        <v>208</v>
      </c>
      <c r="D284" s="166" t="s">
        <v>96</v>
      </c>
      <c r="E284" s="155" t="s">
        <v>209</v>
      </c>
      <c r="F284" s="156"/>
      <c r="G284" s="157">
        <f t="shared" si="37"/>
        <v>0</v>
      </c>
      <c r="H284" s="157"/>
      <c r="I284" s="184"/>
      <c r="J284" s="157"/>
      <c r="K284" s="157"/>
      <c r="L284" s="158"/>
      <c r="R284" s="151"/>
    </row>
    <row r="285" spans="1:18" x14ac:dyDescent="0.2">
      <c r="A285" s="152"/>
      <c r="B285" s="153"/>
      <c r="C285" s="154" t="s">
        <v>210</v>
      </c>
      <c r="D285" s="166" t="s">
        <v>96</v>
      </c>
      <c r="E285" s="155" t="s">
        <v>211</v>
      </c>
      <c r="F285" s="156"/>
      <c r="G285" s="157">
        <f t="shared" si="37"/>
        <v>0</v>
      </c>
      <c r="H285" s="157"/>
      <c r="I285" s="184"/>
      <c r="J285" s="157"/>
      <c r="K285" s="157"/>
      <c r="L285" s="158"/>
      <c r="R285" s="151"/>
    </row>
    <row r="286" spans="1:18" x14ac:dyDescent="0.2">
      <c r="A286" s="152"/>
      <c r="B286" s="153"/>
      <c r="C286" s="154" t="s">
        <v>270</v>
      </c>
      <c r="D286" s="155" t="s">
        <v>96</v>
      </c>
      <c r="E286" s="156">
        <v>3</v>
      </c>
      <c r="F286" s="156"/>
      <c r="G286" s="157">
        <f t="shared" si="37"/>
        <v>0</v>
      </c>
      <c r="H286" s="157"/>
      <c r="I286" s="184"/>
      <c r="J286" s="157"/>
      <c r="K286" s="157"/>
      <c r="L286" s="158"/>
      <c r="R286" s="151"/>
    </row>
    <row r="287" spans="1:18" ht="25.5" x14ac:dyDescent="0.2">
      <c r="A287" s="152"/>
      <c r="B287" s="153"/>
      <c r="C287" s="154" t="s">
        <v>409</v>
      </c>
      <c r="D287" s="155" t="s">
        <v>96</v>
      </c>
      <c r="E287" s="156">
        <v>3</v>
      </c>
      <c r="F287" s="156"/>
      <c r="G287" s="157">
        <f t="shared" si="37"/>
        <v>0</v>
      </c>
      <c r="H287" s="157"/>
      <c r="I287" s="184"/>
      <c r="J287" s="157"/>
      <c r="K287" s="157"/>
      <c r="L287" s="158"/>
      <c r="R287" s="151"/>
    </row>
    <row r="288" spans="1:18" ht="25.5" x14ac:dyDescent="0.2">
      <c r="A288" s="152"/>
      <c r="B288" s="153"/>
      <c r="C288" s="154" t="s">
        <v>345</v>
      </c>
      <c r="D288" s="155" t="s">
        <v>75</v>
      </c>
      <c r="E288" s="156">
        <v>30</v>
      </c>
      <c r="F288" s="156"/>
      <c r="G288" s="157">
        <f t="shared" si="37"/>
        <v>0</v>
      </c>
      <c r="H288" s="157"/>
      <c r="I288" s="184"/>
      <c r="J288" s="157"/>
      <c r="K288" s="157"/>
      <c r="L288" s="158"/>
      <c r="R288" s="151"/>
    </row>
    <row r="289" spans="1:18" ht="45" x14ac:dyDescent="0.2">
      <c r="A289" s="152">
        <v>67</v>
      </c>
      <c r="B289" s="190">
        <v>936032</v>
      </c>
      <c r="C289" s="191" t="s">
        <v>320</v>
      </c>
      <c r="D289" s="166" t="s">
        <v>80</v>
      </c>
      <c r="E289" s="155">
        <v>7</v>
      </c>
      <c r="F289" s="156"/>
      <c r="G289" s="157">
        <f>E289*F289</f>
        <v>0</v>
      </c>
      <c r="H289" s="194" t="s">
        <v>385</v>
      </c>
      <c r="I289" s="184"/>
      <c r="J289" s="157"/>
      <c r="K289" s="157"/>
      <c r="L289" s="158"/>
      <c r="R289" s="151"/>
    </row>
    <row r="290" spans="1:18" x14ac:dyDescent="0.2">
      <c r="A290" s="152"/>
      <c r="B290" s="153"/>
      <c r="C290" s="154" t="s">
        <v>275</v>
      </c>
      <c r="D290" s="166" t="s">
        <v>96</v>
      </c>
      <c r="E290" s="155">
        <v>1.512</v>
      </c>
      <c r="F290" s="156"/>
      <c r="G290" s="157">
        <f t="shared" ref="G290:G294" si="38">E290*F290</f>
        <v>0</v>
      </c>
      <c r="H290" s="194"/>
      <c r="I290" s="184"/>
      <c r="J290" s="157"/>
      <c r="K290" s="157"/>
      <c r="L290" s="158"/>
      <c r="R290" s="151"/>
    </row>
    <row r="291" spans="1:18" ht="25.5" x14ac:dyDescent="0.2">
      <c r="A291" s="152"/>
      <c r="B291" s="153"/>
      <c r="C291" s="154" t="s">
        <v>279</v>
      </c>
      <c r="D291" s="166" t="s">
        <v>96</v>
      </c>
      <c r="E291" s="155">
        <v>0.504</v>
      </c>
      <c r="F291" s="156"/>
      <c r="G291" s="157">
        <f t="shared" si="38"/>
        <v>0</v>
      </c>
      <c r="H291" s="157"/>
      <c r="I291" s="184"/>
      <c r="J291" s="157"/>
      <c r="K291" s="157"/>
      <c r="L291" s="158"/>
      <c r="R291" s="151"/>
    </row>
    <row r="292" spans="1:18" ht="25.5" x14ac:dyDescent="0.2">
      <c r="A292" s="152"/>
      <c r="B292" s="153"/>
      <c r="C292" s="154" t="s">
        <v>273</v>
      </c>
      <c r="D292" s="166" t="s">
        <v>96</v>
      </c>
      <c r="E292" s="155">
        <v>2.016</v>
      </c>
      <c r="F292" s="156"/>
      <c r="G292" s="157">
        <f t="shared" si="38"/>
        <v>0</v>
      </c>
      <c r="H292" s="157"/>
      <c r="I292" s="184"/>
      <c r="J292" s="157"/>
      <c r="K292" s="157"/>
      <c r="L292" s="158"/>
      <c r="R292" s="151"/>
    </row>
    <row r="293" spans="1:18" x14ac:dyDescent="0.2">
      <c r="A293" s="152"/>
      <c r="B293" s="153"/>
      <c r="C293" s="154" t="s">
        <v>270</v>
      </c>
      <c r="D293" s="155" t="s">
        <v>96</v>
      </c>
      <c r="E293" s="155">
        <v>2.016</v>
      </c>
      <c r="F293" s="156"/>
      <c r="G293" s="157">
        <f t="shared" si="38"/>
        <v>0</v>
      </c>
      <c r="H293" s="157"/>
      <c r="I293" s="184"/>
      <c r="J293" s="157"/>
      <c r="K293" s="157"/>
      <c r="L293" s="158"/>
      <c r="R293" s="151"/>
    </row>
    <row r="294" spans="1:18" ht="25.5" x14ac:dyDescent="0.2">
      <c r="A294" s="152"/>
      <c r="B294" s="153"/>
      <c r="C294" s="154" t="s">
        <v>409</v>
      </c>
      <c r="D294" s="155" t="s">
        <v>96</v>
      </c>
      <c r="E294" s="155">
        <v>2.016</v>
      </c>
      <c r="F294" s="156"/>
      <c r="G294" s="157">
        <f t="shared" si="38"/>
        <v>0</v>
      </c>
      <c r="H294" s="157"/>
      <c r="I294" s="184"/>
      <c r="J294" s="157"/>
      <c r="K294" s="157"/>
      <c r="L294" s="158"/>
      <c r="R294" s="151"/>
    </row>
    <row r="295" spans="1:18" ht="33.75" x14ac:dyDescent="0.2">
      <c r="A295" s="152">
        <v>68</v>
      </c>
      <c r="B295" s="190">
        <v>936033</v>
      </c>
      <c r="C295" s="191" t="s">
        <v>321</v>
      </c>
      <c r="D295" s="166" t="s">
        <v>80</v>
      </c>
      <c r="E295" s="155">
        <v>1</v>
      </c>
      <c r="F295" s="156"/>
      <c r="G295" s="157">
        <f>E295*F295</f>
        <v>0</v>
      </c>
      <c r="H295" s="194" t="s">
        <v>384</v>
      </c>
      <c r="I295" s="184"/>
      <c r="J295" s="157"/>
      <c r="K295" s="157"/>
      <c r="L295" s="158"/>
      <c r="R295" s="151"/>
    </row>
    <row r="296" spans="1:18" x14ac:dyDescent="0.2">
      <c r="A296" s="152"/>
      <c r="B296" s="153"/>
      <c r="C296" s="154" t="s">
        <v>275</v>
      </c>
      <c r="D296" s="166" t="s">
        <v>96</v>
      </c>
      <c r="E296" s="155" t="s">
        <v>212</v>
      </c>
      <c r="F296" s="156"/>
      <c r="G296" s="157">
        <f t="shared" ref="G296:G300" si="39">E296*F296</f>
        <v>0</v>
      </c>
      <c r="H296" s="194"/>
      <c r="I296" s="184"/>
      <c r="J296" s="157"/>
      <c r="K296" s="157"/>
      <c r="L296" s="158"/>
      <c r="R296" s="151"/>
    </row>
    <row r="297" spans="1:18" ht="25.5" x14ac:dyDescent="0.2">
      <c r="A297" s="152"/>
      <c r="B297" s="153"/>
      <c r="C297" s="154" t="s">
        <v>279</v>
      </c>
      <c r="D297" s="166" t="s">
        <v>96</v>
      </c>
      <c r="E297" s="155" t="s">
        <v>213</v>
      </c>
      <c r="F297" s="156"/>
      <c r="G297" s="157">
        <f t="shared" si="39"/>
        <v>0</v>
      </c>
      <c r="H297" s="157"/>
      <c r="I297" s="184"/>
      <c r="J297" s="157"/>
      <c r="K297" s="157"/>
      <c r="L297" s="158"/>
      <c r="R297" s="151"/>
    </row>
    <row r="298" spans="1:18" ht="25.5" x14ac:dyDescent="0.2">
      <c r="A298" s="152"/>
      <c r="B298" s="153"/>
      <c r="C298" s="154" t="s">
        <v>273</v>
      </c>
      <c r="D298" s="166" t="s">
        <v>96</v>
      </c>
      <c r="E298" s="155" t="s">
        <v>214</v>
      </c>
      <c r="F298" s="156"/>
      <c r="G298" s="157">
        <f t="shared" si="39"/>
        <v>0</v>
      </c>
      <c r="H298" s="157"/>
      <c r="I298" s="184"/>
      <c r="J298" s="157"/>
      <c r="K298" s="157"/>
      <c r="L298" s="158"/>
      <c r="R298" s="151"/>
    </row>
    <row r="299" spans="1:18" x14ac:dyDescent="0.2">
      <c r="A299" s="152"/>
      <c r="B299" s="153"/>
      <c r="C299" s="154" t="s">
        <v>270</v>
      </c>
      <c r="D299" s="155" t="s">
        <v>96</v>
      </c>
      <c r="E299" s="155" t="s">
        <v>214</v>
      </c>
      <c r="F299" s="156"/>
      <c r="G299" s="157">
        <f t="shared" si="39"/>
        <v>0</v>
      </c>
      <c r="H299" s="157"/>
      <c r="I299" s="184"/>
      <c r="J299" s="157"/>
      <c r="K299" s="157"/>
      <c r="L299" s="158"/>
      <c r="R299" s="151"/>
    </row>
    <row r="300" spans="1:18" ht="25.5" x14ac:dyDescent="0.2">
      <c r="A300" s="152"/>
      <c r="B300" s="153"/>
      <c r="C300" s="154" t="s">
        <v>409</v>
      </c>
      <c r="D300" s="155" t="s">
        <v>96</v>
      </c>
      <c r="E300" s="155" t="s">
        <v>214</v>
      </c>
      <c r="F300" s="156"/>
      <c r="G300" s="157">
        <f t="shared" si="39"/>
        <v>0</v>
      </c>
      <c r="H300" s="157"/>
      <c r="I300" s="184"/>
      <c r="J300" s="157"/>
      <c r="K300" s="157"/>
      <c r="L300" s="158"/>
      <c r="R300" s="151"/>
    </row>
    <row r="301" spans="1:18" ht="78.75" x14ac:dyDescent="0.2">
      <c r="A301" s="152">
        <v>69</v>
      </c>
      <c r="B301" s="190">
        <v>936034</v>
      </c>
      <c r="C301" s="191" t="s">
        <v>322</v>
      </c>
      <c r="D301" s="166" t="s">
        <v>80</v>
      </c>
      <c r="E301" s="155">
        <v>1</v>
      </c>
      <c r="F301" s="156"/>
      <c r="G301" s="157">
        <f>E301*F301</f>
        <v>0</v>
      </c>
      <c r="H301" s="194" t="s">
        <v>383</v>
      </c>
      <c r="I301" s="184"/>
      <c r="J301" s="157"/>
      <c r="K301" s="157"/>
      <c r="L301" s="158"/>
      <c r="R301" s="151"/>
    </row>
    <row r="302" spans="1:18" x14ac:dyDescent="0.2">
      <c r="A302" s="152"/>
      <c r="B302" s="153"/>
      <c r="C302" s="154" t="s">
        <v>275</v>
      </c>
      <c r="D302" s="166" t="s">
        <v>96</v>
      </c>
      <c r="E302" s="155" t="s">
        <v>215</v>
      </c>
      <c r="F302" s="156"/>
      <c r="G302" s="157">
        <f t="shared" ref="G302:G307" si="40">E302*F302</f>
        <v>0</v>
      </c>
      <c r="H302" s="194"/>
      <c r="I302" s="184"/>
      <c r="J302" s="157"/>
      <c r="K302" s="157"/>
      <c r="L302" s="158"/>
      <c r="R302" s="151"/>
    </row>
    <row r="303" spans="1:18" ht="25.5" x14ac:dyDescent="0.2">
      <c r="A303" s="152"/>
      <c r="B303" s="153"/>
      <c r="C303" s="154" t="s">
        <v>279</v>
      </c>
      <c r="D303" s="166" t="s">
        <v>96</v>
      </c>
      <c r="E303" s="155" t="s">
        <v>216</v>
      </c>
      <c r="F303" s="156"/>
      <c r="G303" s="157">
        <f t="shared" si="40"/>
        <v>0</v>
      </c>
      <c r="H303" s="157"/>
      <c r="I303" s="184"/>
      <c r="J303" s="157"/>
      <c r="K303" s="157"/>
      <c r="L303" s="158"/>
      <c r="R303" s="151"/>
    </row>
    <row r="304" spans="1:18" x14ac:dyDescent="0.2">
      <c r="A304" s="152"/>
      <c r="B304" s="153"/>
      <c r="C304" s="154" t="s">
        <v>282</v>
      </c>
      <c r="D304" s="166" t="s">
        <v>96</v>
      </c>
      <c r="E304" s="155" t="s">
        <v>167</v>
      </c>
      <c r="F304" s="156"/>
      <c r="G304" s="157">
        <f t="shared" si="40"/>
        <v>0</v>
      </c>
      <c r="H304" s="157"/>
      <c r="I304" s="184"/>
      <c r="J304" s="157"/>
      <c r="K304" s="157"/>
      <c r="L304" s="158"/>
      <c r="R304" s="151"/>
    </row>
    <row r="305" spans="1:18" ht="25.5" x14ac:dyDescent="0.2">
      <c r="A305" s="152"/>
      <c r="B305" s="153"/>
      <c r="C305" s="154" t="s">
        <v>273</v>
      </c>
      <c r="D305" s="166" t="s">
        <v>96</v>
      </c>
      <c r="E305" s="155" t="s">
        <v>217</v>
      </c>
      <c r="F305" s="156"/>
      <c r="G305" s="157">
        <f t="shared" si="40"/>
        <v>0</v>
      </c>
      <c r="H305" s="157"/>
      <c r="I305" s="184"/>
      <c r="J305" s="157"/>
      <c r="K305" s="157"/>
      <c r="L305" s="158"/>
      <c r="R305" s="151"/>
    </row>
    <row r="306" spans="1:18" x14ac:dyDescent="0.2">
      <c r="A306" s="152"/>
      <c r="B306" s="153"/>
      <c r="C306" s="154" t="s">
        <v>270</v>
      </c>
      <c r="D306" s="155" t="s">
        <v>96</v>
      </c>
      <c r="E306" s="155" t="s">
        <v>217</v>
      </c>
      <c r="F306" s="156"/>
      <c r="G306" s="157">
        <f t="shared" si="40"/>
        <v>0</v>
      </c>
      <c r="H306" s="157"/>
      <c r="I306" s="184"/>
      <c r="J306" s="157"/>
      <c r="K306" s="157"/>
      <c r="L306" s="158"/>
      <c r="R306" s="151"/>
    </row>
    <row r="307" spans="1:18" ht="25.5" x14ac:dyDescent="0.2">
      <c r="A307" s="152"/>
      <c r="B307" s="153"/>
      <c r="C307" s="154" t="s">
        <v>409</v>
      </c>
      <c r="D307" s="155" t="s">
        <v>96</v>
      </c>
      <c r="E307" s="155" t="s">
        <v>217</v>
      </c>
      <c r="F307" s="156"/>
      <c r="G307" s="157">
        <f t="shared" si="40"/>
        <v>0</v>
      </c>
      <c r="H307" s="157"/>
      <c r="I307" s="184"/>
      <c r="J307" s="157"/>
      <c r="K307" s="157"/>
      <c r="L307" s="158"/>
      <c r="R307" s="151"/>
    </row>
    <row r="308" spans="1:18" x14ac:dyDescent="0.2">
      <c r="A308" s="152"/>
      <c r="B308" s="153"/>
      <c r="C308" s="188" t="s">
        <v>218</v>
      </c>
      <c r="D308" s="166"/>
      <c r="E308" s="155"/>
      <c r="F308" s="156"/>
      <c r="G308" s="157"/>
      <c r="H308" s="157"/>
      <c r="I308" s="184"/>
      <c r="J308" s="157"/>
      <c r="K308" s="157"/>
      <c r="L308" s="158"/>
      <c r="R308" s="151"/>
    </row>
    <row r="309" spans="1:18" x14ac:dyDescent="0.2">
      <c r="A309" s="152"/>
      <c r="B309" s="153"/>
      <c r="C309" s="188" t="s">
        <v>341</v>
      </c>
      <c r="D309" s="166"/>
      <c r="E309" s="155"/>
      <c r="F309" s="156"/>
      <c r="G309" s="157"/>
      <c r="H309" s="157"/>
      <c r="I309" s="184"/>
      <c r="J309" s="157"/>
      <c r="K309" s="157"/>
      <c r="L309" s="158"/>
      <c r="R309" s="151"/>
    </row>
    <row r="310" spans="1:18" x14ac:dyDescent="0.2">
      <c r="A310" s="152"/>
      <c r="B310" s="153"/>
      <c r="C310" s="192" t="s">
        <v>348</v>
      </c>
      <c r="D310" s="166" t="s">
        <v>96</v>
      </c>
      <c r="E310" s="155" t="s">
        <v>356</v>
      </c>
      <c r="F310" s="156"/>
      <c r="G310" s="157">
        <f t="shared" ref="G310:G316" si="41">E310*F310</f>
        <v>0</v>
      </c>
      <c r="H310" s="157"/>
      <c r="I310" s="184"/>
      <c r="J310" s="157"/>
      <c r="K310" s="157"/>
      <c r="L310" s="158"/>
      <c r="R310" s="151"/>
    </row>
    <row r="311" spans="1:18" x14ac:dyDescent="0.2">
      <c r="A311" s="152"/>
      <c r="B311" s="153"/>
      <c r="C311" s="192" t="s">
        <v>222</v>
      </c>
      <c r="D311" s="166" t="s">
        <v>96</v>
      </c>
      <c r="E311" s="155" t="s">
        <v>354</v>
      </c>
      <c r="F311" s="156"/>
      <c r="G311" s="157">
        <f t="shared" si="41"/>
        <v>0</v>
      </c>
      <c r="H311" s="157"/>
      <c r="I311" s="184"/>
      <c r="J311" s="157"/>
      <c r="K311" s="157"/>
      <c r="L311" s="158"/>
      <c r="R311" s="151"/>
    </row>
    <row r="312" spans="1:18" x14ac:dyDescent="0.2">
      <c r="A312" s="152"/>
      <c r="B312" s="153"/>
      <c r="C312" s="192" t="s">
        <v>223</v>
      </c>
      <c r="D312" s="166" t="s">
        <v>95</v>
      </c>
      <c r="E312" s="155" t="s">
        <v>360</v>
      </c>
      <c r="F312" s="156"/>
      <c r="G312" s="157">
        <f t="shared" si="41"/>
        <v>0</v>
      </c>
      <c r="H312" s="157"/>
      <c r="I312" s="184"/>
      <c r="J312" s="157"/>
      <c r="K312" s="157"/>
      <c r="L312" s="158"/>
      <c r="R312" s="151"/>
    </row>
    <row r="313" spans="1:18" ht="14.45" customHeight="1" x14ac:dyDescent="0.2">
      <c r="A313" s="152"/>
      <c r="B313" s="153"/>
      <c r="C313" s="154" t="s">
        <v>344</v>
      </c>
      <c r="D313" s="166" t="s">
        <v>96</v>
      </c>
      <c r="E313" s="155" t="s">
        <v>153</v>
      </c>
      <c r="F313" s="156"/>
      <c r="G313" s="157">
        <f t="shared" si="41"/>
        <v>0</v>
      </c>
      <c r="H313" s="157"/>
      <c r="I313" s="184"/>
      <c r="J313" s="157"/>
      <c r="K313" s="157"/>
      <c r="L313" s="158"/>
      <c r="R313" s="151"/>
    </row>
    <row r="314" spans="1:18" x14ac:dyDescent="0.2">
      <c r="A314" s="152"/>
      <c r="B314" s="153"/>
      <c r="C314" s="192" t="s">
        <v>270</v>
      </c>
      <c r="D314" s="166" t="s">
        <v>96</v>
      </c>
      <c r="E314" s="155" t="s">
        <v>356</v>
      </c>
      <c r="F314" s="156"/>
      <c r="G314" s="157">
        <f t="shared" si="41"/>
        <v>0</v>
      </c>
      <c r="H314" s="157"/>
      <c r="I314" s="184"/>
      <c r="J314" s="157"/>
      <c r="K314" s="157"/>
      <c r="L314" s="158"/>
      <c r="R314" s="151"/>
    </row>
    <row r="315" spans="1:18" ht="25.5" x14ac:dyDescent="0.2">
      <c r="A315" s="152"/>
      <c r="B315" s="153"/>
      <c r="C315" s="192" t="s">
        <v>409</v>
      </c>
      <c r="D315" s="166" t="s">
        <v>96</v>
      </c>
      <c r="E315" s="155" t="s">
        <v>356</v>
      </c>
      <c r="F315" s="156"/>
      <c r="G315" s="157">
        <f t="shared" si="41"/>
        <v>0</v>
      </c>
      <c r="H315" s="157"/>
      <c r="I315" s="184"/>
      <c r="J315" s="157"/>
      <c r="K315" s="157"/>
      <c r="L315" s="158"/>
      <c r="R315" s="151"/>
    </row>
    <row r="316" spans="1:18" x14ac:dyDescent="0.2">
      <c r="A316" s="152"/>
      <c r="B316" s="153"/>
      <c r="C316" s="192" t="s">
        <v>206</v>
      </c>
      <c r="D316" s="166" t="s">
        <v>95</v>
      </c>
      <c r="E316" s="155" t="s">
        <v>410</v>
      </c>
      <c r="F316" s="156"/>
      <c r="G316" s="157">
        <f t="shared" si="41"/>
        <v>0</v>
      </c>
      <c r="H316" s="157"/>
      <c r="I316" s="184"/>
      <c r="J316" s="157"/>
      <c r="K316" s="157"/>
      <c r="L316" s="158"/>
      <c r="R316" s="151"/>
    </row>
    <row r="317" spans="1:18" x14ac:dyDescent="0.2">
      <c r="A317" s="152"/>
      <c r="B317" s="153"/>
      <c r="C317" s="191" t="s">
        <v>342</v>
      </c>
      <c r="D317" s="166"/>
      <c r="E317" s="155"/>
      <c r="F317" s="156"/>
      <c r="G317" s="157"/>
      <c r="H317" s="157"/>
      <c r="I317" s="184"/>
      <c r="J317" s="157"/>
      <c r="K317" s="157"/>
      <c r="L317" s="158"/>
      <c r="R317" s="151"/>
    </row>
    <row r="318" spans="1:18" x14ac:dyDescent="0.2">
      <c r="A318" s="152"/>
      <c r="B318" s="153"/>
      <c r="C318" s="154" t="s">
        <v>348</v>
      </c>
      <c r="D318" s="166" t="s">
        <v>96</v>
      </c>
      <c r="E318" s="155" t="s">
        <v>350</v>
      </c>
      <c r="F318" s="156"/>
      <c r="G318" s="157">
        <f t="shared" ref="G318:G323" si="42">E318*F318</f>
        <v>0</v>
      </c>
      <c r="H318" s="157"/>
      <c r="I318" s="184"/>
      <c r="J318" s="157"/>
      <c r="K318" s="157"/>
      <c r="L318" s="158"/>
      <c r="R318" s="151"/>
    </row>
    <row r="319" spans="1:18" x14ac:dyDescent="0.2">
      <c r="A319" s="152"/>
      <c r="B319" s="153"/>
      <c r="C319" s="154" t="s">
        <v>226</v>
      </c>
      <c r="D319" s="166" t="s">
        <v>96</v>
      </c>
      <c r="E319" s="155" t="s">
        <v>355</v>
      </c>
      <c r="F319" s="156"/>
      <c r="G319" s="157">
        <f t="shared" si="42"/>
        <v>0</v>
      </c>
      <c r="H319" s="157"/>
      <c r="I319" s="184"/>
      <c r="J319" s="157"/>
      <c r="K319" s="157"/>
      <c r="L319" s="158"/>
      <c r="R319" s="151"/>
    </row>
    <row r="320" spans="1:18" ht="16.149999999999999" customHeight="1" x14ac:dyDescent="0.2">
      <c r="A320" s="152"/>
      <c r="B320" s="153"/>
      <c r="C320" s="154" t="s">
        <v>344</v>
      </c>
      <c r="D320" s="166" t="s">
        <v>96</v>
      </c>
      <c r="E320" s="155" t="s">
        <v>349</v>
      </c>
      <c r="F320" s="156"/>
      <c r="G320" s="157">
        <f t="shared" si="42"/>
        <v>0</v>
      </c>
      <c r="H320" s="157"/>
      <c r="I320" s="184"/>
      <c r="J320" s="157"/>
      <c r="K320" s="157"/>
      <c r="L320" s="158"/>
      <c r="R320" s="151"/>
    </row>
    <row r="321" spans="1:18" x14ac:dyDescent="0.2">
      <c r="A321" s="152"/>
      <c r="B321" s="153"/>
      <c r="C321" s="154" t="s">
        <v>270</v>
      </c>
      <c r="D321" s="155" t="s">
        <v>96</v>
      </c>
      <c r="E321" s="155" t="s">
        <v>350</v>
      </c>
      <c r="F321" s="156"/>
      <c r="G321" s="157">
        <f t="shared" si="42"/>
        <v>0</v>
      </c>
      <c r="H321" s="157"/>
      <c r="I321" s="184"/>
      <c r="J321" s="157"/>
      <c r="K321" s="157"/>
      <c r="L321" s="158"/>
      <c r="R321" s="151"/>
    </row>
    <row r="322" spans="1:18" ht="25.5" x14ac:dyDescent="0.2">
      <c r="A322" s="152"/>
      <c r="B322" s="153"/>
      <c r="C322" s="154" t="s">
        <v>409</v>
      </c>
      <c r="D322" s="155" t="s">
        <v>96</v>
      </c>
      <c r="E322" s="155" t="s">
        <v>350</v>
      </c>
      <c r="F322" s="156"/>
      <c r="G322" s="157">
        <f t="shared" si="42"/>
        <v>0</v>
      </c>
      <c r="H322" s="157"/>
      <c r="I322" s="184"/>
      <c r="J322" s="157"/>
      <c r="K322" s="157"/>
      <c r="L322" s="158"/>
      <c r="R322" s="151"/>
    </row>
    <row r="323" spans="1:18" x14ac:dyDescent="0.2">
      <c r="A323" s="152"/>
      <c r="B323" s="153"/>
      <c r="C323" s="154" t="s">
        <v>206</v>
      </c>
      <c r="D323" s="155" t="s">
        <v>95</v>
      </c>
      <c r="E323" s="155" t="s">
        <v>361</v>
      </c>
      <c r="F323" s="156"/>
      <c r="G323" s="157">
        <f t="shared" si="42"/>
        <v>0</v>
      </c>
      <c r="H323" s="157"/>
      <c r="I323" s="184"/>
      <c r="J323" s="157"/>
      <c r="K323" s="157"/>
      <c r="L323" s="158"/>
      <c r="R323" s="151"/>
    </row>
    <row r="324" spans="1:18" ht="67.5" x14ac:dyDescent="0.2">
      <c r="A324" s="152">
        <v>70</v>
      </c>
      <c r="B324" s="190">
        <v>936035</v>
      </c>
      <c r="C324" s="191" t="s">
        <v>340</v>
      </c>
      <c r="D324" s="166" t="s">
        <v>80</v>
      </c>
      <c r="E324" s="155">
        <v>1</v>
      </c>
      <c r="F324" s="156"/>
      <c r="G324" s="157">
        <f>E324*F324</f>
        <v>0</v>
      </c>
      <c r="H324" s="194" t="s">
        <v>382</v>
      </c>
      <c r="I324" s="184"/>
      <c r="J324" s="157"/>
      <c r="K324" s="157"/>
      <c r="L324" s="158"/>
      <c r="R324" s="151"/>
    </row>
    <row r="325" spans="1:18" x14ac:dyDescent="0.2">
      <c r="A325" s="152"/>
      <c r="B325" s="153"/>
      <c r="C325" s="154" t="s">
        <v>275</v>
      </c>
      <c r="D325" s="166" t="s">
        <v>96</v>
      </c>
      <c r="E325" s="155" t="s">
        <v>219</v>
      </c>
      <c r="F325" s="156"/>
      <c r="G325" s="157">
        <f t="shared" ref="G325:G329" si="43">E325*F325</f>
        <v>0</v>
      </c>
      <c r="H325" s="194"/>
      <c r="I325" s="184"/>
      <c r="J325" s="157"/>
      <c r="K325" s="157"/>
      <c r="L325" s="158"/>
      <c r="R325" s="151"/>
    </row>
    <row r="326" spans="1:18" x14ac:dyDescent="0.2">
      <c r="A326" s="152"/>
      <c r="B326" s="153"/>
      <c r="C326" s="154" t="s">
        <v>188</v>
      </c>
      <c r="D326" s="166" t="s">
        <v>96</v>
      </c>
      <c r="E326" s="155" t="s">
        <v>220</v>
      </c>
      <c r="F326" s="156"/>
      <c r="G326" s="157">
        <f t="shared" si="43"/>
        <v>0</v>
      </c>
      <c r="H326" s="157"/>
      <c r="I326" s="184"/>
      <c r="J326" s="157"/>
      <c r="K326" s="157"/>
      <c r="L326" s="158"/>
      <c r="R326" s="151"/>
    </row>
    <row r="327" spans="1:18" ht="25.5" x14ac:dyDescent="0.2">
      <c r="A327" s="152"/>
      <c r="B327" s="153"/>
      <c r="C327" s="154" t="s">
        <v>273</v>
      </c>
      <c r="D327" s="166" t="s">
        <v>96</v>
      </c>
      <c r="E327" s="155" t="s">
        <v>221</v>
      </c>
      <c r="F327" s="156"/>
      <c r="G327" s="157">
        <f t="shared" si="43"/>
        <v>0</v>
      </c>
      <c r="H327" s="157"/>
      <c r="I327" s="184"/>
      <c r="J327" s="157"/>
      <c r="K327" s="157"/>
      <c r="L327" s="158"/>
      <c r="R327" s="151"/>
    </row>
    <row r="328" spans="1:18" x14ac:dyDescent="0.2">
      <c r="A328" s="152"/>
      <c r="B328" s="153"/>
      <c r="C328" s="154" t="s">
        <v>270</v>
      </c>
      <c r="D328" s="155" t="s">
        <v>96</v>
      </c>
      <c r="E328" s="155" t="s">
        <v>221</v>
      </c>
      <c r="F328" s="156"/>
      <c r="G328" s="157">
        <f t="shared" si="43"/>
        <v>0</v>
      </c>
      <c r="H328" s="157"/>
      <c r="I328" s="184"/>
      <c r="J328" s="157"/>
      <c r="K328" s="157"/>
      <c r="L328" s="158"/>
      <c r="R328" s="151"/>
    </row>
    <row r="329" spans="1:18" ht="25.5" x14ac:dyDescent="0.2">
      <c r="A329" s="152"/>
      <c r="B329" s="153"/>
      <c r="C329" s="154" t="s">
        <v>409</v>
      </c>
      <c r="D329" s="155" t="s">
        <v>96</v>
      </c>
      <c r="E329" s="193">
        <v>2.04</v>
      </c>
      <c r="F329" s="156"/>
      <c r="G329" s="157">
        <f t="shared" si="43"/>
        <v>0</v>
      </c>
      <c r="H329" s="157"/>
      <c r="I329" s="184"/>
      <c r="J329" s="157"/>
      <c r="K329" s="157"/>
      <c r="L329" s="158"/>
      <c r="R329" s="151"/>
    </row>
    <row r="330" spans="1:18" ht="56.25" x14ac:dyDescent="0.2">
      <c r="A330" s="152">
        <v>71</v>
      </c>
      <c r="B330" s="190">
        <v>936036</v>
      </c>
      <c r="C330" s="191" t="s">
        <v>323</v>
      </c>
      <c r="D330" s="166" t="s">
        <v>80</v>
      </c>
      <c r="E330" s="155">
        <v>2</v>
      </c>
      <c r="F330" s="156"/>
      <c r="G330" s="157">
        <f>E330*F330</f>
        <v>0</v>
      </c>
      <c r="H330" s="194" t="s">
        <v>381</v>
      </c>
      <c r="I330" s="184"/>
      <c r="J330" s="157"/>
      <c r="K330" s="157"/>
      <c r="L330" s="158"/>
      <c r="R330" s="151"/>
    </row>
    <row r="331" spans="1:18" x14ac:dyDescent="0.2">
      <c r="A331" s="152"/>
      <c r="B331" s="153"/>
      <c r="C331" s="154" t="s">
        <v>275</v>
      </c>
      <c r="D331" s="166" t="s">
        <v>96</v>
      </c>
      <c r="E331" s="155">
        <v>0.70399999999999996</v>
      </c>
      <c r="F331" s="156"/>
      <c r="G331" s="157">
        <f t="shared" ref="G331:G336" si="44">E331*F331</f>
        <v>0</v>
      </c>
      <c r="H331" s="194"/>
      <c r="I331" s="184"/>
      <c r="J331" s="157"/>
      <c r="K331" s="157"/>
      <c r="L331" s="158"/>
      <c r="R331" s="151"/>
    </row>
    <row r="332" spans="1:18" ht="16.149999999999999" customHeight="1" x14ac:dyDescent="0.2">
      <c r="A332" s="152"/>
      <c r="B332" s="153"/>
      <c r="C332" s="154" t="s">
        <v>344</v>
      </c>
      <c r="D332" s="166" t="s">
        <v>96</v>
      </c>
      <c r="E332" s="193">
        <v>6</v>
      </c>
      <c r="F332" s="156"/>
      <c r="G332" s="157">
        <f t="shared" si="44"/>
        <v>0</v>
      </c>
      <c r="H332" s="157"/>
      <c r="I332" s="184"/>
      <c r="J332" s="157"/>
      <c r="K332" s="157"/>
      <c r="L332" s="158"/>
      <c r="R332" s="151"/>
    </row>
    <row r="333" spans="1:18" x14ac:dyDescent="0.2">
      <c r="A333" s="152"/>
      <c r="B333" s="153"/>
      <c r="C333" s="154" t="s">
        <v>188</v>
      </c>
      <c r="D333" s="166" t="s">
        <v>96</v>
      </c>
      <c r="E333" s="155">
        <v>0.86799999999999999</v>
      </c>
      <c r="F333" s="156"/>
      <c r="G333" s="157">
        <f t="shared" si="44"/>
        <v>0</v>
      </c>
      <c r="H333" s="157"/>
      <c r="I333" s="184"/>
      <c r="J333" s="157"/>
      <c r="K333" s="157"/>
      <c r="L333" s="158"/>
      <c r="R333" s="151"/>
    </row>
    <row r="334" spans="1:18" ht="25.5" x14ac:dyDescent="0.2">
      <c r="A334" s="152"/>
      <c r="B334" s="153"/>
      <c r="C334" s="154" t="s">
        <v>273</v>
      </c>
      <c r="D334" s="166" t="s">
        <v>96</v>
      </c>
      <c r="E334" s="155" t="s">
        <v>357</v>
      </c>
      <c r="F334" s="156"/>
      <c r="G334" s="157">
        <f t="shared" si="44"/>
        <v>0</v>
      </c>
      <c r="H334" s="157"/>
      <c r="I334" s="184"/>
      <c r="J334" s="157"/>
      <c r="K334" s="157"/>
      <c r="L334" s="158"/>
      <c r="R334" s="151"/>
    </row>
    <row r="335" spans="1:18" x14ac:dyDescent="0.2">
      <c r="A335" s="152"/>
      <c r="B335" s="153"/>
      <c r="C335" s="154" t="s">
        <v>270</v>
      </c>
      <c r="D335" s="155" t="s">
        <v>96</v>
      </c>
      <c r="E335" s="155" t="s">
        <v>357</v>
      </c>
      <c r="F335" s="156"/>
      <c r="G335" s="157">
        <f t="shared" si="44"/>
        <v>0</v>
      </c>
      <c r="H335" s="157"/>
      <c r="I335" s="184"/>
      <c r="J335" s="157"/>
      <c r="K335" s="157"/>
      <c r="L335" s="158"/>
      <c r="R335" s="151"/>
    </row>
    <row r="336" spans="1:18" ht="25.5" x14ac:dyDescent="0.2">
      <c r="A336" s="152"/>
      <c r="B336" s="153"/>
      <c r="C336" s="154" t="s">
        <v>409</v>
      </c>
      <c r="D336" s="155" t="s">
        <v>96</v>
      </c>
      <c r="E336" s="155" t="s">
        <v>357</v>
      </c>
      <c r="F336" s="156"/>
      <c r="G336" s="157">
        <f t="shared" si="44"/>
        <v>0</v>
      </c>
      <c r="H336" s="157"/>
      <c r="I336" s="184"/>
      <c r="J336" s="157"/>
      <c r="K336" s="157"/>
      <c r="L336" s="158"/>
      <c r="R336" s="151"/>
    </row>
    <row r="337" spans="1:18" ht="90" x14ac:dyDescent="0.2">
      <c r="A337" s="152">
        <v>72</v>
      </c>
      <c r="B337" s="190">
        <v>936037</v>
      </c>
      <c r="C337" s="191" t="s">
        <v>324</v>
      </c>
      <c r="D337" s="166" t="s">
        <v>80</v>
      </c>
      <c r="E337" s="155">
        <v>1</v>
      </c>
      <c r="F337" s="156"/>
      <c r="G337" s="157">
        <f>E337*F337</f>
        <v>0</v>
      </c>
      <c r="H337" s="194" t="s">
        <v>380</v>
      </c>
      <c r="I337" s="184"/>
      <c r="J337" s="157"/>
      <c r="K337" s="157"/>
      <c r="L337" s="158"/>
      <c r="R337" s="151"/>
    </row>
    <row r="338" spans="1:18" x14ac:dyDescent="0.2">
      <c r="A338" s="152"/>
      <c r="B338" s="153"/>
      <c r="C338" s="154" t="s">
        <v>275</v>
      </c>
      <c r="D338" s="166" t="s">
        <v>96</v>
      </c>
      <c r="E338" s="155" t="s">
        <v>224</v>
      </c>
      <c r="F338" s="156"/>
      <c r="G338" s="157">
        <f t="shared" ref="G338:G341" si="45">E338*F338</f>
        <v>0</v>
      </c>
      <c r="H338" s="194"/>
      <c r="I338" s="184"/>
      <c r="J338" s="157"/>
      <c r="K338" s="157"/>
      <c r="L338" s="158"/>
      <c r="R338" s="151"/>
    </row>
    <row r="339" spans="1:18" ht="25.5" x14ac:dyDescent="0.2">
      <c r="A339" s="152"/>
      <c r="B339" s="153"/>
      <c r="C339" s="154" t="s">
        <v>273</v>
      </c>
      <c r="D339" s="166" t="s">
        <v>96</v>
      </c>
      <c r="E339" s="155" t="s">
        <v>225</v>
      </c>
      <c r="F339" s="156"/>
      <c r="G339" s="157">
        <f t="shared" si="45"/>
        <v>0</v>
      </c>
      <c r="H339" s="157"/>
      <c r="I339" s="184"/>
      <c r="J339" s="157"/>
      <c r="K339" s="157"/>
      <c r="L339" s="158"/>
      <c r="R339" s="151"/>
    </row>
    <row r="340" spans="1:18" x14ac:dyDescent="0.2">
      <c r="A340" s="152"/>
      <c r="B340" s="153"/>
      <c r="C340" s="154" t="s">
        <v>270</v>
      </c>
      <c r="D340" s="166" t="s">
        <v>96</v>
      </c>
      <c r="E340" s="155" t="s">
        <v>225</v>
      </c>
      <c r="F340" s="156"/>
      <c r="G340" s="157">
        <f t="shared" si="45"/>
        <v>0</v>
      </c>
      <c r="H340" s="157"/>
      <c r="I340" s="184"/>
      <c r="J340" s="157"/>
      <c r="K340" s="157"/>
      <c r="L340" s="158"/>
      <c r="R340" s="151"/>
    </row>
    <row r="341" spans="1:18" ht="25.5" x14ac:dyDescent="0.2">
      <c r="A341" s="152"/>
      <c r="B341" s="153"/>
      <c r="C341" s="154" t="s">
        <v>409</v>
      </c>
      <c r="D341" s="166" t="s">
        <v>96</v>
      </c>
      <c r="E341" s="155" t="s">
        <v>225</v>
      </c>
      <c r="F341" s="156"/>
      <c r="G341" s="157">
        <f t="shared" si="45"/>
        <v>0</v>
      </c>
      <c r="H341" s="157"/>
      <c r="I341" s="184"/>
      <c r="J341" s="157"/>
      <c r="K341" s="157"/>
      <c r="L341" s="158"/>
      <c r="R341" s="151"/>
    </row>
    <row r="342" spans="1:18" ht="112.5" x14ac:dyDescent="0.2">
      <c r="A342" s="152">
        <v>73</v>
      </c>
      <c r="B342" s="190">
        <v>936038</v>
      </c>
      <c r="C342" s="191" t="s">
        <v>325</v>
      </c>
      <c r="D342" s="166" t="s">
        <v>80</v>
      </c>
      <c r="E342" s="155">
        <v>1</v>
      </c>
      <c r="F342" s="156"/>
      <c r="G342" s="157">
        <f>E342*F342</f>
        <v>0</v>
      </c>
      <c r="H342" s="194" t="s">
        <v>379</v>
      </c>
      <c r="I342" s="184"/>
      <c r="J342" s="157"/>
      <c r="K342" s="157"/>
      <c r="L342" s="158"/>
      <c r="R342" s="151"/>
    </row>
    <row r="343" spans="1:18" x14ac:dyDescent="0.2">
      <c r="A343" s="152"/>
      <c r="B343" s="153"/>
      <c r="C343" s="154" t="s">
        <v>275</v>
      </c>
      <c r="D343" s="166" t="s">
        <v>96</v>
      </c>
      <c r="E343" s="155" t="s">
        <v>227</v>
      </c>
      <c r="F343" s="156"/>
      <c r="G343" s="157">
        <f t="shared" ref="G343:G346" si="46">E343*F343</f>
        <v>0</v>
      </c>
      <c r="H343" s="194"/>
      <c r="I343" s="184"/>
      <c r="J343" s="157"/>
      <c r="K343" s="157"/>
      <c r="L343" s="158"/>
      <c r="R343" s="151"/>
    </row>
    <row r="344" spans="1:18" ht="25.5" x14ac:dyDescent="0.2">
      <c r="A344" s="152"/>
      <c r="B344" s="153"/>
      <c r="C344" s="154" t="s">
        <v>273</v>
      </c>
      <c r="D344" s="166" t="s">
        <v>96</v>
      </c>
      <c r="E344" s="155" t="s">
        <v>228</v>
      </c>
      <c r="F344" s="156"/>
      <c r="G344" s="157">
        <f t="shared" si="46"/>
        <v>0</v>
      </c>
      <c r="H344" s="157"/>
      <c r="I344" s="184"/>
      <c r="J344" s="157"/>
      <c r="K344" s="157"/>
      <c r="L344" s="158"/>
      <c r="R344" s="151"/>
    </row>
    <row r="345" spans="1:18" x14ac:dyDescent="0.2">
      <c r="A345" s="152"/>
      <c r="B345" s="153"/>
      <c r="C345" s="154" t="s">
        <v>270</v>
      </c>
      <c r="D345" s="166" t="s">
        <v>96</v>
      </c>
      <c r="E345" s="155" t="s">
        <v>228</v>
      </c>
      <c r="F345" s="156"/>
      <c r="G345" s="157">
        <f t="shared" si="46"/>
        <v>0</v>
      </c>
      <c r="H345" s="157"/>
      <c r="I345" s="184"/>
      <c r="J345" s="157"/>
      <c r="K345" s="157"/>
      <c r="L345" s="158"/>
      <c r="R345" s="151"/>
    </row>
    <row r="346" spans="1:18" ht="25.5" x14ac:dyDescent="0.2">
      <c r="A346" s="152"/>
      <c r="B346" s="153"/>
      <c r="C346" s="154" t="s">
        <v>409</v>
      </c>
      <c r="D346" s="166" t="s">
        <v>96</v>
      </c>
      <c r="E346" s="155" t="s">
        <v>228</v>
      </c>
      <c r="F346" s="156"/>
      <c r="G346" s="157">
        <f t="shared" si="46"/>
        <v>0</v>
      </c>
      <c r="H346" s="157"/>
      <c r="I346" s="184"/>
      <c r="J346" s="157"/>
      <c r="K346" s="157"/>
      <c r="L346" s="158"/>
      <c r="R346" s="151"/>
    </row>
    <row r="347" spans="1:18" ht="22.5" x14ac:dyDescent="0.2">
      <c r="A347" s="152">
        <v>74</v>
      </c>
      <c r="B347" s="190">
        <v>936039</v>
      </c>
      <c r="C347" s="191" t="s">
        <v>326</v>
      </c>
      <c r="D347" s="166" t="s">
        <v>80</v>
      </c>
      <c r="E347" s="155">
        <v>1</v>
      </c>
      <c r="F347" s="156"/>
      <c r="G347" s="157">
        <f>E347*F347</f>
        <v>0</v>
      </c>
      <c r="H347" s="194" t="s">
        <v>368</v>
      </c>
      <c r="I347" s="184"/>
      <c r="J347" s="157"/>
      <c r="K347" s="157"/>
      <c r="L347" s="158"/>
      <c r="R347" s="151"/>
    </row>
    <row r="348" spans="1:18" x14ac:dyDescent="0.2">
      <c r="A348" s="152"/>
      <c r="B348" s="153"/>
      <c r="C348" s="154" t="s">
        <v>275</v>
      </c>
      <c r="D348" s="166" t="s">
        <v>96</v>
      </c>
      <c r="E348" s="155" t="s">
        <v>229</v>
      </c>
      <c r="F348" s="156"/>
      <c r="G348" s="157">
        <f t="shared" ref="G348:G352" si="47">E348*F348</f>
        <v>0</v>
      </c>
      <c r="H348" s="157"/>
      <c r="I348" s="184"/>
      <c r="J348" s="157"/>
      <c r="K348" s="157"/>
      <c r="L348" s="158"/>
      <c r="R348" s="151"/>
    </row>
    <row r="349" spans="1:18" x14ac:dyDescent="0.2">
      <c r="A349" s="152"/>
      <c r="B349" s="153"/>
      <c r="C349" s="154" t="s">
        <v>188</v>
      </c>
      <c r="D349" s="166" t="s">
        <v>96</v>
      </c>
      <c r="E349" s="155" t="s">
        <v>178</v>
      </c>
      <c r="F349" s="156"/>
      <c r="G349" s="157">
        <f t="shared" si="47"/>
        <v>0</v>
      </c>
      <c r="H349" s="157"/>
      <c r="I349" s="184"/>
      <c r="J349" s="157"/>
      <c r="K349" s="157"/>
      <c r="L349" s="158"/>
      <c r="R349" s="151"/>
    </row>
    <row r="350" spans="1:18" ht="25.5" x14ac:dyDescent="0.2">
      <c r="A350" s="152"/>
      <c r="B350" s="153"/>
      <c r="C350" s="154" t="s">
        <v>273</v>
      </c>
      <c r="D350" s="166" t="s">
        <v>96</v>
      </c>
      <c r="E350" s="155" t="s">
        <v>230</v>
      </c>
      <c r="F350" s="156"/>
      <c r="G350" s="157">
        <f t="shared" si="47"/>
        <v>0</v>
      </c>
      <c r="H350" s="157"/>
      <c r="I350" s="184"/>
      <c r="J350" s="157"/>
      <c r="K350" s="157"/>
      <c r="L350" s="158"/>
      <c r="R350" s="151"/>
    </row>
    <row r="351" spans="1:18" x14ac:dyDescent="0.2">
      <c r="A351" s="152"/>
      <c r="B351" s="153"/>
      <c r="C351" s="154" t="s">
        <v>270</v>
      </c>
      <c r="D351" s="155" t="s">
        <v>96</v>
      </c>
      <c r="E351" s="155" t="s">
        <v>230</v>
      </c>
      <c r="F351" s="156"/>
      <c r="G351" s="157">
        <f t="shared" si="47"/>
        <v>0</v>
      </c>
      <c r="H351" s="157"/>
      <c r="I351" s="184"/>
      <c r="J351" s="157"/>
      <c r="K351" s="157"/>
      <c r="L351" s="158"/>
      <c r="R351" s="151"/>
    </row>
    <row r="352" spans="1:18" ht="25.5" x14ac:dyDescent="0.2">
      <c r="A352" s="152"/>
      <c r="B352" s="153"/>
      <c r="C352" s="154" t="s">
        <v>409</v>
      </c>
      <c r="D352" s="155" t="s">
        <v>96</v>
      </c>
      <c r="E352" s="155" t="s">
        <v>230</v>
      </c>
      <c r="F352" s="156"/>
      <c r="G352" s="157">
        <f t="shared" si="47"/>
        <v>0</v>
      </c>
      <c r="H352" s="157"/>
      <c r="I352" s="184"/>
      <c r="J352" s="157"/>
      <c r="K352" s="157"/>
      <c r="L352" s="158"/>
      <c r="R352" s="151"/>
    </row>
    <row r="353" spans="1:18" ht="22.5" x14ac:dyDescent="0.2">
      <c r="A353" s="152">
        <v>75</v>
      </c>
      <c r="B353" s="190">
        <v>936040</v>
      </c>
      <c r="C353" s="191" t="s">
        <v>327</v>
      </c>
      <c r="D353" s="166" t="s">
        <v>80</v>
      </c>
      <c r="E353" s="155">
        <v>1</v>
      </c>
      <c r="F353" s="156"/>
      <c r="G353" s="157">
        <f>E353*F353</f>
        <v>0</v>
      </c>
      <c r="H353" s="194" t="s">
        <v>378</v>
      </c>
      <c r="I353" s="184"/>
      <c r="J353" s="157"/>
      <c r="K353" s="157"/>
      <c r="L353" s="158"/>
      <c r="R353" s="151"/>
    </row>
    <row r="354" spans="1:18" x14ac:dyDescent="0.2">
      <c r="A354" s="152"/>
      <c r="B354" s="153"/>
      <c r="C354" s="154" t="s">
        <v>275</v>
      </c>
      <c r="D354" s="166" t="s">
        <v>96</v>
      </c>
      <c r="E354" s="155" t="s">
        <v>231</v>
      </c>
      <c r="F354" s="156"/>
      <c r="G354" s="157">
        <f t="shared" ref="G354:G358" si="48">E354*F354</f>
        <v>0</v>
      </c>
      <c r="H354" s="194"/>
      <c r="I354" s="184"/>
      <c r="J354" s="157"/>
      <c r="K354" s="157"/>
      <c r="L354" s="158"/>
      <c r="R354" s="151"/>
    </row>
    <row r="355" spans="1:18" x14ac:dyDescent="0.2">
      <c r="A355" s="152"/>
      <c r="B355" s="153"/>
      <c r="C355" s="154" t="s">
        <v>188</v>
      </c>
      <c r="D355" s="166" t="s">
        <v>96</v>
      </c>
      <c r="E355" s="155" t="s">
        <v>199</v>
      </c>
      <c r="F355" s="156"/>
      <c r="G355" s="157">
        <f t="shared" si="48"/>
        <v>0</v>
      </c>
      <c r="H355" s="157"/>
      <c r="I355" s="184"/>
      <c r="J355" s="157"/>
      <c r="K355" s="157"/>
      <c r="L355" s="158"/>
      <c r="R355" s="151"/>
    </row>
    <row r="356" spans="1:18" ht="25.5" x14ac:dyDescent="0.2">
      <c r="A356" s="152"/>
      <c r="B356" s="153"/>
      <c r="C356" s="154" t="s">
        <v>273</v>
      </c>
      <c r="D356" s="166" t="s">
        <v>96</v>
      </c>
      <c r="E356" s="155" t="s">
        <v>232</v>
      </c>
      <c r="F356" s="156"/>
      <c r="G356" s="157">
        <f t="shared" si="48"/>
        <v>0</v>
      </c>
      <c r="H356" s="157"/>
      <c r="I356" s="184"/>
      <c r="J356" s="157"/>
      <c r="K356" s="157"/>
      <c r="L356" s="158"/>
      <c r="R356" s="151"/>
    </row>
    <row r="357" spans="1:18" x14ac:dyDescent="0.2">
      <c r="A357" s="152"/>
      <c r="B357" s="153"/>
      <c r="C357" s="154" t="s">
        <v>270</v>
      </c>
      <c r="D357" s="155" t="s">
        <v>96</v>
      </c>
      <c r="E357" s="155" t="s">
        <v>232</v>
      </c>
      <c r="F357" s="156"/>
      <c r="G357" s="157">
        <f t="shared" si="48"/>
        <v>0</v>
      </c>
      <c r="H357" s="157"/>
      <c r="I357" s="184"/>
      <c r="J357" s="157"/>
      <c r="K357" s="157"/>
      <c r="L357" s="158"/>
      <c r="R357" s="151"/>
    </row>
    <row r="358" spans="1:18" ht="25.5" x14ac:dyDescent="0.2">
      <c r="A358" s="152"/>
      <c r="B358" s="153"/>
      <c r="C358" s="154" t="s">
        <v>271</v>
      </c>
      <c r="D358" s="155" t="s">
        <v>96</v>
      </c>
      <c r="E358" s="155" t="s">
        <v>232</v>
      </c>
      <c r="F358" s="156"/>
      <c r="G358" s="157">
        <f t="shared" si="48"/>
        <v>0</v>
      </c>
      <c r="H358" s="157"/>
      <c r="I358" s="184"/>
      <c r="J358" s="157"/>
      <c r="K358" s="157"/>
      <c r="L358" s="158"/>
      <c r="R358" s="151"/>
    </row>
    <row r="359" spans="1:18" ht="22.5" x14ac:dyDescent="0.2">
      <c r="A359" s="152">
        <v>76</v>
      </c>
      <c r="B359" s="190">
        <v>936041</v>
      </c>
      <c r="C359" s="191" t="s">
        <v>328</v>
      </c>
      <c r="D359" s="166" t="s">
        <v>80</v>
      </c>
      <c r="E359" s="155">
        <v>1</v>
      </c>
      <c r="F359" s="156"/>
      <c r="G359" s="157">
        <f>E359*F359</f>
        <v>0</v>
      </c>
      <c r="H359" s="194" t="s">
        <v>377</v>
      </c>
      <c r="I359" s="184"/>
      <c r="J359" s="157"/>
      <c r="K359" s="157"/>
      <c r="L359" s="158"/>
      <c r="R359" s="151"/>
    </row>
    <row r="360" spans="1:18" x14ac:dyDescent="0.2">
      <c r="A360" s="152"/>
      <c r="B360" s="153"/>
      <c r="C360" s="154" t="s">
        <v>275</v>
      </c>
      <c r="D360" s="166" t="s">
        <v>96</v>
      </c>
      <c r="E360" s="155" t="s">
        <v>233</v>
      </c>
      <c r="F360" s="156"/>
      <c r="G360" s="157">
        <f t="shared" ref="G360:G364" si="49">E360*F360</f>
        <v>0</v>
      </c>
      <c r="H360" s="194"/>
      <c r="I360" s="184"/>
      <c r="J360" s="157"/>
      <c r="K360" s="157"/>
      <c r="L360" s="158"/>
      <c r="R360" s="151"/>
    </row>
    <row r="361" spans="1:18" x14ac:dyDescent="0.2">
      <c r="A361" s="152"/>
      <c r="B361" s="153"/>
      <c r="C361" s="154" t="s">
        <v>188</v>
      </c>
      <c r="D361" s="166" t="s">
        <v>96</v>
      </c>
      <c r="E361" s="155" t="s">
        <v>234</v>
      </c>
      <c r="F361" s="156"/>
      <c r="G361" s="157">
        <f t="shared" si="49"/>
        <v>0</v>
      </c>
      <c r="H361" s="157"/>
      <c r="I361" s="184"/>
      <c r="J361" s="157"/>
      <c r="K361" s="157"/>
      <c r="L361" s="158"/>
      <c r="R361" s="151"/>
    </row>
    <row r="362" spans="1:18" ht="25.5" x14ac:dyDescent="0.2">
      <c r="A362" s="152"/>
      <c r="B362" s="153"/>
      <c r="C362" s="154" t="s">
        <v>273</v>
      </c>
      <c r="D362" s="166" t="s">
        <v>96</v>
      </c>
      <c r="E362" s="155" t="s">
        <v>235</v>
      </c>
      <c r="F362" s="156"/>
      <c r="G362" s="157">
        <f t="shared" si="49"/>
        <v>0</v>
      </c>
      <c r="H362" s="157"/>
      <c r="I362" s="184"/>
      <c r="J362" s="157"/>
      <c r="K362" s="157"/>
      <c r="L362" s="158"/>
      <c r="R362" s="151"/>
    </row>
    <row r="363" spans="1:18" x14ac:dyDescent="0.2">
      <c r="A363" s="152"/>
      <c r="B363" s="153"/>
      <c r="C363" s="154" t="s">
        <v>270</v>
      </c>
      <c r="D363" s="155" t="s">
        <v>96</v>
      </c>
      <c r="E363" s="155" t="s">
        <v>235</v>
      </c>
      <c r="F363" s="156"/>
      <c r="G363" s="157">
        <f t="shared" si="49"/>
        <v>0</v>
      </c>
      <c r="H363" s="157"/>
      <c r="I363" s="184"/>
      <c r="J363" s="157"/>
      <c r="K363" s="157"/>
      <c r="L363" s="158"/>
      <c r="R363" s="151"/>
    </row>
    <row r="364" spans="1:18" ht="25.5" x14ac:dyDescent="0.2">
      <c r="A364" s="152"/>
      <c r="B364" s="153"/>
      <c r="C364" s="154" t="s">
        <v>409</v>
      </c>
      <c r="D364" s="155" t="s">
        <v>96</v>
      </c>
      <c r="E364" s="155" t="s">
        <v>235</v>
      </c>
      <c r="F364" s="156"/>
      <c r="G364" s="157">
        <f t="shared" si="49"/>
        <v>0</v>
      </c>
      <c r="H364" s="157"/>
      <c r="I364" s="184"/>
      <c r="J364" s="157"/>
      <c r="K364" s="157"/>
      <c r="L364" s="158"/>
      <c r="R364" s="151"/>
    </row>
    <row r="365" spans="1:18" ht="33.75" x14ac:dyDescent="0.2">
      <c r="A365" s="152">
        <v>77</v>
      </c>
      <c r="B365" s="190">
        <v>936042</v>
      </c>
      <c r="C365" s="191" t="s">
        <v>329</v>
      </c>
      <c r="D365" s="166" t="s">
        <v>80</v>
      </c>
      <c r="E365" s="155">
        <v>4</v>
      </c>
      <c r="F365" s="156"/>
      <c r="G365" s="157">
        <f>E365*F365</f>
        <v>0</v>
      </c>
      <c r="H365" s="194" t="s">
        <v>376</v>
      </c>
      <c r="I365" s="184"/>
      <c r="J365" s="157"/>
      <c r="K365" s="157"/>
      <c r="L365" s="158"/>
      <c r="R365" s="151"/>
    </row>
    <row r="366" spans="1:18" x14ac:dyDescent="0.2">
      <c r="A366" s="152"/>
      <c r="B366" s="153"/>
      <c r="C366" s="154" t="s">
        <v>275</v>
      </c>
      <c r="D366" s="166" t="s">
        <v>96</v>
      </c>
      <c r="E366" s="155">
        <v>0.78400000000000003</v>
      </c>
      <c r="F366" s="156"/>
      <c r="G366" s="157">
        <f t="shared" ref="G366:G370" si="50">E366*F366</f>
        <v>0</v>
      </c>
      <c r="H366" s="194"/>
      <c r="I366" s="184"/>
      <c r="J366" s="157"/>
      <c r="K366" s="157"/>
      <c r="L366" s="158"/>
      <c r="R366" s="151"/>
    </row>
    <row r="367" spans="1:18" ht="25.5" x14ac:dyDescent="0.2">
      <c r="A367" s="152"/>
      <c r="B367" s="153"/>
      <c r="C367" s="154" t="s">
        <v>279</v>
      </c>
      <c r="D367" s="166" t="s">
        <v>96</v>
      </c>
      <c r="E367" s="155">
        <v>0.19600000000000001</v>
      </c>
      <c r="F367" s="156"/>
      <c r="G367" s="157">
        <f t="shared" si="50"/>
        <v>0</v>
      </c>
      <c r="H367" s="157"/>
      <c r="I367" s="184"/>
      <c r="J367" s="157"/>
      <c r="K367" s="157"/>
      <c r="L367" s="158"/>
      <c r="R367" s="151"/>
    </row>
    <row r="368" spans="1:18" ht="25.5" x14ac:dyDescent="0.2">
      <c r="A368" s="152"/>
      <c r="B368" s="153"/>
      <c r="C368" s="154" t="s">
        <v>273</v>
      </c>
      <c r="D368" s="166" t="s">
        <v>96</v>
      </c>
      <c r="E368" s="155">
        <v>0.98</v>
      </c>
      <c r="F368" s="156"/>
      <c r="G368" s="157">
        <f t="shared" si="50"/>
        <v>0</v>
      </c>
      <c r="H368" s="157"/>
      <c r="I368" s="184"/>
      <c r="J368" s="157"/>
      <c r="K368" s="157"/>
      <c r="L368" s="158"/>
      <c r="R368" s="151"/>
    </row>
    <row r="369" spans="1:18" x14ac:dyDescent="0.2">
      <c r="A369" s="152"/>
      <c r="B369" s="153"/>
      <c r="C369" s="154" t="s">
        <v>270</v>
      </c>
      <c r="D369" s="155" t="s">
        <v>96</v>
      </c>
      <c r="E369" s="155">
        <v>0.98</v>
      </c>
      <c r="F369" s="156"/>
      <c r="G369" s="157">
        <f t="shared" si="50"/>
        <v>0</v>
      </c>
      <c r="H369" s="157"/>
      <c r="I369" s="184"/>
      <c r="J369" s="157"/>
      <c r="K369" s="157"/>
      <c r="L369" s="158"/>
      <c r="R369" s="151"/>
    </row>
    <row r="370" spans="1:18" ht="25.5" x14ac:dyDescent="0.2">
      <c r="A370" s="152"/>
      <c r="B370" s="153"/>
      <c r="C370" s="154" t="s">
        <v>409</v>
      </c>
      <c r="D370" s="155" t="s">
        <v>96</v>
      </c>
      <c r="E370" s="155">
        <v>0.98</v>
      </c>
      <c r="F370" s="156"/>
      <c r="G370" s="157">
        <f t="shared" si="50"/>
        <v>0</v>
      </c>
      <c r="H370" s="157"/>
      <c r="I370" s="184"/>
      <c r="J370" s="157"/>
      <c r="K370" s="157"/>
      <c r="L370" s="158"/>
      <c r="R370" s="151"/>
    </row>
    <row r="371" spans="1:18" ht="67.5" x14ac:dyDescent="0.2">
      <c r="A371" s="152">
        <v>78</v>
      </c>
      <c r="B371" s="190">
        <v>936043</v>
      </c>
      <c r="C371" s="191" t="s">
        <v>330</v>
      </c>
      <c r="D371" s="166" t="s">
        <v>80</v>
      </c>
      <c r="E371" s="155">
        <v>1</v>
      </c>
      <c r="F371" s="156"/>
      <c r="G371" s="157">
        <f>E371*F371</f>
        <v>0</v>
      </c>
      <c r="H371" s="194" t="s">
        <v>375</v>
      </c>
      <c r="I371" s="184"/>
      <c r="J371" s="157"/>
      <c r="K371" s="157"/>
      <c r="L371" s="158"/>
      <c r="R371" s="151"/>
    </row>
    <row r="372" spans="1:18" x14ac:dyDescent="0.2">
      <c r="A372" s="152"/>
      <c r="B372" s="153"/>
      <c r="C372" s="154" t="s">
        <v>275</v>
      </c>
      <c r="D372" s="166" t="s">
        <v>96</v>
      </c>
      <c r="E372" s="155" t="s">
        <v>236</v>
      </c>
      <c r="F372" s="156"/>
      <c r="G372" s="157">
        <f t="shared" ref="G372:G376" si="51">E372*F372</f>
        <v>0</v>
      </c>
      <c r="H372" s="194"/>
      <c r="I372" s="184"/>
      <c r="J372" s="157"/>
      <c r="K372" s="157"/>
      <c r="L372" s="158"/>
      <c r="R372" s="151"/>
    </row>
    <row r="373" spans="1:18" ht="25.5" x14ac:dyDescent="0.2">
      <c r="A373" s="152"/>
      <c r="B373" s="153"/>
      <c r="C373" s="154" t="s">
        <v>279</v>
      </c>
      <c r="D373" s="166" t="s">
        <v>96</v>
      </c>
      <c r="E373" s="155" t="s">
        <v>237</v>
      </c>
      <c r="F373" s="156"/>
      <c r="G373" s="157">
        <f t="shared" si="51"/>
        <v>0</v>
      </c>
      <c r="H373" s="157"/>
      <c r="I373" s="184"/>
      <c r="J373" s="157"/>
      <c r="K373" s="157"/>
      <c r="L373" s="158"/>
      <c r="R373" s="151"/>
    </row>
    <row r="374" spans="1:18" ht="25.5" x14ac:dyDescent="0.2">
      <c r="A374" s="152"/>
      <c r="B374" s="153"/>
      <c r="C374" s="154" t="s">
        <v>273</v>
      </c>
      <c r="D374" s="166" t="s">
        <v>96</v>
      </c>
      <c r="E374" s="155" t="s">
        <v>238</v>
      </c>
      <c r="F374" s="156"/>
      <c r="G374" s="157">
        <f t="shared" si="51"/>
        <v>0</v>
      </c>
      <c r="H374" s="157"/>
      <c r="I374" s="184"/>
      <c r="J374" s="157"/>
      <c r="K374" s="157"/>
      <c r="L374" s="158"/>
      <c r="R374" s="151"/>
    </row>
    <row r="375" spans="1:18" x14ac:dyDescent="0.2">
      <c r="A375" s="152"/>
      <c r="B375" s="153"/>
      <c r="C375" s="154" t="s">
        <v>270</v>
      </c>
      <c r="D375" s="155" t="s">
        <v>96</v>
      </c>
      <c r="E375" s="155" t="s">
        <v>238</v>
      </c>
      <c r="F375" s="156"/>
      <c r="G375" s="157">
        <f t="shared" si="51"/>
        <v>0</v>
      </c>
      <c r="H375" s="157"/>
      <c r="I375" s="184"/>
      <c r="J375" s="157"/>
      <c r="K375" s="157"/>
      <c r="L375" s="158"/>
      <c r="R375" s="151"/>
    </row>
    <row r="376" spans="1:18" ht="25.5" x14ac:dyDescent="0.2">
      <c r="A376" s="152"/>
      <c r="B376" s="153"/>
      <c r="C376" s="154" t="s">
        <v>409</v>
      </c>
      <c r="D376" s="155" t="s">
        <v>96</v>
      </c>
      <c r="E376" s="155" t="s">
        <v>238</v>
      </c>
      <c r="F376" s="156"/>
      <c r="G376" s="157">
        <f t="shared" si="51"/>
        <v>0</v>
      </c>
      <c r="H376" s="157"/>
      <c r="I376" s="184"/>
      <c r="J376" s="157"/>
      <c r="K376" s="157"/>
      <c r="L376" s="158"/>
      <c r="R376" s="151"/>
    </row>
    <row r="377" spans="1:18" ht="22.5" x14ac:dyDescent="0.2">
      <c r="A377" s="152">
        <v>79</v>
      </c>
      <c r="B377" s="190">
        <v>936044</v>
      </c>
      <c r="C377" s="191" t="s">
        <v>303</v>
      </c>
      <c r="D377" s="166" t="s">
        <v>80</v>
      </c>
      <c r="E377" s="155">
        <v>1</v>
      </c>
      <c r="F377" s="156"/>
      <c r="G377" s="157">
        <f>E377*F377</f>
        <v>0</v>
      </c>
      <c r="H377" s="194" t="s">
        <v>374</v>
      </c>
      <c r="I377" s="184"/>
      <c r="J377" s="157"/>
      <c r="K377" s="157"/>
      <c r="L377" s="158"/>
      <c r="R377" s="151"/>
    </row>
    <row r="378" spans="1:18" x14ac:dyDescent="0.2">
      <c r="A378" s="152"/>
      <c r="B378" s="153"/>
      <c r="C378" s="154" t="s">
        <v>275</v>
      </c>
      <c r="D378" s="166" t="s">
        <v>96</v>
      </c>
      <c r="E378" s="155" t="s">
        <v>239</v>
      </c>
      <c r="F378" s="156"/>
      <c r="G378" s="157">
        <f t="shared" ref="G378:G382" si="52">E378*F378</f>
        <v>0</v>
      </c>
      <c r="H378" s="194"/>
      <c r="I378" s="184"/>
      <c r="J378" s="157"/>
      <c r="K378" s="157"/>
      <c r="L378" s="158"/>
      <c r="R378" s="151"/>
    </row>
    <row r="379" spans="1:18" ht="25.5" x14ac:dyDescent="0.2">
      <c r="A379" s="152"/>
      <c r="B379" s="153"/>
      <c r="C379" s="154" t="s">
        <v>279</v>
      </c>
      <c r="D379" s="166" t="s">
        <v>96</v>
      </c>
      <c r="E379" s="155" t="s">
        <v>173</v>
      </c>
      <c r="F379" s="156"/>
      <c r="G379" s="157">
        <f t="shared" si="52"/>
        <v>0</v>
      </c>
      <c r="H379" s="157"/>
      <c r="I379" s="184"/>
      <c r="J379" s="157"/>
      <c r="K379" s="157"/>
      <c r="L379" s="158"/>
      <c r="R379" s="151"/>
    </row>
    <row r="380" spans="1:18" ht="25.5" x14ac:dyDescent="0.2">
      <c r="A380" s="152"/>
      <c r="B380" s="153"/>
      <c r="C380" s="154" t="s">
        <v>273</v>
      </c>
      <c r="D380" s="166" t="s">
        <v>96</v>
      </c>
      <c r="E380" s="155" t="s">
        <v>240</v>
      </c>
      <c r="F380" s="156"/>
      <c r="G380" s="157">
        <f t="shared" si="52"/>
        <v>0</v>
      </c>
      <c r="H380" s="157"/>
      <c r="I380" s="184"/>
      <c r="J380" s="157"/>
      <c r="K380" s="157"/>
      <c r="L380" s="158"/>
      <c r="R380" s="151"/>
    </row>
    <row r="381" spans="1:18" x14ac:dyDescent="0.2">
      <c r="A381" s="152"/>
      <c r="B381" s="153"/>
      <c r="C381" s="154" t="s">
        <v>270</v>
      </c>
      <c r="D381" s="155" t="s">
        <v>96</v>
      </c>
      <c r="E381" s="155" t="s">
        <v>240</v>
      </c>
      <c r="F381" s="156"/>
      <c r="G381" s="157">
        <f t="shared" si="52"/>
        <v>0</v>
      </c>
      <c r="H381" s="157"/>
      <c r="I381" s="184"/>
      <c r="J381" s="157"/>
      <c r="K381" s="157"/>
      <c r="L381" s="158"/>
      <c r="R381" s="151"/>
    </row>
    <row r="382" spans="1:18" ht="25.5" x14ac:dyDescent="0.2">
      <c r="A382" s="152"/>
      <c r="B382" s="153"/>
      <c r="C382" s="154" t="s">
        <v>409</v>
      </c>
      <c r="D382" s="155" t="s">
        <v>96</v>
      </c>
      <c r="E382" s="155" t="s">
        <v>240</v>
      </c>
      <c r="F382" s="156"/>
      <c r="G382" s="157">
        <f t="shared" si="52"/>
        <v>0</v>
      </c>
      <c r="H382" s="157"/>
      <c r="I382" s="184"/>
      <c r="J382" s="157"/>
      <c r="K382" s="157"/>
      <c r="L382" s="158"/>
      <c r="R382" s="151"/>
    </row>
    <row r="383" spans="1:18" x14ac:dyDescent="0.2">
      <c r="A383" s="152">
        <v>80</v>
      </c>
      <c r="B383" s="190">
        <v>936045</v>
      </c>
      <c r="C383" s="154" t="s">
        <v>408</v>
      </c>
      <c r="D383" s="166" t="s">
        <v>75</v>
      </c>
      <c r="E383" s="155" t="s">
        <v>411</v>
      </c>
      <c r="F383" s="156"/>
      <c r="G383" s="157">
        <f t="shared" ref="G383:G386" si="53">E383*F383</f>
        <v>0</v>
      </c>
      <c r="H383" s="157"/>
      <c r="I383" s="184"/>
      <c r="J383" s="157"/>
      <c r="K383" s="157"/>
      <c r="L383" s="158"/>
      <c r="R383" s="151"/>
    </row>
    <row r="384" spans="1:18" x14ac:dyDescent="0.2">
      <c r="A384" s="152"/>
      <c r="B384" s="153"/>
      <c r="C384" s="188" t="s">
        <v>241</v>
      </c>
      <c r="D384" s="166"/>
      <c r="E384" s="155"/>
      <c r="F384" s="156"/>
      <c r="G384" s="157"/>
      <c r="H384" s="157"/>
      <c r="I384" s="184"/>
      <c r="J384" s="157"/>
      <c r="K384" s="157"/>
      <c r="L384" s="158"/>
      <c r="R384" s="151"/>
    </row>
    <row r="385" spans="1:18" ht="67.5" x14ac:dyDescent="0.2">
      <c r="A385" s="152">
        <v>81</v>
      </c>
      <c r="B385" s="190">
        <v>936047</v>
      </c>
      <c r="C385" s="191" t="s">
        <v>331</v>
      </c>
      <c r="D385" s="166" t="s">
        <v>80</v>
      </c>
      <c r="E385" s="155" t="s">
        <v>72</v>
      </c>
      <c r="F385" s="156"/>
      <c r="G385" s="157">
        <f t="shared" si="53"/>
        <v>0</v>
      </c>
      <c r="H385" s="194" t="s">
        <v>370</v>
      </c>
      <c r="I385" s="184"/>
      <c r="J385" s="157"/>
      <c r="K385" s="157"/>
      <c r="L385" s="158"/>
      <c r="R385" s="151"/>
    </row>
    <row r="386" spans="1:18" ht="22.5" x14ac:dyDescent="0.2">
      <c r="A386" s="152">
        <v>82</v>
      </c>
      <c r="B386" s="190">
        <v>936048</v>
      </c>
      <c r="C386" s="191" t="s">
        <v>242</v>
      </c>
      <c r="D386" s="166" t="s">
        <v>80</v>
      </c>
      <c r="E386" s="155">
        <v>7</v>
      </c>
      <c r="F386" s="156"/>
      <c r="G386" s="157">
        <f t="shared" si="53"/>
        <v>0</v>
      </c>
      <c r="H386" s="194" t="s">
        <v>369</v>
      </c>
      <c r="I386" s="184"/>
      <c r="J386" s="157"/>
      <c r="K386" s="157"/>
      <c r="L386" s="158"/>
      <c r="R386" s="151"/>
    </row>
    <row r="387" spans="1:18" x14ac:dyDescent="0.2">
      <c r="A387" s="152">
        <v>83</v>
      </c>
      <c r="B387" s="190">
        <v>936049</v>
      </c>
      <c r="C387" s="154" t="s">
        <v>243</v>
      </c>
      <c r="D387" s="166" t="s">
        <v>96</v>
      </c>
      <c r="E387" s="155" t="s">
        <v>244</v>
      </c>
      <c r="F387" s="156"/>
      <c r="G387" s="157">
        <f t="shared" ref="G387:G391" si="54">E387*F387</f>
        <v>0</v>
      </c>
      <c r="H387" s="157"/>
      <c r="I387" s="184"/>
      <c r="J387" s="157"/>
      <c r="K387" s="157"/>
      <c r="L387" s="158"/>
      <c r="R387" s="151"/>
    </row>
    <row r="388" spans="1:18" x14ac:dyDescent="0.2">
      <c r="A388" s="152"/>
      <c r="B388" s="190"/>
      <c r="C388" s="192" t="s">
        <v>351</v>
      </c>
      <c r="D388" s="166" t="s">
        <v>96</v>
      </c>
      <c r="E388" s="155" t="s">
        <v>353</v>
      </c>
      <c r="F388" s="156"/>
      <c r="G388" s="157">
        <f t="shared" si="54"/>
        <v>0</v>
      </c>
      <c r="H388" s="157"/>
      <c r="I388" s="184"/>
      <c r="J388" s="157"/>
      <c r="K388" s="157"/>
      <c r="L388" s="158"/>
      <c r="R388" s="151"/>
    </row>
    <row r="389" spans="1:18" x14ac:dyDescent="0.2">
      <c r="A389" s="152"/>
      <c r="B389" s="190"/>
      <c r="C389" s="192" t="s">
        <v>223</v>
      </c>
      <c r="D389" s="166" t="s">
        <v>95</v>
      </c>
      <c r="E389" s="155" t="s">
        <v>352</v>
      </c>
      <c r="F389" s="156"/>
      <c r="G389" s="157">
        <f t="shared" si="54"/>
        <v>0</v>
      </c>
      <c r="H389" s="157"/>
      <c r="I389" s="184"/>
      <c r="J389" s="157"/>
      <c r="K389" s="157"/>
      <c r="L389" s="158"/>
      <c r="R389" s="151"/>
    </row>
    <row r="390" spans="1:18" x14ac:dyDescent="0.2">
      <c r="A390" s="152"/>
      <c r="B390" s="190"/>
      <c r="C390" s="192" t="s">
        <v>270</v>
      </c>
      <c r="D390" s="166" t="s">
        <v>96</v>
      </c>
      <c r="E390" s="155" t="s">
        <v>353</v>
      </c>
      <c r="F390" s="156"/>
      <c r="G390" s="157">
        <f t="shared" si="54"/>
        <v>0</v>
      </c>
      <c r="H390" s="157"/>
      <c r="I390" s="184"/>
      <c r="J390" s="157"/>
      <c r="K390" s="157"/>
      <c r="L390" s="158"/>
      <c r="R390" s="151"/>
    </row>
    <row r="391" spans="1:18" ht="25.5" x14ac:dyDescent="0.2">
      <c r="A391" s="152"/>
      <c r="B391" s="190"/>
      <c r="C391" s="192" t="s">
        <v>409</v>
      </c>
      <c r="D391" s="166" t="s">
        <v>96</v>
      </c>
      <c r="E391" s="155" t="s">
        <v>353</v>
      </c>
      <c r="F391" s="156"/>
      <c r="G391" s="157">
        <f t="shared" si="54"/>
        <v>0</v>
      </c>
      <c r="H391" s="157"/>
      <c r="I391" s="184"/>
      <c r="J391" s="157"/>
      <c r="K391" s="157"/>
      <c r="L391" s="158"/>
      <c r="R391" s="151"/>
    </row>
    <row r="392" spans="1:18" x14ac:dyDescent="0.2">
      <c r="A392" s="152"/>
      <c r="B392" s="153"/>
      <c r="C392" s="188" t="s">
        <v>245</v>
      </c>
      <c r="D392" s="166"/>
      <c r="E392" s="155"/>
      <c r="F392" s="156"/>
      <c r="G392" s="157"/>
      <c r="H392" s="157"/>
      <c r="I392" s="184"/>
      <c r="J392" s="157"/>
      <c r="K392" s="157"/>
      <c r="L392" s="158"/>
      <c r="R392" s="151"/>
    </row>
    <row r="393" spans="1:18" x14ac:dyDescent="0.2">
      <c r="A393" s="152">
        <v>84</v>
      </c>
      <c r="B393" s="190">
        <v>936050</v>
      </c>
      <c r="C393" s="191" t="s">
        <v>295</v>
      </c>
      <c r="D393" s="166" t="s">
        <v>45</v>
      </c>
      <c r="E393" s="155"/>
      <c r="F393" s="156"/>
      <c r="G393" s="157"/>
      <c r="H393" s="157"/>
      <c r="I393" s="184"/>
      <c r="J393" s="157"/>
      <c r="K393" s="157"/>
      <c r="L393" s="158"/>
      <c r="R393" s="151"/>
    </row>
    <row r="394" spans="1:18" ht="25.5" x14ac:dyDescent="0.2">
      <c r="A394" s="152"/>
      <c r="B394" s="153"/>
      <c r="C394" s="154" t="s">
        <v>336</v>
      </c>
      <c r="D394" s="166" t="s">
        <v>96</v>
      </c>
      <c r="E394" s="155" t="s">
        <v>246</v>
      </c>
      <c r="F394" s="156"/>
      <c r="G394" s="157">
        <f t="shared" ref="G394:G402" si="55">E394*F394</f>
        <v>0</v>
      </c>
      <c r="H394" s="157"/>
      <c r="I394" s="184"/>
      <c r="J394" s="157"/>
      <c r="K394" s="157"/>
      <c r="L394" s="158"/>
      <c r="R394" s="151"/>
    </row>
    <row r="395" spans="1:18" x14ac:dyDescent="0.2">
      <c r="A395" s="152"/>
      <c r="B395" s="153"/>
      <c r="C395" s="154" t="s">
        <v>265</v>
      </c>
      <c r="D395" s="166" t="s">
        <v>96</v>
      </c>
      <c r="E395" s="155" t="s">
        <v>247</v>
      </c>
      <c r="F395" s="156"/>
      <c r="G395" s="157">
        <f t="shared" si="55"/>
        <v>0</v>
      </c>
      <c r="H395" s="157"/>
      <c r="I395" s="184"/>
      <c r="J395" s="157"/>
      <c r="K395" s="157"/>
      <c r="L395" s="158"/>
      <c r="R395" s="151"/>
    </row>
    <row r="396" spans="1:18" x14ac:dyDescent="0.2">
      <c r="A396" s="152"/>
      <c r="B396" s="153"/>
      <c r="C396" s="154" t="s">
        <v>248</v>
      </c>
      <c r="D396" s="166" t="s">
        <v>96</v>
      </c>
      <c r="E396" s="155" t="s">
        <v>158</v>
      </c>
      <c r="F396" s="156"/>
      <c r="G396" s="157">
        <f t="shared" si="55"/>
        <v>0</v>
      </c>
      <c r="H396" s="157"/>
      <c r="I396" s="184"/>
      <c r="J396" s="157"/>
      <c r="K396" s="157"/>
      <c r="L396" s="158"/>
      <c r="R396" s="151"/>
    </row>
    <row r="397" spans="1:18" ht="25.5" x14ac:dyDescent="0.2">
      <c r="A397" s="152"/>
      <c r="B397" s="153"/>
      <c r="C397" s="154" t="s">
        <v>279</v>
      </c>
      <c r="D397" s="166" t="s">
        <v>96</v>
      </c>
      <c r="E397" s="155" t="s">
        <v>286</v>
      </c>
      <c r="F397" s="156"/>
      <c r="G397" s="157">
        <f t="shared" si="55"/>
        <v>0</v>
      </c>
      <c r="H397" s="157"/>
      <c r="I397" s="184"/>
      <c r="J397" s="157"/>
      <c r="K397" s="157"/>
      <c r="L397" s="158"/>
      <c r="R397" s="151"/>
    </row>
    <row r="398" spans="1:18" ht="25.5" x14ac:dyDescent="0.2">
      <c r="A398" s="152"/>
      <c r="B398" s="153"/>
      <c r="C398" s="154" t="s">
        <v>267</v>
      </c>
      <c r="D398" s="155" t="s">
        <v>96</v>
      </c>
      <c r="E398" s="156">
        <v>80</v>
      </c>
      <c r="F398" s="156"/>
      <c r="G398" s="157">
        <f t="shared" si="55"/>
        <v>0</v>
      </c>
      <c r="H398" s="157"/>
      <c r="I398" s="184"/>
      <c r="J398" s="157"/>
      <c r="K398" s="157"/>
      <c r="L398" s="158"/>
      <c r="R398" s="151"/>
    </row>
    <row r="399" spans="1:18" x14ac:dyDescent="0.2">
      <c r="A399" s="152"/>
      <c r="B399" s="153"/>
      <c r="C399" s="154" t="s">
        <v>269</v>
      </c>
      <c r="D399" s="155" t="s">
        <v>96</v>
      </c>
      <c r="E399" s="156">
        <v>80</v>
      </c>
      <c r="F399" s="156"/>
      <c r="G399" s="157">
        <f t="shared" si="55"/>
        <v>0</v>
      </c>
      <c r="H399" s="157"/>
      <c r="I399" s="184"/>
      <c r="J399" s="157"/>
      <c r="K399" s="157"/>
      <c r="L399" s="158"/>
      <c r="R399" s="151"/>
    </row>
    <row r="400" spans="1:18" x14ac:dyDescent="0.2">
      <c r="A400" s="152"/>
      <c r="B400" s="153"/>
      <c r="C400" s="154" t="s">
        <v>270</v>
      </c>
      <c r="D400" s="155" t="s">
        <v>96</v>
      </c>
      <c r="E400" s="156">
        <v>80</v>
      </c>
      <c r="F400" s="156"/>
      <c r="G400" s="157">
        <f t="shared" si="55"/>
        <v>0</v>
      </c>
      <c r="H400" s="157"/>
      <c r="I400" s="184"/>
      <c r="J400" s="157"/>
      <c r="K400" s="157"/>
      <c r="L400" s="158"/>
      <c r="R400" s="151"/>
    </row>
    <row r="401" spans="1:18" ht="25.5" x14ac:dyDescent="0.2">
      <c r="A401" s="152"/>
      <c r="B401" s="153"/>
      <c r="C401" s="154" t="s">
        <v>409</v>
      </c>
      <c r="D401" s="155" t="s">
        <v>96</v>
      </c>
      <c r="E401" s="156">
        <v>80</v>
      </c>
      <c r="F401" s="156"/>
      <c r="G401" s="157">
        <f t="shared" si="55"/>
        <v>0</v>
      </c>
      <c r="H401" s="157"/>
      <c r="I401" s="184"/>
      <c r="J401" s="157"/>
      <c r="K401" s="157"/>
      <c r="L401" s="158"/>
      <c r="R401" s="151"/>
    </row>
    <row r="402" spans="1:18" ht="25.5" x14ac:dyDescent="0.2">
      <c r="A402" s="152"/>
      <c r="B402" s="153"/>
      <c r="C402" s="154" t="s">
        <v>344</v>
      </c>
      <c r="D402" s="155" t="s">
        <v>96</v>
      </c>
      <c r="E402" s="156">
        <v>35</v>
      </c>
      <c r="F402" s="156"/>
      <c r="G402" s="157">
        <f t="shared" si="55"/>
        <v>0</v>
      </c>
      <c r="H402" s="157"/>
      <c r="I402" s="184"/>
      <c r="J402" s="157"/>
      <c r="K402" s="157"/>
      <c r="L402" s="158"/>
      <c r="R402" s="151"/>
    </row>
    <row r="403" spans="1:18" x14ac:dyDescent="0.2">
      <c r="A403" s="152">
        <v>85</v>
      </c>
      <c r="B403" s="190">
        <v>936051</v>
      </c>
      <c r="C403" s="191" t="s">
        <v>249</v>
      </c>
      <c r="D403" s="166"/>
      <c r="E403" s="155"/>
      <c r="F403" s="156"/>
      <c r="G403" s="157"/>
      <c r="H403" s="157"/>
      <c r="I403" s="184"/>
      <c r="J403" s="157"/>
      <c r="K403" s="157"/>
      <c r="L403" s="158"/>
      <c r="R403" s="151"/>
    </row>
    <row r="404" spans="1:18" x14ac:dyDescent="0.2">
      <c r="A404" s="152"/>
      <c r="B404" s="153"/>
      <c r="C404" s="154" t="s">
        <v>141</v>
      </c>
      <c r="D404" s="166" t="s">
        <v>75</v>
      </c>
      <c r="E404" s="155" t="s">
        <v>250</v>
      </c>
      <c r="F404" s="156"/>
      <c r="G404" s="157">
        <f t="shared" ref="G404:G408" si="56">E404*F404</f>
        <v>0</v>
      </c>
      <c r="H404" s="157"/>
      <c r="I404" s="184"/>
      <c r="J404" s="157"/>
      <c r="K404" s="157"/>
      <c r="L404" s="158"/>
      <c r="R404" s="151"/>
    </row>
    <row r="405" spans="1:18" x14ac:dyDescent="0.2">
      <c r="A405" s="152"/>
      <c r="B405" s="153"/>
      <c r="C405" s="154" t="s">
        <v>122</v>
      </c>
      <c r="D405" s="166" t="s">
        <v>96</v>
      </c>
      <c r="E405" s="155" t="s">
        <v>251</v>
      </c>
      <c r="F405" s="156"/>
      <c r="G405" s="157">
        <f t="shared" si="56"/>
        <v>0</v>
      </c>
      <c r="H405" s="157"/>
      <c r="I405" s="184"/>
      <c r="J405" s="157"/>
      <c r="K405" s="157"/>
      <c r="L405" s="158"/>
      <c r="R405" s="151"/>
    </row>
    <row r="406" spans="1:18" x14ac:dyDescent="0.2">
      <c r="A406" s="152"/>
      <c r="B406" s="153"/>
      <c r="C406" s="154" t="s">
        <v>144</v>
      </c>
      <c r="D406" s="166" t="s">
        <v>96</v>
      </c>
      <c r="E406" s="155" t="s">
        <v>123</v>
      </c>
      <c r="F406" s="156"/>
      <c r="G406" s="157">
        <f t="shared" si="56"/>
        <v>0</v>
      </c>
      <c r="H406" s="157"/>
      <c r="I406" s="184"/>
      <c r="J406" s="157"/>
      <c r="K406" s="157"/>
      <c r="L406" s="158"/>
      <c r="R406" s="151"/>
    </row>
    <row r="407" spans="1:18" x14ac:dyDescent="0.2">
      <c r="A407" s="152"/>
      <c r="B407" s="153"/>
      <c r="C407" s="154" t="s">
        <v>146</v>
      </c>
      <c r="D407" s="166" t="s">
        <v>96</v>
      </c>
      <c r="E407" s="155" t="s">
        <v>252</v>
      </c>
      <c r="F407" s="156"/>
      <c r="G407" s="157">
        <f t="shared" si="56"/>
        <v>0</v>
      </c>
      <c r="H407" s="157"/>
      <c r="I407" s="184"/>
      <c r="J407" s="157"/>
      <c r="K407" s="157"/>
      <c r="L407" s="158"/>
      <c r="R407" s="151"/>
    </row>
    <row r="408" spans="1:18" x14ac:dyDescent="0.2">
      <c r="A408" s="152"/>
      <c r="B408" s="153"/>
      <c r="C408" s="154" t="s">
        <v>148</v>
      </c>
      <c r="D408" s="166" t="s">
        <v>96</v>
      </c>
      <c r="E408" s="155" t="s">
        <v>253</v>
      </c>
      <c r="F408" s="156"/>
      <c r="G408" s="157">
        <f t="shared" si="56"/>
        <v>0</v>
      </c>
      <c r="H408" s="157"/>
      <c r="I408" s="184"/>
      <c r="J408" s="157"/>
      <c r="K408" s="157"/>
      <c r="L408" s="158"/>
      <c r="R408" s="151"/>
    </row>
    <row r="409" spans="1:18" x14ac:dyDescent="0.2">
      <c r="A409" s="152">
        <v>86</v>
      </c>
      <c r="B409" s="190">
        <v>936052</v>
      </c>
      <c r="C409" s="154" t="s">
        <v>206</v>
      </c>
      <c r="D409" s="166" t="s">
        <v>95</v>
      </c>
      <c r="E409" s="155">
        <v>46</v>
      </c>
      <c r="F409" s="156"/>
      <c r="G409" s="157">
        <f>E409*F409</f>
        <v>0</v>
      </c>
      <c r="H409" s="157"/>
      <c r="I409" s="184"/>
      <c r="J409" s="157"/>
      <c r="K409" s="157"/>
      <c r="L409" s="158"/>
      <c r="R409" s="151"/>
    </row>
    <row r="410" spans="1:18" ht="25.5" x14ac:dyDescent="0.2">
      <c r="A410" s="152">
        <v>87</v>
      </c>
      <c r="B410" s="190">
        <v>936053</v>
      </c>
      <c r="C410" s="191" t="s">
        <v>339</v>
      </c>
      <c r="D410" s="166" t="s">
        <v>80</v>
      </c>
      <c r="E410" s="155" t="s">
        <v>294</v>
      </c>
      <c r="F410" s="156"/>
      <c r="G410" s="157">
        <f>E410*F410</f>
        <v>0</v>
      </c>
      <c r="H410" s="194" t="s">
        <v>373</v>
      </c>
      <c r="I410" s="184"/>
      <c r="J410" s="157"/>
      <c r="K410" s="157"/>
      <c r="L410" s="158"/>
      <c r="R410" s="151"/>
    </row>
    <row r="411" spans="1:18" x14ac:dyDescent="0.2">
      <c r="A411" s="152"/>
      <c r="B411" s="153"/>
      <c r="C411" s="154" t="s">
        <v>275</v>
      </c>
      <c r="D411" s="155" t="s">
        <v>96</v>
      </c>
      <c r="E411" s="187">
        <v>0.22499999999999998</v>
      </c>
      <c r="F411" s="156"/>
      <c r="G411" s="157">
        <f t="shared" ref="G411:G416" si="57">E411*F411</f>
        <v>0</v>
      </c>
      <c r="H411" s="194"/>
      <c r="I411" s="184"/>
      <c r="J411" s="157"/>
      <c r="K411" s="157"/>
      <c r="L411" s="158"/>
      <c r="R411" s="151"/>
    </row>
    <row r="412" spans="1:18" ht="25.5" x14ac:dyDescent="0.2">
      <c r="A412" s="152"/>
      <c r="B412" s="153"/>
      <c r="C412" s="154" t="s">
        <v>279</v>
      </c>
      <c r="D412" s="155" t="s">
        <v>96</v>
      </c>
      <c r="E412" s="187">
        <v>4.4999999999999998E-2</v>
      </c>
      <c r="F412" s="156"/>
      <c r="G412" s="157">
        <f t="shared" si="57"/>
        <v>0</v>
      </c>
      <c r="H412" s="157"/>
      <c r="I412" s="184"/>
      <c r="J412" s="157"/>
      <c r="K412" s="157"/>
      <c r="L412" s="158"/>
      <c r="R412" s="151"/>
    </row>
    <row r="413" spans="1:18" ht="25.5" x14ac:dyDescent="0.2">
      <c r="A413" s="152"/>
      <c r="B413" s="153"/>
      <c r="C413" s="154" t="s">
        <v>280</v>
      </c>
      <c r="D413" s="155" t="s">
        <v>96</v>
      </c>
      <c r="E413" s="187">
        <v>0.09</v>
      </c>
      <c r="F413" s="156"/>
      <c r="G413" s="157">
        <f t="shared" si="57"/>
        <v>0</v>
      </c>
      <c r="H413" s="157"/>
      <c r="I413" s="184"/>
      <c r="J413" s="157"/>
      <c r="K413" s="157"/>
      <c r="L413" s="158"/>
      <c r="R413" s="151"/>
    </row>
    <row r="414" spans="1:18" ht="25.5" x14ac:dyDescent="0.2">
      <c r="A414" s="152"/>
      <c r="B414" s="153"/>
      <c r="C414" s="154" t="s">
        <v>273</v>
      </c>
      <c r="D414" s="155" t="s">
        <v>96</v>
      </c>
      <c r="E414" s="187">
        <v>0.36</v>
      </c>
      <c r="F414" s="156"/>
      <c r="G414" s="157">
        <f t="shared" si="57"/>
        <v>0</v>
      </c>
      <c r="H414" s="157"/>
      <c r="I414" s="184"/>
      <c r="J414" s="157"/>
      <c r="K414" s="157"/>
      <c r="L414" s="158"/>
      <c r="R414" s="151"/>
    </row>
    <row r="415" spans="1:18" x14ac:dyDescent="0.2">
      <c r="A415" s="152"/>
      <c r="B415" s="153"/>
      <c r="C415" s="154" t="s">
        <v>270</v>
      </c>
      <c r="D415" s="155" t="s">
        <v>96</v>
      </c>
      <c r="E415" s="187">
        <v>0.36</v>
      </c>
      <c r="F415" s="156"/>
      <c r="G415" s="157">
        <f t="shared" si="57"/>
        <v>0</v>
      </c>
      <c r="H415" s="157"/>
      <c r="I415" s="184"/>
      <c r="J415" s="157"/>
      <c r="K415" s="157"/>
      <c r="L415" s="158"/>
      <c r="R415" s="151"/>
    </row>
    <row r="416" spans="1:18" ht="25.5" x14ac:dyDescent="0.2">
      <c r="A416" s="152"/>
      <c r="B416" s="153"/>
      <c r="C416" s="154" t="s">
        <v>409</v>
      </c>
      <c r="D416" s="155" t="s">
        <v>96</v>
      </c>
      <c r="E416" s="187">
        <v>0.36</v>
      </c>
      <c r="F416" s="156"/>
      <c r="G416" s="157">
        <f t="shared" si="57"/>
        <v>0</v>
      </c>
      <c r="H416" s="157"/>
      <c r="I416" s="184"/>
      <c r="J416" s="157"/>
      <c r="K416" s="157"/>
      <c r="L416" s="158"/>
      <c r="R416" s="151"/>
    </row>
    <row r="417" spans="1:18" x14ac:dyDescent="0.2">
      <c r="A417" s="152"/>
      <c r="B417" s="153"/>
      <c r="C417" s="188" t="s">
        <v>254</v>
      </c>
      <c r="D417" s="166"/>
      <c r="E417" s="155"/>
      <c r="F417" s="156"/>
      <c r="G417" s="157"/>
      <c r="H417" s="157"/>
      <c r="I417" s="184"/>
      <c r="J417" s="157"/>
      <c r="K417" s="157"/>
      <c r="L417" s="158"/>
      <c r="R417" s="151"/>
    </row>
    <row r="418" spans="1:18" ht="45" x14ac:dyDescent="0.2">
      <c r="A418" s="152">
        <v>88</v>
      </c>
      <c r="B418" s="190">
        <v>936054</v>
      </c>
      <c r="C418" s="191" t="s">
        <v>332</v>
      </c>
      <c r="D418" s="166" t="s">
        <v>80</v>
      </c>
      <c r="E418" s="155">
        <v>1</v>
      </c>
      <c r="F418" s="156"/>
      <c r="G418" s="157">
        <f>E418*F418</f>
        <v>0</v>
      </c>
      <c r="H418" s="194" t="s">
        <v>372</v>
      </c>
      <c r="I418" s="184"/>
      <c r="J418" s="157"/>
      <c r="K418" s="157"/>
      <c r="L418" s="158"/>
      <c r="R418" s="151"/>
    </row>
    <row r="419" spans="1:18" x14ac:dyDescent="0.2">
      <c r="A419" s="152"/>
      <c r="B419" s="153"/>
      <c r="C419" s="154" t="s">
        <v>275</v>
      </c>
      <c r="D419" s="166" t="s">
        <v>96</v>
      </c>
      <c r="E419" s="155" t="s">
        <v>255</v>
      </c>
      <c r="F419" s="156"/>
      <c r="G419" s="157">
        <f t="shared" ref="G419:G423" si="58">E419*F419</f>
        <v>0</v>
      </c>
      <c r="H419" s="194"/>
      <c r="I419" s="184"/>
      <c r="J419" s="157"/>
      <c r="K419" s="157"/>
      <c r="L419" s="158"/>
      <c r="R419" s="151"/>
    </row>
    <row r="420" spans="1:18" ht="25.5" x14ac:dyDescent="0.2">
      <c r="A420" s="152"/>
      <c r="B420" s="153"/>
      <c r="C420" s="154" t="s">
        <v>279</v>
      </c>
      <c r="D420" s="166" t="s">
        <v>96</v>
      </c>
      <c r="E420" s="155" t="s">
        <v>256</v>
      </c>
      <c r="F420" s="156"/>
      <c r="G420" s="157">
        <f t="shared" si="58"/>
        <v>0</v>
      </c>
      <c r="H420" s="157"/>
      <c r="I420" s="184"/>
      <c r="J420" s="157"/>
      <c r="K420" s="157"/>
      <c r="L420" s="158"/>
      <c r="R420" s="151"/>
    </row>
    <row r="421" spans="1:18" ht="25.5" x14ac:dyDescent="0.2">
      <c r="A421" s="152"/>
      <c r="B421" s="153"/>
      <c r="C421" s="154" t="s">
        <v>273</v>
      </c>
      <c r="D421" s="166" t="s">
        <v>96</v>
      </c>
      <c r="E421" s="155" t="s">
        <v>257</v>
      </c>
      <c r="F421" s="156"/>
      <c r="G421" s="157">
        <f t="shared" si="58"/>
        <v>0</v>
      </c>
      <c r="H421" s="157"/>
      <c r="I421" s="184"/>
      <c r="J421" s="157"/>
      <c r="K421" s="157"/>
      <c r="L421" s="158"/>
      <c r="R421" s="151"/>
    </row>
    <row r="422" spans="1:18" x14ac:dyDescent="0.2">
      <c r="A422" s="152"/>
      <c r="B422" s="153"/>
      <c r="C422" s="154" t="s">
        <v>270</v>
      </c>
      <c r="D422" s="155" t="s">
        <v>96</v>
      </c>
      <c r="E422" s="155" t="s">
        <v>257</v>
      </c>
      <c r="F422" s="156"/>
      <c r="G422" s="157">
        <f t="shared" si="58"/>
        <v>0</v>
      </c>
      <c r="H422" s="157"/>
      <c r="I422" s="184"/>
      <c r="J422" s="157"/>
      <c r="K422" s="157"/>
      <c r="L422" s="158"/>
      <c r="R422" s="151"/>
    </row>
    <row r="423" spans="1:18" ht="25.5" x14ac:dyDescent="0.2">
      <c r="A423" s="152"/>
      <c r="B423" s="153"/>
      <c r="C423" s="154" t="s">
        <v>409</v>
      </c>
      <c r="D423" s="155" t="s">
        <v>96</v>
      </c>
      <c r="E423" s="155" t="s">
        <v>257</v>
      </c>
      <c r="F423" s="156"/>
      <c r="G423" s="157">
        <f t="shared" si="58"/>
        <v>0</v>
      </c>
      <c r="H423" s="157"/>
      <c r="I423" s="184"/>
      <c r="J423" s="157"/>
      <c r="K423" s="157"/>
      <c r="L423" s="158"/>
      <c r="R423" s="151"/>
    </row>
    <row r="424" spans="1:18" ht="45" x14ac:dyDescent="0.2">
      <c r="A424" s="152">
        <v>89</v>
      </c>
      <c r="B424" s="190">
        <v>936055</v>
      </c>
      <c r="C424" s="191" t="s">
        <v>333</v>
      </c>
      <c r="D424" s="166" t="s">
        <v>80</v>
      </c>
      <c r="E424" s="155">
        <v>1</v>
      </c>
      <c r="F424" s="156"/>
      <c r="G424" s="157">
        <f>E424*F424</f>
        <v>0</v>
      </c>
      <c r="H424" s="194" t="s">
        <v>371</v>
      </c>
      <c r="I424" s="184"/>
      <c r="J424" s="157"/>
      <c r="K424" s="157"/>
      <c r="L424" s="158"/>
      <c r="R424" s="151"/>
    </row>
    <row r="425" spans="1:18" x14ac:dyDescent="0.2">
      <c r="A425" s="152"/>
      <c r="B425" s="153"/>
      <c r="C425" s="154" t="s">
        <v>275</v>
      </c>
      <c r="D425" s="166" t="s">
        <v>96</v>
      </c>
      <c r="E425" s="155" t="s">
        <v>258</v>
      </c>
      <c r="F425" s="156"/>
      <c r="G425" s="157">
        <f t="shared" ref="G425:G429" si="59">E425*F425</f>
        <v>0</v>
      </c>
      <c r="H425" s="194"/>
      <c r="I425" s="184"/>
      <c r="J425" s="157"/>
      <c r="K425" s="157"/>
      <c r="L425" s="158"/>
      <c r="R425" s="151"/>
    </row>
    <row r="426" spans="1:18" ht="25.5" x14ac:dyDescent="0.2">
      <c r="A426" s="152"/>
      <c r="B426" s="153"/>
      <c r="C426" s="154" t="s">
        <v>279</v>
      </c>
      <c r="D426" s="166" t="s">
        <v>96</v>
      </c>
      <c r="E426" s="155" t="s">
        <v>259</v>
      </c>
      <c r="F426" s="156"/>
      <c r="G426" s="157">
        <f t="shared" si="59"/>
        <v>0</v>
      </c>
      <c r="H426" s="157"/>
      <c r="I426" s="184"/>
      <c r="J426" s="157"/>
      <c r="K426" s="157"/>
      <c r="L426" s="158"/>
      <c r="R426" s="151"/>
    </row>
    <row r="427" spans="1:18" ht="25.5" x14ac:dyDescent="0.2">
      <c r="A427" s="152"/>
      <c r="B427" s="153"/>
      <c r="C427" s="154" t="s">
        <v>273</v>
      </c>
      <c r="D427" s="166" t="s">
        <v>96</v>
      </c>
      <c r="E427" s="155" t="s">
        <v>260</v>
      </c>
      <c r="F427" s="156"/>
      <c r="G427" s="157">
        <f t="shared" si="59"/>
        <v>0</v>
      </c>
      <c r="H427" s="157"/>
      <c r="I427" s="184"/>
      <c r="J427" s="157"/>
      <c r="K427" s="157"/>
      <c r="L427" s="158"/>
      <c r="R427" s="151"/>
    </row>
    <row r="428" spans="1:18" x14ac:dyDescent="0.2">
      <c r="A428" s="152"/>
      <c r="B428" s="153"/>
      <c r="C428" s="154" t="s">
        <v>270</v>
      </c>
      <c r="D428" s="155" t="s">
        <v>96</v>
      </c>
      <c r="E428" s="155" t="s">
        <v>260</v>
      </c>
      <c r="F428" s="156"/>
      <c r="G428" s="157">
        <f t="shared" si="59"/>
        <v>0</v>
      </c>
      <c r="H428" s="157"/>
      <c r="I428" s="184"/>
      <c r="J428" s="157"/>
      <c r="K428" s="157"/>
      <c r="L428" s="158"/>
      <c r="R428" s="151"/>
    </row>
    <row r="429" spans="1:18" ht="25.5" x14ac:dyDescent="0.2">
      <c r="A429" s="152"/>
      <c r="B429" s="153"/>
      <c r="C429" s="154" t="s">
        <v>409</v>
      </c>
      <c r="D429" s="155" t="s">
        <v>96</v>
      </c>
      <c r="E429" s="155" t="s">
        <v>260</v>
      </c>
      <c r="F429" s="156"/>
      <c r="G429" s="157">
        <f t="shared" si="59"/>
        <v>0</v>
      </c>
      <c r="H429" s="157"/>
      <c r="I429" s="184"/>
      <c r="J429" s="157"/>
      <c r="K429" s="157"/>
      <c r="L429" s="158"/>
      <c r="R429" s="151"/>
    </row>
    <row r="430" spans="1:18" ht="25.5" x14ac:dyDescent="0.2">
      <c r="A430" s="152">
        <v>90</v>
      </c>
      <c r="B430" s="190">
        <v>936056</v>
      </c>
      <c r="C430" s="154" t="s">
        <v>287</v>
      </c>
      <c r="D430" s="166" t="s">
        <v>115</v>
      </c>
      <c r="E430" s="155">
        <v>1</v>
      </c>
      <c r="F430" s="156"/>
      <c r="G430" s="157">
        <f t="shared" ref="G430:G431" si="60">E430*F430</f>
        <v>0</v>
      </c>
      <c r="H430" s="157"/>
      <c r="I430" s="184"/>
      <c r="J430" s="157"/>
      <c r="K430" s="157"/>
      <c r="L430" s="158"/>
      <c r="R430" s="151"/>
    </row>
    <row r="431" spans="1:18" ht="17.25" customHeight="1" x14ac:dyDescent="0.2">
      <c r="A431" s="152">
        <v>91</v>
      </c>
      <c r="B431" s="190">
        <v>936057</v>
      </c>
      <c r="C431" s="154" t="s">
        <v>288</v>
      </c>
      <c r="D431" s="166" t="s">
        <v>115</v>
      </c>
      <c r="E431" s="155">
        <v>1</v>
      </c>
      <c r="F431" s="156"/>
      <c r="G431" s="157">
        <f t="shared" si="60"/>
        <v>0</v>
      </c>
      <c r="H431" s="157"/>
      <c r="I431" s="184"/>
      <c r="J431" s="157"/>
      <c r="K431" s="157"/>
      <c r="L431" s="158"/>
      <c r="R431" s="151"/>
    </row>
    <row r="432" spans="1:18" x14ac:dyDescent="0.2">
      <c r="A432" s="152">
        <v>92</v>
      </c>
      <c r="B432" s="190">
        <v>936058</v>
      </c>
      <c r="C432" s="154" t="s">
        <v>261</v>
      </c>
      <c r="D432" s="166" t="s">
        <v>115</v>
      </c>
      <c r="E432" s="155">
        <v>1</v>
      </c>
      <c r="F432" s="156"/>
      <c r="G432" s="157">
        <f>E432*F432</f>
        <v>0</v>
      </c>
      <c r="H432" s="157"/>
      <c r="I432" s="184"/>
      <c r="J432" s="157"/>
      <c r="K432" s="157"/>
      <c r="L432" s="158"/>
      <c r="R432" s="151"/>
    </row>
    <row r="433" spans="1:60" x14ac:dyDescent="0.2">
      <c r="A433" s="152">
        <v>93</v>
      </c>
      <c r="B433" s="190">
        <v>936059</v>
      </c>
      <c r="C433" s="154" t="s">
        <v>262</v>
      </c>
      <c r="D433" s="166" t="s">
        <v>115</v>
      </c>
      <c r="E433" s="155">
        <v>1</v>
      </c>
      <c r="F433" s="156"/>
      <c r="G433" s="157">
        <f>E433*F433</f>
        <v>0</v>
      </c>
      <c r="H433" s="157"/>
      <c r="I433" s="184"/>
      <c r="J433" s="157"/>
      <c r="K433" s="157"/>
      <c r="L433" s="158"/>
      <c r="R433" s="151"/>
    </row>
    <row r="434" spans="1:60" x14ac:dyDescent="0.2">
      <c r="A434" s="152">
        <v>94</v>
      </c>
      <c r="B434" s="190">
        <v>936060</v>
      </c>
      <c r="C434" s="154" t="s">
        <v>346</v>
      </c>
      <c r="D434" s="166" t="s">
        <v>115</v>
      </c>
      <c r="E434" s="155">
        <v>1</v>
      </c>
      <c r="F434" s="156"/>
      <c r="G434" s="157">
        <f>E434*F434</f>
        <v>0</v>
      </c>
      <c r="H434" s="157"/>
      <c r="I434" s="184"/>
      <c r="J434" s="157"/>
      <c r="K434" s="157"/>
      <c r="L434" s="158"/>
      <c r="R434" s="151"/>
    </row>
    <row r="435" spans="1:60" x14ac:dyDescent="0.2">
      <c r="A435" s="152">
        <v>95</v>
      </c>
      <c r="B435" s="190">
        <v>936061</v>
      </c>
      <c r="C435" s="154" t="s">
        <v>347</v>
      </c>
      <c r="D435" s="166" t="s">
        <v>115</v>
      </c>
      <c r="E435" s="155" t="s">
        <v>72</v>
      </c>
      <c r="F435" s="156"/>
      <c r="G435" s="157">
        <f>E435*F435</f>
        <v>0</v>
      </c>
      <c r="H435" s="157"/>
      <c r="I435" s="184"/>
      <c r="J435" s="157"/>
      <c r="K435" s="157"/>
      <c r="L435" s="158"/>
      <c r="R435" s="151"/>
    </row>
    <row r="436" spans="1:60" x14ac:dyDescent="0.2">
      <c r="A436" s="152">
        <v>96</v>
      </c>
      <c r="B436" s="190">
        <v>936062</v>
      </c>
      <c r="C436" s="154" t="s">
        <v>358</v>
      </c>
      <c r="D436" s="166" t="s">
        <v>55</v>
      </c>
      <c r="E436" s="155" t="s">
        <v>359</v>
      </c>
      <c r="F436" s="156"/>
      <c r="G436" s="157">
        <f>E436*F436</f>
        <v>0</v>
      </c>
      <c r="H436" s="157" t="s">
        <v>413</v>
      </c>
      <c r="I436" s="184"/>
      <c r="J436" s="157"/>
      <c r="K436" s="157"/>
      <c r="L436" s="158"/>
      <c r="R436" s="151"/>
    </row>
    <row r="437" spans="1:60" x14ac:dyDescent="0.2">
      <c r="A437" s="159"/>
      <c r="B437" s="160" t="s">
        <v>117</v>
      </c>
      <c r="C437" s="161" t="str">
        <f>CONCATENATE(B72," ",C72)</f>
        <v>93 Herní prvky</v>
      </c>
      <c r="D437" s="159"/>
      <c r="E437" s="162"/>
      <c r="F437" s="162"/>
      <c r="G437" s="163">
        <f>SUM(G72:G436)</f>
        <v>0</v>
      </c>
      <c r="H437" s="163"/>
      <c r="I437" s="185"/>
      <c r="J437" s="163"/>
      <c r="K437" s="163"/>
      <c r="L437" s="164">
        <f>SUM(L72:L433)</f>
        <v>0</v>
      </c>
      <c r="R437" s="151">
        <v>4</v>
      </c>
      <c r="BD437" s="165">
        <f>SUM(BD72:BD433)</f>
        <v>0</v>
      </c>
      <c r="BE437" s="165">
        <f>SUM(BE72:BE433)</f>
        <v>0</v>
      </c>
      <c r="BF437" s="165">
        <f>SUM(BF72:BF433)</f>
        <v>0</v>
      </c>
      <c r="BG437" s="165">
        <f>SUM(BG72:BG433)</f>
        <v>0</v>
      </c>
      <c r="BH437" s="165">
        <f>SUM(BH72:BH433)</f>
        <v>0</v>
      </c>
    </row>
    <row r="438" spans="1:60" x14ac:dyDescent="0.2">
      <c r="A438" s="144" t="s">
        <v>71</v>
      </c>
      <c r="B438" s="145" t="s">
        <v>263</v>
      </c>
      <c r="C438" s="146" t="s">
        <v>264</v>
      </c>
      <c r="D438" s="147"/>
      <c r="E438" s="148"/>
      <c r="F438" s="148"/>
      <c r="G438" s="149"/>
      <c r="H438" s="196"/>
      <c r="I438" s="183"/>
      <c r="J438" s="179"/>
      <c r="K438" s="179"/>
      <c r="L438" s="150"/>
      <c r="R438" s="151">
        <v>1</v>
      </c>
    </row>
    <row r="439" spans="1:60" ht="25.5" x14ac:dyDescent="0.2">
      <c r="A439" s="152">
        <v>95</v>
      </c>
      <c r="B439" s="153" t="s">
        <v>289</v>
      </c>
      <c r="C439" s="154" t="s">
        <v>334</v>
      </c>
      <c r="D439" s="166" t="s">
        <v>80</v>
      </c>
      <c r="E439" s="156">
        <v>2</v>
      </c>
      <c r="F439" s="156"/>
      <c r="G439" s="157">
        <f>E439*F439</f>
        <v>0</v>
      </c>
      <c r="H439" s="157"/>
      <c r="I439" s="184"/>
      <c r="J439" s="157"/>
      <c r="K439" s="157"/>
      <c r="L439" s="158"/>
      <c r="N439" s="189"/>
      <c r="R439" s="151">
        <v>2</v>
      </c>
      <c r="AB439" s="124">
        <v>12</v>
      </c>
      <c r="AC439" s="124">
        <v>0</v>
      </c>
      <c r="AD439" s="124">
        <v>69</v>
      </c>
      <c r="BC439" s="124">
        <v>1</v>
      </c>
      <c r="BD439" s="124">
        <f>IF(BC439=1,G439,0)</f>
        <v>0</v>
      </c>
      <c r="BE439" s="124">
        <f>IF(BC439=2,G439,0)</f>
        <v>0</v>
      </c>
      <c r="BF439" s="124">
        <f>IF(BC439=3,G439,0)</f>
        <v>0</v>
      </c>
      <c r="BG439" s="124">
        <f>IF(BC439=4,G439,0)</f>
        <v>0</v>
      </c>
      <c r="BH439" s="124">
        <f>IF(BC439=5,G439,0)</f>
        <v>0</v>
      </c>
    </row>
    <row r="440" spans="1:60" x14ac:dyDescent="0.2">
      <c r="A440" s="152">
        <v>96</v>
      </c>
      <c r="B440" s="153" t="s">
        <v>290</v>
      </c>
      <c r="C440" s="154" t="s">
        <v>335</v>
      </c>
      <c r="D440" s="166" t="s">
        <v>80</v>
      </c>
      <c r="E440" s="156">
        <v>3</v>
      </c>
      <c r="F440" s="156"/>
      <c r="G440" s="157">
        <f>E440*F440</f>
        <v>0</v>
      </c>
      <c r="H440" s="157"/>
      <c r="I440" s="184"/>
      <c r="J440" s="157"/>
      <c r="K440" s="157"/>
      <c r="L440" s="158"/>
      <c r="N440" s="189"/>
      <c r="R440" s="151">
        <v>2</v>
      </c>
      <c r="AB440" s="124">
        <v>12</v>
      </c>
      <c r="AC440" s="124">
        <v>0</v>
      </c>
      <c r="AD440" s="124">
        <v>69</v>
      </c>
      <c r="BC440" s="124">
        <v>1</v>
      </c>
      <c r="BD440" s="124">
        <f>IF(BC440=1,G440,0)</f>
        <v>0</v>
      </c>
      <c r="BE440" s="124">
        <f>IF(BC440=2,G440,0)</f>
        <v>0</v>
      </c>
      <c r="BF440" s="124">
        <f>IF(BC440=3,G440,0)</f>
        <v>0</v>
      </c>
      <c r="BG440" s="124">
        <f>IF(BC440=4,G440,0)</f>
        <v>0</v>
      </c>
      <c r="BH440" s="124">
        <f>IF(BC440=5,G440,0)</f>
        <v>0</v>
      </c>
    </row>
    <row r="441" spans="1:60" x14ac:dyDescent="0.2">
      <c r="A441" s="152"/>
      <c r="B441" s="153"/>
      <c r="C441" s="154" t="s">
        <v>275</v>
      </c>
      <c r="D441" s="166" t="s">
        <v>96</v>
      </c>
      <c r="E441" s="155">
        <v>0.75</v>
      </c>
      <c r="F441" s="156"/>
      <c r="G441" s="157">
        <f t="shared" ref="G441:G445" si="61">E441*F441</f>
        <v>0</v>
      </c>
      <c r="H441" s="157"/>
      <c r="I441" s="184"/>
      <c r="J441" s="157"/>
      <c r="K441" s="157"/>
      <c r="L441" s="158"/>
      <c r="N441" s="189"/>
      <c r="R441" s="151"/>
    </row>
    <row r="442" spans="1:60" ht="25.5" x14ac:dyDescent="0.2">
      <c r="A442" s="152"/>
      <c r="B442" s="153"/>
      <c r="C442" s="154" t="s">
        <v>279</v>
      </c>
      <c r="D442" s="166" t="s">
        <v>96</v>
      </c>
      <c r="E442" s="155">
        <v>0.24299999999999999</v>
      </c>
      <c r="F442" s="156"/>
      <c r="G442" s="157">
        <f t="shared" si="61"/>
        <v>0</v>
      </c>
      <c r="H442" s="157"/>
      <c r="I442" s="184"/>
      <c r="J442" s="157"/>
      <c r="K442" s="157"/>
      <c r="L442" s="158"/>
      <c r="R442" s="151"/>
    </row>
    <row r="443" spans="1:60" ht="25.5" x14ac:dyDescent="0.2">
      <c r="A443" s="152"/>
      <c r="B443" s="153"/>
      <c r="C443" s="154" t="s">
        <v>273</v>
      </c>
      <c r="D443" s="166" t="s">
        <v>96</v>
      </c>
      <c r="E443" s="155">
        <v>0.99</v>
      </c>
      <c r="F443" s="156"/>
      <c r="G443" s="157">
        <f t="shared" si="61"/>
        <v>0</v>
      </c>
      <c r="H443" s="157"/>
      <c r="I443" s="184"/>
      <c r="J443" s="157"/>
      <c r="K443" s="157"/>
      <c r="L443" s="158"/>
      <c r="R443" s="151"/>
    </row>
    <row r="444" spans="1:60" x14ac:dyDescent="0.2">
      <c r="A444" s="152"/>
      <c r="B444" s="153"/>
      <c r="C444" s="154" t="s">
        <v>270</v>
      </c>
      <c r="D444" s="155" t="s">
        <v>96</v>
      </c>
      <c r="E444" s="155">
        <v>0.99</v>
      </c>
      <c r="F444" s="156"/>
      <c r="G444" s="157">
        <f t="shared" si="61"/>
        <v>0</v>
      </c>
      <c r="H444" s="157"/>
      <c r="I444" s="184"/>
      <c r="J444" s="157"/>
      <c r="K444" s="157"/>
      <c r="L444" s="158"/>
      <c r="R444" s="151"/>
    </row>
    <row r="445" spans="1:60" ht="25.5" x14ac:dyDescent="0.2">
      <c r="A445" s="152"/>
      <c r="B445" s="153"/>
      <c r="C445" s="154" t="s">
        <v>271</v>
      </c>
      <c r="D445" s="155" t="s">
        <v>96</v>
      </c>
      <c r="E445" s="155">
        <v>0.99</v>
      </c>
      <c r="F445" s="156"/>
      <c r="G445" s="157">
        <f t="shared" si="61"/>
        <v>0</v>
      </c>
      <c r="H445" s="157"/>
      <c r="I445" s="184"/>
      <c r="J445" s="157"/>
      <c r="K445" s="157"/>
      <c r="L445" s="158"/>
      <c r="R445" s="151"/>
    </row>
    <row r="446" spans="1:60" x14ac:dyDescent="0.2">
      <c r="A446" s="159"/>
      <c r="B446" s="160" t="s">
        <v>117</v>
      </c>
      <c r="C446" s="161" t="str">
        <f>CONCATENATE(B438," ",C438)</f>
        <v>92 Ostatní práce</v>
      </c>
      <c r="D446" s="159"/>
      <c r="E446" s="162"/>
      <c r="F446" s="162"/>
      <c r="G446" s="163">
        <f>SUM(G438:G443)</f>
        <v>0</v>
      </c>
      <c r="H446" s="163"/>
      <c r="I446" s="185"/>
      <c r="J446" s="163">
        <f>SUM(J438:J439)</f>
        <v>0</v>
      </c>
      <c r="K446" s="163"/>
      <c r="L446" s="164">
        <f>SUM(L438:L439)</f>
        <v>0</v>
      </c>
      <c r="R446" s="151">
        <v>4</v>
      </c>
      <c r="BD446" s="165">
        <f>SUM(BD438:BD439)</f>
        <v>0</v>
      </c>
      <c r="BE446" s="165">
        <f>SUM(BE438:BE439)</f>
        <v>0</v>
      </c>
      <c r="BF446" s="165">
        <f>SUM(BF438:BF439)</f>
        <v>0</v>
      </c>
      <c r="BG446" s="165">
        <f>SUM(BG438:BG439)</f>
        <v>0</v>
      </c>
      <c r="BH446" s="165">
        <f>SUM(BH438:BH439)</f>
        <v>0</v>
      </c>
    </row>
    <row r="447" spans="1:60" x14ac:dyDescent="0.2">
      <c r="E447" s="124"/>
    </row>
    <row r="448" spans="1:60" ht="15" x14ac:dyDescent="0.25">
      <c r="B448" s="199" t="s">
        <v>412</v>
      </c>
      <c r="E448" s="124"/>
    </row>
    <row r="449" spans="5:5" x14ac:dyDescent="0.2">
      <c r="E449" s="124"/>
    </row>
    <row r="450" spans="5:5" x14ac:dyDescent="0.2">
      <c r="E450" s="124"/>
    </row>
    <row r="451" spans="5:5" x14ac:dyDescent="0.2">
      <c r="E451" s="124"/>
    </row>
    <row r="452" spans="5:5" x14ac:dyDescent="0.2">
      <c r="E452" s="124"/>
    </row>
    <row r="453" spans="5:5" x14ac:dyDescent="0.2">
      <c r="E453" s="124"/>
    </row>
    <row r="454" spans="5:5" x14ac:dyDescent="0.2">
      <c r="E454" s="124"/>
    </row>
    <row r="455" spans="5:5" x14ac:dyDescent="0.2">
      <c r="E455" s="124"/>
    </row>
    <row r="456" spans="5:5" x14ac:dyDescent="0.2">
      <c r="E456" s="124"/>
    </row>
    <row r="457" spans="5:5" x14ac:dyDescent="0.2">
      <c r="E457" s="124"/>
    </row>
    <row r="458" spans="5:5" x14ac:dyDescent="0.2">
      <c r="E458" s="124"/>
    </row>
    <row r="459" spans="5:5" x14ac:dyDescent="0.2">
      <c r="E459" s="124"/>
    </row>
    <row r="460" spans="5:5" x14ac:dyDescent="0.2">
      <c r="E460" s="124"/>
    </row>
    <row r="461" spans="5:5" x14ac:dyDescent="0.2">
      <c r="E461" s="124"/>
    </row>
    <row r="462" spans="5:5" x14ac:dyDescent="0.2">
      <c r="E462" s="124"/>
    </row>
    <row r="463" spans="5:5" x14ac:dyDescent="0.2">
      <c r="E463" s="124"/>
    </row>
    <row r="464" spans="5:5" x14ac:dyDescent="0.2">
      <c r="E464" s="124"/>
    </row>
    <row r="465" spans="1:8" x14ac:dyDescent="0.2">
      <c r="E465" s="124"/>
    </row>
    <row r="466" spans="1:8" x14ac:dyDescent="0.2">
      <c r="E466" s="124"/>
    </row>
    <row r="467" spans="1:8" x14ac:dyDescent="0.2">
      <c r="E467" s="124"/>
    </row>
    <row r="468" spans="1:8" x14ac:dyDescent="0.2">
      <c r="E468" s="124"/>
    </row>
    <row r="469" spans="1:8" x14ac:dyDescent="0.2">
      <c r="E469" s="124"/>
    </row>
    <row r="470" spans="1:8" x14ac:dyDescent="0.2">
      <c r="A470" s="167"/>
      <c r="B470" s="167"/>
      <c r="C470" s="167"/>
      <c r="D470" s="168"/>
      <c r="E470" s="167"/>
      <c r="F470" s="167"/>
      <c r="G470" s="167"/>
      <c r="H470" s="198"/>
    </row>
    <row r="471" spans="1:8" x14ac:dyDescent="0.2">
      <c r="A471" s="167"/>
      <c r="B471" s="167"/>
      <c r="C471" s="167"/>
      <c r="D471" s="168"/>
      <c r="E471" s="167"/>
      <c r="F471" s="167"/>
      <c r="G471" s="167"/>
      <c r="H471" s="198"/>
    </row>
    <row r="472" spans="1:8" x14ac:dyDescent="0.2">
      <c r="A472" s="167"/>
      <c r="B472" s="167"/>
      <c r="C472" s="167"/>
      <c r="D472" s="168"/>
      <c r="E472" s="167"/>
      <c r="F472" s="167"/>
      <c r="G472" s="167"/>
      <c r="H472" s="198"/>
    </row>
    <row r="473" spans="1:8" x14ac:dyDescent="0.2">
      <c r="A473" s="167"/>
      <c r="B473" s="167"/>
      <c r="C473" s="167"/>
      <c r="D473" s="168"/>
      <c r="E473" s="167"/>
      <c r="F473" s="167"/>
      <c r="G473" s="167"/>
      <c r="H473" s="198"/>
    </row>
    <row r="474" spans="1:8" x14ac:dyDescent="0.2">
      <c r="E474" s="124"/>
    </row>
    <row r="475" spans="1:8" x14ac:dyDescent="0.2">
      <c r="E475" s="124"/>
    </row>
    <row r="476" spans="1:8" x14ac:dyDescent="0.2">
      <c r="E476" s="124"/>
    </row>
    <row r="477" spans="1:8" x14ac:dyDescent="0.2">
      <c r="E477" s="124"/>
    </row>
    <row r="478" spans="1:8" x14ac:dyDescent="0.2">
      <c r="E478" s="124"/>
    </row>
    <row r="479" spans="1:8" x14ac:dyDescent="0.2">
      <c r="E479" s="124"/>
    </row>
    <row r="480" spans="1:8" x14ac:dyDescent="0.2">
      <c r="E480" s="124"/>
    </row>
    <row r="481" spans="5:5" x14ac:dyDescent="0.2">
      <c r="E481" s="124"/>
    </row>
    <row r="482" spans="5:5" x14ac:dyDescent="0.2">
      <c r="E482" s="124"/>
    </row>
    <row r="483" spans="5:5" x14ac:dyDescent="0.2">
      <c r="E483" s="124"/>
    </row>
    <row r="484" spans="5:5" x14ac:dyDescent="0.2">
      <c r="E484" s="124"/>
    </row>
    <row r="485" spans="5:5" x14ac:dyDescent="0.2">
      <c r="E485" s="124"/>
    </row>
    <row r="486" spans="5:5" x14ac:dyDescent="0.2">
      <c r="E486" s="124"/>
    </row>
    <row r="487" spans="5:5" x14ac:dyDescent="0.2">
      <c r="E487" s="124"/>
    </row>
    <row r="488" spans="5:5" x14ac:dyDescent="0.2">
      <c r="E488" s="124"/>
    </row>
    <row r="489" spans="5:5" x14ac:dyDescent="0.2">
      <c r="E489" s="124"/>
    </row>
    <row r="490" spans="5:5" x14ac:dyDescent="0.2">
      <c r="E490" s="124"/>
    </row>
    <row r="491" spans="5:5" x14ac:dyDescent="0.2">
      <c r="E491" s="124"/>
    </row>
    <row r="492" spans="5:5" x14ac:dyDescent="0.2">
      <c r="E492" s="124"/>
    </row>
    <row r="493" spans="5:5" x14ac:dyDescent="0.2">
      <c r="E493" s="124"/>
    </row>
    <row r="494" spans="5:5" x14ac:dyDescent="0.2">
      <c r="E494" s="124"/>
    </row>
    <row r="495" spans="5:5" x14ac:dyDescent="0.2">
      <c r="E495" s="124"/>
    </row>
    <row r="496" spans="5:5" x14ac:dyDescent="0.2">
      <c r="E496" s="124"/>
    </row>
    <row r="497" spans="1:8" x14ac:dyDescent="0.2">
      <c r="E497" s="124"/>
    </row>
    <row r="498" spans="1:8" x14ac:dyDescent="0.2">
      <c r="E498" s="124"/>
    </row>
    <row r="499" spans="1:8" x14ac:dyDescent="0.2">
      <c r="A499" s="169"/>
      <c r="B499" s="169"/>
    </row>
    <row r="500" spans="1:8" x14ac:dyDescent="0.2">
      <c r="A500" s="167"/>
      <c r="B500" s="167"/>
      <c r="C500" s="170"/>
      <c r="D500" s="171"/>
      <c r="E500" s="172"/>
      <c r="F500" s="170"/>
      <c r="G500" s="173"/>
      <c r="H500" s="173"/>
    </row>
    <row r="501" spans="1:8" x14ac:dyDescent="0.2">
      <c r="A501" s="174"/>
      <c r="B501" s="174"/>
      <c r="C501" s="167"/>
      <c r="D501" s="168"/>
      <c r="E501" s="175"/>
      <c r="F501" s="167"/>
      <c r="G501" s="167"/>
      <c r="H501" s="198"/>
    </row>
    <row r="502" spans="1:8" x14ac:dyDescent="0.2">
      <c r="A502" s="167"/>
      <c r="B502" s="167"/>
      <c r="C502" s="167"/>
      <c r="D502" s="168"/>
      <c r="E502" s="175"/>
      <c r="F502" s="167"/>
      <c r="G502" s="167"/>
      <c r="H502" s="198"/>
    </row>
    <row r="503" spans="1:8" x14ac:dyDescent="0.2">
      <c r="A503" s="167"/>
      <c r="B503" s="167"/>
      <c r="C503" s="167"/>
      <c r="D503" s="168"/>
      <c r="E503" s="175"/>
      <c r="F503" s="167"/>
      <c r="G503" s="167"/>
      <c r="H503" s="198"/>
    </row>
    <row r="504" spans="1:8" x14ac:dyDescent="0.2">
      <c r="A504" s="167"/>
      <c r="B504" s="167"/>
      <c r="C504" s="167"/>
      <c r="D504" s="168"/>
      <c r="E504" s="175"/>
      <c r="F504" s="167"/>
      <c r="G504" s="167"/>
      <c r="H504" s="198"/>
    </row>
    <row r="505" spans="1:8" x14ac:dyDescent="0.2">
      <c r="A505" s="167"/>
      <c r="B505" s="167"/>
      <c r="C505" s="167"/>
      <c r="D505" s="168"/>
      <c r="E505" s="175"/>
      <c r="F505" s="167"/>
      <c r="G505" s="167"/>
      <c r="H505" s="198"/>
    </row>
    <row r="506" spans="1:8" x14ac:dyDescent="0.2">
      <c r="A506" s="167"/>
      <c r="B506" s="167"/>
      <c r="C506" s="167"/>
      <c r="D506" s="168"/>
      <c r="E506" s="175"/>
      <c r="F506" s="167"/>
      <c r="G506" s="167"/>
      <c r="H506" s="198"/>
    </row>
    <row r="507" spans="1:8" x14ac:dyDescent="0.2">
      <c r="A507" s="167"/>
      <c r="B507" s="167"/>
      <c r="C507" s="167"/>
      <c r="D507" s="168"/>
      <c r="E507" s="175"/>
      <c r="F507" s="167"/>
      <c r="G507" s="167"/>
      <c r="H507" s="198"/>
    </row>
    <row r="508" spans="1:8" x14ac:dyDescent="0.2">
      <c r="A508" s="167"/>
      <c r="B508" s="167"/>
      <c r="C508" s="167"/>
      <c r="D508" s="168"/>
      <c r="E508" s="175"/>
      <c r="F508" s="167"/>
      <c r="G508" s="167"/>
      <c r="H508" s="198"/>
    </row>
    <row r="509" spans="1:8" x14ac:dyDescent="0.2">
      <c r="A509" s="167"/>
      <c r="B509" s="167"/>
      <c r="C509" s="167"/>
      <c r="D509" s="168"/>
      <c r="E509" s="175"/>
      <c r="F509" s="167"/>
      <c r="G509" s="167"/>
      <c r="H509" s="198"/>
    </row>
    <row r="510" spans="1:8" x14ac:dyDescent="0.2">
      <c r="A510" s="167"/>
      <c r="B510" s="167"/>
      <c r="C510" s="167"/>
      <c r="D510" s="168"/>
      <c r="E510" s="175"/>
      <c r="F510" s="167"/>
      <c r="G510" s="167"/>
      <c r="H510" s="198"/>
    </row>
    <row r="511" spans="1:8" x14ac:dyDescent="0.2">
      <c r="A511" s="167"/>
      <c r="B511" s="167"/>
      <c r="C511" s="167"/>
      <c r="D511" s="168"/>
      <c r="E511" s="175"/>
      <c r="F511" s="167"/>
      <c r="G511" s="167"/>
      <c r="H511" s="198"/>
    </row>
    <row r="512" spans="1:8" x14ac:dyDescent="0.2">
      <c r="A512" s="167"/>
      <c r="B512" s="167"/>
      <c r="C512" s="167"/>
      <c r="D512" s="168"/>
      <c r="E512" s="175"/>
      <c r="F512" s="167"/>
      <c r="G512" s="167"/>
      <c r="H512" s="198"/>
    </row>
    <row r="513" spans="1:8" x14ac:dyDescent="0.2">
      <c r="A513" s="167"/>
      <c r="B513" s="167"/>
      <c r="C513" s="167"/>
      <c r="D513" s="168"/>
      <c r="E513" s="175"/>
      <c r="F513" s="167"/>
      <c r="G513" s="167"/>
      <c r="H513" s="198"/>
    </row>
  </sheetData>
  <sheetProtection selectLockedCells="1" selectUnlockedCells="1"/>
  <mergeCells count="4">
    <mergeCell ref="A1:J1"/>
    <mergeCell ref="A3:B3"/>
    <mergeCell ref="A4:B4"/>
    <mergeCell ref="G4:J4"/>
  </mergeCells>
  <pageMargins left="0.59027777777777779" right="0.39374999999999999" top="0.78749999999999998" bottom="0.78749999999999998" header="0.51180555555555551" footer="0.31527777777777777"/>
  <pageSetup paperSize="9" scale="63" firstPageNumber="0" orientation="landscape" horizontalDpi="300" verticalDpi="300" r:id="rId1"/>
  <headerFooter alignWithMargins="0">
    <oddFooter>&amp;C&amp;"Arial CE,Běžné"Stránka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Krycí list</vt:lpstr>
      <vt:lpstr>Rekapitulace</vt:lpstr>
      <vt:lpstr>Položky</vt:lpstr>
      <vt:lpstr>__xlnm.Print_Area_1</vt:lpstr>
      <vt:lpstr>__xlnm.Print_Area_2</vt:lpstr>
      <vt:lpstr>__xlnm.Print_Area_3</vt:lpstr>
      <vt:lpstr>__xlnm.Print_Titles_2</vt:lpstr>
      <vt:lpstr>__xlnm.Print_Titles_3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Pocitac</dc:creator>
  <cp:lastModifiedBy>Pocitac</cp:lastModifiedBy>
  <cp:lastPrinted>2014-04-10T19:31:18Z</cp:lastPrinted>
  <dcterms:created xsi:type="dcterms:W3CDTF">2014-04-05T19:42:50Z</dcterms:created>
  <dcterms:modified xsi:type="dcterms:W3CDTF">2014-04-10T19:31:48Z</dcterms:modified>
</cp:coreProperties>
</file>