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'Byt - Stavební úpravy byt...'!$C$99:$L$381</definedName>
    <definedName name="_xlnm.Print_Area" localSheetId="1">'Byt - Stavební úpravy byt...'!$C$4:$K$39,'Byt - Stavební úpravy byt...'!$C$45:$K$83,'Byt - Stavební úpravy byt...'!$C$89:$L$381</definedName>
    <definedName name="_xlnm.Print_Titles" localSheetId="1">'Byt - Stavební úpravy byt...'!$99:$99</definedName>
  </definedNames>
  <calcPr/>
</workbook>
</file>

<file path=xl/calcChain.xml><?xml version="1.0" encoding="utf-8"?>
<calcChain xmlns="http://schemas.openxmlformats.org/spreadsheetml/2006/main">
  <c i="2" r="K37"/>
  <c r="K36"/>
  <c i="1" r="BA55"/>
  <c i="2" r="K35"/>
  <c i="1" r="AZ55"/>
  <c i="2" r="BI381"/>
  <c r="BH381"/>
  <c r="BG381"/>
  <c r="BE381"/>
  <c r="R381"/>
  <c r="Q381"/>
  <c r="X381"/>
  <c r="V381"/>
  <c r="T381"/>
  <c r="P381"/>
  <c r="BK381"/>
  <c r="K381"/>
  <c r="BF381"/>
  <c r="BI380"/>
  <c r="BH380"/>
  <c r="BG380"/>
  <c r="BE380"/>
  <c r="R380"/>
  <c r="Q380"/>
  <c r="X380"/>
  <c r="V380"/>
  <c r="T380"/>
  <c r="P380"/>
  <c r="BK380"/>
  <c r="K380"/>
  <c r="BF380"/>
  <c r="BI379"/>
  <c r="BH379"/>
  <c r="BG379"/>
  <c r="BE379"/>
  <c r="R379"/>
  <c r="Q379"/>
  <c r="X379"/>
  <c r="V379"/>
  <c r="T379"/>
  <c r="P379"/>
  <c r="BK379"/>
  <c r="K379"/>
  <c r="BF379"/>
  <c r="BI378"/>
  <c r="BH378"/>
  <c r="BG378"/>
  <c r="BE378"/>
  <c r="R378"/>
  <c r="R377"/>
  <c r="Q378"/>
  <c r="Q377"/>
  <c r="X378"/>
  <c r="X377"/>
  <c r="V378"/>
  <c r="V377"/>
  <c r="T378"/>
  <c r="T377"/>
  <c r="P378"/>
  <c r="BK378"/>
  <c r="BK377"/>
  <c r="K377"/>
  <c r="K378"/>
  <c r="BF378"/>
  <c r="K82"/>
  <c r="J82"/>
  <c r="I82"/>
  <c r="BI376"/>
  <c r="BH376"/>
  <c r="BG376"/>
  <c r="BE376"/>
  <c r="R376"/>
  <c r="Q376"/>
  <c r="X376"/>
  <c r="V376"/>
  <c r="T376"/>
  <c r="P376"/>
  <c r="BK376"/>
  <c r="K376"/>
  <c r="BF376"/>
  <c r="BI375"/>
  <c r="BH375"/>
  <c r="BG375"/>
  <c r="BE375"/>
  <c r="R375"/>
  <c r="Q375"/>
  <c r="X375"/>
  <c r="V375"/>
  <c r="T375"/>
  <c r="P375"/>
  <c r="BK375"/>
  <c r="K375"/>
  <c r="BF375"/>
  <c r="BI374"/>
  <c r="BH374"/>
  <c r="BG374"/>
  <c r="BE374"/>
  <c r="R374"/>
  <c r="Q374"/>
  <c r="X374"/>
  <c r="V374"/>
  <c r="T374"/>
  <c r="P374"/>
  <c r="BK374"/>
  <c r="K374"/>
  <c r="BF374"/>
  <c r="BI373"/>
  <c r="BH373"/>
  <c r="BG373"/>
  <c r="BE373"/>
  <c r="R373"/>
  <c r="Q373"/>
  <c r="X373"/>
  <c r="V373"/>
  <c r="T373"/>
  <c r="P373"/>
  <c r="BK373"/>
  <c r="K373"/>
  <c r="BF373"/>
  <c r="BI372"/>
  <c r="BH372"/>
  <c r="BG372"/>
  <c r="BE372"/>
  <c r="R372"/>
  <c r="Q372"/>
  <c r="X372"/>
  <c r="V372"/>
  <c r="T372"/>
  <c r="P372"/>
  <c r="BK372"/>
  <c r="K372"/>
  <c r="BF372"/>
  <c r="BI371"/>
  <c r="BH371"/>
  <c r="BG371"/>
  <c r="BE371"/>
  <c r="R371"/>
  <c r="Q371"/>
  <c r="X371"/>
  <c r="V371"/>
  <c r="T371"/>
  <c r="P371"/>
  <c r="BK371"/>
  <c r="K371"/>
  <c r="BF371"/>
  <c r="BI370"/>
  <c r="BH370"/>
  <c r="BG370"/>
  <c r="BE370"/>
  <c r="R370"/>
  <c r="Q370"/>
  <c r="X370"/>
  <c r="V370"/>
  <c r="T370"/>
  <c r="P370"/>
  <c r="BK370"/>
  <c r="K370"/>
  <c r="BF370"/>
  <c r="BI369"/>
  <c r="BH369"/>
  <c r="BG369"/>
  <c r="BE369"/>
  <c r="R369"/>
  <c r="Q369"/>
  <c r="X369"/>
  <c r="V369"/>
  <c r="T369"/>
  <c r="P369"/>
  <c r="BK369"/>
  <c r="K369"/>
  <c r="BF369"/>
  <c r="BI368"/>
  <c r="BH368"/>
  <c r="BG368"/>
  <c r="BE368"/>
  <c r="R368"/>
  <c r="Q368"/>
  <c r="X368"/>
  <c r="V368"/>
  <c r="T368"/>
  <c r="P368"/>
  <c r="BK368"/>
  <c r="K368"/>
  <c r="BF368"/>
  <c r="BI367"/>
  <c r="BH367"/>
  <c r="BG367"/>
  <c r="BE367"/>
  <c r="R367"/>
  <c r="Q367"/>
  <c r="X367"/>
  <c r="V367"/>
  <c r="T367"/>
  <c r="P367"/>
  <c r="BK367"/>
  <c r="K367"/>
  <c r="BF367"/>
  <c r="BI366"/>
  <c r="BH366"/>
  <c r="BG366"/>
  <c r="BE366"/>
  <c r="R366"/>
  <c r="Q366"/>
  <c r="X366"/>
  <c r="V366"/>
  <c r="T366"/>
  <c r="P366"/>
  <c r="BK366"/>
  <c r="K366"/>
  <c r="BF366"/>
  <c r="BI365"/>
  <c r="BH365"/>
  <c r="BG365"/>
  <c r="BE365"/>
  <c r="R365"/>
  <c r="Q365"/>
  <c r="X365"/>
  <c r="V365"/>
  <c r="T365"/>
  <c r="P365"/>
  <c r="BK365"/>
  <c r="K365"/>
  <c r="BF365"/>
  <c r="BI364"/>
  <c r="BH364"/>
  <c r="BG364"/>
  <c r="BE364"/>
  <c r="R364"/>
  <c r="Q364"/>
  <c r="X364"/>
  <c r="V364"/>
  <c r="T364"/>
  <c r="P364"/>
  <c r="BK364"/>
  <c r="K364"/>
  <c r="BF364"/>
  <c r="BI363"/>
  <c r="BH363"/>
  <c r="BG363"/>
  <c r="BE363"/>
  <c r="R363"/>
  <c r="Q363"/>
  <c r="X363"/>
  <c r="V363"/>
  <c r="T363"/>
  <c r="P363"/>
  <c r="BK363"/>
  <c r="K363"/>
  <c r="BF363"/>
  <c r="BI362"/>
  <c r="BH362"/>
  <c r="BG362"/>
  <c r="BE362"/>
  <c r="R362"/>
  <c r="Q362"/>
  <c r="X362"/>
  <c r="V362"/>
  <c r="T362"/>
  <c r="P362"/>
  <c r="BK362"/>
  <c r="K362"/>
  <c r="BF362"/>
  <c r="BI361"/>
  <c r="BH361"/>
  <c r="BG361"/>
  <c r="BE361"/>
  <c r="R361"/>
  <c r="Q361"/>
  <c r="X361"/>
  <c r="V361"/>
  <c r="T361"/>
  <c r="P361"/>
  <c r="BK361"/>
  <c r="K361"/>
  <c r="BF361"/>
  <c r="BI360"/>
  <c r="BH360"/>
  <c r="BG360"/>
  <c r="BE360"/>
  <c r="R360"/>
  <c r="Q360"/>
  <c r="X360"/>
  <c r="V360"/>
  <c r="T360"/>
  <c r="P360"/>
  <c r="BK360"/>
  <c r="K360"/>
  <c r="BF360"/>
  <c r="BI359"/>
  <c r="BH359"/>
  <c r="BG359"/>
  <c r="BE359"/>
  <c r="R359"/>
  <c r="Q359"/>
  <c r="X359"/>
  <c r="V359"/>
  <c r="T359"/>
  <c r="P359"/>
  <c r="BK359"/>
  <c r="K359"/>
  <c r="BF359"/>
  <c r="BI358"/>
  <c r="BH358"/>
  <c r="BG358"/>
  <c r="BE358"/>
  <c r="R358"/>
  <c r="Q358"/>
  <c r="X358"/>
  <c r="V358"/>
  <c r="T358"/>
  <c r="P358"/>
  <c r="BK358"/>
  <c r="K358"/>
  <c r="BF358"/>
  <c r="BI357"/>
  <c r="BH357"/>
  <c r="BG357"/>
  <c r="BE357"/>
  <c r="R357"/>
  <c r="Q357"/>
  <c r="X357"/>
  <c r="V357"/>
  <c r="T357"/>
  <c r="P357"/>
  <c r="BK357"/>
  <c r="K357"/>
  <c r="BF357"/>
  <c r="BI356"/>
  <c r="BH356"/>
  <c r="BG356"/>
  <c r="BE356"/>
  <c r="R356"/>
  <c r="Q356"/>
  <c r="X356"/>
  <c r="V356"/>
  <c r="T356"/>
  <c r="P356"/>
  <c r="BK356"/>
  <c r="K356"/>
  <c r="BF356"/>
  <c r="BI355"/>
  <c r="BH355"/>
  <c r="BG355"/>
  <c r="BE355"/>
  <c r="R355"/>
  <c r="Q355"/>
  <c r="X355"/>
  <c r="V355"/>
  <c r="T355"/>
  <c r="P355"/>
  <c r="BK355"/>
  <c r="K355"/>
  <c r="BF355"/>
  <c r="BI354"/>
  <c r="BH354"/>
  <c r="BG354"/>
  <c r="BE354"/>
  <c r="R354"/>
  <c r="Q354"/>
  <c r="X354"/>
  <c r="V354"/>
  <c r="T354"/>
  <c r="P354"/>
  <c r="BK354"/>
  <c r="K354"/>
  <c r="BF354"/>
  <c r="BI353"/>
  <c r="BH353"/>
  <c r="BG353"/>
  <c r="BE353"/>
  <c r="R353"/>
  <c r="Q353"/>
  <c r="X353"/>
  <c r="V353"/>
  <c r="T353"/>
  <c r="P353"/>
  <c r="BK353"/>
  <c r="K353"/>
  <c r="BF353"/>
  <c r="BI352"/>
  <c r="BH352"/>
  <c r="BG352"/>
  <c r="BE352"/>
  <c r="R352"/>
  <c r="Q352"/>
  <c r="X352"/>
  <c r="V352"/>
  <c r="T352"/>
  <c r="P352"/>
  <c r="BK352"/>
  <c r="K352"/>
  <c r="BF352"/>
  <c r="BI351"/>
  <c r="BH351"/>
  <c r="BG351"/>
  <c r="BE351"/>
  <c r="R351"/>
  <c r="Q351"/>
  <c r="X351"/>
  <c r="V351"/>
  <c r="T351"/>
  <c r="P351"/>
  <c r="BK351"/>
  <c r="K351"/>
  <c r="BF351"/>
  <c r="BI350"/>
  <c r="BH350"/>
  <c r="BG350"/>
  <c r="BE350"/>
  <c r="R350"/>
  <c r="Q350"/>
  <c r="X350"/>
  <c r="V350"/>
  <c r="T350"/>
  <c r="P350"/>
  <c r="BK350"/>
  <c r="K350"/>
  <c r="BF350"/>
  <c r="BI349"/>
  <c r="BH349"/>
  <c r="BG349"/>
  <c r="BE349"/>
  <c r="R349"/>
  <c r="Q349"/>
  <c r="X349"/>
  <c r="V349"/>
  <c r="T349"/>
  <c r="P349"/>
  <c r="BK349"/>
  <c r="K349"/>
  <c r="BF349"/>
  <c r="BI348"/>
  <c r="BH348"/>
  <c r="BG348"/>
  <c r="BE348"/>
  <c r="R348"/>
  <c r="Q348"/>
  <c r="X348"/>
  <c r="V348"/>
  <c r="T348"/>
  <c r="P348"/>
  <c r="BK348"/>
  <c r="K348"/>
  <c r="BF348"/>
  <c r="BI347"/>
  <c r="BH347"/>
  <c r="BG347"/>
  <c r="BE347"/>
  <c r="R347"/>
  <c r="Q347"/>
  <c r="X347"/>
  <c r="V347"/>
  <c r="T347"/>
  <c r="P347"/>
  <c r="BK347"/>
  <c r="K347"/>
  <c r="BF347"/>
  <c r="BI346"/>
  <c r="BH346"/>
  <c r="BG346"/>
  <c r="BE346"/>
  <c r="R346"/>
  <c r="Q346"/>
  <c r="X346"/>
  <c r="V346"/>
  <c r="T346"/>
  <c r="P346"/>
  <c r="BK346"/>
  <c r="K346"/>
  <c r="BF346"/>
  <c r="BI345"/>
  <c r="BH345"/>
  <c r="BG345"/>
  <c r="BE345"/>
  <c r="R345"/>
  <c r="Q345"/>
  <c r="X345"/>
  <c r="V345"/>
  <c r="T345"/>
  <c r="P345"/>
  <c r="BK345"/>
  <c r="K345"/>
  <c r="BF345"/>
  <c r="BI344"/>
  <c r="BH344"/>
  <c r="BG344"/>
  <c r="BE344"/>
  <c r="R344"/>
  <c r="Q344"/>
  <c r="X344"/>
  <c r="V344"/>
  <c r="T344"/>
  <c r="P344"/>
  <c r="BK344"/>
  <c r="K344"/>
  <c r="BF344"/>
  <c r="BI343"/>
  <c r="BH343"/>
  <c r="BG343"/>
  <c r="BE343"/>
  <c r="R343"/>
  <c r="Q343"/>
  <c r="X343"/>
  <c r="V343"/>
  <c r="T343"/>
  <c r="P343"/>
  <c r="BK343"/>
  <c r="K343"/>
  <c r="BF343"/>
  <c r="BI342"/>
  <c r="BH342"/>
  <c r="BG342"/>
  <c r="BE342"/>
  <c r="R342"/>
  <c r="Q342"/>
  <c r="X342"/>
  <c r="V342"/>
  <c r="T342"/>
  <c r="P342"/>
  <c r="BK342"/>
  <c r="K342"/>
  <c r="BF342"/>
  <c r="BI341"/>
  <c r="BH341"/>
  <c r="BG341"/>
  <c r="BE341"/>
  <c r="R341"/>
  <c r="Q341"/>
  <c r="X341"/>
  <c r="V341"/>
  <c r="T341"/>
  <c r="P341"/>
  <c r="BK341"/>
  <c r="K341"/>
  <c r="BF341"/>
  <c r="BI340"/>
  <c r="BH340"/>
  <c r="BG340"/>
  <c r="BE340"/>
  <c r="R340"/>
  <c r="Q340"/>
  <c r="X340"/>
  <c r="V340"/>
  <c r="T340"/>
  <c r="P340"/>
  <c r="BK340"/>
  <c r="K340"/>
  <c r="BF340"/>
  <c r="BI339"/>
  <c r="BH339"/>
  <c r="BG339"/>
  <c r="BE339"/>
  <c r="R339"/>
  <c r="Q339"/>
  <c r="X339"/>
  <c r="V339"/>
  <c r="T339"/>
  <c r="P339"/>
  <c r="BK339"/>
  <c r="K339"/>
  <c r="BF339"/>
  <c r="BI338"/>
  <c r="BH338"/>
  <c r="BG338"/>
  <c r="BE338"/>
  <c r="R338"/>
  <c r="R337"/>
  <c r="R336"/>
  <c r="Q338"/>
  <c r="Q337"/>
  <c r="Q336"/>
  <c r="X338"/>
  <c r="X337"/>
  <c r="X336"/>
  <c r="V338"/>
  <c r="V337"/>
  <c r="V336"/>
  <c r="T338"/>
  <c r="T337"/>
  <c r="T336"/>
  <c r="P338"/>
  <c r="BK338"/>
  <c r="BK337"/>
  <c r="K337"/>
  <c r="BK336"/>
  <c r="K336"/>
  <c r="K338"/>
  <c r="BF338"/>
  <c r="K81"/>
  <c r="J81"/>
  <c r="I81"/>
  <c r="K80"/>
  <c r="J80"/>
  <c r="I80"/>
  <c r="BI335"/>
  <c r="BH335"/>
  <c r="BG335"/>
  <c r="BE335"/>
  <c r="R335"/>
  <c r="Q335"/>
  <c r="X335"/>
  <c r="V335"/>
  <c r="T335"/>
  <c r="P335"/>
  <c r="BK335"/>
  <c r="K335"/>
  <c r="BF335"/>
  <c r="BI334"/>
  <c r="BH334"/>
  <c r="BG334"/>
  <c r="BE334"/>
  <c r="R334"/>
  <c r="Q334"/>
  <c r="X334"/>
  <c r="V334"/>
  <c r="T334"/>
  <c r="P334"/>
  <c r="BK334"/>
  <c r="K334"/>
  <c r="BF334"/>
  <c r="BI332"/>
  <c r="BH332"/>
  <c r="BG332"/>
  <c r="BE332"/>
  <c r="R332"/>
  <c r="R331"/>
  <c r="Q332"/>
  <c r="Q331"/>
  <c r="X332"/>
  <c r="X331"/>
  <c r="V332"/>
  <c r="V331"/>
  <c r="T332"/>
  <c r="T331"/>
  <c r="P332"/>
  <c r="BK332"/>
  <c r="BK331"/>
  <c r="K331"/>
  <c r="K332"/>
  <c r="BF332"/>
  <c r="K79"/>
  <c r="J79"/>
  <c r="I79"/>
  <c r="BI327"/>
  <c r="BH327"/>
  <c r="BG327"/>
  <c r="BE327"/>
  <c r="R327"/>
  <c r="Q327"/>
  <c r="X327"/>
  <c r="V327"/>
  <c r="T327"/>
  <c r="P327"/>
  <c r="BK327"/>
  <c r="K327"/>
  <c r="BF327"/>
  <c r="BI325"/>
  <c r="BH325"/>
  <c r="BG325"/>
  <c r="BE325"/>
  <c r="R325"/>
  <c r="Q325"/>
  <c r="X325"/>
  <c r="V325"/>
  <c r="T325"/>
  <c r="P325"/>
  <c r="BK325"/>
  <c r="K325"/>
  <c r="BF325"/>
  <c r="BI323"/>
  <c r="BH323"/>
  <c r="BG323"/>
  <c r="BE323"/>
  <c r="R323"/>
  <c r="Q323"/>
  <c r="X323"/>
  <c r="V323"/>
  <c r="T323"/>
  <c r="P323"/>
  <c r="BK323"/>
  <c r="K323"/>
  <c r="BF323"/>
  <c r="BI321"/>
  <c r="BH321"/>
  <c r="BG321"/>
  <c r="BE321"/>
  <c r="R321"/>
  <c r="Q321"/>
  <c r="X321"/>
  <c r="V321"/>
  <c r="T321"/>
  <c r="P321"/>
  <c r="BK321"/>
  <c r="K321"/>
  <c r="BF321"/>
  <c r="BI319"/>
  <c r="BH319"/>
  <c r="BG319"/>
  <c r="BE319"/>
  <c r="R319"/>
  <c r="R318"/>
  <c r="Q319"/>
  <c r="Q318"/>
  <c r="X319"/>
  <c r="X318"/>
  <c r="V319"/>
  <c r="V318"/>
  <c r="T319"/>
  <c r="T318"/>
  <c r="P319"/>
  <c r="BK319"/>
  <c r="BK318"/>
  <c r="K318"/>
  <c r="K319"/>
  <c r="BF319"/>
  <c r="K78"/>
  <c r="J78"/>
  <c r="I78"/>
  <c r="BI317"/>
  <c r="BH317"/>
  <c r="BG317"/>
  <c r="BE317"/>
  <c r="R317"/>
  <c r="Q317"/>
  <c r="X317"/>
  <c r="V317"/>
  <c r="T317"/>
  <c r="P317"/>
  <c r="BK317"/>
  <c r="K317"/>
  <c r="BF317"/>
  <c r="BI314"/>
  <c r="BH314"/>
  <c r="BG314"/>
  <c r="BE314"/>
  <c r="R314"/>
  <c r="Q314"/>
  <c r="X314"/>
  <c r="V314"/>
  <c r="T314"/>
  <c r="P314"/>
  <c r="BK314"/>
  <c r="K314"/>
  <c r="BF314"/>
  <c r="BI311"/>
  <c r="BH311"/>
  <c r="BG311"/>
  <c r="BE311"/>
  <c r="R311"/>
  <c r="R310"/>
  <c r="Q311"/>
  <c r="Q310"/>
  <c r="X311"/>
  <c r="X310"/>
  <c r="V311"/>
  <c r="V310"/>
  <c r="T311"/>
  <c r="T310"/>
  <c r="P311"/>
  <c r="BK311"/>
  <c r="BK310"/>
  <c r="K310"/>
  <c r="K311"/>
  <c r="BF311"/>
  <c r="K77"/>
  <c r="J77"/>
  <c r="I77"/>
  <c r="BI309"/>
  <c r="BH309"/>
  <c r="BG309"/>
  <c r="BE309"/>
  <c r="R309"/>
  <c r="Q309"/>
  <c r="X309"/>
  <c r="V309"/>
  <c r="T309"/>
  <c r="P309"/>
  <c r="BK309"/>
  <c r="K309"/>
  <c r="BF309"/>
  <c r="BI308"/>
  <c r="BH308"/>
  <c r="BG308"/>
  <c r="BE308"/>
  <c r="R308"/>
  <c r="Q308"/>
  <c r="X308"/>
  <c r="V308"/>
  <c r="T308"/>
  <c r="P308"/>
  <c r="BK308"/>
  <c r="K308"/>
  <c r="BF308"/>
  <c r="BI304"/>
  <c r="BH304"/>
  <c r="BG304"/>
  <c r="BE304"/>
  <c r="R304"/>
  <c r="Q304"/>
  <c r="X304"/>
  <c r="V304"/>
  <c r="T304"/>
  <c r="P304"/>
  <c r="BK304"/>
  <c r="K304"/>
  <c r="BF304"/>
  <c r="BI299"/>
  <c r="BH299"/>
  <c r="BG299"/>
  <c r="BE299"/>
  <c r="R299"/>
  <c r="Q299"/>
  <c r="X299"/>
  <c r="V299"/>
  <c r="T299"/>
  <c r="P299"/>
  <c r="BK299"/>
  <c r="K299"/>
  <c r="BF299"/>
  <c r="BI294"/>
  <c r="BH294"/>
  <c r="BG294"/>
  <c r="BE294"/>
  <c r="R294"/>
  <c r="Q294"/>
  <c r="X294"/>
  <c r="V294"/>
  <c r="T294"/>
  <c r="P294"/>
  <c r="BK294"/>
  <c r="K294"/>
  <c r="BF294"/>
  <c r="BI293"/>
  <c r="BH293"/>
  <c r="BG293"/>
  <c r="BE293"/>
  <c r="R293"/>
  <c r="Q293"/>
  <c r="X293"/>
  <c r="V293"/>
  <c r="T293"/>
  <c r="P293"/>
  <c r="BK293"/>
  <c r="K293"/>
  <c r="BF293"/>
  <c r="BI291"/>
  <c r="BH291"/>
  <c r="BG291"/>
  <c r="BE291"/>
  <c r="R291"/>
  <c r="Q291"/>
  <c r="X291"/>
  <c r="V291"/>
  <c r="T291"/>
  <c r="P291"/>
  <c r="BK291"/>
  <c r="K291"/>
  <c r="BF291"/>
  <c r="BI286"/>
  <c r="BH286"/>
  <c r="BG286"/>
  <c r="BE286"/>
  <c r="R286"/>
  <c r="R285"/>
  <c r="Q286"/>
  <c r="Q285"/>
  <c r="X286"/>
  <c r="X285"/>
  <c r="V286"/>
  <c r="V285"/>
  <c r="T286"/>
  <c r="T285"/>
  <c r="P286"/>
  <c r="BK286"/>
  <c r="BK285"/>
  <c r="K285"/>
  <c r="K286"/>
  <c r="BF286"/>
  <c r="K76"/>
  <c r="J76"/>
  <c r="I76"/>
  <c r="BI284"/>
  <c r="BH284"/>
  <c r="BG284"/>
  <c r="BE284"/>
  <c r="R284"/>
  <c r="Q284"/>
  <c r="X284"/>
  <c r="V284"/>
  <c r="T284"/>
  <c r="P284"/>
  <c r="BK284"/>
  <c r="K284"/>
  <c r="BF284"/>
  <c r="BI283"/>
  <c r="BH283"/>
  <c r="BG283"/>
  <c r="BE283"/>
  <c r="R283"/>
  <c r="Q283"/>
  <c r="X283"/>
  <c r="V283"/>
  <c r="T283"/>
  <c r="P283"/>
  <c r="BK283"/>
  <c r="K283"/>
  <c r="BF283"/>
  <c r="BI282"/>
  <c r="BH282"/>
  <c r="BG282"/>
  <c r="BE282"/>
  <c r="R282"/>
  <c r="Q282"/>
  <c r="X282"/>
  <c r="V282"/>
  <c r="T282"/>
  <c r="P282"/>
  <c r="BK282"/>
  <c r="K282"/>
  <c r="BF282"/>
  <c r="BI281"/>
  <c r="BH281"/>
  <c r="BG281"/>
  <c r="BE281"/>
  <c r="R281"/>
  <c r="Q281"/>
  <c r="X281"/>
  <c r="V281"/>
  <c r="T281"/>
  <c r="P281"/>
  <c r="BK281"/>
  <c r="K281"/>
  <c r="BF281"/>
  <c r="BI279"/>
  <c r="BH279"/>
  <c r="BG279"/>
  <c r="BE279"/>
  <c r="R279"/>
  <c r="Q279"/>
  <c r="X279"/>
  <c r="V279"/>
  <c r="T279"/>
  <c r="P279"/>
  <c r="BK279"/>
  <c r="K279"/>
  <c r="BF279"/>
  <c r="BI277"/>
  <c r="BH277"/>
  <c r="BG277"/>
  <c r="BE277"/>
  <c r="R277"/>
  <c r="Q277"/>
  <c r="X277"/>
  <c r="V277"/>
  <c r="T277"/>
  <c r="P277"/>
  <c r="BK277"/>
  <c r="K277"/>
  <c r="BF277"/>
  <c r="BI275"/>
  <c r="BH275"/>
  <c r="BG275"/>
  <c r="BE275"/>
  <c r="R275"/>
  <c r="Q275"/>
  <c r="X275"/>
  <c r="V275"/>
  <c r="T275"/>
  <c r="P275"/>
  <c r="BK275"/>
  <c r="K275"/>
  <c r="BF275"/>
  <c r="BI270"/>
  <c r="BH270"/>
  <c r="BG270"/>
  <c r="BE270"/>
  <c r="R270"/>
  <c r="R269"/>
  <c r="Q270"/>
  <c r="Q269"/>
  <c r="X270"/>
  <c r="X269"/>
  <c r="V270"/>
  <c r="V269"/>
  <c r="T270"/>
  <c r="T269"/>
  <c r="P270"/>
  <c r="BK270"/>
  <c r="BK269"/>
  <c r="K269"/>
  <c r="K270"/>
  <c r="BF270"/>
  <c r="K75"/>
  <c r="J75"/>
  <c r="I75"/>
  <c r="BI267"/>
  <c r="BH267"/>
  <c r="BG267"/>
  <c r="BE267"/>
  <c r="R267"/>
  <c r="Q267"/>
  <c r="X267"/>
  <c r="V267"/>
  <c r="T267"/>
  <c r="P267"/>
  <c r="BK267"/>
  <c r="K267"/>
  <c r="BF267"/>
  <c r="BI265"/>
  <c r="BH265"/>
  <c r="BG265"/>
  <c r="BE265"/>
  <c r="R265"/>
  <c r="R264"/>
  <c r="Q265"/>
  <c r="Q264"/>
  <c r="X265"/>
  <c r="X264"/>
  <c r="V265"/>
  <c r="V264"/>
  <c r="T265"/>
  <c r="T264"/>
  <c r="P265"/>
  <c r="BK265"/>
  <c r="BK264"/>
  <c r="K264"/>
  <c r="K265"/>
  <c r="BF265"/>
  <c r="K74"/>
  <c r="J74"/>
  <c r="I74"/>
  <c r="BI263"/>
  <c r="BH263"/>
  <c r="BG263"/>
  <c r="BE263"/>
  <c r="R263"/>
  <c r="Q263"/>
  <c r="X263"/>
  <c r="V263"/>
  <c r="T263"/>
  <c r="P263"/>
  <c r="BK263"/>
  <c r="K263"/>
  <c r="BF263"/>
  <c r="BI262"/>
  <c r="BH262"/>
  <c r="BG262"/>
  <c r="BE262"/>
  <c r="R262"/>
  <c r="Q262"/>
  <c r="X262"/>
  <c r="V262"/>
  <c r="T262"/>
  <c r="P262"/>
  <c r="BK262"/>
  <c r="K262"/>
  <c r="BF262"/>
  <c r="BI261"/>
  <c r="BH261"/>
  <c r="BG261"/>
  <c r="BE261"/>
  <c r="R261"/>
  <c r="Q261"/>
  <c r="X261"/>
  <c r="V261"/>
  <c r="T261"/>
  <c r="P261"/>
  <c r="BK261"/>
  <c r="K261"/>
  <c r="BF261"/>
  <c r="BI260"/>
  <c r="BH260"/>
  <c r="BG260"/>
  <c r="BE260"/>
  <c r="R260"/>
  <c r="Q260"/>
  <c r="X260"/>
  <c r="V260"/>
  <c r="T260"/>
  <c r="P260"/>
  <c r="BK260"/>
  <c r="K260"/>
  <c r="BF260"/>
  <c r="BI258"/>
  <c r="BH258"/>
  <c r="BG258"/>
  <c r="BE258"/>
  <c r="R258"/>
  <c r="Q258"/>
  <c r="X258"/>
  <c r="V258"/>
  <c r="T258"/>
  <c r="P258"/>
  <c r="BK258"/>
  <c r="K258"/>
  <c r="BF258"/>
  <c r="BI256"/>
  <c r="BH256"/>
  <c r="BG256"/>
  <c r="BE256"/>
  <c r="R256"/>
  <c r="R255"/>
  <c r="Q256"/>
  <c r="Q255"/>
  <c r="X256"/>
  <c r="X255"/>
  <c r="V256"/>
  <c r="V255"/>
  <c r="T256"/>
  <c r="T255"/>
  <c r="P256"/>
  <c r="BK256"/>
  <c r="BK255"/>
  <c r="K255"/>
  <c r="K256"/>
  <c r="BF256"/>
  <c r="K73"/>
  <c r="J73"/>
  <c r="I73"/>
  <c r="BI254"/>
  <c r="BH254"/>
  <c r="BG254"/>
  <c r="BE254"/>
  <c r="R254"/>
  <c r="Q254"/>
  <c r="X254"/>
  <c r="V254"/>
  <c r="T254"/>
  <c r="P254"/>
  <c r="BK254"/>
  <c r="K254"/>
  <c r="BF254"/>
  <c r="BI253"/>
  <c r="BH253"/>
  <c r="BG253"/>
  <c r="BE253"/>
  <c r="R253"/>
  <c r="Q253"/>
  <c r="X253"/>
  <c r="V253"/>
  <c r="T253"/>
  <c r="P253"/>
  <c r="BK253"/>
  <c r="K253"/>
  <c r="BF253"/>
  <c r="BI252"/>
  <c r="BH252"/>
  <c r="BG252"/>
  <c r="BE252"/>
  <c r="R252"/>
  <c r="Q252"/>
  <c r="X252"/>
  <c r="V252"/>
  <c r="T252"/>
  <c r="P252"/>
  <c r="BK252"/>
  <c r="K252"/>
  <c r="BF252"/>
  <c r="BI251"/>
  <c r="BH251"/>
  <c r="BG251"/>
  <c r="BE251"/>
  <c r="R251"/>
  <c r="Q251"/>
  <c r="X251"/>
  <c r="V251"/>
  <c r="T251"/>
  <c r="P251"/>
  <c r="BK251"/>
  <c r="K251"/>
  <c r="BF251"/>
  <c r="BI250"/>
  <c r="BH250"/>
  <c r="BG250"/>
  <c r="BE250"/>
  <c r="R250"/>
  <c r="Q250"/>
  <c r="X250"/>
  <c r="V250"/>
  <c r="T250"/>
  <c r="P250"/>
  <c r="BK250"/>
  <c r="K250"/>
  <c r="BF250"/>
  <c r="BI249"/>
  <c r="BH249"/>
  <c r="BG249"/>
  <c r="BE249"/>
  <c r="R249"/>
  <c r="Q249"/>
  <c r="X249"/>
  <c r="V249"/>
  <c r="T249"/>
  <c r="P249"/>
  <c r="BK249"/>
  <c r="K249"/>
  <c r="BF249"/>
  <c r="BI248"/>
  <c r="BH248"/>
  <c r="BG248"/>
  <c r="BE248"/>
  <c r="R248"/>
  <c r="Q248"/>
  <c r="X248"/>
  <c r="V248"/>
  <c r="T248"/>
  <c r="P248"/>
  <c r="BK248"/>
  <c r="K248"/>
  <c r="BF248"/>
  <c r="BI247"/>
  <c r="BH247"/>
  <c r="BG247"/>
  <c r="BE247"/>
  <c r="R247"/>
  <c r="Q247"/>
  <c r="X247"/>
  <c r="V247"/>
  <c r="T247"/>
  <c r="P247"/>
  <c r="BK247"/>
  <c r="K247"/>
  <c r="BF247"/>
  <c r="BI246"/>
  <c r="BH246"/>
  <c r="BG246"/>
  <c r="BE246"/>
  <c r="R246"/>
  <c r="Q246"/>
  <c r="X246"/>
  <c r="V246"/>
  <c r="T246"/>
  <c r="P246"/>
  <c r="BK246"/>
  <c r="K246"/>
  <c r="BF246"/>
  <c r="BI245"/>
  <c r="BH245"/>
  <c r="BG245"/>
  <c r="BE245"/>
  <c r="R245"/>
  <c r="R244"/>
  <c r="Q245"/>
  <c r="Q244"/>
  <c r="X245"/>
  <c r="X244"/>
  <c r="V245"/>
  <c r="V244"/>
  <c r="T245"/>
  <c r="T244"/>
  <c r="P245"/>
  <c r="BK245"/>
  <c r="BK244"/>
  <c r="K244"/>
  <c r="K245"/>
  <c r="BF245"/>
  <c r="K72"/>
  <c r="J72"/>
  <c r="I72"/>
  <c r="BI243"/>
  <c r="BH243"/>
  <c r="BG243"/>
  <c r="BE243"/>
  <c r="R243"/>
  <c r="Q243"/>
  <c r="X243"/>
  <c r="V243"/>
  <c r="T243"/>
  <c r="P243"/>
  <c r="BK243"/>
  <c r="K243"/>
  <c r="BF243"/>
  <c r="BI242"/>
  <c r="BH242"/>
  <c r="BG242"/>
  <c r="BE242"/>
  <c r="R242"/>
  <c r="Q242"/>
  <c r="X242"/>
  <c r="V242"/>
  <c r="T242"/>
  <c r="P242"/>
  <c r="BK242"/>
  <c r="K242"/>
  <c r="BF242"/>
  <c r="BI240"/>
  <c r="BH240"/>
  <c r="BG240"/>
  <c r="BE240"/>
  <c r="R240"/>
  <c r="Q240"/>
  <c r="X240"/>
  <c r="V240"/>
  <c r="T240"/>
  <c r="P240"/>
  <c r="BK240"/>
  <c r="K240"/>
  <c r="BF240"/>
  <c r="BI238"/>
  <c r="BH238"/>
  <c r="BG238"/>
  <c r="BE238"/>
  <c r="R238"/>
  <c r="R237"/>
  <c r="Q238"/>
  <c r="Q237"/>
  <c r="X238"/>
  <c r="X237"/>
  <c r="V238"/>
  <c r="V237"/>
  <c r="T238"/>
  <c r="T237"/>
  <c r="P238"/>
  <c r="BK238"/>
  <c r="BK237"/>
  <c r="K237"/>
  <c r="K238"/>
  <c r="BF238"/>
  <c r="K71"/>
  <c r="J71"/>
  <c r="I71"/>
  <c r="BI236"/>
  <c r="BH236"/>
  <c r="BG236"/>
  <c r="BE236"/>
  <c r="R236"/>
  <c r="Q236"/>
  <c r="X236"/>
  <c r="V236"/>
  <c r="T236"/>
  <c r="P236"/>
  <c r="BK236"/>
  <c r="K236"/>
  <c r="BF236"/>
  <c r="BI235"/>
  <c r="BH235"/>
  <c r="BG235"/>
  <c r="BE235"/>
  <c r="R235"/>
  <c r="Q235"/>
  <c r="X235"/>
  <c r="V235"/>
  <c r="T235"/>
  <c r="P235"/>
  <c r="BK235"/>
  <c r="K235"/>
  <c r="BF235"/>
  <c r="BI234"/>
  <c r="BH234"/>
  <c r="BG234"/>
  <c r="BE234"/>
  <c r="R234"/>
  <c r="Q234"/>
  <c r="X234"/>
  <c r="V234"/>
  <c r="T234"/>
  <c r="P234"/>
  <c r="BK234"/>
  <c r="K234"/>
  <c r="BF234"/>
  <c r="BI233"/>
  <c r="BH233"/>
  <c r="BG233"/>
  <c r="BE233"/>
  <c r="R233"/>
  <c r="Q233"/>
  <c r="X233"/>
  <c r="V233"/>
  <c r="T233"/>
  <c r="P233"/>
  <c r="BK233"/>
  <c r="K233"/>
  <c r="BF233"/>
  <c r="BI232"/>
  <c r="BH232"/>
  <c r="BG232"/>
  <c r="BE232"/>
  <c r="R232"/>
  <c r="Q232"/>
  <c r="X232"/>
  <c r="V232"/>
  <c r="T232"/>
  <c r="P232"/>
  <c r="BK232"/>
  <c r="K232"/>
  <c r="BF232"/>
  <c r="BI231"/>
  <c r="BH231"/>
  <c r="BG231"/>
  <c r="BE231"/>
  <c r="R231"/>
  <c r="Q231"/>
  <c r="X231"/>
  <c r="V231"/>
  <c r="T231"/>
  <c r="P231"/>
  <c r="BK231"/>
  <c r="K231"/>
  <c r="BF231"/>
  <c r="BI230"/>
  <c r="BH230"/>
  <c r="BG230"/>
  <c r="BE230"/>
  <c r="R230"/>
  <c r="Q230"/>
  <c r="X230"/>
  <c r="V230"/>
  <c r="T230"/>
  <c r="P230"/>
  <c r="BK230"/>
  <c r="K230"/>
  <c r="BF230"/>
  <c r="BI229"/>
  <c r="BH229"/>
  <c r="BG229"/>
  <c r="BE229"/>
  <c r="R229"/>
  <c r="Q229"/>
  <c r="X229"/>
  <c r="V229"/>
  <c r="T229"/>
  <c r="P229"/>
  <c r="BK229"/>
  <c r="K229"/>
  <c r="BF229"/>
  <c r="BI228"/>
  <c r="BH228"/>
  <c r="BG228"/>
  <c r="BE228"/>
  <c r="R228"/>
  <c r="Q228"/>
  <c r="X228"/>
  <c r="V228"/>
  <c r="T228"/>
  <c r="P228"/>
  <c r="BK228"/>
  <c r="K228"/>
  <c r="BF228"/>
  <c r="BI227"/>
  <c r="BH227"/>
  <c r="BG227"/>
  <c r="BE227"/>
  <c r="R227"/>
  <c r="Q227"/>
  <c r="X227"/>
  <c r="V227"/>
  <c r="T227"/>
  <c r="P227"/>
  <c r="BK227"/>
  <c r="K227"/>
  <c r="BF227"/>
  <c r="BI226"/>
  <c r="BH226"/>
  <c r="BG226"/>
  <c r="BE226"/>
  <c r="R226"/>
  <c r="Q226"/>
  <c r="X226"/>
  <c r="V226"/>
  <c r="T226"/>
  <c r="P226"/>
  <c r="BK226"/>
  <c r="K226"/>
  <c r="BF226"/>
  <c r="BI225"/>
  <c r="BH225"/>
  <c r="BG225"/>
  <c r="BE225"/>
  <c r="R225"/>
  <c r="Q225"/>
  <c r="X225"/>
  <c r="V225"/>
  <c r="T225"/>
  <c r="P225"/>
  <c r="BK225"/>
  <c r="K225"/>
  <c r="BF225"/>
  <c r="BI224"/>
  <c r="BH224"/>
  <c r="BG224"/>
  <c r="BE224"/>
  <c r="R224"/>
  <c r="Q224"/>
  <c r="X224"/>
  <c r="V224"/>
  <c r="T224"/>
  <c r="P224"/>
  <c r="BK224"/>
  <c r="K224"/>
  <c r="BF224"/>
  <c r="BI223"/>
  <c r="BH223"/>
  <c r="BG223"/>
  <c r="BE223"/>
  <c r="R223"/>
  <c r="Q223"/>
  <c r="X223"/>
  <c r="V223"/>
  <c r="T223"/>
  <c r="P223"/>
  <c r="BK223"/>
  <c r="K223"/>
  <c r="BF223"/>
  <c r="BI222"/>
  <c r="BH222"/>
  <c r="BG222"/>
  <c r="BE222"/>
  <c r="R222"/>
  <c r="Q222"/>
  <c r="X222"/>
  <c r="V222"/>
  <c r="T222"/>
  <c r="P222"/>
  <c r="BK222"/>
  <c r="K222"/>
  <c r="BF222"/>
  <c r="BI221"/>
  <c r="BH221"/>
  <c r="BG221"/>
  <c r="BE221"/>
  <c r="R221"/>
  <c r="R220"/>
  <c r="Q221"/>
  <c r="Q220"/>
  <c r="X221"/>
  <c r="X220"/>
  <c r="V221"/>
  <c r="V220"/>
  <c r="T221"/>
  <c r="T220"/>
  <c r="P221"/>
  <c r="BK221"/>
  <c r="BK220"/>
  <c r="K220"/>
  <c r="K221"/>
  <c r="BF221"/>
  <c r="K70"/>
  <c r="J70"/>
  <c r="I70"/>
  <c r="BI219"/>
  <c r="BH219"/>
  <c r="BG219"/>
  <c r="BE219"/>
  <c r="R219"/>
  <c r="Q219"/>
  <c r="X219"/>
  <c r="V219"/>
  <c r="T219"/>
  <c r="P219"/>
  <c r="BK219"/>
  <c r="K219"/>
  <c r="BF219"/>
  <c r="BI218"/>
  <c r="BH218"/>
  <c r="BG218"/>
  <c r="BE218"/>
  <c r="R218"/>
  <c r="Q218"/>
  <c r="X218"/>
  <c r="V218"/>
  <c r="T218"/>
  <c r="P218"/>
  <c r="BK218"/>
  <c r="K218"/>
  <c r="BF218"/>
  <c r="BI217"/>
  <c r="BH217"/>
  <c r="BG217"/>
  <c r="BE217"/>
  <c r="R217"/>
  <c r="Q217"/>
  <c r="X217"/>
  <c r="V217"/>
  <c r="T217"/>
  <c r="P217"/>
  <c r="BK217"/>
  <c r="K217"/>
  <c r="BF217"/>
  <c r="BI216"/>
  <c r="BH216"/>
  <c r="BG216"/>
  <c r="BE216"/>
  <c r="R216"/>
  <c r="Q216"/>
  <c r="X216"/>
  <c r="V216"/>
  <c r="T216"/>
  <c r="P216"/>
  <c r="BK216"/>
  <c r="K216"/>
  <c r="BF216"/>
  <c r="BI215"/>
  <c r="BH215"/>
  <c r="BG215"/>
  <c r="BE215"/>
  <c r="R215"/>
  <c r="Q215"/>
  <c r="X215"/>
  <c r="V215"/>
  <c r="T215"/>
  <c r="P215"/>
  <c r="BK215"/>
  <c r="K215"/>
  <c r="BF215"/>
  <c r="BI214"/>
  <c r="BH214"/>
  <c r="BG214"/>
  <c r="BE214"/>
  <c r="R214"/>
  <c r="Q214"/>
  <c r="X214"/>
  <c r="V214"/>
  <c r="T214"/>
  <c r="P214"/>
  <c r="BK214"/>
  <c r="K214"/>
  <c r="BF214"/>
  <c r="BI213"/>
  <c r="BH213"/>
  <c r="BG213"/>
  <c r="BE213"/>
  <c r="R213"/>
  <c r="Q213"/>
  <c r="X213"/>
  <c r="V213"/>
  <c r="T213"/>
  <c r="P213"/>
  <c r="BK213"/>
  <c r="K213"/>
  <c r="BF213"/>
  <c r="BI212"/>
  <c r="BH212"/>
  <c r="BG212"/>
  <c r="BE212"/>
  <c r="R212"/>
  <c r="Q212"/>
  <c r="X212"/>
  <c r="V212"/>
  <c r="T212"/>
  <c r="P212"/>
  <c r="BK212"/>
  <c r="K212"/>
  <c r="BF212"/>
  <c r="BI211"/>
  <c r="BH211"/>
  <c r="BG211"/>
  <c r="BE211"/>
  <c r="R211"/>
  <c r="R210"/>
  <c r="Q211"/>
  <c r="Q210"/>
  <c r="X211"/>
  <c r="X210"/>
  <c r="V211"/>
  <c r="V210"/>
  <c r="T211"/>
  <c r="T210"/>
  <c r="P211"/>
  <c r="BK211"/>
  <c r="BK210"/>
  <c r="K210"/>
  <c r="K211"/>
  <c r="BF211"/>
  <c r="K69"/>
  <c r="J69"/>
  <c r="I69"/>
  <c r="BI209"/>
  <c r="BH209"/>
  <c r="BG209"/>
  <c r="BE209"/>
  <c r="R209"/>
  <c r="Q209"/>
  <c r="X209"/>
  <c r="V209"/>
  <c r="T209"/>
  <c r="P209"/>
  <c r="BK209"/>
  <c r="K209"/>
  <c r="BF209"/>
  <c r="BI208"/>
  <c r="BH208"/>
  <c r="BG208"/>
  <c r="BE208"/>
  <c r="R208"/>
  <c r="Q208"/>
  <c r="X208"/>
  <c r="V208"/>
  <c r="T208"/>
  <c r="P208"/>
  <c r="BK208"/>
  <c r="K208"/>
  <c r="BF208"/>
  <c r="BI207"/>
  <c r="BH207"/>
  <c r="BG207"/>
  <c r="BE207"/>
  <c r="R207"/>
  <c r="Q207"/>
  <c r="X207"/>
  <c r="V207"/>
  <c r="T207"/>
  <c r="P207"/>
  <c r="BK207"/>
  <c r="K207"/>
  <c r="BF207"/>
  <c r="BI205"/>
  <c r="BH205"/>
  <c r="BG205"/>
  <c r="BE205"/>
  <c r="R205"/>
  <c r="Q205"/>
  <c r="X205"/>
  <c r="V205"/>
  <c r="T205"/>
  <c r="P205"/>
  <c r="BK205"/>
  <c r="K205"/>
  <c r="BF205"/>
  <c r="BI204"/>
  <c r="BH204"/>
  <c r="BG204"/>
  <c r="BE204"/>
  <c r="R204"/>
  <c r="Q204"/>
  <c r="X204"/>
  <c r="V204"/>
  <c r="T204"/>
  <c r="P204"/>
  <c r="BK204"/>
  <c r="K204"/>
  <c r="BF204"/>
  <c r="BI203"/>
  <c r="BH203"/>
  <c r="BG203"/>
  <c r="BE203"/>
  <c r="R203"/>
  <c r="Q203"/>
  <c r="X203"/>
  <c r="V203"/>
  <c r="T203"/>
  <c r="P203"/>
  <c r="BK203"/>
  <c r="K203"/>
  <c r="BF203"/>
  <c r="BI202"/>
  <c r="BH202"/>
  <c r="BG202"/>
  <c r="BE202"/>
  <c r="R202"/>
  <c r="Q202"/>
  <c r="X202"/>
  <c r="V202"/>
  <c r="T202"/>
  <c r="P202"/>
  <c r="BK202"/>
  <c r="K202"/>
  <c r="BF202"/>
  <c r="BI201"/>
  <c r="BH201"/>
  <c r="BG201"/>
  <c r="BE201"/>
  <c r="R201"/>
  <c r="Q201"/>
  <c r="X201"/>
  <c r="V201"/>
  <c r="T201"/>
  <c r="P201"/>
  <c r="BK201"/>
  <c r="K201"/>
  <c r="BF201"/>
  <c r="BI200"/>
  <c r="BH200"/>
  <c r="BG200"/>
  <c r="BE200"/>
  <c r="R200"/>
  <c r="R199"/>
  <c r="Q200"/>
  <c r="Q199"/>
  <c r="X200"/>
  <c r="X199"/>
  <c r="V200"/>
  <c r="V199"/>
  <c r="T200"/>
  <c r="T199"/>
  <c r="P200"/>
  <c r="BK200"/>
  <c r="BK199"/>
  <c r="K199"/>
  <c r="K200"/>
  <c r="BF200"/>
  <c r="K68"/>
  <c r="J68"/>
  <c r="I68"/>
  <c r="BI198"/>
  <c r="BH198"/>
  <c r="BG198"/>
  <c r="BE198"/>
  <c r="R198"/>
  <c r="Q198"/>
  <c r="X198"/>
  <c r="V198"/>
  <c r="T198"/>
  <c r="P198"/>
  <c r="BK198"/>
  <c r="K198"/>
  <c r="BF198"/>
  <c r="BI196"/>
  <c r="BH196"/>
  <c r="BG196"/>
  <c r="BE196"/>
  <c r="R196"/>
  <c r="Q196"/>
  <c r="X196"/>
  <c r="V196"/>
  <c r="T196"/>
  <c r="P196"/>
  <c r="BK196"/>
  <c r="K196"/>
  <c r="BF196"/>
  <c r="BI195"/>
  <c r="BH195"/>
  <c r="BG195"/>
  <c r="BE195"/>
  <c r="R195"/>
  <c r="R194"/>
  <c r="Q195"/>
  <c r="Q194"/>
  <c r="X195"/>
  <c r="X194"/>
  <c r="V195"/>
  <c r="V194"/>
  <c r="T195"/>
  <c r="T194"/>
  <c r="P195"/>
  <c r="BK195"/>
  <c r="BK194"/>
  <c r="K194"/>
  <c r="K195"/>
  <c r="BF195"/>
  <c r="K67"/>
  <c r="J67"/>
  <c r="I67"/>
  <c r="BI193"/>
  <c r="BH193"/>
  <c r="BG193"/>
  <c r="BE193"/>
  <c r="R193"/>
  <c r="Q193"/>
  <c r="X193"/>
  <c r="V193"/>
  <c r="T193"/>
  <c r="P193"/>
  <c r="BK193"/>
  <c r="K193"/>
  <c r="BF193"/>
  <c r="BI191"/>
  <c r="BH191"/>
  <c r="BG191"/>
  <c r="BE191"/>
  <c r="R191"/>
  <c r="Q191"/>
  <c r="X191"/>
  <c r="V191"/>
  <c r="T191"/>
  <c r="P191"/>
  <c r="BK191"/>
  <c r="K191"/>
  <c r="BF191"/>
  <c r="BI187"/>
  <c r="BH187"/>
  <c r="BG187"/>
  <c r="BE187"/>
  <c r="R187"/>
  <c r="Q187"/>
  <c r="X187"/>
  <c r="V187"/>
  <c r="T187"/>
  <c r="P187"/>
  <c r="BK187"/>
  <c r="K187"/>
  <c r="BF187"/>
  <c r="BI185"/>
  <c r="BH185"/>
  <c r="BG185"/>
  <c r="BE185"/>
  <c r="R185"/>
  <c r="R184"/>
  <c r="R183"/>
  <c r="Q185"/>
  <c r="Q184"/>
  <c r="Q183"/>
  <c r="X185"/>
  <c r="X184"/>
  <c r="X183"/>
  <c r="V185"/>
  <c r="V184"/>
  <c r="V183"/>
  <c r="T185"/>
  <c r="T184"/>
  <c r="T183"/>
  <c r="P185"/>
  <c r="BK185"/>
  <c r="BK184"/>
  <c r="K184"/>
  <c r="BK183"/>
  <c r="K183"/>
  <c r="K185"/>
  <c r="BF185"/>
  <c r="K66"/>
  <c r="J66"/>
  <c r="I66"/>
  <c r="K65"/>
  <c r="J65"/>
  <c r="I65"/>
  <c r="BI182"/>
  <c r="BH182"/>
  <c r="BG182"/>
  <c r="BE182"/>
  <c r="R182"/>
  <c r="R181"/>
  <c r="Q182"/>
  <c r="Q181"/>
  <c r="X182"/>
  <c r="X181"/>
  <c r="V182"/>
  <c r="V181"/>
  <c r="T182"/>
  <c r="T181"/>
  <c r="P182"/>
  <c r="BK182"/>
  <c r="BK181"/>
  <c r="K181"/>
  <c r="K182"/>
  <c r="BF182"/>
  <c r="K64"/>
  <c r="J64"/>
  <c r="I64"/>
  <c r="BI180"/>
  <c r="BH180"/>
  <c r="BG180"/>
  <c r="BE180"/>
  <c r="R180"/>
  <c r="Q180"/>
  <c r="X180"/>
  <c r="V180"/>
  <c r="T180"/>
  <c r="P180"/>
  <c r="BK180"/>
  <c r="K180"/>
  <c r="BF180"/>
  <c r="BI178"/>
  <c r="BH178"/>
  <c r="BG178"/>
  <c r="BE178"/>
  <c r="R178"/>
  <c r="Q178"/>
  <c r="X178"/>
  <c r="V178"/>
  <c r="T178"/>
  <c r="P178"/>
  <c r="BK178"/>
  <c r="K178"/>
  <c r="BF178"/>
  <c r="BI177"/>
  <c r="BH177"/>
  <c r="BG177"/>
  <c r="BE177"/>
  <c r="R177"/>
  <c r="Q177"/>
  <c r="X177"/>
  <c r="V177"/>
  <c r="T177"/>
  <c r="P177"/>
  <c r="BK177"/>
  <c r="K177"/>
  <c r="BF177"/>
  <c r="BI176"/>
  <c r="BH176"/>
  <c r="BG176"/>
  <c r="BE176"/>
  <c r="R176"/>
  <c r="R175"/>
  <c r="Q176"/>
  <c r="Q175"/>
  <c r="X176"/>
  <c r="X175"/>
  <c r="V176"/>
  <c r="V175"/>
  <c r="T176"/>
  <c r="T175"/>
  <c r="P176"/>
  <c r="BK176"/>
  <c r="BK175"/>
  <c r="K175"/>
  <c r="K176"/>
  <c r="BF176"/>
  <c r="K63"/>
  <c r="J63"/>
  <c r="I63"/>
  <c r="BI171"/>
  <c r="BH171"/>
  <c r="BG171"/>
  <c r="BE171"/>
  <c r="R171"/>
  <c r="Q171"/>
  <c r="X171"/>
  <c r="V171"/>
  <c r="T171"/>
  <c r="P171"/>
  <c r="BK171"/>
  <c r="K171"/>
  <c r="BF171"/>
  <c r="BI170"/>
  <c r="BH170"/>
  <c r="BG170"/>
  <c r="BE170"/>
  <c r="R170"/>
  <c r="Q170"/>
  <c r="X170"/>
  <c r="V170"/>
  <c r="T170"/>
  <c r="P170"/>
  <c r="BK170"/>
  <c r="K170"/>
  <c r="BF170"/>
  <c r="BI169"/>
  <c r="BH169"/>
  <c r="BG169"/>
  <c r="BE169"/>
  <c r="R169"/>
  <c r="Q169"/>
  <c r="X169"/>
  <c r="V169"/>
  <c r="T169"/>
  <c r="P169"/>
  <c r="BK169"/>
  <c r="K169"/>
  <c r="BF169"/>
  <c r="BI168"/>
  <c r="BH168"/>
  <c r="BG168"/>
  <c r="BE168"/>
  <c r="R168"/>
  <c r="Q168"/>
  <c r="X168"/>
  <c r="V168"/>
  <c r="T168"/>
  <c r="P168"/>
  <c r="BK168"/>
  <c r="K168"/>
  <c r="BF168"/>
  <c r="BI166"/>
  <c r="BH166"/>
  <c r="BG166"/>
  <c r="BE166"/>
  <c r="R166"/>
  <c r="Q166"/>
  <c r="X166"/>
  <c r="V166"/>
  <c r="T166"/>
  <c r="P166"/>
  <c r="BK166"/>
  <c r="K166"/>
  <c r="BF166"/>
  <c r="BI164"/>
  <c r="BH164"/>
  <c r="BG164"/>
  <c r="BE164"/>
  <c r="R164"/>
  <c r="Q164"/>
  <c r="X164"/>
  <c r="V164"/>
  <c r="T164"/>
  <c r="P164"/>
  <c r="BK164"/>
  <c r="K164"/>
  <c r="BF164"/>
  <c r="BI162"/>
  <c r="BH162"/>
  <c r="BG162"/>
  <c r="BE162"/>
  <c r="R162"/>
  <c r="Q162"/>
  <c r="X162"/>
  <c r="V162"/>
  <c r="T162"/>
  <c r="P162"/>
  <c r="BK162"/>
  <c r="K162"/>
  <c r="BF162"/>
  <c r="BI160"/>
  <c r="BH160"/>
  <c r="BG160"/>
  <c r="BE160"/>
  <c r="R160"/>
  <c r="Q160"/>
  <c r="X160"/>
  <c r="V160"/>
  <c r="T160"/>
  <c r="P160"/>
  <c r="BK160"/>
  <c r="K160"/>
  <c r="BF160"/>
  <c r="BI159"/>
  <c r="BH159"/>
  <c r="BG159"/>
  <c r="BE159"/>
  <c r="R159"/>
  <c r="Q159"/>
  <c r="X159"/>
  <c r="V159"/>
  <c r="T159"/>
  <c r="P159"/>
  <c r="BK159"/>
  <c r="K159"/>
  <c r="BF159"/>
  <c r="BI158"/>
  <c r="BH158"/>
  <c r="BG158"/>
  <c r="BE158"/>
  <c r="R158"/>
  <c r="Q158"/>
  <c r="X158"/>
  <c r="V158"/>
  <c r="T158"/>
  <c r="P158"/>
  <c r="BK158"/>
  <c r="K158"/>
  <c r="BF158"/>
  <c r="BI154"/>
  <c r="BH154"/>
  <c r="BG154"/>
  <c r="BE154"/>
  <c r="R154"/>
  <c r="Q154"/>
  <c r="X154"/>
  <c r="V154"/>
  <c r="T154"/>
  <c r="P154"/>
  <c r="BK154"/>
  <c r="K154"/>
  <c r="BF154"/>
  <c r="BI152"/>
  <c r="BH152"/>
  <c r="BG152"/>
  <c r="BE152"/>
  <c r="R152"/>
  <c r="Q152"/>
  <c r="X152"/>
  <c r="V152"/>
  <c r="T152"/>
  <c r="P152"/>
  <c r="BK152"/>
  <c r="K152"/>
  <c r="BF152"/>
  <c r="BI151"/>
  <c r="BH151"/>
  <c r="BG151"/>
  <c r="BE151"/>
  <c r="R151"/>
  <c r="Q151"/>
  <c r="X151"/>
  <c r="V151"/>
  <c r="T151"/>
  <c r="P151"/>
  <c r="BK151"/>
  <c r="K151"/>
  <c r="BF151"/>
  <c r="BI150"/>
  <c r="BH150"/>
  <c r="BG150"/>
  <c r="BE150"/>
  <c r="R150"/>
  <c r="Q150"/>
  <c r="X150"/>
  <c r="V150"/>
  <c r="T150"/>
  <c r="P150"/>
  <c r="BK150"/>
  <c r="K150"/>
  <c r="BF150"/>
  <c r="BI149"/>
  <c r="BH149"/>
  <c r="BG149"/>
  <c r="BE149"/>
  <c r="R149"/>
  <c r="Q149"/>
  <c r="X149"/>
  <c r="V149"/>
  <c r="T149"/>
  <c r="P149"/>
  <c r="BK149"/>
  <c r="K149"/>
  <c r="BF149"/>
  <c r="BI147"/>
  <c r="BH147"/>
  <c r="BG147"/>
  <c r="BE147"/>
  <c r="R147"/>
  <c r="Q147"/>
  <c r="X147"/>
  <c r="V147"/>
  <c r="T147"/>
  <c r="P147"/>
  <c r="BK147"/>
  <c r="K147"/>
  <c r="BF147"/>
  <c r="BI146"/>
  <c r="BH146"/>
  <c r="BG146"/>
  <c r="BE146"/>
  <c r="R146"/>
  <c r="Q146"/>
  <c r="X146"/>
  <c r="V146"/>
  <c r="T146"/>
  <c r="P146"/>
  <c r="BK146"/>
  <c r="K146"/>
  <c r="BF146"/>
  <c r="BI145"/>
  <c r="BH145"/>
  <c r="BG145"/>
  <c r="BE145"/>
  <c r="R145"/>
  <c r="Q145"/>
  <c r="X145"/>
  <c r="V145"/>
  <c r="T145"/>
  <c r="P145"/>
  <c r="BK145"/>
  <c r="K145"/>
  <c r="BF145"/>
  <c r="BI144"/>
  <c r="BH144"/>
  <c r="BG144"/>
  <c r="BE144"/>
  <c r="R144"/>
  <c r="Q144"/>
  <c r="X144"/>
  <c r="V144"/>
  <c r="T144"/>
  <c r="P144"/>
  <c r="BK144"/>
  <c r="K144"/>
  <c r="BF144"/>
  <c r="BI143"/>
  <c r="BH143"/>
  <c r="BG143"/>
  <c r="BE143"/>
  <c r="R143"/>
  <c r="Q143"/>
  <c r="X143"/>
  <c r="V143"/>
  <c r="T143"/>
  <c r="P143"/>
  <c r="BK143"/>
  <c r="K143"/>
  <c r="BF143"/>
  <c r="BI142"/>
  <c r="BH142"/>
  <c r="BG142"/>
  <c r="BE142"/>
  <c r="R142"/>
  <c r="Q142"/>
  <c r="X142"/>
  <c r="V142"/>
  <c r="T142"/>
  <c r="P142"/>
  <c r="BK142"/>
  <c r="K142"/>
  <c r="BF142"/>
  <c r="BI141"/>
  <c r="BH141"/>
  <c r="BG141"/>
  <c r="BE141"/>
  <c r="R141"/>
  <c r="R140"/>
  <c r="Q141"/>
  <c r="Q140"/>
  <c r="X141"/>
  <c r="X140"/>
  <c r="V141"/>
  <c r="V140"/>
  <c r="T141"/>
  <c r="T140"/>
  <c r="P141"/>
  <c r="BK141"/>
  <c r="BK140"/>
  <c r="K140"/>
  <c r="K141"/>
  <c r="BF141"/>
  <c r="K62"/>
  <c r="J62"/>
  <c r="I62"/>
  <c r="BI139"/>
  <c r="BH139"/>
  <c r="BG139"/>
  <c r="BE139"/>
  <c r="R139"/>
  <c r="Q139"/>
  <c r="X139"/>
  <c r="V139"/>
  <c r="T139"/>
  <c r="P139"/>
  <c r="BK139"/>
  <c r="K139"/>
  <c r="BF139"/>
  <c r="BI138"/>
  <c r="BH138"/>
  <c r="BG138"/>
  <c r="BE138"/>
  <c r="R138"/>
  <c r="Q138"/>
  <c r="X138"/>
  <c r="V138"/>
  <c r="T138"/>
  <c r="P138"/>
  <c r="BK138"/>
  <c r="K138"/>
  <c r="BF138"/>
  <c r="BI137"/>
  <c r="BH137"/>
  <c r="BG137"/>
  <c r="BE137"/>
  <c r="R137"/>
  <c r="Q137"/>
  <c r="X137"/>
  <c r="V137"/>
  <c r="T137"/>
  <c r="P137"/>
  <c r="BK137"/>
  <c r="K137"/>
  <c r="BF137"/>
  <c r="BI136"/>
  <c r="BH136"/>
  <c r="BG136"/>
  <c r="BE136"/>
  <c r="R136"/>
  <c r="Q136"/>
  <c r="X136"/>
  <c r="V136"/>
  <c r="T136"/>
  <c r="P136"/>
  <c r="BK136"/>
  <c r="K136"/>
  <c r="BF136"/>
  <c r="BI135"/>
  <c r="BH135"/>
  <c r="BG135"/>
  <c r="BE135"/>
  <c r="R135"/>
  <c r="Q135"/>
  <c r="X135"/>
  <c r="V135"/>
  <c r="T135"/>
  <c r="P135"/>
  <c r="BK135"/>
  <c r="K135"/>
  <c r="BF135"/>
  <c r="BI133"/>
  <c r="BH133"/>
  <c r="BG133"/>
  <c r="BE133"/>
  <c r="R133"/>
  <c r="Q133"/>
  <c r="X133"/>
  <c r="V133"/>
  <c r="T133"/>
  <c r="P133"/>
  <c r="BK133"/>
  <c r="K133"/>
  <c r="BF133"/>
  <c r="BI126"/>
  <c r="BH126"/>
  <c r="BG126"/>
  <c r="BE126"/>
  <c r="R126"/>
  <c r="Q126"/>
  <c r="X126"/>
  <c r="V126"/>
  <c r="T126"/>
  <c r="P126"/>
  <c r="BK126"/>
  <c r="K126"/>
  <c r="BF126"/>
  <c r="BI124"/>
  <c r="BH124"/>
  <c r="BG124"/>
  <c r="BE124"/>
  <c r="R124"/>
  <c r="Q124"/>
  <c r="X124"/>
  <c r="V124"/>
  <c r="T124"/>
  <c r="P124"/>
  <c r="BK124"/>
  <c r="K124"/>
  <c r="BF124"/>
  <c r="BI120"/>
  <c r="BH120"/>
  <c r="BG120"/>
  <c r="BE120"/>
  <c r="R120"/>
  <c r="Q120"/>
  <c r="X120"/>
  <c r="V120"/>
  <c r="T120"/>
  <c r="P120"/>
  <c r="BK120"/>
  <c r="K120"/>
  <c r="BF120"/>
  <c r="BI118"/>
  <c r="BH118"/>
  <c r="BG118"/>
  <c r="BE118"/>
  <c r="R118"/>
  <c r="Q118"/>
  <c r="X118"/>
  <c r="V118"/>
  <c r="T118"/>
  <c r="P118"/>
  <c r="BK118"/>
  <c r="K118"/>
  <c r="BF118"/>
  <c r="BI116"/>
  <c r="BH116"/>
  <c r="BG116"/>
  <c r="BE116"/>
  <c r="R116"/>
  <c r="Q116"/>
  <c r="X116"/>
  <c r="V116"/>
  <c r="T116"/>
  <c r="P116"/>
  <c r="BK116"/>
  <c r="K116"/>
  <c r="BF116"/>
  <c r="BI114"/>
  <c r="BH114"/>
  <c r="BG114"/>
  <c r="BE114"/>
  <c r="R114"/>
  <c r="R113"/>
  <c r="Q114"/>
  <c r="Q113"/>
  <c r="X114"/>
  <c r="X113"/>
  <c r="V114"/>
  <c r="V113"/>
  <c r="T114"/>
  <c r="T113"/>
  <c r="P114"/>
  <c r="BK114"/>
  <c r="BK113"/>
  <c r="K113"/>
  <c r="K114"/>
  <c r="BF114"/>
  <c r="K61"/>
  <c r="J61"/>
  <c r="I61"/>
  <c r="BI112"/>
  <c r="BH112"/>
  <c r="BG112"/>
  <c r="BE112"/>
  <c r="R112"/>
  <c r="R111"/>
  <c r="Q112"/>
  <c r="Q111"/>
  <c r="X112"/>
  <c r="X111"/>
  <c r="V112"/>
  <c r="V111"/>
  <c r="T112"/>
  <c r="T111"/>
  <c r="P112"/>
  <c r="BK112"/>
  <c r="BK111"/>
  <c r="K111"/>
  <c r="K112"/>
  <c r="BF112"/>
  <c r="K60"/>
  <c r="J60"/>
  <c r="I60"/>
  <c r="BI109"/>
  <c r="BH109"/>
  <c r="BG109"/>
  <c r="BE109"/>
  <c r="R109"/>
  <c r="Q109"/>
  <c r="X109"/>
  <c r="V109"/>
  <c r="T109"/>
  <c r="P109"/>
  <c r="BK109"/>
  <c r="K109"/>
  <c r="BF109"/>
  <c r="BI106"/>
  <c r="BH106"/>
  <c r="BG106"/>
  <c r="BE106"/>
  <c r="R106"/>
  <c r="Q106"/>
  <c r="X106"/>
  <c r="V106"/>
  <c r="T106"/>
  <c r="P106"/>
  <c r="BK106"/>
  <c r="K106"/>
  <c r="BF106"/>
  <c r="BI104"/>
  <c r="BH104"/>
  <c r="BG104"/>
  <c r="BE104"/>
  <c r="R104"/>
  <c r="Q104"/>
  <c r="X104"/>
  <c r="V104"/>
  <c r="T104"/>
  <c r="P104"/>
  <c r="BK104"/>
  <c r="K104"/>
  <c r="BF104"/>
  <c r="BI103"/>
  <c r="F37"/>
  <c i="1" r="BF55"/>
  <c i="2" r="BH103"/>
  <c r="F36"/>
  <c i="1" r="BE55"/>
  <c i="2" r="BG103"/>
  <c r="F35"/>
  <c i="1" r="BD55"/>
  <c i="2" r="BE103"/>
  <c r="K33"/>
  <c i="1" r="AX55"/>
  <c i="2" r="F33"/>
  <c i="1" r="BB55"/>
  <c i="2" r="R103"/>
  <c r="R102"/>
  <c r="R101"/>
  <c r="R100"/>
  <c r="J57"/>
  <c r="Q103"/>
  <c r="Q102"/>
  <c r="Q101"/>
  <c r="Q100"/>
  <c r="I57"/>
  <c r="X103"/>
  <c r="X102"/>
  <c r="X101"/>
  <c r="X100"/>
  <c r="V103"/>
  <c r="V102"/>
  <c r="V101"/>
  <c r="V100"/>
  <c r="T103"/>
  <c r="T102"/>
  <c r="T101"/>
  <c r="T100"/>
  <c i="1" r="AW55"/>
  <c i="2" r="P103"/>
  <c r="BK103"/>
  <c r="BK102"/>
  <c r="K102"/>
  <c r="BK101"/>
  <c r="K101"/>
  <c r="BK100"/>
  <c r="K100"/>
  <c r="K57"/>
  <c r="K30"/>
  <c i="1" r="AG55"/>
  <c i="2" r="K103"/>
  <c r="BF103"/>
  <c r="K34"/>
  <c i="1" r="AY55"/>
  <c i="2" r="F34"/>
  <c i="1" r="BC55"/>
  <c i="2" r="K59"/>
  <c r="J59"/>
  <c r="I59"/>
  <c r="K58"/>
  <c r="J58"/>
  <c r="I58"/>
  <c r="J97"/>
  <c r="J96"/>
  <c r="F96"/>
  <c r="F94"/>
  <c r="E92"/>
  <c r="K29"/>
  <c i="1" r="AT55"/>
  <c i="2" r="K28"/>
  <c i="1" r="AS55"/>
  <c i="2" r="J53"/>
  <c r="J52"/>
  <c r="F52"/>
  <c r="F50"/>
  <c r="E48"/>
  <c r="K39"/>
  <c r="J16"/>
  <c r="E16"/>
  <c r="F97"/>
  <c r="F53"/>
  <c r="J15"/>
  <c r="J10"/>
  <c r="J94"/>
  <c r="J50"/>
  <c i="1" r="BF54"/>
  <c r="W33"/>
  <c r="BE54"/>
  <c r="W32"/>
  <c r="BD54"/>
  <c r="W31"/>
  <c r="BC54"/>
  <c r="W30"/>
  <c r="BB54"/>
  <c r="W29"/>
  <c r="BA54"/>
  <c r="AZ54"/>
  <c r="AY54"/>
  <c r="AK30"/>
  <c r="AX54"/>
  <c r="AK29"/>
  <c r="AW54"/>
  <c r="AV54"/>
  <c r="AU54"/>
  <c r="AT54"/>
  <c r="AS54"/>
  <c r="AG54"/>
  <c r="AK26"/>
  <c r="AV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<sst xmlns="http://schemas.openxmlformats.org/spreadsheetml/2006/main">
  <si>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</si>
  <si>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</si>
  <si>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</si>
  <si>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</si>
  <si>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</si>
  <si>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True</t>
  </si>
  <si>
    <t>{090fc1d1-d388-42e0-822a-f214ac4ff623}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</si>
  <si>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</si>
  <si>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</si>
  <si>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</si>
  <si>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</si>
  <si>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</si>
  <si>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</si>
  <si>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</si>
  <si>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</si>
  <si>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Byt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</si>
  <si>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</si>
  <si>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</si>
  <si>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 xml:space="preserve">Stavební úpravy bytu - Bazovského 1119,  byt č. 14</t>
  </si>
  <si>
    <t>KSO:</t>
  </si>
  <si>
    <t>CC-CZ:</t>
  </si>
  <si>
    <t>Místo:</t>
  </si>
  <si>
    <t>Bazovského 1119, Praha 17</t>
  </si>
  <si>
    <t>Datum:</t>
  </si>
  <si>
    <t>12. 6. 2019</t>
  </si>
  <si>
    <t>Zadavatel:</t>
  </si>
  <si>
    <t>IČ:</t>
  </si>
  <si>
    <t>Městská část Praha 17, Praha 17 - Řepy</t>
  </si>
  <si>
    <t>DIČ:</t>
  </si>
  <si>
    <t>Uchazeč:</t>
  </si>
  <si>
    <t>Vyplň údaj</t>
  </si>
  <si>
    <t>Projektant:</t>
  </si>
  <si>
    <t>ing. arch. Lenka David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</si>
  <si>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</si>
  <si>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</si>
  <si>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</si>
  <si>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</si>
  <si>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</si>
  <si>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</si>
  <si>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</si>
  <si>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</si>
  <si>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</si>
  <si>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</si>
  <si>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</si>
  <si>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</si>
  <si>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</si>
  <si>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</si>
  <si>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</si>
  <si>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</si>
  <si>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</si>
  <si>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</si>
  <si>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</si>
  <si>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</si>
  <si>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</si>
  <si>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</si>
  <si>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</si>
  <si>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</si>
  <si>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</si>
  <si>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</si>
  <si>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</si>
  <si>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</si>
  <si>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</si>
  <si>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</si>
  <si>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</si>
  <si>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</si>
  <si>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</si>
  <si>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</si>
  <si>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</si>
  <si>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</si>
  <si>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</si>
  <si>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</si>
  <si>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</si>
  <si>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</si>
  <si>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</si>
  <si>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</si>
  <si>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</si>
  <si>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</si>
  <si>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</si>
  <si>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</si>
  <si>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</si>
  <si>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</si>
  <si>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</si>
  <si>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</si>
  <si>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</si>
  <si>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</si>
  <si>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</si>
  <si>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</si>
  <si>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</si>
  <si>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</si>
  <si>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</si>
  <si>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</si>
  <si>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</si>
  <si>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</si>
  <si>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</si>
  <si>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</si>
  <si>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</si>
  <si>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</si>
  <si>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</si>
  <si>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</si>
  <si>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</si>
  <si>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</si>
  <si>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 M+D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</si>
  <si>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</si>
  <si>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</si>
  <si>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</si>
  <si>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</si>
  <si>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</si>
  <si>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</si>
  <si>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</si>
  <si>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</si>
  <si>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</si>
  <si>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</si>
  <si>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</si>
  <si>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 /montáž vč. dodávky/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</si>
  <si>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</si>
  <si>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</si>
  <si>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</si>
  <si>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</si>
  <si>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</si>
  <si>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</si>
  <si>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</si>
  <si>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</si>
  <si>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</si>
  <si>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</si>
  <si>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</si>
  <si>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</si>
  <si>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</si>
  <si>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</si>
  <si>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</si>
  <si>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</si>
  <si>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</si>
  <si>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</si>
  <si>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</si>
  <si>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</si>
  <si>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</si>
  <si>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</si>
  <si>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</si>
  <si>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</si>
  <si>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</si>
  <si>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</si>
  <si>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</si>
  <si>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</si>
  <si>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-387032515</t>
  </si>
  <si>
    <t>342272225</t>
  </si>
  <si>
    <t>Příčka z pórobetonových hladkých tvárnic na tenkovrstvou maltu tl 100 mm</t>
  </si>
  <si>
    <t>m2</t>
  </si>
  <si>
    <t>CS ÚRS 2019 01</t>
  </si>
  <si>
    <t>416975923</t>
  </si>
  <si>
    <t>VV</t>
  </si>
  <si>
    <t>(2,3+2,36+1,9)*2,6-0,6*2*2</t>
  </si>
  <si>
    <t>342291111</t>
  </si>
  <si>
    <t>Ukotvení příček montážní polyuretanovou pěnou tl příčky do 100 mm</t>
  </si>
  <si>
    <t>m</t>
  </si>
  <si>
    <t>-1933028326</t>
  </si>
  <si>
    <t>" ke stropu"</t>
  </si>
  <si>
    <t>2,3+2,36+1,9</t>
  </si>
  <si>
    <t>342291131</t>
  </si>
  <si>
    <t>Ukotvení příček k betonovým konstrukcím plochými kotvami</t>
  </si>
  <si>
    <t>-1620978524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</si>
  <si>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</si>
  <si>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</si>
  <si>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</si>
  <si>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</si>
  <si>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</si>
  <si>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-1809887588</t>
  </si>
  <si>
    <t>6</t>
  </si>
  <si>
    <t>Úpravy povrchů, podlahy a osazování výplní</t>
  </si>
  <si>
    <t>611311131</t>
  </si>
  <si>
    <t>Potažení vnitřních rovných stropů vápenným štukem tloušťky do 3 mm</t>
  </si>
  <si>
    <t>CS ÚRS 2017 02</t>
  </si>
  <si>
    <t>-43455823</t>
  </si>
  <si>
    <t>42,8-3,6</t>
  </si>
  <si>
    <t>7</t>
  </si>
  <si>
    <t>611321141</t>
  </si>
  <si>
    <t>Vápenocementová omítka štuková dvouvrstvá vnitřních stropů rovných nanášená ručně</t>
  </si>
  <si>
    <t>-113372915</t>
  </si>
  <si>
    <t>2,4+1,2</t>
  </si>
  <si>
    <t>8</t>
  </si>
  <si>
    <t>611325411</t>
  </si>
  <si>
    <t>Oprava vnitřní vápenocementové hladké omítky stropů v rozsahu plochy do 10%</t>
  </si>
  <si>
    <t>CS ÚRS 2014 01</t>
  </si>
  <si>
    <t>-377317520</t>
  </si>
  <si>
    <t>9</t>
  </si>
  <si>
    <t>612142001</t>
  </si>
  <si>
    <t>Potažení vnitřních stěn sklovláknitým pletivem vtlačeným do tenkovrstvé hmoty</t>
  </si>
  <si>
    <t>-1012733937</t>
  </si>
  <si>
    <t>(2,3+2,36)*2,6-0,6*2*2</t>
  </si>
  <si>
    <t>(1,9*2+1,25*2+1,25*2+0,95*2)*0,6 "nad obkladem</t>
  </si>
  <si>
    <t>Součet</t>
  </si>
  <si>
    <t>10</t>
  </si>
  <si>
    <t>612311131</t>
  </si>
  <si>
    <t>Potažení vnitřních stěn vápenným štukem tloušťky do 3 mm</t>
  </si>
  <si>
    <t>1876439732</t>
  </si>
  <si>
    <t>16,136+104,151</t>
  </si>
  <si>
    <t>11</t>
  </si>
  <si>
    <t>612325412</t>
  </si>
  <si>
    <t>Oprava vnitřní vápenocementové hladké omítky stěn v rozsahu plochy do 30%</t>
  </si>
  <si>
    <t>-1131629329</t>
  </si>
  <si>
    <t>(3,56+2,6+1,2+0,975+1,65)*2,6-(0,8*2*3)</t>
  </si>
  <si>
    <t>(2,6*2+4,06*2)*2,6-(1,8*1,5+0,8*2)</t>
  </si>
  <si>
    <t>(3,15+7,7+2,1+0,6+0,05+1,58+5,34)*2,6-(1,8*1,55+0,8*2)</t>
  </si>
  <si>
    <t>(1,25+0,56+1,9)*0,6</t>
  </si>
  <si>
    <t>(1,8*2+1,55*4)*0,15</t>
  </si>
  <si>
    <t>12</t>
  </si>
  <si>
    <t>632451031</t>
  </si>
  <si>
    <t xml:space="preserve">Vyrovnávací potěr tl do 20 mm  provedený v ploše</t>
  </si>
  <si>
    <t>-224561594</t>
  </si>
  <si>
    <t>13</t>
  </si>
  <si>
    <t>642942111</t>
  </si>
  <si>
    <t>Osazování zárubní nebo rámů dveřních kovových do 2,5 m2 na MC</t>
  </si>
  <si>
    <t>21740792</t>
  </si>
  <si>
    <t>14</t>
  </si>
  <si>
    <t>M</t>
  </si>
  <si>
    <t>553313460</t>
  </si>
  <si>
    <t>zárubeň ocelová pro porobeton YH 100 600 L/P</t>
  </si>
  <si>
    <t>1671191305</t>
  </si>
  <si>
    <t>642945111</t>
  </si>
  <si>
    <t>Osazování protipožárních nebo protiplynových zárubní dveří jednokřídlových do 2,5 m2</t>
  </si>
  <si>
    <t>CS ÚRS 2016 02</t>
  </si>
  <si>
    <t>288170988</t>
  </si>
  <si>
    <t>16</t>
  </si>
  <si>
    <t>553311041</t>
  </si>
  <si>
    <t xml:space="preserve">zárubeň ocelová pro dveře protipožární  800 L/P</t>
  </si>
  <si>
    <t>-1149169476</t>
  </si>
  <si>
    <t>17</t>
  </si>
  <si>
    <t>644941119</t>
  </si>
  <si>
    <t>Montáž a dodávka instalačních dvířek 800x800 mm</t>
  </si>
  <si>
    <t>994266573</t>
  </si>
  <si>
    <t>Ostatní konstrukce a práce-bourání</t>
  </si>
  <si>
    <t>18</t>
  </si>
  <si>
    <t>725110811</t>
  </si>
  <si>
    <t>Demontáž klozetů splachovací s nádrží</t>
  </si>
  <si>
    <t>soubor</t>
  </si>
  <si>
    <t>1408965234</t>
  </si>
  <si>
    <t>19</t>
  </si>
  <si>
    <t>725210821</t>
  </si>
  <si>
    <t>Demontáž umyvadel bez výtokových armatur</t>
  </si>
  <si>
    <t>722114513</t>
  </si>
  <si>
    <t>20</t>
  </si>
  <si>
    <t>725220832</t>
  </si>
  <si>
    <t>Demontáž vaniček</t>
  </si>
  <si>
    <t>1056773915</t>
  </si>
  <si>
    <t>725310823</t>
  </si>
  <si>
    <t>Demontáž dřez jednoduchý vestavěný v kuchyňských sestavách bez výtokových armatur</t>
  </si>
  <si>
    <t>-1611157170</t>
  </si>
  <si>
    <t>22</t>
  </si>
  <si>
    <t>725820801</t>
  </si>
  <si>
    <t>Demontáž baterie nástěnné do G 3 / 4</t>
  </si>
  <si>
    <t>1224628716</t>
  </si>
  <si>
    <t>23</t>
  </si>
  <si>
    <t>725840850</t>
  </si>
  <si>
    <t>Demontáž baterie vanové</t>
  </si>
  <si>
    <t>-1914567818</t>
  </si>
  <si>
    <t>24</t>
  </si>
  <si>
    <t>763251812</t>
  </si>
  <si>
    <t>Demontáž podlah bytového jádra</t>
  </si>
  <si>
    <t>-1252812434</t>
  </si>
  <si>
    <t>1,9*2,3-0,6*0,9</t>
  </si>
  <si>
    <t>25</t>
  </si>
  <si>
    <t>766691914</t>
  </si>
  <si>
    <t>Vyvěšení nebo zavěšení dřevěných křídel dveří pl do 2 m2</t>
  </si>
  <si>
    <t>570114742</t>
  </si>
  <si>
    <t>26</t>
  </si>
  <si>
    <t>766812840</t>
  </si>
  <si>
    <t>Demontáž kuchyňských linek dřevěných nebo kovových délky do 2,1 m</t>
  </si>
  <si>
    <t>844374510</t>
  </si>
  <si>
    <t>27</t>
  </si>
  <si>
    <t>766825811</t>
  </si>
  <si>
    <t>Demontáž truhlářských vestavěných skříní jednokřídlových</t>
  </si>
  <si>
    <t>CS ÚRS 2017 01</t>
  </si>
  <si>
    <t>1002055931</t>
  </si>
  <si>
    <t>28</t>
  </si>
  <si>
    <t>776201811</t>
  </si>
  <si>
    <t>Demontáž lepených povlakových podlah bez podložky ručně</t>
  </si>
  <si>
    <t>-159683718</t>
  </si>
  <si>
    <t>10,6+16,9+5,1</t>
  </si>
  <si>
    <t>29</t>
  </si>
  <si>
    <t>776401800</t>
  </si>
  <si>
    <t>Odstranění soklíků a lišt pryžových nebo plastových</t>
  </si>
  <si>
    <t>-539600287</t>
  </si>
  <si>
    <t>(2,6*2+4,07*2)-0,8</t>
  </si>
  <si>
    <t>(3,15*2+7,7*2+0,6*2)-0,8</t>
  </si>
  <si>
    <t>30</t>
  </si>
  <si>
    <t>776991821</t>
  </si>
  <si>
    <t>Odstranění lepidla ručně z podlah</t>
  </si>
  <si>
    <t>-649128581</t>
  </si>
  <si>
    <t>31</t>
  </si>
  <si>
    <t>952901111</t>
  </si>
  <si>
    <t>Vyčištění budov bytové a občanské výstavby při výšce podlaží do 4 m</t>
  </si>
  <si>
    <t>-988276518</t>
  </si>
  <si>
    <t>32</t>
  </si>
  <si>
    <t>962084131</t>
  </si>
  <si>
    <t>Bourání příček deskových umakartových tl do 100 mm vč.stropu</t>
  </si>
  <si>
    <t>-1690451008</t>
  </si>
  <si>
    <t>(2,3*2+1,73*3+0,98)*2,6</t>
  </si>
  <si>
    <t>33</t>
  </si>
  <si>
    <t>965042131</t>
  </si>
  <si>
    <t>Bourání podkladů pod dlažby nebo mazanin betonových nebo z litého asfaltu tl do 100 mm pl do 4 m2</t>
  </si>
  <si>
    <t>m3</t>
  </si>
  <si>
    <t>-1045886197</t>
  </si>
  <si>
    <t>(2+1)*0,05</t>
  </si>
  <si>
    <t>34</t>
  </si>
  <si>
    <t>965081213</t>
  </si>
  <si>
    <t>Bourání podlah z dlaždic keramických nebo xylolitových tl do 10 mm plochy přes 1 m2</t>
  </si>
  <si>
    <t>-627349793</t>
  </si>
  <si>
    <t>2+1+7,4</t>
  </si>
  <si>
    <t>35</t>
  </si>
  <si>
    <t>968072455</t>
  </si>
  <si>
    <t>Vybourání kovových dveřních zárubní pl do 2 m2</t>
  </si>
  <si>
    <t>-1528064133</t>
  </si>
  <si>
    <t>0,6*2*2+0,8*2</t>
  </si>
  <si>
    <t>36</t>
  </si>
  <si>
    <t>969011120</t>
  </si>
  <si>
    <t>Demontáž potrubí ZTI+VZT+ rozvody elektro</t>
  </si>
  <si>
    <t>soub</t>
  </si>
  <si>
    <t>-281229811</t>
  </si>
  <si>
    <t>37</t>
  </si>
  <si>
    <t>969011121</t>
  </si>
  <si>
    <t>Zaslepení vývodů instalací</t>
  </si>
  <si>
    <t>568826254</t>
  </si>
  <si>
    <t>38</t>
  </si>
  <si>
    <t>969011122</t>
  </si>
  <si>
    <t>Demontáž garnýže</t>
  </si>
  <si>
    <t>-1315581149</t>
  </si>
  <si>
    <t>39</t>
  </si>
  <si>
    <t>978059511</t>
  </si>
  <si>
    <t>Odsekání a odebrání obkladů stěn z vnitřních obkládaček plochy do 1 m2</t>
  </si>
  <si>
    <t>-1736488356</t>
  </si>
  <si>
    <t>2,16*1,5</t>
  </si>
  <si>
    <t>0,6*2,3</t>
  </si>
  <si>
    <t>99</t>
  </si>
  <si>
    <t>Přesun hmot</t>
  </si>
  <si>
    <t>40</t>
  </si>
  <si>
    <t>997013215</t>
  </si>
  <si>
    <t>Vnitrostaveništní doprava suti a vybouraných hmot pro budovy v do 18 m ručně</t>
  </si>
  <si>
    <t>t</t>
  </si>
  <si>
    <t>-70908545</t>
  </si>
  <si>
    <t>41</t>
  </si>
  <si>
    <t>997013501</t>
  </si>
  <si>
    <t>Odvoz suti na skládku a vybouraných hmot nebo meziskládku do 1 km se složením</t>
  </si>
  <si>
    <t>1882265407</t>
  </si>
  <si>
    <t>42</t>
  </si>
  <si>
    <t>997013509</t>
  </si>
  <si>
    <t>Příplatek k odvozu suti a vybouraných hmot na skládku ZKD 1 km přes 1 km</t>
  </si>
  <si>
    <t>-556144814</t>
  </si>
  <si>
    <t>6,427*10 'Přepočtené koeficientem množství</t>
  </si>
  <si>
    <t>43</t>
  </si>
  <si>
    <t>997013831</t>
  </si>
  <si>
    <t>Poplatek za uložení stavebního směsného odpadu na skládce (skládkovné)</t>
  </si>
  <si>
    <t>-510486917</t>
  </si>
  <si>
    <t>998</t>
  </si>
  <si>
    <t>44</t>
  </si>
  <si>
    <t>998018002</t>
  </si>
  <si>
    <t>Přesun hmot ruční pro budovy v do 12 m</t>
  </si>
  <si>
    <t>135169530</t>
  </si>
  <si>
    <t>PSV</t>
  </si>
  <si>
    <t>Práce a dodávky PSV</t>
  </si>
  <si>
    <t>711</t>
  </si>
  <si>
    <t>Izolace proti vodě, vlhkosti a plynům</t>
  </si>
  <si>
    <t>45</t>
  </si>
  <si>
    <t>711493110</t>
  </si>
  <si>
    <t xml:space="preserve">Izolace proti  vodě vodorovná těsnicí stěrkou </t>
  </si>
  <si>
    <t>210963980</t>
  </si>
  <si>
    <t>46</t>
  </si>
  <si>
    <t>711493120</t>
  </si>
  <si>
    <t xml:space="preserve">Izolace proti  vodě svislá  těsnicí stěrkou</t>
  </si>
  <si>
    <t>-1843209327</t>
  </si>
  <si>
    <t>(1,25+0,7*2)*0,7</t>
  </si>
  <si>
    <t>(1,25+1,75*2+1,1*2+0,95*2)*0,3</t>
  </si>
  <si>
    <t>47</t>
  </si>
  <si>
    <t>711493130</t>
  </si>
  <si>
    <t>Těsnící rohová páska</t>
  </si>
  <si>
    <t>-1234814119</t>
  </si>
  <si>
    <t>(1,75*2+1,25*2+1,1*2+0,95*2)-0,6*2</t>
  </si>
  <si>
    <t>48</t>
  </si>
  <si>
    <t>998711102</t>
  </si>
  <si>
    <t>Přesun hmot tonážní pro izolace proti vodě, vlhkosti a plynům v objektech výšky do 12 m</t>
  </si>
  <si>
    <t>213143486</t>
  </si>
  <si>
    <t>713</t>
  </si>
  <si>
    <t>Izolace tepelné</t>
  </si>
  <si>
    <t>49</t>
  </si>
  <si>
    <t>713121111</t>
  </si>
  <si>
    <t>Montáž izolace tepelné podlah volně kladenými rohožemi, pásy, dílci, deskami 1 vrstva</t>
  </si>
  <si>
    <t>1578306790</t>
  </si>
  <si>
    <t>50</t>
  </si>
  <si>
    <t>631414301</t>
  </si>
  <si>
    <t>deska izolační podlahová 15 mm</t>
  </si>
  <si>
    <t>-1437077155</t>
  </si>
  <si>
    <t>3,6*1,02 'Přepočtené koeficientem množství</t>
  </si>
  <si>
    <t>51</t>
  </si>
  <si>
    <t>713121129</t>
  </si>
  <si>
    <t>Protipožární ucpávky kolem stoupaček</t>
  </si>
  <si>
    <t>1326991020</t>
  </si>
  <si>
    <t>721</t>
  </si>
  <si>
    <t>Zdravotechnika - vnitřní kanalizace</t>
  </si>
  <si>
    <t>52</t>
  </si>
  <si>
    <t>721173401</t>
  </si>
  <si>
    <t>Potrubí kanalizační plastové svodné systém KG DN 100</t>
  </si>
  <si>
    <t>1419894943</t>
  </si>
  <si>
    <t>53</t>
  </si>
  <si>
    <t>721174042</t>
  </si>
  <si>
    <t>Potrubí kanalizační z PP připojovací systém HT DN 40</t>
  </si>
  <si>
    <t>2008468837</t>
  </si>
  <si>
    <t>54</t>
  </si>
  <si>
    <t>721174043</t>
  </si>
  <si>
    <t>Potrubí kanalizační z PP připojovací systém HT DN 50</t>
  </si>
  <si>
    <t>431361695</t>
  </si>
  <si>
    <t>55</t>
  </si>
  <si>
    <t>721226510</t>
  </si>
  <si>
    <t>Zápachová uzávěrka umyvadlo DN 40</t>
  </si>
  <si>
    <t>1998527533</t>
  </si>
  <si>
    <t>56</t>
  </si>
  <si>
    <t>721226520</t>
  </si>
  <si>
    <t>Zápachová uzávěrka dřez DN 50</t>
  </si>
  <si>
    <t>463732864</t>
  </si>
  <si>
    <t>57</t>
  </si>
  <si>
    <t>721290111</t>
  </si>
  <si>
    <t>Zkouška těsnosti potrubí kanalizace vodou do DN 125</t>
  </si>
  <si>
    <t>-1300756417</t>
  </si>
  <si>
    <t>3,5+1,1+1</t>
  </si>
  <si>
    <t>58</t>
  </si>
  <si>
    <t>721290191</t>
  </si>
  <si>
    <t>Drobný instalační materiál</t>
  </si>
  <si>
    <t>-1518721984</t>
  </si>
  <si>
    <t>59</t>
  </si>
  <si>
    <t>721290192</t>
  </si>
  <si>
    <t>Stavební přípomoce</t>
  </si>
  <si>
    <t>1673610155</t>
  </si>
  <si>
    <t>60</t>
  </si>
  <si>
    <t>998721101</t>
  </si>
  <si>
    <t>Přesun hmot tonážní pro vnitřní kanalizace v objektech v do 6 m</t>
  </si>
  <si>
    <t>-633191293</t>
  </si>
  <si>
    <t>722</t>
  </si>
  <si>
    <t>Zdravotechnika - vnitřní vodovod</t>
  </si>
  <si>
    <t>61</t>
  </si>
  <si>
    <t>722174001</t>
  </si>
  <si>
    <t>Potrubí vodovodní plastové PPR svar polyfuze PN 16 D 16 x 2,2 mm</t>
  </si>
  <si>
    <t>-1235187027</t>
  </si>
  <si>
    <t>62</t>
  </si>
  <si>
    <t>722181221</t>
  </si>
  <si>
    <t>Ochrana vodovodního potrubí přilepenými tepelně izolačními trubicemi z PE tl do 10 mm DN do 22 mm</t>
  </si>
  <si>
    <t>1313782184</t>
  </si>
  <si>
    <t>63</t>
  </si>
  <si>
    <t>722181231</t>
  </si>
  <si>
    <t>Ochrana vodovodního potrubí přilepenými tepelně izolačními trubicemi z PE tl do 15 mm DN do 22 mm</t>
  </si>
  <si>
    <t>-634989469</t>
  </si>
  <si>
    <t>64</t>
  </si>
  <si>
    <t>722240121</t>
  </si>
  <si>
    <t>Kohout kulový plastový PPR DN 16</t>
  </si>
  <si>
    <t>-2061184977</t>
  </si>
  <si>
    <t>65</t>
  </si>
  <si>
    <t>722290215</t>
  </si>
  <si>
    <t>Zkouška těsnosti vodovodního potrubí hrdlového nebo přírubového do DN 100</t>
  </si>
  <si>
    <t>-942365843</t>
  </si>
  <si>
    <t>66</t>
  </si>
  <si>
    <t>722290234</t>
  </si>
  <si>
    <t>Proplach a dezinfekce vodovodního potrubí do DN 80</t>
  </si>
  <si>
    <t>807872915</t>
  </si>
  <si>
    <t>67</t>
  </si>
  <si>
    <t>722290291</t>
  </si>
  <si>
    <t>854274177</t>
  </si>
  <si>
    <t>68</t>
  </si>
  <si>
    <t>722290292</t>
  </si>
  <si>
    <t>Drobý instalační materiál</t>
  </si>
  <si>
    <t>1413877169</t>
  </si>
  <si>
    <t>69</t>
  </si>
  <si>
    <t>998722102</t>
  </si>
  <si>
    <t>Přesun hmot tonážní tonážní pro vnitřní vodovod v objektech v do 12 m</t>
  </si>
  <si>
    <t>-6210674</t>
  </si>
  <si>
    <t>725</t>
  </si>
  <si>
    <t>Zdravotechnika - zařizovací předměty M+D</t>
  </si>
  <si>
    <t>70</t>
  </si>
  <si>
    <t>725112171</t>
  </si>
  <si>
    <t xml:space="preserve">Kombi klozet </t>
  </si>
  <si>
    <t>-821049463</t>
  </si>
  <si>
    <t>71</t>
  </si>
  <si>
    <t>725211621</t>
  </si>
  <si>
    <t>Umyvadlo keram</t>
  </si>
  <si>
    <t>2048952156</t>
  </si>
  <si>
    <t>72</t>
  </si>
  <si>
    <t>725311121</t>
  </si>
  <si>
    <t>Drez nerez</t>
  </si>
  <si>
    <t>1861776634</t>
  </si>
  <si>
    <t>73</t>
  </si>
  <si>
    <t>725813112</t>
  </si>
  <si>
    <t xml:space="preserve">rohový uzávěr  DN 15 </t>
  </si>
  <si>
    <t>1740639230</t>
  </si>
  <si>
    <t>74</t>
  </si>
  <si>
    <t>725813113</t>
  </si>
  <si>
    <t>Výtokový ventil T212-DN15</t>
  </si>
  <si>
    <t>112024813</t>
  </si>
  <si>
    <t>75</t>
  </si>
  <si>
    <t>725821325</t>
  </si>
  <si>
    <t>Baterie drezová</t>
  </si>
  <si>
    <t>-904734394</t>
  </si>
  <si>
    <t>76</t>
  </si>
  <si>
    <t>725822612</t>
  </si>
  <si>
    <t>Baterie umyv stoj páka+výpust</t>
  </si>
  <si>
    <t>767362022</t>
  </si>
  <si>
    <t>77</t>
  </si>
  <si>
    <t>725841311</t>
  </si>
  <si>
    <t>Baterie sprchová nástěnná</t>
  </si>
  <si>
    <t>1187999727</t>
  </si>
  <si>
    <t>78</t>
  </si>
  <si>
    <t>725860202</t>
  </si>
  <si>
    <t>Sifon dřezový HL100G</t>
  </si>
  <si>
    <t>-1950207523</t>
  </si>
  <si>
    <t>79</t>
  </si>
  <si>
    <t>725860203</t>
  </si>
  <si>
    <t xml:space="preserve">Sifon sprchový  HL 522</t>
  </si>
  <si>
    <t>575166163</t>
  </si>
  <si>
    <t>80</t>
  </si>
  <si>
    <t>725860212</t>
  </si>
  <si>
    <t>Sifon umyvadlový HL134.0 pod omítku</t>
  </si>
  <si>
    <t>-1574615380</t>
  </si>
  <si>
    <t>81</t>
  </si>
  <si>
    <t>725901</t>
  </si>
  <si>
    <t>Sporák se sklokeramickou deskou - DODÁVKA+MONTÁŽ</t>
  </si>
  <si>
    <t>1103411814</t>
  </si>
  <si>
    <t>82</t>
  </si>
  <si>
    <t>725902</t>
  </si>
  <si>
    <t>Sprchová vanička - polyban akrylát vč- zástěny 120/140</t>
  </si>
  <si>
    <t>1882125539</t>
  </si>
  <si>
    <t>83</t>
  </si>
  <si>
    <t>Pol5</t>
  </si>
  <si>
    <t xml:space="preserve">Sifon stěnový -  HL400</t>
  </si>
  <si>
    <t>1842647649</t>
  </si>
  <si>
    <t>84</t>
  </si>
  <si>
    <t>Pol7</t>
  </si>
  <si>
    <t>topný žebřík 960/450 mm- DODÁVKA+MONTÁŽ (koupelna)</t>
  </si>
  <si>
    <t>-781523148</t>
  </si>
  <si>
    <t>85</t>
  </si>
  <si>
    <t>Pol8</t>
  </si>
  <si>
    <t xml:space="preserve">Zrcadlo s poličkou   DODÁVKA+MONTÁŽ</t>
  </si>
  <si>
    <t>108078120</t>
  </si>
  <si>
    <t>763</t>
  </si>
  <si>
    <t>Konstrukce suché výstavby</t>
  </si>
  <si>
    <t>86</t>
  </si>
  <si>
    <t>763111333</t>
  </si>
  <si>
    <t>SDK příčka tl 100 mm profil CW+UW 75 desky 1xH2 12,5 TI 60 mm EI 30 Rw 45 dB</t>
  </si>
  <si>
    <t>416051425</t>
  </si>
  <si>
    <t>0,95*2,6-0,8*0,8</t>
  </si>
  <si>
    <t>87</t>
  </si>
  <si>
    <t>763111717</t>
  </si>
  <si>
    <t>SDK příčka základní penetrační nátěr</t>
  </si>
  <si>
    <t>611222497</t>
  </si>
  <si>
    <t>0,95*0,6</t>
  </si>
  <si>
    <t>88</t>
  </si>
  <si>
    <t>763111771</t>
  </si>
  <si>
    <t>Příplatek k SDK příčce za rovinnost kvality Q3</t>
  </si>
  <si>
    <t>850208542</t>
  </si>
  <si>
    <t>89</t>
  </si>
  <si>
    <t>998763302</t>
  </si>
  <si>
    <t>Přesun hmot tonážní pro sádrokartonové konstrukce v objektech v do 12 m</t>
  </si>
  <si>
    <t>497896106</t>
  </si>
  <si>
    <t>766</t>
  </si>
  <si>
    <t>Konstrukce truhlářské</t>
  </si>
  <si>
    <t>90</t>
  </si>
  <si>
    <t>766660001</t>
  </si>
  <si>
    <t>Montáž dveřních křídel otvíravých 1křídlových š do 0,8 m do ocelové zárubně</t>
  </si>
  <si>
    <t>1306539201</t>
  </si>
  <si>
    <t>91</t>
  </si>
  <si>
    <t>611601260</t>
  </si>
  <si>
    <t xml:space="preserve">dveře dřevěné vnitřní hladké plné 1křídlové  60x197 cm dekor dub</t>
  </si>
  <si>
    <t>-1360922462</t>
  </si>
  <si>
    <t>92</t>
  </si>
  <si>
    <t>611601261</t>
  </si>
  <si>
    <t xml:space="preserve">dveře dřevěné vnitřní hladké 2/3 sklo 1křídlové  80x197 cm dekor dub</t>
  </si>
  <si>
    <t>-692743305</t>
  </si>
  <si>
    <t>93</t>
  </si>
  <si>
    <t>766660021</t>
  </si>
  <si>
    <t>Montáž dveřních křídel otvíravých 1křídlových š do 0,8 m požárních do ocelové zárubně</t>
  </si>
  <si>
    <t>-2038159565</t>
  </si>
  <si>
    <t>94</t>
  </si>
  <si>
    <t>611600501</t>
  </si>
  <si>
    <t>dveře vstupní 80x197 EI 30 , vč. kování, plné</t>
  </si>
  <si>
    <t>-599337846</t>
  </si>
  <si>
    <t>95</t>
  </si>
  <si>
    <t>766660722</t>
  </si>
  <si>
    <t>Montáž dveřního kování</t>
  </si>
  <si>
    <t>1306239321</t>
  </si>
  <si>
    <t>96</t>
  </si>
  <si>
    <t>549141001</t>
  </si>
  <si>
    <t>kování dveřní kovové</t>
  </si>
  <si>
    <t>1153040833</t>
  </si>
  <si>
    <t>97</t>
  </si>
  <si>
    <t>766691939</t>
  </si>
  <si>
    <t>Seřízení oken</t>
  </si>
  <si>
    <t>1198141685</t>
  </si>
  <si>
    <t>98</t>
  </si>
  <si>
    <t>766811110</t>
  </si>
  <si>
    <t xml:space="preserve">Montáž a dodávka kuchyňské linky </t>
  </si>
  <si>
    <t>-1118275799</t>
  </si>
  <si>
    <t>998766102</t>
  </si>
  <si>
    <t>Přesun hmot tonážní pro konstrukce truhlářské v objektech v do 12 m</t>
  </si>
  <si>
    <t>-109458190</t>
  </si>
  <si>
    <t>771</t>
  </si>
  <si>
    <t>Podlahy z dlaždic</t>
  </si>
  <si>
    <t>100</t>
  </si>
  <si>
    <t>771574114</t>
  </si>
  <si>
    <t>Montáž podlah keramických hladkých lepených flexibilním lepidlem do 22 ks/m2</t>
  </si>
  <si>
    <t>800356541</t>
  </si>
  <si>
    <t>1,2+2,4</t>
  </si>
  <si>
    <t>101</t>
  </si>
  <si>
    <t>597614081</t>
  </si>
  <si>
    <t>keramická dlažba</t>
  </si>
  <si>
    <t>-832715355</t>
  </si>
  <si>
    <t>3,6*1,1 'Přepočtené koeficientem množství</t>
  </si>
  <si>
    <t>102</t>
  </si>
  <si>
    <t>771577111</t>
  </si>
  <si>
    <t>Příplatek k montáž podlah keramických za plochu do 5 m2</t>
  </si>
  <si>
    <t>779805672</t>
  </si>
  <si>
    <t>103</t>
  </si>
  <si>
    <t>771121011</t>
  </si>
  <si>
    <t>Nátěr penetrační na podlahu</t>
  </si>
  <si>
    <t>-1477547552</t>
  </si>
  <si>
    <t>104</t>
  </si>
  <si>
    <t>771151012</t>
  </si>
  <si>
    <t>Samonivelační stěrka podlah pevnosti 20 MPa tl 5 mm</t>
  </si>
  <si>
    <t>1985791092</t>
  </si>
  <si>
    <t>105</t>
  </si>
  <si>
    <t>998771102</t>
  </si>
  <si>
    <t>Přesun hmot tonážní pro podlahy z dlaždic v objektech v do 12 m</t>
  </si>
  <si>
    <t>-29337949</t>
  </si>
  <si>
    <t>775</t>
  </si>
  <si>
    <t>Podlahy skládané (parkety, vlysy, lamely aj.)</t>
  </si>
  <si>
    <t>106</t>
  </si>
  <si>
    <t>775429121</t>
  </si>
  <si>
    <t>Montáž podlahové lišty přechodové připevněné vruty</t>
  </si>
  <si>
    <t>459973606</t>
  </si>
  <si>
    <t>0,6*2</t>
  </si>
  <si>
    <t>107</t>
  </si>
  <si>
    <t>614181012</t>
  </si>
  <si>
    <t>lišta podlahová přechodová</t>
  </si>
  <si>
    <t>1101395363</t>
  </si>
  <si>
    <t>1,2*1,1 'Přepočtené koeficientem množství</t>
  </si>
  <si>
    <t>776</t>
  </si>
  <si>
    <t>Podlahy povlakové</t>
  </si>
  <si>
    <t>108</t>
  </si>
  <si>
    <t>776421100</t>
  </si>
  <si>
    <t>Lepení obvodových soklíků nebo lišt z měkčených plastů</t>
  </si>
  <si>
    <t>1641498117</t>
  </si>
  <si>
    <t>(3,56*2+2,6*2)-(0,6*2+0,8*3)</t>
  </si>
  <si>
    <t>(2,6*2+4,06*2)-0,8</t>
  </si>
  <si>
    <t>(3,15*2+7,7*2+0,7)-0,8</t>
  </si>
  <si>
    <t>109</t>
  </si>
  <si>
    <t>284110081</t>
  </si>
  <si>
    <t xml:space="preserve">lišta speciální soklová </t>
  </si>
  <si>
    <t>922288041</t>
  </si>
  <si>
    <t>42,84*1,04 'Přepočtené koeficientem množství</t>
  </si>
  <si>
    <t>110</t>
  </si>
  <si>
    <t>776521100</t>
  </si>
  <si>
    <t>Lepení pásů povlakových podlah plastových</t>
  </si>
  <si>
    <t>624448331</t>
  </si>
  <si>
    <t>7+10,5+16,8+4,9</t>
  </si>
  <si>
    <t>111</t>
  </si>
  <si>
    <t>284122551</t>
  </si>
  <si>
    <t>podlahovina PVC</t>
  </si>
  <si>
    <t>-759057770</t>
  </si>
  <si>
    <t>39,2*1,04 'Přepočtené koeficientem množství</t>
  </si>
  <si>
    <t>112</t>
  </si>
  <si>
    <t>776590100</t>
  </si>
  <si>
    <t>Úprava podkladu nášlapných ploch vysátím</t>
  </si>
  <si>
    <t>1330003954</t>
  </si>
  <si>
    <t>113</t>
  </si>
  <si>
    <t>776590150</t>
  </si>
  <si>
    <t>Úprava podkladu nášlapných ploch penetrací</t>
  </si>
  <si>
    <t>-1017630674</t>
  </si>
  <si>
    <t>114</t>
  </si>
  <si>
    <t>776141112</t>
  </si>
  <si>
    <t>Vyrovnání podkladu povlakových podlah stěrkou pevnosti 20 MPa tl 5 mm</t>
  </si>
  <si>
    <t>-1546007218</t>
  </si>
  <si>
    <t>115</t>
  </si>
  <si>
    <t>998776102</t>
  </si>
  <si>
    <t>Přesun hmot tonážní pro podlahy povlakové v objektech v do 12 m</t>
  </si>
  <si>
    <t>650320617</t>
  </si>
  <si>
    <t>781</t>
  </si>
  <si>
    <t>Dokončovací práce - obklady keramické</t>
  </si>
  <si>
    <t>116</t>
  </si>
  <si>
    <t>781474115</t>
  </si>
  <si>
    <t>Montáž obkladů vnitřních keramických hladkých do 25 ks/m2 lepených flexibilním lepidlem</t>
  </si>
  <si>
    <t>664052702</t>
  </si>
  <si>
    <t>(1,9*2+1,25*2)*2-0,6*2</t>
  </si>
  <si>
    <t>(1,25*2+0,95*2)*2-0,6*2</t>
  </si>
  <si>
    <t>(2,3+0,6*2)*1</t>
  </si>
  <si>
    <t>117</t>
  </si>
  <si>
    <t>597610000</t>
  </si>
  <si>
    <t>keramický obklad</t>
  </si>
  <si>
    <t>1538341128</t>
  </si>
  <si>
    <t>22,5*1,1 'Přepočtené koeficientem množství</t>
  </si>
  <si>
    <t>118</t>
  </si>
  <si>
    <t>781479191</t>
  </si>
  <si>
    <t>Příplatek k montáži obkladů vnitřních keramických hladkých za plochu do 10 m2</t>
  </si>
  <si>
    <t>-1806457616</t>
  </si>
  <si>
    <t>119</t>
  </si>
  <si>
    <t>781479194</t>
  </si>
  <si>
    <t>Příplatek k montáži obkladů vnitřních keramických hladkých za nerovný povrch</t>
  </si>
  <si>
    <t>643935594</t>
  </si>
  <si>
    <t>" stávající stěna "</t>
  </si>
  <si>
    <t xml:space="preserve">0,6*2*1  " kuchyně</t>
  </si>
  <si>
    <t>(1,25+1,9)*2 "Koupelna a wC"</t>
  </si>
  <si>
    <t>120</t>
  </si>
  <si>
    <t>781493111</t>
  </si>
  <si>
    <t>Plastové profily rohové lepené standardním lepidlem</t>
  </si>
  <si>
    <t>1212385502</t>
  </si>
  <si>
    <t>6*2</t>
  </si>
  <si>
    <t>4*1</t>
  </si>
  <si>
    <t>121</t>
  </si>
  <si>
    <t>781493511</t>
  </si>
  <si>
    <t>Plastové profily ukončovací lepené standardním lepidlem</t>
  </si>
  <si>
    <t>-167101552</t>
  </si>
  <si>
    <t>0,95*2+1,25*2-0,6</t>
  </si>
  <si>
    <t>1,9*2+1,25*2-0,6</t>
  </si>
  <si>
    <t>122</t>
  </si>
  <si>
    <t>781495111</t>
  </si>
  <si>
    <t>penetrace podkladu</t>
  </si>
  <si>
    <t>918792925</t>
  </si>
  <si>
    <t>123</t>
  </si>
  <si>
    <t>998781102</t>
  </si>
  <si>
    <t>Přesun hmot tonážní pro obklady keramické v objektech v do 12 m</t>
  </si>
  <si>
    <t>992252766</t>
  </si>
  <si>
    <t>783</t>
  </si>
  <si>
    <t>Dokončovací práce - nátěry</t>
  </si>
  <si>
    <t>124</t>
  </si>
  <si>
    <t>783201811</t>
  </si>
  <si>
    <t>Odstranění nátěrů ze zámečnických konstrukcí oškrabáním</t>
  </si>
  <si>
    <t>716242305</t>
  </si>
  <si>
    <t>" stávající zárubně"</t>
  </si>
  <si>
    <t>1,1*2</t>
  </si>
  <si>
    <t>125</t>
  </si>
  <si>
    <t>783225100</t>
  </si>
  <si>
    <t>Nátěry syntetické kovových doplňkových konstrukcí barva standardní dvojnásobné a 1x email</t>
  </si>
  <si>
    <t>-1094181384</t>
  </si>
  <si>
    <t>" zárubně"</t>
  </si>
  <si>
    <t>1,1*5</t>
  </si>
  <si>
    <t>126</t>
  </si>
  <si>
    <t>783321100</t>
  </si>
  <si>
    <t>Nátěry syntetické - otopná tělesa, potrubí ÚT</t>
  </si>
  <si>
    <t>-788345065</t>
  </si>
  <si>
    <t>784</t>
  </si>
  <si>
    <t>Dokončovací práce - malby</t>
  </si>
  <si>
    <t>127</t>
  </si>
  <si>
    <t>784171111</t>
  </si>
  <si>
    <t>Zakrytí vnitřních ploch stěn v místnostech výšky do 3,80 m</t>
  </si>
  <si>
    <t>-1085941262</t>
  </si>
  <si>
    <t>1,8*1,55*2</t>
  </si>
  <si>
    <t>128</t>
  </si>
  <si>
    <t>581248431</t>
  </si>
  <si>
    <t>fólie pro malířské potřeby zakrývací</t>
  </si>
  <si>
    <t>1692934392</t>
  </si>
  <si>
    <t>5,58*1,05 'Přepočtené koeficientem množství</t>
  </si>
  <si>
    <t>129</t>
  </si>
  <si>
    <t>784181121</t>
  </si>
  <si>
    <t>Hloubková jednonásobná penetrace podkladu v místnostech výšky do 3,80 m</t>
  </si>
  <si>
    <t>859832571</t>
  </si>
  <si>
    <t>120,287+42,8</t>
  </si>
  <si>
    <t>130</t>
  </si>
  <si>
    <t>784221121</t>
  </si>
  <si>
    <t xml:space="preserve">Dvojnásobné bílé malby  ze směsí za sucha minimálně otěruvzdorných v místnostech do 3,80 m</t>
  </si>
  <si>
    <t>227283892</t>
  </si>
  <si>
    <t>163,087</t>
  </si>
  <si>
    <t>131</t>
  </si>
  <si>
    <t>784402801</t>
  </si>
  <si>
    <t>Odstranění maleb oškrabáním v místnostech v do 3,8 m</t>
  </si>
  <si>
    <t>-1530806316</t>
  </si>
  <si>
    <t>104,151</t>
  </si>
  <si>
    <t>786</t>
  </si>
  <si>
    <t>Dokončovací práce - čalounické úpravy</t>
  </si>
  <si>
    <t>132</t>
  </si>
  <si>
    <t>786624111</t>
  </si>
  <si>
    <t>Montáž lamelové žaluzie do oken zdvojených dřevěných otevíravých, sklápěcích a vyklápěcích</t>
  </si>
  <si>
    <t>-1356187908</t>
  </si>
  <si>
    <t>133</t>
  </si>
  <si>
    <t>553462000</t>
  </si>
  <si>
    <t>žaluzie horizontální interiérové</t>
  </si>
  <si>
    <t>-1000647706</t>
  </si>
  <si>
    <t>134</t>
  </si>
  <si>
    <t>786624119</t>
  </si>
  <si>
    <t>Demontář lamelové žaluzie</t>
  </si>
  <si>
    <t>1804415105</t>
  </si>
  <si>
    <t>Práce a dodávky M</t>
  </si>
  <si>
    <t>21-M</t>
  </si>
  <si>
    <t>Elektromontáže (montáž vč. dodávky)</t>
  </si>
  <si>
    <t>135</t>
  </si>
  <si>
    <t>210 00-01</t>
  </si>
  <si>
    <t>rozvadec RB vcet. jistice a vybavení</t>
  </si>
  <si>
    <t>-156969738</t>
  </si>
  <si>
    <t>136</t>
  </si>
  <si>
    <t>210 00-03</t>
  </si>
  <si>
    <t>zásuvka TV, SAT, VKV</t>
  </si>
  <si>
    <t>-893403711</t>
  </si>
  <si>
    <t>137</t>
  </si>
  <si>
    <t>210 00-04</t>
  </si>
  <si>
    <t>zvýšení príkonu u PRE z 1x20A na 3x25A /ceníková cena 11000/+ vyřízení</t>
  </si>
  <si>
    <t>-1028387138</t>
  </si>
  <si>
    <t>138</t>
  </si>
  <si>
    <t>210 00-05</t>
  </si>
  <si>
    <t>zkoušky, revize, príprava odberného místa</t>
  </si>
  <si>
    <t>-1786147232</t>
  </si>
  <si>
    <t>139</t>
  </si>
  <si>
    <t>210 00-06</t>
  </si>
  <si>
    <t>domovní telefon</t>
  </si>
  <si>
    <t>1202592004</t>
  </si>
  <si>
    <t>140</t>
  </si>
  <si>
    <t>210800105</t>
  </si>
  <si>
    <t>Kabel CYKY 750 V 3x1,5 mm2 uložený pod omítkou vcetne dodávky kabelu 3Cx1,5</t>
  </si>
  <si>
    <t>-841691896</t>
  </si>
  <si>
    <t>141</t>
  </si>
  <si>
    <t>210800106</t>
  </si>
  <si>
    <t>Kabel CYKY 750 V 3x2,5 mm2 uložený pod omítkou vcetne dodávky kabelu 3Cx2,5</t>
  </si>
  <si>
    <t>-490937301</t>
  </si>
  <si>
    <t>142</t>
  </si>
  <si>
    <t>Pol09</t>
  </si>
  <si>
    <t>Kabel CYKY 5Cx2,5</t>
  </si>
  <si>
    <t>1582316274</t>
  </si>
  <si>
    <t>143</t>
  </si>
  <si>
    <t>Pol10</t>
  </si>
  <si>
    <t>Kabel CYKY 3Ax1,5</t>
  </si>
  <si>
    <t>-1485668628</t>
  </si>
  <si>
    <t>144</t>
  </si>
  <si>
    <t>Pol11</t>
  </si>
  <si>
    <t>Kabel CYKY 2Ax1,5</t>
  </si>
  <si>
    <t>-520080352</t>
  </si>
  <si>
    <t>145</t>
  </si>
  <si>
    <t>Pol12</t>
  </si>
  <si>
    <t>Kabel CYKY 5Cx6</t>
  </si>
  <si>
    <t>622954843</t>
  </si>
  <si>
    <t>146</t>
  </si>
  <si>
    <t>Pol13</t>
  </si>
  <si>
    <t>Kabel CY6</t>
  </si>
  <si>
    <t>985092746</t>
  </si>
  <si>
    <t>147</t>
  </si>
  <si>
    <t>Pol14</t>
  </si>
  <si>
    <t>podlahová lišta LP35 s prísluš</t>
  </si>
  <si>
    <t>-983482542</t>
  </si>
  <si>
    <t>148</t>
  </si>
  <si>
    <t>Pol15</t>
  </si>
  <si>
    <t>koax kabel</t>
  </si>
  <si>
    <t>-944932131</t>
  </si>
  <si>
    <t>149</t>
  </si>
  <si>
    <t>Pol16</t>
  </si>
  <si>
    <t>svorkovnice 5pol</t>
  </si>
  <si>
    <t>1648338431</t>
  </si>
  <si>
    <t>150</t>
  </si>
  <si>
    <t>Pol17</t>
  </si>
  <si>
    <t>seriový prepínac</t>
  </si>
  <si>
    <t>-275157021</t>
  </si>
  <si>
    <t>151</t>
  </si>
  <si>
    <t>Pol18</t>
  </si>
  <si>
    <t>Strídavý prepinac</t>
  </si>
  <si>
    <t>728841916</t>
  </si>
  <si>
    <t>152</t>
  </si>
  <si>
    <t>Pol19</t>
  </si>
  <si>
    <t>prístrojový nosic pro LP35</t>
  </si>
  <si>
    <t>855976035</t>
  </si>
  <si>
    <t>153</t>
  </si>
  <si>
    <t>Pol20</t>
  </si>
  <si>
    <t>1pol vypinac</t>
  </si>
  <si>
    <t>685655937</t>
  </si>
  <si>
    <t>154</t>
  </si>
  <si>
    <t>Pol21</t>
  </si>
  <si>
    <t>styk. Ovladac</t>
  </si>
  <si>
    <t>419128883</t>
  </si>
  <si>
    <t>155</t>
  </si>
  <si>
    <t>Pol22</t>
  </si>
  <si>
    <t>zásuvka dvojnásobná</t>
  </si>
  <si>
    <t>155978903</t>
  </si>
  <si>
    <t>156</t>
  </si>
  <si>
    <t>Pol23</t>
  </si>
  <si>
    <t>jistic 3B25/3</t>
  </si>
  <si>
    <t>1197433614</t>
  </si>
  <si>
    <t>157</t>
  </si>
  <si>
    <t>Pol24</t>
  </si>
  <si>
    <t>LK 80x20R1</t>
  </si>
  <si>
    <t>-1178768937</t>
  </si>
  <si>
    <t>158</t>
  </si>
  <si>
    <t>Pol25</t>
  </si>
  <si>
    <t>LK 80x28 2ZK</t>
  </si>
  <si>
    <t>-729786000</t>
  </si>
  <si>
    <t>159</t>
  </si>
  <si>
    <t>Pol26</t>
  </si>
  <si>
    <t>LK 80x28 2R</t>
  </si>
  <si>
    <t>877748612</t>
  </si>
  <si>
    <t>160</t>
  </si>
  <si>
    <t>Pol27</t>
  </si>
  <si>
    <t>vícko VLK80 2R</t>
  </si>
  <si>
    <t>-1783412350</t>
  </si>
  <si>
    <t>161</t>
  </si>
  <si>
    <t>Pol28</t>
  </si>
  <si>
    <t>svorkovnice S66</t>
  </si>
  <si>
    <t>1246917384</t>
  </si>
  <si>
    <t>162</t>
  </si>
  <si>
    <t>Pol29</t>
  </si>
  <si>
    <t>LK 80R/3</t>
  </si>
  <si>
    <t>-2093597301</t>
  </si>
  <si>
    <t>163</t>
  </si>
  <si>
    <t>Pol30</t>
  </si>
  <si>
    <t>KU 1903</t>
  </si>
  <si>
    <t>709996597</t>
  </si>
  <si>
    <t>164</t>
  </si>
  <si>
    <t>Pol31</t>
  </si>
  <si>
    <t>KU 1901</t>
  </si>
  <si>
    <t>533576684</t>
  </si>
  <si>
    <t>165</t>
  </si>
  <si>
    <t>Pol32</t>
  </si>
  <si>
    <t>svítidlo kruhové- difuzér opálové sklo, 1x75 W/E27, IP20, D280-300mm, hloubka cca 100 mm, 4000k</t>
  </si>
  <si>
    <t>1208295658</t>
  </si>
  <si>
    <t>166</t>
  </si>
  <si>
    <t>Pol32-1</t>
  </si>
  <si>
    <t>svítidlo kruhové- difuzér opálové sklo, 1x75 W/E27, IP44/IP64, D280-300mm, hloubka cca 100 mm, 4000k</t>
  </si>
  <si>
    <t>904224791</t>
  </si>
  <si>
    <t>167</t>
  </si>
  <si>
    <t>Pol32-2</t>
  </si>
  <si>
    <t xml:space="preserve">nábytkové svítidlo -  1x39W/G5; IP44/IP20, délka 600 mm, hloubka 90 mm, 4000k</t>
  </si>
  <si>
    <t>2098586462</t>
  </si>
  <si>
    <t>168</t>
  </si>
  <si>
    <t>Pol33</t>
  </si>
  <si>
    <t>koupelnové přisazené nástěnné svítidlo - chrom/sklo, 2x40W/E14, IP44/IP64, šířka 300mm, výška 100 mm, 4000k</t>
  </si>
  <si>
    <t>349188787</t>
  </si>
  <si>
    <t>169</t>
  </si>
  <si>
    <t>Pol34</t>
  </si>
  <si>
    <t>požární ucpávka - hlavní přívod</t>
  </si>
  <si>
    <t>-197920865</t>
  </si>
  <si>
    <t>170</t>
  </si>
  <si>
    <t>Pol35</t>
  </si>
  <si>
    <t>kontrola a zprovoznení telefonu</t>
  </si>
  <si>
    <t>1770452602</t>
  </si>
  <si>
    <t>171</t>
  </si>
  <si>
    <t>Pol36</t>
  </si>
  <si>
    <t>kontrola a zprovoznení TV zásuvek</t>
  </si>
  <si>
    <t>-769764046</t>
  </si>
  <si>
    <t>172</t>
  </si>
  <si>
    <t>Pol37</t>
  </si>
  <si>
    <t>stavební přípomoce - sekání rýh</t>
  </si>
  <si>
    <t>1717570839</t>
  </si>
  <si>
    <t>173</t>
  </si>
  <si>
    <t>Pol38</t>
  </si>
  <si>
    <t>stavební přípomoce - zapravení rýh</t>
  </si>
  <si>
    <t>-1147979286</t>
  </si>
  <si>
    <t>24-M</t>
  </si>
  <si>
    <t>Montáže vzduchotechnických zařízení /montáž vč. dodávky/</t>
  </si>
  <si>
    <t>174</t>
  </si>
  <si>
    <t>240010212</t>
  </si>
  <si>
    <t>Malý axiální ventilátor s doběhem WC</t>
  </si>
  <si>
    <t>-2021553214</t>
  </si>
  <si>
    <t>175</t>
  </si>
  <si>
    <t>240010213</t>
  </si>
  <si>
    <t>Malý axiální ventilátor s doběhem 1x12V - kouplena</t>
  </si>
  <si>
    <t>-410016057</t>
  </si>
  <si>
    <t>176</t>
  </si>
  <si>
    <t>240080319</t>
  </si>
  <si>
    <t>Potrubí VZT flexi vč. tepelné izolace</t>
  </si>
  <si>
    <t>593203087</t>
  </si>
  <si>
    <t>177</t>
  </si>
  <si>
    <t>728414611</t>
  </si>
  <si>
    <t>dodávka a montáž digestore s horním odtahem</t>
  </si>
  <si>
    <t>346425387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</si>
</sst>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4" fillId="0" borderId="14" xfId="0" applyNumberFormat="1" applyFont="1" applyBorder="1" applyAlignment="1" applyProtection="1">
      <alignment horizontal="right" vertical="center"/>
    </xf>
    <xf numFmtId="4" fontId="14" fillId="0" borderId="0" xfId="0" applyNumberFormat="1" applyFont="1" applyBorder="1" applyAlignment="1" applyProtection="1">
      <alignment horizontal="right"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1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4" fontId="5" fillId="0" borderId="20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4" fontId="27" fillId="0" borderId="12" xfId="0" applyNumberFormat="1" applyFont="1" applyBorder="1" applyAlignment="1" applyProtection="1"/>
    <xf numFmtId="166" fontId="27" fillId="0" borderId="12" xfId="0" applyNumberFormat="1" applyFont="1" applyBorder="1" applyAlignment="1" applyProtection="1"/>
    <xf numFmtId="166" fontId="27" fillId="0" borderId="13" xfId="0" applyNumberFormat="1" applyFont="1" applyBorder="1" applyAlignment="1" applyProtection="1"/>
    <xf numFmtId="4" fontId="17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4" fontId="7" fillId="0" borderId="0" xfId="0" applyNumberFormat="1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9" fillId="0" borderId="22" xfId="0" applyFont="1" applyBorder="1" applyAlignment="1" applyProtection="1">
      <alignment horizontal="center" vertical="center"/>
    </xf>
    <xf numFmtId="49" fontId="29" fillId="0" borderId="22" xfId="0" applyNumberFormat="1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center" vertical="center" wrapText="1"/>
    </xf>
    <xf numFmtId="167" fontId="29" fillId="0" borderId="22" xfId="0" applyNumberFormat="1" applyFont="1" applyBorder="1" applyAlignment="1" applyProtection="1">
      <alignment vertical="center"/>
    </xf>
    <xf numFmtId="4" fontId="29" fillId="2" borderId="22" xfId="0" applyNumberFormat="1" applyFont="1" applyFill="1" applyBorder="1" applyAlignment="1" applyProtection="1">
      <alignment vertical="center"/>
      <protection locked="0"/>
    </xf>
    <xf numFmtId="0" fontId="29" fillId="0" borderId="22" xfId="0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</xf>
    <xf numFmtId="0" fontId="29" fillId="0" borderId="3" xfId="0" applyFont="1" applyBorder="1" applyAlignment="1">
      <alignment vertical="center"/>
    </xf>
    <xf numFmtId="0" fontId="29" fillId="2" borderId="14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4" fontId="1" fillId="0" borderId="20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5.83" hidden="1" customWidth="1"/>
    <col min="49" max="49" width="25.83" hidden="1" customWidth="1"/>
    <col min="50" max="50" width="21.67" hidden="1" customWidth="1"/>
    <col min="51" max="51" width="21.67" hidden="1" customWidth="1"/>
    <col min="52" max="52" width="25" hidden="1" customWidth="1"/>
    <col min="53" max="53" width="25" hidden="1" customWidth="1"/>
    <col min="54" max="54" width="21.67" hidden="1" customWidth="1"/>
    <col min="55" max="55" width="19.17" hidden="1" customWidth="1"/>
    <col min="56" max="56" width="25" hidden="1" customWidth="1"/>
    <col min="57" max="57" width="21.67" hidden="1" customWidth="1"/>
    <col min="58" max="58" width="19.17" hidden="1" customWidth="1"/>
    <col min="59" max="59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5</v>
      </c>
      <c r="BV1" s="14" t="s">
        <v>6</v>
      </c>
    </row>
    <row r="2" ht="36.96" customHeight="1">
      <c r="AR2"/>
      <c r="BS2" s="15" t="s">
        <v>7</v>
      </c>
      <c r="BT2" s="15" t="s">
        <v>8</v>
      </c>
    </row>
    <row r="3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ht="24.96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G4" s="23" t="s">
        <v>12</v>
      </c>
      <c r="BS4" s="15" t="s">
        <v>13</v>
      </c>
    </row>
    <row r="5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5" t="s">
        <v>15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G5" s="26" t="s">
        <v>16</v>
      </c>
      <c r="BS5" s="15" t="s">
        <v>7</v>
      </c>
    </row>
    <row r="6" ht="36.96" customHeight="1">
      <c r="B6" s="19"/>
      <c r="C6" s="20"/>
      <c r="D6" s="27" t="s">
        <v>17</v>
      </c>
      <c r="E6" s="20"/>
      <c r="F6" s="20"/>
      <c r="G6" s="20"/>
      <c r="H6" s="20"/>
      <c r="I6" s="20"/>
      <c r="J6" s="20"/>
      <c r="K6" s="28" t="s">
        <v>18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G6" s="29"/>
      <c r="BS6" s="15" t="s">
        <v>7</v>
      </c>
    </row>
    <row r="7" ht="12" customHeight="1">
      <c r="B7" s="19"/>
      <c r="C7" s="20"/>
      <c r="D7" s="30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</v>
      </c>
      <c r="AO7" s="20"/>
      <c r="AP7" s="20"/>
      <c r="AQ7" s="20"/>
      <c r="AR7" s="18"/>
      <c r="BG7" s="29"/>
      <c r="BS7" s="15" t="s">
        <v>7</v>
      </c>
    </row>
    <row r="8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G8" s="29"/>
      <c r="BS8" s="15" t="s">
        <v>7</v>
      </c>
    </row>
    <row r="9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G9" s="29"/>
      <c r="BS9" s="15" t="s">
        <v>7</v>
      </c>
    </row>
    <row r="10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</v>
      </c>
      <c r="AO10" s="20"/>
      <c r="AP10" s="20"/>
      <c r="AQ10" s="20"/>
      <c r="AR10" s="18"/>
      <c r="BG10" s="29"/>
      <c r="BS10" s="15" t="s">
        <v>7</v>
      </c>
    </row>
    <row r="11" ht="18.48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</v>
      </c>
      <c r="AO11" s="20"/>
      <c r="AP11" s="20"/>
      <c r="AQ11" s="20"/>
      <c r="AR11" s="18"/>
      <c r="BG11" s="29"/>
      <c r="BS11" s="15" t="s">
        <v>7</v>
      </c>
    </row>
    <row r="12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G12" s="29"/>
      <c r="BS12" s="15" t="s">
        <v>7</v>
      </c>
    </row>
    <row r="13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G13" s="29"/>
      <c r="BS13" s="15" t="s">
        <v>7</v>
      </c>
    </row>
    <row r="14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G14" s="29"/>
      <c r="BS14" s="15" t="s">
        <v>7</v>
      </c>
    </row>
    <row r="15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G15" s="29"/>
      <c r="BS15" s="15" t="s">
        <v>4</v>
      </c>
    </row>
    <row r="16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</v>
      </c>
      <c r="AO16" s="20"/>
      <c r="AP16" s="20"/>
      <c r="AQ16" s="20"/>
      <c r="AR16" s="18"/>
      <c r="BG16" s="29"/>
      <c r="BS16" s="15" t="s">
        <v>4</v>
      </c>
    </row>
    <row r="17" ht="18.48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</v>
      </c>
      <c r="AO17" s="20"/>
      <c r="AP17" s="20"/>
      <c r="AQ17" s="20"/>
      <c r="AR17" s="18"/>
      <c r="BG17" s="29"/>
      <c r="BS17" s="15" t="s">
        <v>5</v>
      </c>
    </row>
    <row r="18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G18" s="29"/>
      <c r="BS18" s="15" t="s">
        <v>7</v>
      </c>
    </row>
    <row r="19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</v>
      </c>
      <c r="AO19" s="20"/>
      <c r="AP19" s="20"/>
      <c r="AQ19" s="20"/>
      <c r="AR19" s="18"/>
      <c r="BG19" s="29"/>
      <c r="BS19" s="15" t="s">
        <v>7</v>
      </c>
    </row>
    <row r="20" ht="18.48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</v>
      </c>
      <c r="AO20" s="20"/>
      <c r="AP20" s="20"/>
      <c r="AQ20" s="20"/>
      <c r="AR20" s="18"/>
      <c r="BG20" s="29"/>
      <c r="BS20" s="15" t="s">
        <v>5</v>
      </c>
    </row>
    <row r="2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G21" s="29"/>
    </row>
    <row r="22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G22" s="29"/>
    </row>
    <row r="23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G23" s="29"/>
    </row>
    <row r="24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G24" s="29"/>
    </row>
    <row r="25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G25" s="29"/>
    </row>
    <row r="26" s="1" customFormat="1" ht="25.92" customHeight="1"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G26" s="29"/>
    </row>
    <row r="27" s="1" customFormat="1" ht="6.96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G27" s="29"/>
    </row>
    <row r="28" s="1" customForma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G28" s="29"/>
    </row>
    <row r="29" s="2" customFormat="1" ht="14.4" customHeight="1">
      <c r="B29" s="43"/>
      <c r="C29" s="44"/>
      <c r="D29" s="30" t="s">
        <v>40</v>
      </c>
      <c r="E29" s="44"/>
      <c r="F29" s="30" t="s">
        <v>41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ROUND(BB54,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ROUND(AX54, 2)</f>
        <v>0</v>
      </c>
      <c r="AL29" s="44"/>
      <c r="AM29" s="44"/>
      <c r="AN29" s="44"/>
      <c r="AO29" s="44"/>
      <c r="AP29" s="44"/>
      <c r="AQ29" s="44"/>
      <c r="AR29" s="47"/>
      <c r="BG29" s="29"/>
    </row>
    <row r="30" s="2" customFormat="1" ht="14.4" customHeight="1">
      <c r="B30" s="43"/>
      <c r="C30" s="44"/>
      <c r="D30" s="44"/>
      <c r="E30" s="44"/>
      <c r="F30" s="30" t="s">
        <v>42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ROUND(BC54,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ROUND(AY54, 2)</f>
        <v>0</v>
      </c>
      <c r="AL30" s="44"/>
      <c r="AM30" s="44"/>
      <c r="AN30" s="44"/>
      <c r="AO30" s="44"/>
      <c r="AP30" s="44"/>
      <c r="AQ30" s="44"/>
      <c r="AR30" s="47"/>
      <c r="BG30" s="29"/>
    </row>
    <row r="31" hidden="1" s="2" customFormat="1" ht="14.4" customHeight="1">
      <c r="B31" s="43"/>
      <c r="C31" s="44"/>
      <c r="D31" s="44"/>
      <c r="E31" s="44"/>
      <c r="F31" s="30" t="s">
        <v>43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ROUND(BD54,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G31" s="29"/>
    </row>
    <row r="32" hidden="1" s="2" customFormat="1" ht="14.4" customHeight="1">
      <c r="B32" s="43"/>
      <c r="C32" s="44"/>
      <c r="D32" s="44"/>
      <c r="E32" s="44"/>
      <c r="F32" s="30" t="s">
        <v>44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ROUND(BE54,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G32" s="29"/>
    </row>
    <row r="33" hidden="1" s="2" customFormat="1" ht="14.4" customHeight="1">
      <c r="B33" s="43"/>
      <c r="C33" s="44"/>
      <c r="D33" s="44"/>
      <c r="E33" s="44"/>
      <c r="F33" s="30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ROUND(BF54,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G33" s="29"/>
    </row>
    <row r="34" s="1" customFormat="1" ht="6.96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G34" s="29"/>
    </row>
    <row r="35" s="1" customFormat="1" ht="25.92" customHeight="1">
      <c r="B35" s="36"/>
      <c r="C35" s="48"/>
      <c r="D35" s="49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47</v>
      </c>
      <c r="U35" s="50"/>
      <c r="V35" s="50"/>
      <c r="W35" s="50"/>
      <c r="X35" s="52" t="s">
        <v>48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="1" customFormat="1" ht="6.96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="1" customFormat="1" ht="6.96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="1" customFormat="1" ht="6.96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="1" customFormat="1" ht="24.96" customHeight="1">
      <c r="B42" s="36"/>
      <c r="C42" s="21" t="s">
        <v>49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="1" customFormat="1" ht="6.96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="1" customFormat="1" ht="12" customHeight="1">
      <c r="B44" s="36"/>
      <c r="C44" s="30" t="s">
        <v>14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Byt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="3" customFormat="1" ht="36.96" customHeight="1">
      <c r="B45" s="59"/>
      <c r="C45" s="60" t="s">
        <v>17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 xml:space="preserve">Stavební úpravy bytu - Bazovského 1119,  byt č. 14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="1" customFormat="1" ht="12" customHeight="1"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>Bazovského 1119, Praha 17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65" t="str">
        <f>IF(AN8= "","",AN8)</f>
        <v>12. 6. 2019</v>
      </c>
      <c r="AN47" s="65"/>
      <c r="AO47" s="37"/>
      <c r="AP47" s="37"/>
      <c r="AQ47" s="37"/>
      <c r="AR47" s="41"/>
    </row>
    <row r="48" s="1" customFormat="1" ht="6.96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="1" customFormat="1" ht="13.65" customHeight="1"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37" t="str">
        <f>IF(E11= "","",E11)</f>
        <v>Městská část Praha 17, Praha 17 - Řepy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66" t="str">
        <f>IF(E17="","",E17)</f>
        <v>ing. arch. Lenka David</v>
      </c>
      <c r="AN49" s="37"/>
      <c r="AO49" s="37"/>
      <c r="AP49" s="37"/>
      <c r="AQ49" s="37"/>
      <c r="AR49" s="41"/>
      <c r="AS49" s="67" t="s">
        <v>50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70"/>
    </row>
    <row r="50" s="1" customFormat="1" ht="13.65" customHeight="1"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37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33</v>
      </c>
      <c r="AJ50" s="37"/>
      <c r="AK50" s="37"/>
      <c r="AL50" s="37"/>
      <c r="AM50" s="66" t="str">
        <f>IF(E20="","",E20)</f>
        <v>Lenka Jandová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4"/>
    </row>
    <row r="51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8"/>
    </row>
    <row r="52" s="1" customFormat="1" ht="29.28" customHeight="1">
      <c r="B52" s="36"/>
      <c r="C52" s="79" t="s">
        <v>51</v>
      </c>
      <c r="D52" s="80"/>
      <c r="E52" s="80"/>
      <c r="F52" s="80"/>
      <c r="G52" s="80"/>
      <c r="H52" s="81"/>
      <c r="I52" s="82" t="s">
        <v>52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53</v>
      </c>
      <c r="AH52" s="80"/>
      <c r="AI52" s="80"/>
      <c r="AJ52" s="80"/>
      <c r="AK52" s="80"/>
      <c r="AL52" s="80"/>
      <c r="AM52" s="80"/>
      <c r="AN52" s="82" t="s">
        <v>54</v>
      </c>
      <c r="AO52" s="80"/>
      <c r="AP52" s="84"/>
      <c r="AQ52" s="85" t="s">
        <v>55</v>
      </c>
      <c r="AR52" s="41"/>
      <c r="AS52" s="86" t="s">
        <v>56</v>
      </c>
      <c r="AT52" s="87" t="s">
        <v>57</v>
      </c>
      <c r="AU52" s="87" t="s">
        <v>58</v>
      </c>
      <c r="AV52" s="87" t="s">
        <v>59</v>
      </c>
      <c r="AW52" s="87" t="s">
        <v>60</v>
      </c>
      <c r="AX52" s="87" t="s">
        <v>61</v>
      </c>
      <c r="AY52" s="87" t="s">
        <v>62</v>
      </c>
      <c r="AZ52" s="87" t="s">
        <v>63</v>
      </c>
      <c r="BA52" s="87" t="s">
        <v>64</v>
      </c>
      <c r="BB52" s="87" t="s">
        <v>65</v>
      </c>
      <c r="BC52" s="87" t="s">
        <v>66</v>
      </c>
      <c r="BD52" s="87" t="s">
        <v>67</v>
      </c>
      <c r="BE52" s="87" t="s">
        <v>68</v>
      </c>
      <c r="BF52" s="88" t="s">
        <v>69</v>
      </c>
    </row>
    <row r="53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9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1"/>
    </row>
    <row r="54" s="4" customFormat="1" ht="32.4" customHeight="1">
      <c r="B54" s="92"/>
      <c r="C54" s="93" t="s">
        <v>70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>
        <f>ROUND(AG55,2)</f>
        <v>0</v>
      </c>
      <c r="AH54" s="95"/>
      <c r="AI54" s="95"/>
      <c r="AJ54" s="95"/>
      <c r="AK54" s="95"/>
      <c r="AL54" s="95"/>
      <c r="AM54" s="95"/>
      <c r="AN54" s="96">
        <f>SUM(AG54,AV54)</f>
        <v>0</v>
      </c>
      <c r="AO54" s="96"/>
      <c r="AP54" s="96"/>
      <c r="AQ54" s="97" t="s">
        <v>1</v>
      </c>
      <c r="AR54" s="98"/>
      <c r="AS54" s="99">
        <f>ROUND(AS55,2)</f>
        <v>0</v>
      </c>
      <c r="AT54" s="100">
        <f>ROUND(AT55,2)</f>
        <v>0</v>
      </c>
      <c r="AU54" s="101">
        <f>ROUND(AU55,2)</f>
        <v>0</v>
      </c>
      <c r="AV54" s="101">
        <f>ROUND(SUM(AX54:AY54),2)</f>
        <v>0</v>
      </c>
      <c r="AW54" s="102">
        <f>ROUND(AW55,5)</f>
        <v>0</v>
      </c>
      <c r="AX54" s="101">
        <f>ROUND(BB54*L29,2)</f>
        <v>0</v>
      </c>
      <c r="AY54" s="101">
        <f>ROUND(BC54*L30,2)</f>
        <v>0</v>
      </c>
      <c r="AZ54" s="101">
        <f>ROUND(BD54*L29,2)</f>
        <v>0</v>
      </c>
      <c r="BA54" s="101">
        <f>ROUND(BE54*L30,2)</f>
        <v>0</v>
      </c>
      <c r="BB54" s="101">
        <f>ROUND(BB55,2)</f>
        <v>0</v>
      </c>
      <c r="BC54" s="101">
        <f>ROUND(BC55,2)</f>
        <v>0</v>
      </c>
      <c r="BD54" s="101">
        <f>ROUND(BD55,2)</f>
        <v>0</v>
      </c>
      <c r="BE54" s="101">
        <f>ROUND(BE55,2)</f>
        <v>0</v>
      </c>
      <c r="BF54" s="103">
        <f>ROUND(BF55,2)</f>
        <v>0</v>
      </c>
      <c r="BS54" s="104" t="s">
        <v>71</v>
      </c>
      <c r="BT54" s="104" t="s">
        <v>72</v>
      </c>
      <c r="BV54" s="104" t="s">
        <v>73</v>
      </c>
      <c r="BW54" s="104" t="s">
        <v>6</v>
      </c>
      <c r="BX54" s="104" t="s">
        <v>74</v>
      </c>
      <c r="CL54" s="104" t="s">
        <v>1</v>
      </c>
    </row>
    <row r="55" s="5" customFormat="1" ht="27" customHeight="1">
      <c r="A55" s="105" t="s">
        <v>75</v>
      </c>
      <c r="B55" s="106"/>
      <c r="C55" s="107"/>
      <c r="D55" s="108" t="s">
        <v>15</v>
      </c>
      <c r="E55" s="108"/>
      <c r="F55" s="108"/>
      <c r="G55" s="108"/>
      <c r="H55" s="108"/>
      <c r="I55" s="109"/>
      <c r="J55" s="108" t="s">
        <v>18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'Byt - Stavební úpravy byt...'!K30</f>
        <v>0</v>
      </c>
      <c r="AH55" s="109"/>
      <c r="AI55" s="109"/>
      <c r="AJ55" s="109"/>
      <c r="AK55" s="109"/>
      <c r="AL55" s="109"/>
      <c r="AM55" s="109"/>
      <c r="AN55" s="110">
        <f>SUM(AG55,AV55)</f>
        <v>0</v>
      </c>
      <c r="AO55" s="109"/>
      <c r="AP55" s="109"/>
      <c r="AQ55" s="111" t="s">
        <v>76</v>
      </c>
      <c r="AR55" s="112"/>
      <c r="AS55" s="113">
        <f>'Byt - Stavební úpravy byt...'!K28</f>
        <v>0</v>
      </c>
      <c r="AT55" s="114">
        <f>'Byt - Stavební úpravy byt...'!K29</f>
        <v>0</v>
      </c>
      <c r="AU55" s="114">
        <v>0</v>
      </c>
      <c r="AV55" s="114">
        <f>ROUND(SUM(AX55:AY55),2)</f>
        <v>0</v>
      </c>
      <c r="AW55" s="115">
        <f>'Byt - Stavební úpravy byt...'!T100</f>
        <v>0</v>
      </c>
      <c r="AX55" s="114">
        <f>'Byt - Stavební úpravy byt...'!K33</f>
        <v>0</v>
      </c>
      <c r="AY55" s="114">
        <f>'Byt - Stavební úpravy byt...'!K34</f>
        <v>0</v>
      </c>
      <c r="AZ55" s="114">
        <f>'Byt - Stavební úpravy byt...'!K35</f>
        <v>0</v>
      </c>
      <c r="BA55" s="114">
        <f>'Byt - Stavební úpravy byt...'!K36</f>
        <v>0</v>
      </c>
      <c r="BB55" s="114">
        <f>'Byt - Stavební úpravy byt...'!F33</f>
        <v>0</v>
      </c>
      <c r="BC55" s="114">
        <f>'Byt - Stavební úpravy byt...'!F34</f>
        <v>0</v>
      </c>
      <c r="BD55" s="114">
        <f>'Byt - Stavební úpravy byt...'!F35</f>
        <v>0</v>
      </c>
      <c r="BE55" s="114">
        <f>'Byt - Stavební úpravy byt...'!F36</f>
        <v>0</v>
      </c>
      <c r="BF55" s="116">
        <f>'Byt - Stavební úpravy byt...'!F37</f>
        <v>0</v>
      </c>
      <c r="BT55" s="117" t="s">
        <v>77</v>
      </c>
      <c r="BU55" s="117" t="s">
        <v>78</v>
      </c>
      <c r="BV55" s="117" t="s">
        <v>73</v>
      </c>
      <c r="BW55" s="117" t="s">
        <v>6</v>
      </c>
      <c r="BX55" s="117" t="s">
        <v>74</v>
      </c>
      <c r="CL55" s="117" t="s">
        <v>1</v>
      </c>
    </row>
    <row r="56" s="1" customFormat="1" ht="30" customHeight="1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1"/>
    </row>
    <row r="57" s="1" customFormat="1" ht="6.96" customHeight="1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41"/>
    </row>
  </sheetData>
  <sheetProtection sheet="1" formatColumns="0" formatRows="0" objects="1" scenarios="1" spinCount="100000" saltValue="iZyaWDbJEuPMIUTmpqkyasrRLq53HkhZw3pLsT92gzQ/8fvHuXsBVdRKsE2VcbFAoyGiuOL60yFxTazF4oilzw==" hashValue="RsW9uTQZp89FYFPKP6t7W36L6l/H8gO0y5/1k6CKX/nPc3Hoyjc/3diD3N5YeFi4moVf8DBNT3aj5OKbEgzHnA==" algorithmName="SHA-512" password="CC35"/>
  <mergeCells count="42">
    <mergeCell ref="W31:AE31"/>
    <mergeCell ref="BG5:BG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G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Byt - Stavební úpravy byt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23.5" style="118" customWidth="1"/>
    <col min="10" max="10" width="23.5" style="118" customWidth="1"/>
    <col min="11" max="11" width="23.5" customWidth="1"/>
    <col min="12" max="12" width="15.5" hidden="1" customWidth="1"/>
    <col min="13" max="13" width="9.33" customWidth="1"/>
    <col min="14" max="14" width="10.83" hidden="1" customWidth="1"/>
    <col min="15" max="15" width="9.33" hidden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4.17" hidden="1" customWidth="1"/>
    <col min="22" max="22" width="14.17" hidden="1" customWidth="1"/>
    <col min="23" max="23" width="14.17" hidden="1" customWidth="1"/>
    <col min="24" max="24" width="14.17" hidden="1" customWidth="1"/>
    <col min="25" max="25" width="12.33" hidden="1" customWidth="1"/>
    <col min="26" max="26" width="16.33" customWidth="1"/>
    <col min="27" max="27" width="12.33" customWidth="1"/>
    <col min="28" max="28" width="15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M2"/>
      <c r="AT2" s="15" t="s">
        <v>6</v>
      </c>
    </row>
    <row r="3" ht="6.96" customHeight="1">
      <c r="B3" s="119"/>
      <c r="C3" s="120"/>
      <c r="D3" s="120"/>
      <c r="E3" s="120"/>
      <c r="F3" s="120"/>
      <c r="G3" s="120"/>
      <c r="H3" s="120"/>
      <c r="I3" s="121"/>
      <c r="J3" s="121"/>
      <c r="K3" s="120"/>
      <c r="L3" s="120"/>
      <c r="M3" s="18"/>
      <c r="AT3" s="15" t="s">
        <v>77</v>
      </c>
    </row>
    <row r="4" ht="24.96" customHeight="1">
      <c r="B4" s="18"/>
      <c r="D4" s="122" t="s">
        <v>79</v>
      </c>
      <c r="M4" s="18"/>
      <c r="N4" s="22" t="s">
        <v>11</v>
      </c>
      <c r="AT4" s="15" t="s">
        <v>4</v>
      </c>
    </row>
    <row r="5" ht="6.96" customHeight="1">
      <c r="B5" s="18"/>
      <c r="M5" s="18"/>
    </row>
    <row r="6" s="1" customFormat="1" ht="12" customHeight="1">
      <c r="B6" s="41"/>
      <c r="D6" s="123" t="s">
        <v>17</v>
      </c>
      <c r="I6" s="124"/>
      <c r="J6" s="124"/>
      <c r="M6" s="41"/>
    </row>
    <row r="7" s="1" customFormat="1" ht="36.96" customHeight="1">
      <c r="B7" s="41"/>
      <c r="E7" s="125" t="s">
        <v>18</v>
      </c>
      <c r="F7" s="1"/>
      <c r="G7" s="1"/>
      <c r="H7" s="1"/>
      <c r="I7" s="124"/>
      <c r="J7" s="124"/>
      <c r="M7" s="41"/>
    </row>
    <row r="8" s="1" customFormat="1">
      <c r="B8" s="41"/>
      <c r="I8" s="124"/>
      <c r="J8" s="124"/>
      <c r="M8" s="41"/>
    </row>
    <row r="9" s="1" customFormat="1" ht="12" customHeight="1">
      <c r="B9" s="41"/>
      <c r="D9" s="123" t="s">
        <v>19</v>
      </c>
      <c r="F9" s="15" t="s">
        <v>1</v>
      </c>
      <c r="I9" s="126" t="s">
        <v>20</v>
      </c>
      <c r="J9" s="127" t="s">
        <v>1</v>
      </c>
      <c r="M9" s="41"/>
    </row>
    <row r="10" s="1" customFormat="1" ht="12" customHeight="1">
      <c r="B10" s="41"/>
      <c r="D10" s="123" t="s">
        <v>21</v>
      </c>
      <c r="F10" s="15" t="s">
        <v>22</v>
      </c>
      <c r="I10" s="126" t="s">
        <v>23</v>
      </c>
      <c r="J10" s="128" t="str">
        <f>'Rekapitulace stavby'!AN8</f>
        <v>12. 6. 2019</v>
      </c>
      <c r="M10" s="41"/>
    </row>
    <row r="11" s="1" customFormat="1" ht="10.8" customHeight="1">
      <c r="B11" s="41"/>
      <c r="I11" s="124"/>
      <c r="J11" s="124"/>
      <c r="M11" s="41"/>
    </row>
    <row r="12" s="1" customFormat="1" ht="12" customHeight="1">
      <c r="B12" s="41"/>
      <c r="D12" s="123" t="s">
        <v>25</v>
      </c>
      <c r="I12" s="126" t="s">
        <v>26</v>
      </c>
      <c r="J12" s="127" t="s">
        <v>1</v>
      </c>
      <c r="M12" s="41"/>
    </row>
    <row r="13" s="1" customFormat="1" ht="18" customHeight="1">
      <c r="B13" s="41"/>
      <c r="E13" s="15" t="s">
        <v>27</v>
      </c>
      <c r="I13" s="126" t="s">
        <v>28</v>
      </c>
      <c r="J13" s="127" t="s">
        <v>1</v>
      </c>
      <c r="M13" s="41"/>
    </row>
    <row r="14" s="1" customFormat="1" ht="6.96" customHeight="1">
      <c r="B14" s="41"/>
      <c r="I14" s="124"/>
      <c r="J14" s="124"/>
      <c r="M14" s="41"/>
    </row>
    <row r="15" s="1" customFormat="1" ht="12" customHeight="1">
      <c r="B15" s="41"/>
      <c r="D15" s="123" t="s">
        <v>29</v>
      </c>
      <c r="I15" s="126" t="s">
        <v>26</v>
      </c>
      <c r="J15" s="31" t="str">
        <f>'Rekapitulace stavby'!AN13</f>
        <v>Vyplň údaj</v>
      </c>
      <c r="M15" s="41"/>
    </row>
    <row r="16" s="1" customFormat="1" ht="18" customHeight="1">
      <c r="B16" s="41"/>
      <c r="E16" s="31" t="str">
        <f>'Rekapitulace stavby'!E14</f>
        <v>Vyplň údaj</v>
      </c>
      <c r="F16" s="15"/>
      <c r="G16" s="15"/>
      <c r="H16" s="15"/>
      <c r="I16" s="126" t="s">
        <v>28</v>
      </c>
      <c r="J16" s="31" t="str">
        <f>'Rekapitulace stavby'!AN14</f>
        <v>Vyplň údaj</v>
      </c>
      <c r="M16" s="41"/>
    </row>
    <row r="17" s="1" customFormat="1" ht="6.96" customHeight="1">
      <c r="B17" s="41"/>
      <c r="I17" s="124"/>
      <c r="J17" s="124"/>
      <c r="M17" s="41"/>
    </row>
    <row r="18" s="1" customFormat="1" ht="12" customHeight="1">
      <c r="B18" s="41"/>
      <c r="D18" s="123" t="s">
        <v>31</v>
      </c>
      <c r="I18" s="126" t="s">
        <v>26</v>
      </c>
      <c r="J18" s="127" t="s">
        <v>1</v>
      </c>
      <c r="M18" s="41"/>
    </row>
    <row r="19" s="1" customFormat="1" ht="18" customHeight="1">
      <c r="B19" s="41"/>
      <c r="E19" s="15" t="s">
        <v>32</v>
      </c>
      <c r="I19" s="126" t="s">
        <v>28</v>
      </c>
      <c r="J19" s="127" t="s">
        <v>1</v>
      </c>
      <c r="M19" s="41"/>
    </row>
    <row r="20" s="1" customFormat="1" ht="6.96" customHeight="1">
      <c r="B20" s="41"/>
      <c r="I20" s="124"/>
      <c r="J20" s="124"/>
      <c r="M20" s="41"/>
    </row>
    <row r="21" s="1" customFormat="1" ht="12" customHeight="1">
      <c r="B21" s="41"/>
      <c r="D21" s="123" t="s">
        <v>33</v>
      </c>
      <c r="I21" s="126" t="s">
        <v>26</v>
      </c>
      <c r="J21" s="127" t="s">
        <v>1</v>
      </c>
      <c r="M21" s="41"/>
    </row>
    <row r="22" s="1" customFormat="1" ht="18" customHeight="1">
      <c r="B22" s="41"/>
      <c r="E22" s="15" t="s">
        <v>34</v>
      </c>
      <c r="I22" s="126" t="s">
        <v>28</v>
      </c>
      <c r="J22" s="127" t="s">
        <v>1</v>
      </c>
      <c r="M22" s="41"/>
    </row>
    <row r="23" s="1" customFormat="1" ht="6.96" customHeight="1">
      <c r="B23" s="41"/>
      <c r="I23" s="124"/>
      <c r="J23" s="124"/>
      <c r="M23" s="41"/>
    </row>
    <row r="24" s="1" customFormat="1" ht="12" customHeight="1">
      <c r="B24" s="41"/>
      <c r="D24" s="123" t="s">
        <v>35</v>
      </c>
      <c r="I24" s="124"/>
      <c r="J24" s="124"/>
      <c r="M24" s="41"/>
    </row>
    <row r="25" s="6" customFormat="1" ht="16.5" customHeight="1">
      <c r="B25" s="129"/>
      <c r="E25" s="130" t="s">
        <v>1</v>
      </c>
      <c r="F25" s="130"/>
      <c r="G25" s="130"/>
      <c r="H25" s="130"/>
      <c r="I25" s="131"/>
      <c r="J25" s="131"/>
      <c r="M25" s="129"/>
    </row>
    <row r="26" s="1" customFormat="1" ht="6.96" customHeight="1">
      <c r="B26" s="41"/>
      <c r="I26" s="124"/>
      <c r="J26" s="124"/>
      <c r="M26" s="41"/>
    </row>
    <row r="27" s="1" customFormat="1" ht="6.96" customHeight="1">
      <c r="B27" s="41"/>
      <c r="D27" s="69"/>
      <c r="E27" s="69"/>
      <c r="F27" s="69"/>
      <c r="G27" s="69"/>
      <c r="H27" s="69"/>
      <c r="I27" s="132"/>
      <c r="J27" s="132"/>
      <c r="K27" s="69"/>
      <c r="L27" s="69"/>
      <c r="M27" s="41"/>
    </row>
    <row r="28" s="1" customFormat="1">
      <c r="B28" s="41"/>
      <c r="E28" s="123" t="s">
        <v>80</v>
      </c>
      <c r="I28" s="124"/>
      <c r="J28" s="124"/>
      <c r="K28" s="133">
        <f>I57</f>
        <v>0</v>
      </c>
      <c r="M28" s="41"/>
    </row>
    <row r="29" s="1" customFormat="1">
      <c r="B29" s="41"/>
      <c r="E29" s="123" t="s">
        <v>81</v>
      </c>
      <c r="I29" s="124"/>
      <c r="J29" s="124"/>
      <c r="K29" s="133">
        <f>J57</f>
        <v>0</v>
      </c>
      <c r="M29" s="41"/>
    </row>
    <row r="30" s="1" customFormat="1" ht="25.44" customHeight="1">
      <c r="B30" s="41"/>
      <c r="D30" s="134" t="s">
        <v>36</v>
      </c>
      <c r="I30" s="124"/>
      <c r="J30" s="124"/>
      <c r="K30" s="135">
        <f>ROUND(K100, 2)</f>
        <v>0</v>
      </c>
      <c r="M30" s="41"/>
    </row>
    <row r="31" s="1" customFormat="1" ht="6.96" customHeight="1">
      <c r="B31" s="41"/>
      <c r="D31" s="69"/>
      <c r="E31" s="69"/>
      <c r="F31" s="69"/>
      <c r="G31" s="69"/>
      <c r="H31" s="69"/>
      <c r="I31" s="132"/>
      <c r="J31" s="132"/>
      <c r="K31" s="69"/>
      <c r="L31" s="69"/>
      <c r="M31" s="41"/>
    </row>
    <row r="32" s="1" customFormat="1" ht="14.4" customHeight="1">
      <c r="B32" s="41"/>
      <c r="F32" s="136" t="s">
        <v>38</v>
      </c>
      <c r="I32" s="137" t="s">
        <v>37</v>
      </c>
      <c r="J32" s="124"/>
      <c r="K32" s="136" t="s">
        <v>39</v>
      </c>
      <c r="M32" s="41"/>
    </row>
    <row r="33" s="1" customFormat="1" ht="14.4" customHeight="1">
      <c r="B33" s="41"/>
      <c r="D33" s="123" t="s">
        <v>40</v>
      </c>
      <c r="E33" s="123" t="s">
        <v>41</v>
      </c>
      <c r="F33" s="133">
        <f>ROUND((SUM(BE100:BE381)),  2)</f>
        <v>0</v>
      </c>
      <c r="I33" s="138">
        <v>0.20999999999999999</v>
      </c>
      <c r="J33" s="124"/>
      <c r="K33" s="133">
        <f>ROUND(((SUM(BE100:BE381))*I33),  2)</f>
        <v>0</v>
      </c>
      <c r="M33" s="41"/>
    </row>
    <row r="34" s="1" customFormat="1" ht="14.4" customHeight="1">
      <c r="B34" s="41"/>
      <c r="E34" s="123" t="s">
        <v>42</v>
      </c>
      <c r="F34" s="133">
        <f>ROUND((SUM(BF100:BF381)),  2)</f>
        <v>0</v>
      </c>
      <c r="I34" s="138">
        <v>0.14999999999999999</v>
      </c>
      <c r="J34" s="124"/>
      <c r="K34" s="133">
        <f>ROUND(((SUM(BF100:BF381))*I34),  2)</f>
        <v>0</v>
      </c>
      <c r="M34" s="41"/>
    </row>
    <row r="35" hidden="1" s="1" customFormat="1" ht="14.4" customHeight="1">
      <c r="B35" s="41"/>
      <c r="E35" s="123" t="s">
        <v>43</v>
      </c>
      <c r="F35" s="133">
        <f>ROUND((SUM(BG100:BG381)),  2)</f>
        <v>0</v>
      </c>
      <c r="I35" s="138">
        <v>0.20999999999999999</v>
      </c>
      <c r="J35" s="124"/>
      <c r="K35" s="133">
        <f>0</f>
        <v>0</v>
      </c>
      <c r="M35" s="41"/>
    </row>
    <row r="36" hidden="1" s="1" customFormat="1" ht="14.4" customHeight="1">
      <c r="B36" s="41"/>
      <c r="E36" s="123" t="s">
        <v>44</v>
      </c>
      <c r="F36" s="133">
        <f>ROUND((SUM(BH100:BH381)),  2)</f>
        <v>0</v>
      </c>
      <c r="I36" s="138">
        <v>0.14999999999999999</v>
      </c>
      <c r="J36" s="124"/>
      <c r="K36" s="133">
        <f>0</f>
        <v>0</v>
      </c>
      <c r="M36" s="41"/>
    </row>
    <row r="37" hidden="1" s="1" customFormat="1" ht="14.4" customHeight="1">
      <c r="B37" s="41"/>
      <c r="E37" s="123" t="s">
        <v>45</v>
      </c>
      <c r="F37" s="133">
        <f>ROUND((SUM(BI100:BI381)),  2)</f>
        <v>0</v>
      </c>
      <c r="I37" s="138">
        <v>0</v>
      </c>
      <c r="J37" s="124"/>
      <c r="K37" s="133">
        <f>0</f>
        <v>0</v>
      </c>
      <c r="M37" s="41"/>
    </row>
    <row r="38" s="1" customFormat="1" ht="6.96" customHeight="1">
      <c r="B38" s="41"/>
      <c r="I38" s="124"/>
      <c r="J38" s="124"/>
      <c r="M38" s="41"/>
    </row>
    <row r="39" s="1" customFormat="1" ht="25.44" customHeight="1">
      <c r="B39" s="41"/>
      <c r="C39" s="139"/>
      <c r="D39" s="140" t="s">
        <v>46</v>
      </c>
      <c r="E39" s="141"/>
      <c r="F39" s="141"/>
      <c r="G39" s="142" t="s">
        <v>47</v>
      </c>
      <c r="H39" s="143" t="s">
        <v>48</v>
      </c>
      <c r="I39" s="144"/>
      <c r="J39" s="144"/>
      <c r="K39" s="145">
        <f>SUM(K30:K37)</f>
        <v>0</v>
      </c>
      <c r="L39" s="146"/>
      <c r="M39" s="41"/>
    </row>
    <row r="40" s="1" customFormat="1" ht="14.4" customHeight="1">
      <c r="B40" s="147"/>
      <c r="C40" s="148"/>
      <c r="D40" s="148"/>
      <c r="E40" s="148"/>
      <c r="F40" s="148"/>
      <c r="G40" s="148"/>
      <c r="H40" s="148"/>
      <c r="I40" s="149"/>
      <c r="J40" s="149"/>
      <c r="K40" s="148"/>
      <c r="L40" s="148"/>
      <c r="M40" s="41"/>
    </row>
    <row r="44" s="1" customFormat="1" ht="6.96" customHeight="1">
      <c r="B44" s="150"/>
      <c r="C44" s="151"/>
      <c r="D44" s="151"/>
      <c r="E44" s="151"/>
      <c r="F44" s="151"/>
      <c r="G44" s="151"/>
      <c r="H44" s="151"/>
      <c r="I44" s="152"/>
      <c r="J44" s="152"/>
      <c r="K44" s="151"/>
      <c r="L44" s="151"/>
      <c r="M44" s="41"/>
    </row>
    <row r="45" s="1" customFormat="1" ht="24.96" customHeight="1">
      <c r="B45" s="36"/>
      <c r="C45" s="21" t="s">
        <v>82</v>
      </c>
      <c r="D45" s="37"/>
      <c r="E45" s="37"/>
      <c r="F45" s="37"/>
      <c r="G45" s="37"/>
      <c r="H45" s="37"/>
      <c r="I45" s="124"/>
      <c r="J45" s="124"/>
      <c r="K45" s="37"/>
      <c r="L45" s="37"/>
      <c r="M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4"/>
      <c r="J46" s="124"/>
      <c r="K46" s="37"/>
      <c r="L46" s="37"/>
      <c r="M46" s="41"/>
    </row>
    <row r="47" s="1" customFormat="1" ht="12" customHeight="1">
      <c r="B47" s="36"/>
      <c r="C47" s="30" t="s">
        <v>17</v>
      </c>
      <c r="D47" s="37"/>
      <c r="E47" s="37"/>
      <c r="F47" s="37"/>
      <c r="G47" s="37"/>
      <c r="H47" s="37"/>
      <c r="I47" s="124"/>
      <c r="J47" s="124"/>
      <c r="K47" s="37"/>
      <c r="L47" s="37"/>
      <c r="M47" s="41"/>
    </row>
    <row r="48" s="1" customFormat="1" ht="16.5" customHeight="1">
      <c r="B48" s="36"/>
      <c r="C48" s="37"/>
      <c r="D48" s="37"/>
      <c r="E48" s="62" t="str">
        <f>E7</f>
        <v xml:space="preserve">Stavební úpravy bytu - Bazovského 1119,  byt č. 14</v>
      </c>
      <c r="F48" s="37"/>
      <c r="G48" s="37"/>
      <c r="H48" s="37"/>
      <c r="I48" s="124"/>
      <c r="J48" s="124"/>
      <c r="K48" s="37"/>
      <c r="L48" s="37"/>
      <c r="M48" s="41"/>
    </row>
    <row r="49" s="1" customFormat="1" ht="6.96" customHeight="1">
      <c r="B49" s="36"/>
      <c r="C49" s="37"/>
      <c r="D49" s="37"/>
      <c r="E49" s="37"/>
      <c r="F49" s="37"/>
      <c r="G49" s="37"/>
      <c r="H49" s="37"/>
      <c r="I49" s="124"/>
      <c r="J49" s="124"/>
      <c r="K49" s="37"/>
      <c r="L49" s="37"/>
      <c r="M49" s="41"/>
    </row>
    <row r="50" s="1" customFormat="1" ht="12" customHeight="1">
      <c r="B50" s="36"/>
      <c r="C50" s="30" t="s">
        <v>21</v>
      </c>
      <c r="D50" s="37"/>
      <c r="E50" s="37"/>
      <c r="F50" s="25" t="str">
        <f>F10</f>
        <v>Bazovského 1119, Praha 17</v>
      </c>
      <c r="G50" s="37"/>
      <c r="H50" s="37"/>
      <c r="I50" s="126" t="s">
        <v>23</v>
      </c>
      <c r="J50" s="128" t="str">
        <f>IF(J10="","",J10)</f>
        <v>12. 6. 2019</v>
      </c>
      <c r="K50" s="37"/>
      <c r="L50" s="37"/>
      <c r="M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4"/>
      <c r="J51" s="124"/>
      <c r="K51" s="37"/>
      <c r="L51" s="37"/>
      <c r="M51" s="41"/>
    </row>
    <row r="52" s="1" customFormat="1" ht="13.65" customHeight="1">
      <c r="B52" s="36"/>
      <c r="C52" s="30" t="s">
        <v>25</v>
      </c>
      <c r="D52" s="37"/>
      <c r="E52" s="37"/>
      <c r="F52" s="25" t="str">
        <f>E13</f>
        <v>Městská část Praha 17, Praha 17 - Řepy</v>
      </c>
      <c r="G52" s="37"/>
      <c r="H52" s="37"/>
      <c r="I52" s="126" t="s">
        <v>31</v>
      </c>
      <c r="J52" s="153" t="str">
        <f>E19</f>
        <v>ing. arch. Lenka David</v>
      </c>
      <c r="K52" s="37"/>
      <c r="L52" s="37"/>
      <c r="M52" s="41"/>
    </row>
    <row r="53" s="1" customFormat="1" ht="13.65" customHeight="1">
      <c r="B53" s="36"/>
      <c r="C53" s="30" t="s">
        <v>29</v>
      </c>
      <c r="D53" s="37"/>
      <c r="E53" s="37"/>
      <c r="F53" s="25" t="str">
        <f>IF(E16="","",E16)</f>
        <v>Vyplň údaj</v>
      </c>
      <c r="G53" s="37"/>
      <c r="H53" s="37"/>
      <c r="I53" s="126" t="s">
        <v>33</v>
      </c>
      <c r="J53" s="153" t="str">
        <f>E22</f>
        <v>Lenka Jandová</v>
      </c>
      <c r="K53" s="37"/>
      <c r="L53" s="37"/>
      <c r="M53" s="41"/>
    </row>
    <row r="54" s="1" customFormat="1" ht="10.32" customHeight="1">
      <c r="B54" s="36"/>
      <c r="C54" s="37"/>
      <c r="D54" s="37"/>
      <c r="E54" s="37"/>
      <c r="F54" s="37"/>
      <c r="G54" s="37"/>
      <c r="H54" s="37"/>
      <c r="I54" s="124"/>
      <c r="J54" s="124"/>
      <c r="K54" s="37"/>
      <c r="L54" s="37"/>
      <c r="M54" s="41"/>
    </row>
    <row r="55" s="1" customFormat="1" ht="29.28" customHeight="1">
      <c r="B55" s="36"/>
      <c r="C55" s="154" t="s">
        <v>83</v>
      </c>
      <c r="D55" s="155"/>
      <c r="E55" s="155"/>
      <c r="F55" s="155"/>
      <c r="G55" s="155"/>
      <c r="H55" s="155"/>
      <c r="I55" s="156" t="s">
        <v>84</v>
      </c>
      <c r="J55" s="156" t="s">
        <v>85</v>
      </c>
      <c r="K55" s="157" t="s">
        <v>86</v>
      </c>
      <c r="L55" s="155"/>
      <c r="M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4"/>
      <c r="J56" s="124"/>
      <c r="K56" s="37"/>
      <c r="L56" s="37"/>
      <c r="M56" s="41"/>
    </row>
    <row r="57" s="1" customFormat="1" ht="22.8" customHeight="1">
      <c r="B57" s="36"/>
      <c r="C57" s="158" t="s">
        <v>87</v>
      </c>
      <c r="D57" s="37"/>
      <c r="E57" s="37"/>
      <c r="F57" s="37"/>
      <c r="G57" s="37"/>
      <c r="H57" s="37"/>
      <c r="I57" s="159">
        <f>Q100</f>
        <v>0</v>
      </c>
      <c r="J57" s="159">
        <f>R100</f>
        <v>0</v>
      </c>
      <c r="K57" s="96">
        <f>K100</f>
        <v>0</v>
      </c>
      <c r="L57" s="37"/>
      <c r="M57" s="41"/>
      <c r="AU57" s="15" t="s">
        <v>88</v>
      </c>
    </row>
    <row r="58" s="7" customFormat="1" ht="24.96" customHeight="1">
      <c r="B58" s="160"/>
      <c r="C58" s="161"/>
      <c r="D58" s="162" t="s">
        <v>89</v>
      </c>
      <c r="E58" s="163"/>
      <c r="F58" s="163"/>
      <c r="G58" s="163"/>
      <c r="H58" s="163"/>
      <c r="I58" s="164">
        <f>Q101</f>
        <v>0</v>
      </c>
      <c r="J58" s="164">
        <f>R101</f>
        <v>0</v>
      </c>
      <c r="K58" s="165">
        <f>K101</f>
        <v>0</v>
      </c>
      <c r="L58" s="161"/>
      <c r="M58" s="166"/>
    </row>
    <row r="59" s="8" customFormat="1" ht="19.92" customHeight="1">
      <c r="B59" s="167"/>
      <c r="C59" s="168"/>
      <c r="D59" s="169" t="s">
        <v>90</v>
      </c>
      <c r="E59" s="170"/>
      <c r="F59" s="170"/>
      <c r="G59" s="170"/>
      <c r="H59" s="170"/>
      <c r="I59" s="171">
        <f>Q102</f>
        <v>0</v>
      </c>
      <c r="J59" s="171">
        <f>R102</f>
        <v>0</v>
      </c>
      <c r="K59" s="172">
        <f>K102</f>
        <v>0</v>
      </c>
      <c r="L59" s="168"/>
      <c r="M59" s="173"/>
    </row>
    <row r="60" s="8" customFormat="1" ht="19.92" customHeight="1">
      <c r="B60" s="167"/>
      <c r="C60" s="168"/>
      <c r="D60" s="169" t="s">
        <v>91</v>
      </c>
      <c r="E60" s="170"/>
      <c r="F60" s="170"/>
      <c r="G60" s="170"/>
      <c r="H60" s="170"/>
      <c r="I60" s="171">
        <f>Q111</f>
        <v>0</v>
      </c>
      <c r="J60" s="171">
        <f>R111</f>
        <v>0</v>
      </c>
      <c r="K60" s="172">
        <f>K111</f>
        <v>0</v>
      </c>
      <c r="L60" s="168"/>
      <c r="M60" s="173"/>
    </row>
    <row r="61" s="8" customFormat="1" ht="19.92" customHeight="1">
      <c r="B61" s="167"/>
      <c r="C61" s="168"/>
      <c r="D61" s="169" t="s">
        <v>92</v>
      </c>
      <c r="E61" s="170"/>
      <c r="F61" s="170"/>
      <c r="G61" s="170"/>
      <c r="H61" s="170"/>
      <c r="I61" s="171">
        <f>Q113</f>
        <v>0</v>
      </c>
      <c r="J61" s="171">
        <f>R113</f>
        <v>0</v>
      </c>
      <c r="K61" s="172">
        <f>K113</f>
        <v>0</v>
      </c>
      <c r="L61" s="168"/>
      <c r="M61" s="173"/>
    </row>
    <row r="62" s="8" customFormat="1" ht="19.92" customHeight="1">
      <c r="B62" s="167"/>
      <c r="C62" s="168"/>
      <c r="D62" s="169" t="s">
        <v>93</v>
      </c>
      <c r="E62" s="170"/>
      <c r="F62" s="170"/>
      <c r="G62" s="170"/>
      <c r="H62" s="170"/>
      <c r="I62" s="171">
        <f>Q140</f>
        <v>0</v>
      </c>
      <c r="J62" s="171">
        <f>R140</f>
        <v>0</v>
      </c>
      <c r="K62" s="172">
        <f>K140</f>
        <v>0</v>
      </c>
      <c r="L62" s="168"/>
      <c r="M62" s="173"/>
    </row>
    <row r="63" s="8" customFormat="1" ht="19.92" customHeight="1">
      <c r="B63" s="167"/>
      <c r="C63" s="168"/>
      <c r="D63" s="169" t="s">
        <v>94</v>
      </c>
      <c r="E63" s="170"/>
      <c r="F63" s="170"/>
      <c r="G63" s="170"/>
      <c r="H63" s="170"/>
      <c r="I63" s="171">
        <f>Q175</f>
        <v>0</v>
      </c>
      <c r="J63" s="171">
        <f>R175</f>
        <v>0</v>
      </c>
      <c r="K63" s="172">
        <f>K175</f>
        <v>0</v>
      </c>
      <c r="L63" s="168"/>
      <c r="M63" s="173"/>
    </row>
    <row r="64" s="8" customFormat="1" ht="19.92" customHeight="1">
      <c r="B64" s="167"/>
      <c r="C64" s="168"/>
      <c r="D64" s="169" t="s">
        <v>95</v>
      </c>
      <c r="E64" s="170"/>
      <c r="F64" s="170"/>
      <c r="G64" s="170"/>
      <c r="H64" s="170"/>
      <c r="I64" s="171">
        <f>Q181</f>
        <v>0</v>
      </c>
      <c r="J64" s="171">
        <f>R181</f>
        <v>0</v>
      </c>
      <c r="K64" s="172">
        <f>K181</f>
        <v>0</v>
      </c>
      <c r="L64" s="168"/>
      <c r="M64" s="173"/>
    </row>
    <row r="65" s="7" customFormat="1" ht="24.96" customHeight="1">
      <c r="B65" s="160"/>
      <c r="C65" s="161"/>
      <c r="D65" s="162" t="s">
        <v>96</v>
      </c>
      <c r="E65" s="163"/>
      <c r="F65" s="163"/>
      <c r="G65" s="163"/>
      <c r="H65" s="163"/>
      <c r="I65" s="164">
        <f>Q183</f>
        <v>0</v>
      </c>
      <c r="J65" s="164">
        <f>R183</f>
        <v>0</v>
      </c>
      <c r="K65" s="165">
        <f>K183</f>
        <v>0</v>
      </c>
      <c r="L65" s="161"/>
      <c r="M65" s="166"/>
    </row>
    <row r="66" s="8" customFormat="1" ht="19.92" customHeight="1">
      <c r="B66" s="167"/>
      <c r="C66" s="168"/>
      <c r="D66" s="169" t="s">
        <v>97</v>
      </c>
      <c r="E66" s="170"/>
      <c r="F66" s="170"/>
      <c r="G66" s="170"/>
      <c r="H66" s="170"/>
      <c r="I66" s="171">
        <f>Q184</f>
        <v>0</v>
      </c>
      <c r="J66" s="171">
        <f>R184</f>
        <v>0</v>
      </c>
      <c r="K66" s="172">
        <f>K184</f>
        <v>0</v>
      </c>
      <c r="L66" s="168"/>
      <c r="M66" s="173"/>
    </row>
    <row r="67" s="8" customFormat="1" ht="19.92" customHeight="1">
      <c r="B67" s="167"/>
      <c r="C67" s="168"/>
      <c r="D67" s="169" t="s">
        <v>98</v>
      </c>
      <c r="E67" s="170"/>
      <c r="F67" s="170"/>
      <c r="G67" s="170"/>
      <c r="H67" s="170"/>
      <c r="I67" s="171">
        <f>Q194</f>
        <v>0</v>
      </c>
      <c r="J67" s="171">
        <f>R194</f>
        <v>0</v>
      </c>
      <c r="K67" s="172">
        <f>K194</f>
        <v>0</v>
      </c>
      <c r="L67" s="168"/>
      <c r="M67" s="173"/>
    </row>
    <row r="68" s="8" customFormat="1" ht="19.92" customHeight="1">
      <c r="B68" s="167"/>
      <c r="C68" s="168"/>
      <c r="D68" s="169" t="s">
        <v>99</v>
      </c>
      <c r="E68" s="170"/>
      <c r="F68" s="170"/>
      <c r="G68" s="170"/>
      <c r="H68" s="170"/>
      <c r="I68" s="171">
        <f>Q199</f>
        <v>0</v>
      </c>
      <c r="J68" s="171">
        <f>R199</f>
        <v>0</v>
      </c>
      <c r="K68" s="172">
        <f>K199</f>
        <v>0</v>
      </c>
      <c r="L68" s="168"/>
      <c r="M68" s="173"/>
    </row>
    <row r="69" s="8" customFormat="1" ht="19.92" customHeight="1">
      <c r="B69" s="167"/>
      <c r="C69" s="168"/>
      <c r="D69" s="169" t="s">
        <v>100</v>
      </c>
      <c r="E69" s="170"/>
      <c r="F69" s="170"/>
      <c r="G69" s="170"/>
      <c r="H69" s="170"/>
      <c r="I69" s="171">
        <f>Q210</f>
        <v>0</v>
      </c>
      <c r="J69" s="171">
        <f>R210</f>
        <v>0</v>
      </c>
      <c r="K69" s="172">
        <f>K210</f>
        <v>0</v>
      </c>
      <c r="L69" s="168"/>
      <c r="M69" s="173"/>
    </row>
    <row r="70" s="8" customFormat="1" ht="19.92" customHeight="1">
      <c r="B70" s="167"/>
      <c r="C70" s="168"/>
      <c r="D70" s="169" t="s">
        <v>101</v>
      </c>
      <c r="E70" s="170"/>
      <c r="F70" s="170"/>
      <c r="G70" s="170"/>
      <c r="H70" s="170"/>
      <c r="I70" s="171">
        <f>Q220</f>
        <v>0</v>
      </c>
      <c r="J70" s="171">
        <f>R220</f>
        <v>0</v>
      </c>
      <c r="K70" s="172">
        <f>K220</f>
        <v>0</v>
      </c>
      <c r="L70" s="168"/>
      <c r="M70" s="173"/>
    </row>
    <row r="71" s="8" customFormat="1" ht="19.92" customHeight="1">
      <c r="B71" s="167"/>
      <c r="C71" s="168"/>
      <c r="D71" s="169" t="s">
        <v>102</v>
      </c>
      <c r="E71" s="170"/>
      <c r="F71" s="170"/>
      <c r="G71" s="170"/>
      <c r="H71" s="170"/>
      <c r="I71" s="171">
        <f>Q237</f>
        <v>0</v>
      </c>
      <c r="J71" s="171">
        <f>R237</f>
        <v>0</v>
      </c>
      <c r="K71" s="172">
        <f>K237</f>
        <v>0</v>
      </c>
      <c r="L71" s="168"/>
      <c r="M71" s="173"/>
    </row>
    <row r="72" s="8" customFormat="1" ht="19.92" customHeight="1">
      <c r="B72" s="167"/>
      <c r="C72" s="168"/>
      <c r="D72" s="169" t="s">
        <v>103</v>
      </c>
      <c r="E72" s="170"/>
      <c r="F72" s="170"/>
      <c r="G72" s="170"/>
      <c r="H72" s="170"/>
      <c r="I72" s="171">
        <f>Q244</f>
        <v>0</v>
      </c>
      <c r="J72" s="171">
        <f>R244</f>
        <v>0</v>
      </c>
      <c r="K72" s="172">
        <f>K244</f>
        <v>0</v>
      </c>
      <c r="L72" s="168"/>
      <c r="M72" s="173"/>
    </row>
    <row r="73" s="8" customFormat="1" ht="19.92" customHeight="1">
      <c r="B73" s="167"/>
      <c r="C73" s="168"/>
      <c r="D73" s="169" t="s">
        <v>104</v>
      </c>
      <c r="E73" s="170"/>
      <c r="F73" s="170"/>
      <c r="G73" s="170"/>
      <c r="H73" s="170"/>
      <c r="I73" s="171">
        <f>Q255</f>
        <v>0</v>
      </c>
      <c r="J73" s="171">
        <f>R255</f>
        <v>0</v>
      </c>
      <c r="K73" s="172">
        <f>K255</f>
        <v>0</v>
      </c>
      <c r="L73" s="168"/>
      <c r="M73" s="173"/>
    </row>
    <row r="74" s="8" customFormat="1" ht="19.92" customHeight="1">
      <c r="B74" s="167"/>
      <c r="C74" s="168"/>
      <c r="D74" s="169" t="s">
        <v>105</v>
      </c>
      <c r="E74" s="170"/>
      <c r="F74" s="170"/>
      <c r="G74" s="170"/>
      <c r="H74" s="170"/>
      <c r="I74" s="171">
        <f>Q264</f>
        <v>0</v>
      </c>
      <c r="J74" s="171">
        <f>R264</f>
        <v>0</v>
      </c>
      <c r="K74" s="172">
        <f>K264</f>
        <v>0</v>
      </c>
      <c r="L74" s="168"/>
      <c r="M74" s="173"/>
    </row>
    <row r="75" s="8" customFormat="1" ht="19.92" customHeight="1">
      <c r="B75" s="167"/>
      <c r="C75" s="168"/>
      <c r="D75" s="169" t="s">
        <v>106</v>
      </c>
      <c r="E75" s="170"/>
      <c r="F75" s="170"/>
      <c r="G75" s="170"/>
      <c r="H75" s="170"/>
      <c r="I75" s="171">
        <f>Q269</f>
        <v>0</v>
      </c>
      <c r="J75" s="171">
        <f>R269</f>
        <v>0</v>
      </c>
      <c r="K75" s="172">
        <f>K269</f>
        <v>0</v>
      </c>
      <c r="L75" s="168"/>
      <c r="M75" s="173"/>
    </row>
    <row r="76" s="8" customFormat="1" ht="19.92" customHeight="1">
      <c r="B76" s="167"/>
      <c r="C76" s="168"/>
      <c r="D76" s="169" t="s">
        <v>107</v>
      </c>
      <c r="E76" s="170"/>
      <c r="F76" s="170"/>
      <c r="G76" s="170"/>
      <c r="H76" s="170"/>
      <c r="I76" s="171">
        <f>Q285</f>
        <v>0</v>
      </c>
      <c r="J76" s="171">
        <f>R285</f>
        <v>0</v>
      </c>
      <c r="K76" s="172">
        <f>K285</f>
        <v>0</v>
      </c>
      <c r="L76" s="168"/>
      <c r="M76" s="173"/>
    </row>
    <row r="77" s="8" customFormat="1" ht="19.92" customHeight="1">
      <c r="B77" s="167"/>
      <c r="C77" s="168"/>
      <c r="D77" s="169" t="s">
        <v>108</v>
      </c>
      <c r="E77" s="170"/>
      <c r="F77" s="170"/>
      <c r="G77" s="170"/>
      <c r="H77" s="170"/>
      <c r="I77" s="171">
        <f>Q310</f>
        <v>0</v>
      </c>
      <c r="J77" s="171">
        <f>R310</f>
        <v>0</v>
      </c>
      <c r="K77" s="172">
        <f>K310</f>
        <v>0</v>
      </c>
      <c r="L77" s="168"/>
      <c r="M77" s="173"/>
    </row>
    <row r="78" s="8" customFormat="1" ht="19.92" customHeight="1">
      <c r="B78" s="167"/>
      <c r="C78" s="168"/>
      <c r="D78" s="169" t="s">
        <v>109</v>
      </c>
      <c r="E78" s="170"/>
      <c r="F78" s="170"/>
      <c r="G78" s="170"/>
      <c r="H78" s="170"/>
      <c r="I78" s="171">
        <f>Q318</f>
        <v>0</v>
      </c>
      <c r="J78" s="171">
        <f>R318</f>
        <v>0</v>
      </c>
      <c r="K78" s="172">
        <f>K318</f>
        <v>0</v>
      </c>
      <c r="L78" s="168"/>
      <c r="M78" s="173"/>
    </row>
    <row r="79" s="8" customFormat="1" ht="19.92" customHeight="1">
      <c r="B79" s="167"/>
      <c r="C79" s="168"/>
      <c r="D79" s="169" t="s">
        <v>110</v>
      </c>
      <c r="E79" s="170"/>
      <c r="F79" s="170"/>
      <c r="G79" s="170"/>
      <c r="H79" s="170"/>
      <c r="I79" s="171">
        <f>Q331</f>
        <v>0</v>
      </c>
      <c r="J79" s="171">
        <f>R331</f>
        <v>0</v>
      </c>
      <c r="K79" s="172">
        <f>K331</f>
        <v>0</v>
      </c>
      <c r="L79" s="168"/>
      <c r="M79" s="173"/>
    </row>
    <row r="80" s="7" customFormat="1" ht="24.96" customHeight="1">
      <c r="B80" s="160"/>
      <c r="C80" s="161"/>
      <c r="D80" s="162" t="s">
        <v>111</v>
      </c>
      <c r="E80" s="163"/>
      <c r="F80" s="163"/>
      <c r="G80" s="163"/>
      <c r="H80" s="163"/>
      <c r="I80" s="164">
        <f>Q336</f>
        <v>0</v>
      </c>
      <c r="J80" s="164">
        <f>R336</f>
        <v>0</v>
      </c>
      <c r="K80" s="165">
        <f>K336</f>
        <v>0</v>
      </c>
      <c r="L80" s="161"/>
      <c r="M80" s="166"/>
    </row>
    <row r="81" s="8" customFormat="1" ht="19.92" customHeight="1">
      <c r="B81" s="167"/>
      <c r="C81" s="168"/>
      <c r="D81" s="169" t="s">
        <v>112</v>
      </c>
      <c r="E81" s="170"/>
      <c r="F81" s="170"/>
      <c r="G81" s="170"/>
      <c r="H81" s="170"/>
      <c r="I81" s="171">
        <f>Q337</f>
        <v>0</v>
      </c>
      <c r="J81" s="171">
        <f>R337</f>
        <v>0</v>
      </c>
      <c r="K81" s="172">
        <f>K337</f>
        <v>0</v>
      </c>
      <c r="L81" s="168"/>
      <c r="M81" s="173"/>
    </row>
    <row r="82" s="8" customFormat="1" ht="19.92" customHeight="1">
      <c r="B82" s="167"/>
      <c r="C82" s="168"/>
      <c r="D82" s="169" t="s">
        <v>113</v>
      </c>
      <c r="E82" s="170"/>
      <c r="F82" s="170"/>
      <c r="G82" s="170"/>
      <c r="H82" s="170"/>
      <c r="I82" s="171">
        <f>Q377</f>
        <v>0</v>
      </c>
      <c r="J82" s="171">
        <f>R377</f>
        <v>0</v>
      </c>
      <c r="K82" s="172">
        <f>K377</f>
        <v>0</v>
      </c>
      <c r="L82" s="168"/>
      <c r="M82" s="173"/>
    </row>
    <row r="83" s="1" customFormat="1" ht="21.84" customHeight="1">
      <c r="B83" s="36"/>
      <c r="C83" s="37"/>
      <c r="D83" s="37"/>
      <c r="E83" s="37"/>
      <c r="F83" s="37"/>
      <c r="G83" s="37"/>
      <c r="H83" s="37"/>
      <c r="I83" s="124"/>
      <c r="J83" s="124"/>
      <c r="K83" s="37"/>
      <c r="L83" s="37"/>
      <c r="M83" s="41"/>
    </row>
    <row r="84" s="1" customFormat="1" ht="6.96" customHeight="1">
      <c r="B84" s="55"/>
      <c r="C84" s="56"/>
      <c r="D84" s="56"/>
      <c r="E84" s="56"/>
      <c r="F84" s="56"/>
      <c r="G84" s="56"/>
      <c r="H84" s="56"/>
      <c r="I84" s="149"/>
      <c r="J84" s="149"/>
      <c r="K84" s="56"/>
      <c r="L84" s="56"/>
      <c r="M84" s="41"/>
    </row>
    <row r="88" s="1" customFormat="1" ht="6.96" customHeight="1">
      <c r="B88" s="57"/>
      <c r="C88" s="58"/>
      <c r="D88" s="58"/>
      <c r="E88" s="58"/>
      <c r="F88" s="58"/>
      <c r="G88" s="58"/>
      <c r="H88" s="58"/>
      <c r="I88" s="152"/>
      <c r="J88" s="152"/>
      <c r="K88" s="58"/>
      <c r="L88" s="58"/>
      <c r="M88" s="41"/>
    </row>
    <row r="89" s="1" customFormat="1" ht="24.96" customHeight="1">
      <c r="B89" s="36"/>
      <c r="C89" s="21" t="s">
        <v>114</v>
      </c>
      <c r="D89" s="37"/>
      <c r="E89" s="37"/>
      <c r="F89" s="37"/>
      <c r="G89" s="37"/>
      <c r="H89" s="37"/>
      <c r="I89" s="124"/>
      <c r="J89" s="124"/>
      <c r="K89" s="37"/>
      <c r="L89" s="37"/>
      <c r="M89" s="41"/>
    </row>
    <row r="90" s="1" customFormat="1" ht="6.96" customHeight="1">
      <c r="B90" s="36"/>
      <c r="C90" s="37"/>
      <c r="D90" s="37"/>
      <c r="E90" s="37"/>
      <c r="F90" s="37"/>
      <c r="G90" s="37"/>
      <c r="H90" s="37"/>
      <c r="I90" s="124"/>
      <c r="J90" s="124"/>
      <c r="K90" s="37"/>
      <c r="L90" s="37"/>
      <c r="M90" s="41"/>
    </row>
    <row r="91" s="1" customFormat="1" ht="12" customHeight="1">
      <c r="B91" s="36"/>
      <c r="C91" s="30" t="s">
        <v>17</v>
      </c>
      <c r="D91" s="37"/>
      <c r="E91" s="37"/>
      <c r="F91" s="37"/>
      <c r="G91" s="37"/>
      <c r="H91" s="37"/>
      <c r="I91" s="124"/>
      <c r="J91" s="124"/>
      <c r="K91" s="37"/>
      <c r="L91" s="37"/>
      <c r="M91" s="41"/>
    </row>
    <row r="92" s="1" customFormat="1" ht="16.5" customHeight="1">
      <c r="B92" s="36"/>
      <c r="C92" s="37"/>
      <c r="D92" s="37"/>
      <c r="E92" s="62" t="str">
        <f>E7</f>
        <v xml:space="preserve">Stavební úpravy bytu - Bazovského 1119,  byt č. 14</v>
      </c>
      <c r="F92" s="37"/>
      <c r="G92" s="37"/>
      <c r="H92" s="37"/>
      <c r="I92" s="124"/>
      <c r="J92" s="124"/>
      <c r="K92" s="37"/>
      <c r="L92" s="37"/>
      <c r="M92" s="41"/>
    </row>
    <row r="93" s="1" customFormat="1" ht="6.96" customHeight="1">
      <c r="B93" s="36"/>
      <c r="C93" s="37"/>
      <c r="D93" s="37"/>
      <c r="E93" s="37"/>
      <c r="F93" s="37"/>
      <c r="G93" s="37"/>
      <c r="H93" s="37"/>
      <c r="I93" s="124"/>
      <c r="J93" s="124"/>
      <c r="K93" s="37"/>
      <c r="L93" s="37"/>
      <c r="M93" s="41"/>
    </row>
    <row r="94" s="1" customFormat="1" ht="12" customHeight="1">
      <c r="B94" s="36"/>
      <c r="C94" s="30" t="s">
        <v>21</v>
      </c>
      <c r="D94" s="37"/>
      <c r="E94" s="37"/>
      <c r="F94" s="25" t="str">
        <f>F10</f>
        <v>Bazovského 1119, Praha 17</v>
      </c>
      <c r="G94" s="37"/>
      <c r="H94" s="37"/>
      <c r="I94" s="126" t="s">
        <v>23</v>
      </c>
      <c r="J94" s="128" t="str">
        <f>IF(J10="","",J10)</f>
        <v>12. 6. 2019</v>
      </c>
      <c r="K94" s="37"/>
      <c r="L94" s="37"/>
      <c r="M94" s="41"/>
    </row>
    <row r="95" s="1" customFormat="1" ht="6.96" customHeight="1">
      <c r="B95" s="36"/>
      <c r="C95" s="37"/>
      <c r="D95" s="37"/>
      <c r="E95" s="37"/>
      <c r="F95" s="37"/>
      <c r="G95" s="37"/>
      <c r="H95" s="37"/>
      <c r="I95" s="124"/>
      <c r="J95" s="124"/>
      <c r="K95" s="37"/>
      <c r="L95" s="37"/>
      <c r="M95" s="41"/>
    </row>
    <row r="96" s="1" customFormat="1" ht="13.65" customHeight="1">
      <c r="B96" s="36"/>
      <c r="C96" s="30" t="s">
        <v>25</v>
      </c>
      <c r="D96" s="37"/>
      <c r="E96" s="37"/>
      <c r="F96" s="25" t="str">
        <f>E13</f>
        <v>Městská část Praha 17, Praha 17 - Řepy</v>
      </c>
      <c r="G96" s="37"/>
      <c r="H96" s="37"/>
      <c r="I96" s="126" t="s">
        <v>31</v>
      </c>
      <c r="J96" s="153" t="str">
        <f>E19</f>
        <v>ing. arch. Lenka David</v>
      </c>
      <c r="K96" s="37"/>
      <c r="L96" s="37"/>
      <c r="M96" s="41"/>
    </row>
    <row r="97" s="1" customFormat="1" ht="13.65" customHeight="1">
      <c r="B97" s="36"/>
      <c r="C97" s="30" t="s">
        <v>29</v>
      </c>
      <c r="D97" s="37"/>
      <c r="E97" s="37"/>
      <c r="F97" s="25" t="str">
        <f>IF(E16="","",E16)</f>
        <v>Vyplň údaj</v>
      </c>
      <c r="G97" s="37"/>
      <c r="H97" s="37"/>
      <c r="I97" s="126" t="s">
        <v>33</v>
      </c>
      <c r="J97" s="153" t="str">
        <f>E22</f>
        <v>Lenka Jandová</v>
      </c>
      <c r="K97" s="37"/>
      <c r="L97" s="37"/>
      <c r="M97" s="41"/>
    </row>
    <row r="98" s="1" customFormat="1" ht="10.32" customHeight="1">
      <c r="B98" s="36"/>
      <c r="C98" s="37"/>
      <c r="D98" s="37"/>
      <c r="E98" s="37"/>
      <c r="F98" s="37"/>
      <c r="G98" s="37"/>
      <c r="H98" s="37"/>
      <c r="I98" s="124"/>
      <c r="J98" s="124"/>
      <c r="K98" s="37"/>
      <c r="L98" s="37"/>
      <c r="M98" s="41"/>
    </row>
    <row r="99" s="9" customFormat="1" ht="29.28" customHeight="1">
      <c r="B99" s="174"/>
      <c r="C99" s="175" t="s">
        <v>115</v>
      </c>
      <c r="D99" s="176" t="s">
        <v>55</v>
      </c>
      <c r="E99" s="176" t="s">
        <v>51</v>
      </c>
      <c r="F99" s="176" t="s">
        <v>52</v>
      </c>
      <c r="G99" s="176" t="s">
        <v>116</v>
      </c>
      <c r="H99" s="176" t="s">
        <v>117</v>
      </c>
      <c r="I99" s="177" t="s">
        <v>118</v>
      </c>
      <c r="J99" s="177" t="s">
        <v>119</v>
      </c>
      <c r="K99" s="178" t="s">
        <v>86</v>
      </c>
      <c r="L99" s="179" t="s">
        <v>120</v>
      </c>
      <c r="M99" s="180"/>
      <c r="N99" s="86" t="s">
        <v>1</v>
      </c>
      <c r="O99" s="87" t="s">
        <v>40</v>
      </c>
      <c r="P99" s="87" t="s">
        <v>121</v>
      </c>
      <c r="Q99" s="87" t="s">
        <v>122</v>
      </c>
      <c r="R99" s="87" t="s">
        <v>123</v>
      </c>
      <c r="S99" s="87" t="s">
        <v>124</v>
      </c>
      <c r="T99" s="87" t="s">
        <v>125</v>
      </c>
      <c r="U99" s="87" t="s">
        <v>126</v>
      </c>
      <c r="V99" s="87" t="s">
        <v>127</v>
      </c>
      <c r="W99" s="87" t="s">
        <v>128</v>
      </c>
      <c r="X99" s="88" t="s">
        <v>129</v>
      </c>
    </row>
    <row r="100" s="1" customFormat="1" ht="22.8" customHeight="1">
      <c r="B100" s="36"/>
      <c r="C100" s="93" t="s">
        <v>130</v>
      </c>
      <c r="D100" s="37"/>
      <c r="E100" s="37"/>
      <c r="F100" s="37"/>
      <c r="G100" s="37"/>
      <c r="H100" s="37"/>
      <c r="I100" s="124"/>
      <c r="J100" s="124"/>
      <c r="K100" s="181">
        <f>BK100</f>
        <v>0</v>
      </c>
      <c r="L100" s="37"/>
      <c r="M100" s="41"/>
      <c r="N100" s="89"/>
      <c r="O100" s="90"/>
      <c r="P100" s="90"/>
      <c r="Q100" s="182">
        <f>Q101+Q183+Q336</f>
        <v>0</v>
      </c>
      <c r="R100" s="182">
        <f>R101+R183+R336</f>
        <v>0</v>
      </c>
      <c r="S100" s="90"/>
      <c r="T100" s="183">
        <f>T101+T183+T336</f>
        <v>0</v>
      </c>
      <c r="U100" s="90"/>
      <c r="V100" s="183">
        <f>V101+V183+V336</f>
        <v>5.561727189</v>
      </c>
      <c r="W100" s="90"/>
      <c r="X100" s="184">
        <f>X101+X183+X336</f>
        <v>6.42699</v>
      </c>
      <c r="AT100" s="15" t="s">
        <v>71</v>
      </c>
      <c r="AU100" s="15" t="s">
        <v>88</v>
      </c>
      <c r="BK100" s="185">
        <f>BK101+BK183+BK336</f>
        <v>0</v>
      </c>
    </row>
    <row r="101" s="10" customFormat="1" ht="25.92" customHeight="1">
      <c r="B101" s="186"/>
      <c r="C101" s="187"/>
      <c r="D101" s="188" t="s">
        <v>71</v>
      </c>
      <c r="E101" s="189" t="s">
        <v>131</v>
      </c>
      <c r="F101" s="189" t="s">
        <v>132</v>
      </c>
      <c r="G101" s="187"/>
      <c r="H101" s="187"/>
      <c r="I101" s="190"/>
      <c r="J101" s="190"/>
      <c r="K101" s="191">
        <f>BK101</f>
        <v>0</v>
      </c>
      <c r="L101" s="187"/>
      <c r="M101" s="192"/>
      <c r="N101" s="193"/>
      <c r="O101" s="194"/>
      <c r="P101" s="194"/>
      <c r="Q101" s="195">
        <f>Q102+Q111+Q113+Q140+Q175+Q181</f>
        <v>0</v>
      </c>
      <c r="R101" s="195">
        <f>R102+R111+R113+R140+R175+R181</f>
        <v>0</v>
      </c>
      <c r="S101" s="194"/>
      <c r="T101" s="196">
        <f>T102+T111+T113+T140+T175+T181</f>
        <v>0</v>
      </c>
      <c r="U101" s="194"/>
      <c r="V101" s="196">
        <f>V102+V111+V113+V140+V175+V181</f>
        <v>4.2490659600000003</v>
      </c>
      <c r="W101" s="194"/>
      <c r="X101" s="197">
        <f>X102+X111+X113+X140+X175+X181</f>
        <v>6.42699</v>
      </c>
      <c r="AR101" s="198" t="s">
        <v>77</v>
      </c>
      <c r="AT101" s="199" t="s">
        <v>71</v>
      </c>
      <c r="AU101" s="199" t="s">
        <v>72</v>
      </c>
      <c r="AY101" s="198" t="s">
        <v>133</v>
      </c>
      <c r="BK101" s="200">
        <f>BK102+BK111+BK113+BK140+BK175+BK181</f>
        <v>0</v>
      </c>
    </row>
    <row r="102" s="10" customFormat="1" ht="22.8" customHeight="1">
      <c r="B102" s="186"/>
      <c r="C102" s="187"/>
      <c r="D102" s="188" t="s">
        <v>71</v>
      </c>
      <c r="E102" s="201" t="s">
        <v>134</v>
      </c>
      <c r="F102" s="201" t="s">
        <v>135</v>
      </c>
      <c r="G102" s="187"/>
      <c r="H102" s="187"/>
      <c r="I102" s="190"/>
      <c r="J102" s="190"/>
      <c r="K102" s="202">
        <f>BK102</f>
        <v>0</v>
      </c>
      <c r="L102" s="187"/>
      <c r="M102" s="192"/>
      <c r="N102" s="193"/>
      <c r="O102" s="194"/>
      <c r="P102" s="194"/>
      <c r="Q102" s="195">
        <f>SUM(Q103:Q110)</f>
        <v>0</v>
      </c>
      <c r="R102" s="195">
        <f>SUM(R103:R110)</f>
        <v>0</v>
      </c>
      <c r="S102" s="194"/>
      <c r="T102" s="196">
        <f>SUM(T103:T110)</f>
        <v>0</v>
      </c>
      <c r="U102" s="194"/>
      <c r="V102" s="196">
        <f>SUM(V103:V110)</f>
        <v>1.0700403199999999</v>
      </c>
      <c r="W102" s="194"/>
      <c r="X102" s="197">
        <f>SUM(X103:X110)</f>
        <v>0</v>
      </c>
      <c r="AR102" s="198" t="s">
        <v>77</v>
      </c>
      <c r="AT102" s="199" t="s">
        <v>71</v>
      </c>
      <c r="AU102" s="199" t="s">
        <v>77</v>
      </c>
      <c r="AY102" s="198" t="s">
        <v>133</v>
      </c>
      <c r="BK102" s="200">
        <f>SUM(BK103:BK110)</f>
        <v>0</v>
      </c>
    </row>
    <row r="103" s="1" customFormat="1" ht="16.5" customHeight="1">
      <c r="B103" s="36"/>
      <c r="C103" s="203" t="s">
        <v>77</v>
      </c>
      <c r="D103" s="203" t="s">
        <v>136</v>
      </c>
      <c r="E103" s="204" t="s">
        <v>137</v>
      </c>
      <c r="F103" s="205" t="s">
        <v>138</v>
      </c>
      <c r="G103" s="206" t="s">
        <v>139</v>
      </c>
      <c r="H103" s="207">
        <v>2</v>
      </c>
      <c r="I103" s="208"/>
      <c r="J103" s="208"/>
      <c r="K103" s="209">
        <f>ROUND(P103*H103,2)</f>
        <v>0</v>
      </c>
      <c r="L103" s="205" t="s">
        <v>1</v>
      </c>
      <c r="M103" s="41"/>
      <c r="N103" s="210" t="s">
        <v>1</v>
      </c>
      <c r="O103" s="211" t="s">
        <v>42</v>
      </c>
      <c r="P103" s="212">
        <f>I103+J103</f>
        <v>0</v>
      </c>
      <c r="Q103" s="212">
        <f>ROUND(I103*H103,2)</f>
        <v>0</v>
      </c>
      <c r="R103" s="212">
        <f>ROUND(J103*H103,2)</f>
        <v>0</v>
      </c>
      <c r="S103" s="77"/>
      <c r="T103" s="213">
        <f>S103*H103</f>
        <v>0</v>
      </c>
      <c r="U103" s="213">
        <v>0.026839999999999999</v>
      </c>
      <c r="V103" s="213">
        <f>U103*H103</f>
        <v>0.053679999999999999</v>
      </c>
      <c r="W103" s="213">
        <v>0</v>
      </c>
      <c r="X103" s="214">
        <f>W103*H103</f>
        <v>0</v>
      </c>
      <c r="AR103" s="15" t="s">
        <v>140</v>
      </c>
      <c r="AT103" s="15" t="s">
        <v>136</v>
      </c>
      <c r="AU103" s="15" t="s">
        <v>141</v>
      </c>
      <c r="AY103" s="15" t="s">
        <v>133</v>
      </c>
      <c r="BE103" s="215">
        <f>IF(O103="základní",K103,0)</f>
        <v>0</v>
      </c>
      <c r="BF103" s="215">
        <f>IF(O103="snížená",K103,0)</f>
        <v>0</v>
      </c>
      <c r="BG103" s="215">
        <f>IF(O103="zákl. přenesená",K103,0)</f>
        <v>0</v>
      </c>
      <c r="BH103" s="215">
        <f>IF(O103="sníž. přenesená",K103,0)</f>
        <v>0</v>
      </c>
      <c r="BI103" s="215">
        <f>IF(O103="nulová",K103,0)</f>
        <v>0</v>
      </c>
      <c r="BJ103" s="15" t="s">
        <v>141</v>
      </c>
      <c r="BK103" s="215">
        <f>ROUND(P103*H103,2)</f>
        <v>0</v>
      </c>
      <c r="BL103" s="15" t="s">
        <v>140</v>
      </c>
      <c r="BM103" s="15" t="s">
        <v>142</v>
      </c>
    </row>
    <row r="104" s="1" customFormat="1" ht="16.5" customHeight="1">
      <c r="B104" s="36"/>
      <c r="C104" s="203" t="s">
        <v>141</v>
      </c>
      <c r="D104" s="203" t="s">
        <v>136</v>
      </c>
      <c r="E104" s="204" t="s">
        <v>143</v>
      </c>
      <c r="F104" s="205" t="s">
        <v>144</v>
      </c>
      <c r="G104" s="206" t="s">
        <v>145</v>
      </c>
      <c r="H104" s="207">
        <v>14.656000000000001</v>
      </c>
      <c r="I104" s="208"/>
      <c r="J104" s="208"/>
      <c r="K104" s="209">
        <f>ROUND(P104*H104,2)</f>
        <v>0</v>
      </c>
      <c r="L104" s="205" t="s">
        <v>146</v>
      </c>
      <c r="M104" s="41"/>
      <c r="N104" s="210" t="s">
        <v>1</v>
      </c>
      <c r="O104" s="211" t="s">
        <v>42</v>
      </c>
      <c r="P104" s="212">
        <f>I104+J104</f>
        <v>0</v>
      </c>
      <c r="Q104" s="212">
        <f>ROUND(I104*H104,2)</f>
        <v>0</v>
      </c>
      <c r="R104" s="212">
        <f>ROUND(J104*H104,2)</f>
        <v>0</v>
      </c>
      <c r="S104" s="77"/>
      <c r="T104" s="213">
        <f>S104*H104</f>
        <v>0</v>
      </c>
      <c r="U104" s="213">
        <v>0.069169999999999995</v>
      </c>
      <c r="V104" s="213">
        <f>U104*H104</f>
        <v>1.0137555199999999</v>
      </c>
      <c r="W104" s="213">
        <v>0</v>
      </c>
      <c r="X104" s="214">
        <f>W104*H104</f>
        <v>0</v>
      </c>
      <c r="AR104" s="15" t="s">
        <v>140</v>
      </c>
      <c r="AT104" s="15" t="s">
        <v>136</v>
      </c>
      <c r="AU104" s="15" t="s">
        <v>141</v>
      </c>
      <c r="AY104" s="15" t="s">
        <v>133</v>
      </c>
      <c r="BE104" s="215">
        <f>IF(O104="základní",K104,0)</f>
        <v>0</v>
      </c>
      <c r="BF104" s="215">
        <f>IF(O104="snížená",K104,0)</f>
        <v>0</v>
      </c>
      <c r="BG104" s="215">
        <f>IF(O104="zákl. přenesená",K104,0)</f>
        <v>0</v>
      </c>
      <c r="BH104" s="215">
        <f>IF(O104="sníž. přenesená",K104,0)</f>
        <v>0</v>
      </c>
      <c r="BI104" s="215">
        <f>IF(O104="nulová",K104,0)</f>
        <v>0</v>
      </c>
      <c r="BJ104" s="15" t="s">
        <v>141</v>
      </c>
      <c r="BK104" s="215">
        <f>ROUND(P104*H104,2)</f>
        <v>0</v>
      </c>
      <c r="BL104" s="15" t="s">
        <v>140</v>
      </c>
      <c r="BM104" s="15" t="s">
        <v>147</v>
      </c>
    </row>
    <row r="105" s="11" customFormat="1">
      <c r="B105" s="216"/>
      <c r="C105" s="217"/>
      <c r="D105" s="218" t="s">
        <v>148</v>
      </c>
      <c r="E105" s="219" t="s">
        <v>1</v>
      </c>
      <c r="F105" s="220" t="s">
        <v>149</v>
      </c>
      <c r="G105" s="217"/>
      <c r="H105" s="221">
        <v>14.656000000000001</v>
      </c>
      <c r="I105" s="222"/>
      <c r="J105" s="222"/>
      <c r="K105" s="217"/>
      <c r="L105" s="217"/>
      <c r="M105" s="223"/>
      <c r="N105" s="224"/>
      <c r="O105" s="225"/>
      <c r="P105" s="225"/>
      <c r="Q105" s="225"/>
      <c r="R105" s="225"/>
      <c r="S105" s="225"/>
      <c r="T105" s="225"/>
      <c r="U105" s="225"/>
      <c r="V105" s="225"/>
      <c r="W105" s="225"/>
      <c r="X105" s="226"/>
      <c r="AT105" s="227" t="s">
        <v>148</v>
      </c>
      <c r="AU105" s="227" t="s">
        <v>141</v>
      </c>
      <c r="AV105" s="11" t="s">
        <v>141</v>
      </c>
      <c r="AW105" s="11" t="s">
        <v>5</v>
      </c>
      <c r="AX105" s="11" t="s">
        <v>77</v>
      </c>
      <c r="AY105" s="227" t="s">
        <v>133</v>
      </c>
    </row>
    <row r="106" s="1" customFormat="1" ht="16.5" customHeight="1">
      <c r="B106" s="36"/>
      <c r="C106" s="203" t="s">
        <v>134</v>
      </c>
      <c r="D106" s="203" t="s">
        <v>136</v>
      </c>
      <c r="E106" s="204" t="s">
        <v>150</v>
      </c>
      <c r="F106" s="205" t="s">
        <v>151</v>
      </c>
      <c r="G106" s="206" t="s">
        <v>152</v>
      </c>
      <c r="H106" s="207">
        <v>6.5599999999999996</v>
      </c>
      <c r="I106" s="208"/>
      <c r="J106" s="208"/>
      <c r="K106" s="209">
        <f>ROUND(P106*H106,2)</f>
        <v>0</v>
      </c>
      <c r="L106" s="205" t="s">
        <v>1</v>
      </c>
      <c r="M106" s="41"/>
      <c r="N106" s="210" t="s">
        <v>1</v>
      </c>
      <c r="O106" s="211" t="s">
        <v>42</v>
      </c>
      <c r="P106" s="212">
        <f>I106+J106</f>
        <v>0</v>
      </c>
      <c r="Q106" s="212">
        <f>ROUND(I106*H106,2)</f>
        <v>0</v>
      </c>
      <c r="R106" s="212">
        <f>ROUND(J106*H106,2)</f>
        <v>0</v>
      </c>
      <c r="S106" s="77"/>
      <c r="T106" s="213">
        <f>S106*H106</f>
        <v>0</v>
      </c>
      <c r="U106" s="213">
        <v>8.0000000000000007E-05</v>
      </c>
      <c r="V106" s="213">
        <f>U106*H106</f>
        <v>0.00052479999999999996</v>
      </c>
      <c r="W106" s="213">
        <v>0</v>
      </c>
      <c r="X106" s="214">
        <f>W106*H106</f>
        <v>0</v>
      </c>
      <c r="AR106" s="15" t="s">
        <v>140</v>
      </c>
      <c r="AT106" s="15" t="s">
        <v>136</v>
      </c>
      <c r="AU106" s="15" t="s">
        <v>141</v>
      </c>
      <c r="AY106" s="15" t="s">
        <v>133</v>
      </c>
      <c r="BE106" s="215">
        <f>IF(O106="základní",K106,0)</f>
        <v>0</v>
      </c>
      <c r="BF106" s="215">
        <f>IF(O106="snížená",K106,0)</f>
        <v>0</v>
      </c>
      <c r="BG106" s="215">
        <f>IF(O106="zákl. přenesená",K106,0)</f>
        <v>0</v>
      </c>
      <c r="BH106" s="215">
        <f>IF(O106="sníž. přenesená",K106,0)</f>
        <v>0</v>
      </c>
      <c r="BI106" s="215">
        <f>IF(O106="nulová",K106,0)</f>
        <v>0</v>
      </c>
      <c r="BJ106" s="15" t="s">
        <v>141</v>
      </c>
      <c r="BK106" s="215">
        <f>ROUND(P106*H106,2)</f>
        <v>0</v>
      </c>
      <c r="BL106" s="15" t="s">
        <v>140</v>
      </c>
      <c r="BM106" s="15" t="s">
        <v>153</v>
      </c>
    </row>
    <row r="107" s="12" customFormat="1">
      <c r="B107" s="228"/>
      <c r="C107" s="229"/>
      <c r="D107" s="218" t="s">
        <v>148</v>
      </c>
      <c r="E107" s="230" t="s">
        <v>1</v>
      </c>
      <c r="F107" s="231" t="s">
        <v>154</v>
      </c>
      <c r="G107" s="229"/>
      <c r="H107" s="230" t="s">
        <v>1</v>
      </c>
      <c r="I107" s="232"/>
      <c r="J107" s="232"/>
      <c r="K107" s="229"/>
      <c r="L107" s="229"/>
      <c r="M107" s="233"/>
      <c r="N107" s="234"/>
      <c r="O107" s="235"/>
      <c r="P107" s="235"/>
      <c r="Q107" s="235"/>
      <c r="R107" s="235"/>
      <c r="S107" s="235"/>
      <c r="T107" s="235"/>
      <c r="U107" s="235"/>
      <c r="V107" s="235"/>
      <c r="W107" s="235"/>
      <c r="X107" s="236"/>
      <c r="AT107" s="237" t="s">
        <v>148</v>
      </c>
      <c r="AU107" s="237" t="s">
        <v>141</v>
      </c>
      <c r="AV107" s="12" t="s">
        <v>77</v>
      </c>
      <c r="AW107" s="12" t="s">
        <v>5</v>
      </c>
      <c r="AX107" s="12" t="s">
        <v>72</v>
      </c>
      <c r="AY107" s="237" t="s">
        <v>133</v>
      </c>
    </row>
    <row r="108" s="11" customFormat="1">
      <c r="B108" s="216"/>
      <c r="C108" s="217"/>
      <c r="D108" s="218" t="s">
        <v>148</v>
      </c>
      <c r="E108" s="219" t="s">
        <v>1</v>
      </c>
      <c r="F108" s="220" t="s">
        <v>155</v>
      </c>
      <c r="G108" s="217"/>
      <c r="H108" s="221">
        <v>6.5599999999999996</v>
      </c>
      <c r="I108" s="222"/>
      <c r="J108" s="222"/>
      <c r="K108" s="217"/>
      <c r="L108" s="217"/>
      <c r="M108" s="223"/>
      <c r="N108" s="224"/>
      <c r="O108" s="225"/>
      <c r="P108" s="225"/>
      <c r="Q108" s="225"/>
      <c r="R108" s="225"/>
      <c r="S108" s="225"/>
      <c r="T108" s="225"/>
      <c r="U108" s="225"/>
      <c r="V108" s="225"/>
      <c r="W108" s="225"/>
      <c r="X108" s="226"/>
      <c r="AT108" s="227" t="s">
        <v>148</v>
      </c>
      <c r="AU108" s="227" t="s">
        <v>141</v>
      </c>
      <c r="AV108" s="11" t="s">
        <v>141</v>
      </c>
      <c r="AW108" s="11" t="s">
        <v>5</v>
      </c>
      <c r="AX108" s="11" t="s">
        <v>77</v>
      </c>
      <c r="AY108" s="227" t="s">
        <v>133</v>
      </c>
    </row>
    <row r="109" s="1" customFormat="1" ht="16.5" customHeight="1">
      <c r="B109" s="36"/>
      <c r="C109" s="203" t="s">
        <v>140</v>
      </c>
      <c r="D109" s="203" t="s">
        <v>136</v>
      </c>
      <c r="E109" s="204" t="s">
        <v>156</v>
      </c>
      <c r="F109" s="205" t="s">
        <v>157</v>
      </c>
      <c r="G109" s="206" t="s">
        <v>152</v>
      </c>
      <c r="H109" s="207">
        <v>10.4</v>
      </c>
      <c r="I109" s="208"/>
      <c r="J109" s="208"/>
      <c r="K109" s="209">
        <f>ROUND(P109*H109,2)</f>
        <v>0</v>
      </c>
      <c r="L109" s="205" t="s">
        <v>1</v>
      </c>
      <c r="M109" s="41"/>
      <c r="N109" s="210" t="s">
        <v>1</v>
      </c>
      <c r="O109" s="211" t="s">
        <v>42</v>
      </c>
      <c r="P109" s="212">
        <f>I109+J109</f>
        <v>0</v>
      </c>
      <c r="Q109" s="212">
        <f>ROUND(I109*H109,2)</f>
        <v>0</v>
      </c>
      <c r="R109" s="212">
        <f>ROUND(J109*H109,2)</f>
        <v>0</v>
      </c>
      <c r="S109" s="77"/>
      <c r="T109" s="213">
        <f>S109*H109</f>
        <v>0</v>
      </c>
      <c r="U109" s="213">
        <v>0.00020000000000000001</v>
      </c>
      <c r="V109" s="213">
        <f>U109*H109</f>
        <v>0.0020800000000000003</v>
      </c>
      <c r="W109" s="213">
        <v>0</v>
      </c>
      <c r="X109" s="214">
        <f>W109*H109</f>
        <v>0</v>
      </c>
      <c r="AR109" s="15" t="s">
        <v>140</v>
      </c>
      <c r="AT109" s="15" t="s">
        <v>136</v>
      </c>
      <c r="AU109" s="15" t="s">
        <v>141</v>
      </c>
      <c r="AY109" s="15" t="s">
        <v>133</v>
      </c>
      <c r="BE109" s="215">
        <f>IF(O109="základní",K109,0)</f>
        <v>0</v>
      </c>
      <c r="BF109" s="215">
        <f>IF(O109="snížená",K109,0)</f>
        <v>0</v>
      </c>
      <c r="BG109" s="215">
        <f>IF(O109="zákl. přenesená",K109,0)</f>
        <v>0</v>
      </c>
      <c r="BH109" s="215">
        <f>IF(O109="sníž. přenesená",K109,0)</f>
        <v>0</v>
      </c>
      <c r="BI109" s="215">
        <f>IF(O109="nulová",K109,0)</f>
        <v>0</v>
      </c>
      <c r="BJ109" s="15" t="s">
        <v>141</v>
      </c>
      <c r="BK109" s="215">
        <f>ROUND(P109*H109,2)</f>
        <v>0</v>
      </c>
      <c r="BL109" s="15" t="s">
        <v>140</v>
      </c>
      <c r="BM109" s="15" t="s">
        <v>158</v>
      </c>
    </row>
    <row r="110" s="11" customFormat="1">
      <c r="B110" s="216"/>
      <c r="C110" s="217"/>
      <c r="D110" s="218" t="s">
        <v>148</v>
      </c>
      <c r="E110" s="219" t="s">
        <v>1</v>
      </c>
      <c r="F110" s="220" t="s">
        <v>159</v>
      </c>
      <c r="G110" s="217"/>
      <c r="H110" s="221">
        <v>10.4</v>
      </c>
      <c r="I110" s="222"/>
      <c r="J110" s="222"/>
      <c r="K110" s="217"/>
      <c r="L110" s="217"/>
      <c r="M110" s="223"/>
      <c r="N110" s="224"/>
      <c r="O110" s="225"/>
      <c r="P110" s="225"/>
      <c r="Q110" s="225"/>
      <c r="R110" s="225"/>
      <c r="S110" s="225"/>
      <c r="T110" s="225"/>
      <c r="U110" s="225"/>
      <c r="V110" s="225"/>
      <c r="W110" s="225"/>
      <c r="X110" s="226"/>
      <c r="AT110" s="227" t="s">
        <v>148</v>
      </c>
      <c r="AU110" s="227" t="s">
        <v>141</v>
      </c>
      <c r="AV110" s="11" t="s">
        <v>141</v>
      </c>
      <c r="AW110" s="11" t="s">
        <v>5</v>
      </c>
      <c r="AX110" s="11" t="s">
        <v>77</v>
      </c>
      <c r="AY110" s="227" t="s">
        <v>133</v>
      </c>
    </row>
    <row r="111" s="10" customFormat="1" ht="22.8" customHeight="1">
      <c r="B111" s="186"/>
      <c r="C111" s="187"/>
      <c r="D111" s="188" t="s">
        <v>71</v>
      </c>
      <c r="E111" s="201" t="s">
        <v>140</v>
      </c>
      <c r="F111" s="201" t="s">
        <v>160</v>
      </c>
      <c r="G111" s="187"/>
      <c r="H111" s="187"/>
      <c r="I111" s="190"/>
      <c r="J111" s="190"/>
      <c r="K111" s="202">
        <f>BK111</f>
        <v>0</v>
      </c>
      <c r="L111" s="187"/>
      <c r="M111" s="192"/>
      <c r="N111" s="193"/>
      <c r="O111" s="194"/>
      <c r="P111" s="194"/>
      <c r="Q111" s="195">
        <f>Q112</f>
        <v>0</v>
      </c>
      <c r="R111" s="195">
        <f>R112</f>
        <v>0</v>
      </c>
      <c r="S111" s="194"/>
      <c r="T111" s="196">
        <f>T112</f>
        <v>0</v>
      </c>
      <c r="U111" s="194"/>
      <c r="V111" s="196">
        <f>V112</f>
        <v>0.039399999999999998</v>
      </c>
      <c r="W111" s="194"/>
      <c r="X111" s="197">
        <f>X112</f>
        <v>0</v>
      </c>
      <c r="AR111" s="198" t="s">
        <v>77</v>
      </c>
      <c r="AT111" s="199" t="s">
        <v>71</v>
      </c>
      <c r="AU111" s="199" t="s">
        <v>77</v>
      </c>
      <c r="AY111" s="198" t="s">
        <v>133</v>
      </c>
      <c r="BK111" s="200">
        <f>BK112</f>
        <v>0</v>
      </c>
    </row>
    <row r="112" s="1" customFormat="1" ht="16.5" customHeight="1">
      <c r="B112" s="36"/>
      <c r="C112" s="203" t="s">
        <v>161</v>
      </c>
      <c r="D112" s="203" t="s">
        <v>136</v>
      </c>
      <c r="E112" s="204" t="s">
        <v>162</v>
      </c>
      <c r="F112" s="205" t="s">
        <v>163</v>
      </c>
      <c r="G112" s="206" t="s">
        <v>139</v>
      </c>
      <c r="H112" s="207">
        <v>2</v>
      </c>
      <c r="I112" s="208"/>
      <c r="J112" s="208"/>
      <c r="K112" s="209">
        <f>ROUND(P112*H112,2)</f>
        <v>0</v>
      </c>
      <c r="L112" s="205" t="s">
        <v>1</v>
      </c>
      <c r="M112" s="41"/>
      <c r="N112" s="210" t="s">
        <v>1</v>
      </c>
      <c r="O112" s="211" t="s">
        <v>42</v>
      </c>
      <c r="P112" s="212">
        <f>I112+J112</f>
        <v>0</v>
      </c>
      <c r="Q112" s="212">
        <f>ROUND(I112*H112,2)</f>
        <v>0</v>
      </c>
      <c r="R112" s="212">
        <f>ROUND(J112*H112,2)</f>
        <v>0</v>
      </c>
      <c r="S112" s="77"/>
      <c r="T112" s="213">
        <f>S112*H112</f>
        <v>0</v>
      </c>
      <c r="U112" s="213">
        <v>0.019699999999999999</v>
      </c>
      <c r="V112" s="213">
        <f>U112*H112</f>
        <v>0.039399999999999998</v>
      </c>
      <c r="W112" s="213">
        <v>0</v>
      </c>
      <c r="X112" s="214">
        <f>W112*H112</f>
        <v>0</v>
      </c>
      <c r="AR112" s="15" t="s">
        <v>140</v>
      </c>
      <c r="AT112" s="15" t="s">
        <v>136</v>
      </c>
      <c r="AU112" s="15" t="s">
        <v>141</v>
      </c>
      <c r="AY112" s="15" t="s">
        <v>133</v>
      </c>
      <c r="BE112" s="215">
        <f>IF(O112="základní",K112,0)</f>
        <v>0</v>
      </c>
      <c r="BF112" s="215">
        <f>IF(O112="snížená",K112,0)</f>
        <v>0</v>
      </c>
      <c r="BG112" s="215">
        <f>IF(O112="zákl. přenesená",K112,0)</f>
        <v>0</v>
      </c>
      <c r="BH112" s="215">
        <f>IF(O112="sníž. přenesená",K112,0)</f>
        <v>0</v>
      </c>
      <c r="BI112" s="215">
        <f>IF(O112="nulová",K112,0)</f>
        <v>0</v>
      </c>
      <c r="BJ112" s="15" t="s">
        <v>141</v>
      </c>
      <c r="BK112" s="215">
        <f>ROUND(P112*H112,2)</f>
        <v>0</v>
      </c>
      <c r="BL112" s="15" t="s">
        <v>140</v>
      </c>
      <c r="BM112" s="15" t="s">
        <v>164</v>
      </c>
    </row>
    <row r="113" s="10" customFormat="1" ht="22.8" customHeight="1">
      <c r="B113" s="186"/>
      <c r="C113" s="187"/>
      <c r="D113" s="188" t="s">
        <v>71</v>
      </c>
      <c r="E113" s="201" t="s">
        <v>165</v>
      </c>
      <c r="F113" s="201" t="s">
        <v>166</v>
      </c>
      <c r="G113" s="187"/>
      <c r="H113" s="187"/>
      <c r="I113" s="190"/>
      <c r="J113" s="190"/>
      <c r="K113" s="202">
        <f>BK113</f>
        <v>0</v>
      </c>
      <c r="L113" s="187"/>
      <c r="M113" s="192"/>
      <c r="N113" s="193"/>
      <c r="O113" s="194"/>
      <c r="P113" s="194"/>
      <c r="Q113" s="195">
        <f>SUM(Q114:Q139)</f>
        <v>0</v>
      </c>
      <c r="R113" s="195">
        <f>SUM(R114:R139)</f>
        <v>0</v>
      </c>
      <c r="S113" s="194"/>
      <c r="T113" s="196">
        <f>SUM(T114:T139)</f>
        <v>0</v>
      </c>
      <c r="U113" s="194"/>
      <c r="V113" s="196">
        <f>SUM(V114:V139)</f>
        <v>3.1379136400000003</v>
      </c>
      <c r="W113" s="194"/>
      <c r="X113" s="197">
        <f>SUM(X114:X139)</f>
        <v>0</v>
      </c>
      <c r="AR113" s="198" t="s">
        <v>77</v>
      </c>
      <c r="AT113" s="199" t="s">
        <v>71</v>
      </c>
      <c r="AU113" s="199" t="s">
        <v>77</v>
      </c>
      <c r="AY113" s="198" t="s">
        <v>133</v>
      </c>
      <c r="BK113" s="200">
        <f>SUM(BK114:BK139)</f>
        <v>0</v>
      </c>
    </row>
    <row r="114" s="1" customFormat="1" ht="16.5" customHeight="1">
      <c r="B114" s="36"/>
      <c r="C114" s="203" t="s">
        <v>165</v>
      </c>
      <c r="D114" s="203" t="s">
        <v>136</v>
      </c>
      <c r="E114" s="204" t="s">
        <v>167</v>
      </c>
      <c r="F114" s="205" t="s">
        <v>168</v>
      </c>
      <c r="G114" s="206" t="s">
        <v>145</v>
      </c>
      <c r="H114" s="207">
        <v>39.200000000000003</v>
      </c>
      <c r="I114" s="208"/>
      <c r="J114" s="208"/>
      <c r="K114" s="209">
        <f>ROUND(P114*H114,2)</f>
        <v>0</v>
      </c>
      <c r="L114" s="205" t="s">
        <v>169</v>
      </c>
      <c r="M114" s="41"/>
      <c r="N114" s="210" t="s">
        <v>1</v>
      </c>
      <c r="O114" s="211" t="s">
        <v>42</v>
      </c>
      <c r="P114" s="212">
        <f>I114+J114</f>
        <v>0</v>
      </c>
      <c r="Q114" s="212">
        <f>ROUND(I114*H114,2)</f>
        <v>0</v>
      </c>
      <c r="R114" s="212">
        <f>ROUND(J114*H114,2)</f>
        <v>0</v>
      </c>
      <c r="S114" s="77"/>
      <c r="T114" s="213">
        <f>S114*H114</f>
        <v>0</v>
      </c>
      <c r="U114" s="213">
        <v>0.0030000000000000001</v>
      </c>
      <c r="V114" s="213">
        <f>U114*H114</f>
        <v>0.11760000000000001</v>
      </c>
      <c r="W114" s="213">
        <v>0</v>
      </c>
      <c r="X114" s="214">
        <f>W114*H114</f>
        <v>0</v>
      </c>
      <c r="AR114" s="15" t="s">
        <v>140</v>
      </c>
      <c r="AT114" s="15" t="s">
        <v>136</v>
      </c>
      <c r="AU114" s="15" t="s">
        <v>141</v>
      </c>
      <c r="AY114" s="15" t="s">
        <v>133</v>
      </c>
      <c r="BE114" s="215">
        <f>IF(O114="základní",K114,0)</f>
        <v>0</v>
      </c>
      <c r="BF114" s="215">
        <f>IF(O114="snížená",K114,0)</f>
        <v>0</v>
      </c>
      <c r="BG114" s="215">
        <f>IF(O114="zákl. přenesená",K114,0)</f>
        <v>0</v>
      </c>
      <c r="BH114" s="215">
        <f>IF(O114="sníž. přenesená",K114,0)</f>
        <v>0</v>
      </c>
      <c r="BI114" s="215">
        <f>IF(O114="nulová",K114,0)</f>
        <v>0</v>
      </c>
      <c r="BJ114" s="15" t="s">
        <v>141</v>
      </c>
      <c r="BK114" s="215">
        <f>ROUND(P114*H114,2)</f>
        <v>0</v>
      </c>
      <c r="BL114" s="15" t="s">
        <v>140</v>
      </c>
      <c r="BM114" s="15" t="s">
        <v>170</v>
      </c>
    </row>
    <row r="115" s="11" customFormat="1">
      <c r="B115" s="216"/>
      <c r="C115" s="217"/>
      <c r="D115" s="218" t="s">
        <v>148</v>
      </c>
      <c r="E115" s="219" t="s">
        <v>1</v>
      </c>
      <c r="F115" s="220" t="s">
        <v>171</v>
      </c>
      <c r="G115" s="217"/>
      <c r="H115" s="221">
        <v>39.200000000000003</v>
      </c>
      <c r="I115" s="222"/>
      <c r="J115" s="222"/>
      <c r="K115" s="217"/>
      <c r="L115" s="217"/>
      <c r="M115" s="223"/>
      <c r="N115" s="224"/>
      <c r="O115" s="225"/>
      <c r="P115" s="225"/>
      <c r="Q115" s="225"/>
      <c r="R115" s="225"/>
      <c r="S115" s="225"/>
      <c r="T115" s="225"/>
      <c r="U115" s="225"/>
      <c r="V115" s="225"/>
      <c r="W115" s="225"/>
      <c r="X115" s="226"/>
      <c r="AT115" s="227" t="s">
        <v>148</v>
      </c>
      <c r="AU115" s="227" t="s">
        <v>141</v>
      </c>
      <c r="AV115" s="11" t="s">
        <v>141</v>
      </c>
      <c r="AW115" s="11" t="s">
        <v>5</v>
      </c>
      <c r="AX115" s="11" t="s">
        <v>77</v>
      </c>
      <c r="AY115" s="227" t="s">
        <v>133</v>
      </c>
    </row>
    <row r="116" s="1" customFormat="1" ht="16.5" customHeight="1">
      <c r="B116" s="36"/>
      <c r="C116" s="203" t="s">
        <v>172</v>
      </c>
      <c r="D116" s="203" t="s">
        <v>136</v>
      </c>
      <c r="E116" s="204" t="s">
        <v>173</v>
      </c>
      <c r="F116" s="205" t="s">
        <v>174</v>
      </c>
      <c r="G116" s="206" t="s">
        <v>145</v>
      </c>
      <c r="H116" s="207">
        <v>3.6000000000000001</v>
      </c>
      <c r="I116" s="208"/>
      <c r="J116" s="208"/>
      <c r="K116" s="209">
        <f>ROUND(P116*H116,2)</f>
        <v>0</v>
      </c>
      <c r="L116" s="205" t="s">
        <v>1</v>
      </c>
      <c r="M116" s="41"/>
      <c r="N116" s="210" t="s">
        <v>1</v>
      </c>
      <c r="O116" s="211" t="s">
        <v>42</v>
      </c>
      <c r="P116" s="212">
        <f>I116+J116</f>
        <v>0</v>
      </c>
      <c r="Q116" s="212">
        <f>ROUND(I116*H116,2)</f>
        <v>0</v>
      </c>
      <c r="R116" s="212">
        <f>ROUND(J116*H116,2)</f>
        <v>0</v>
      </c>
      <c r="S116" s="77"/>
      <c r="T116" s="213">
        <f>S116*H116</f>
        <v>0</v>
      </c>
      <c r="U116" s="213">
        <v>0.018380000000000001</v>
      </c>
      <c r="V116" s="213">
        <f>U116*H116</f>
        <v>0.066168000000000005</v>
      </c>
      <c r="W116" s="213">
        <v>0</v>
      </c>
      <c r="X116" s="214">
        <f>W116*H116</f>
        <v>0</v>
      </c>
      <c r="AR116" s="15" t="s">
        <v>140</v>
      </c>
      <c r="AT116" s="15" t="s">
        <v>136</v>
      </c>
      <c r="AU116" s="15" t="s">
        <v>141</v>
      </c>
      <c r="AY116" s="15" t="s">
        <v>133</v>
      </c>
      <c r="BE116" s="215">
        <f>IF(O116="základní",K116,0)</f>
        <v>0</v>
      </c>
      <c r="BF116" s="215">
        <f>IF(O116="snížená",K116,0)</f>
        <v>0</v>
      </c>
      <c r="BG116" s="215">
        <f>IF(O116="zákl. přenesená",K116,0)</f>
        <v>0</v>
      </c>
      <c r="BH116" s="215">
        <f>IF(O116="sníž. přenesená",K116,0)</f>
        <v>0</v>
      </c>
      <c r="BI116" s="215">
        <f>IF(O116="nulová",K116,0)</f>
        <v>0</v>
      </c>
      <c r="BJ116" s="15" t="s">
        <v>141</v>
      </c>
      <c r="BK116" s="215">
        <f>ROUND(P116*H116,2)</f>
        <v>0</v>
      </c>
      <c r="BL116" s="15" t="s">
        <v>140</v>
      </c>
      <c r="BM116" s="15" t="s">
        <v>175</v>
      </c>
    </row>
    <row r="117" s="11" customFormat="1">
      <c r="B117" s="216"/>
      <c r="C117" s="217"/>
      <c r="D117" s="218" t="s">
        <v>148</v>
      </c>
      <c r="E117" s="219" t="s">
        <v>1</v>
      </c>
      <c r="F117" s="220" t="s">
        <v>176</v>
      </c>
      <c r="G117" s="217"/>
      <c r="H117" s="221">
        <v>3.6000000000000001</v>
      </c>
      <c r="I117" s="222"/>
      <c r="J117" s="222"/>
      <c r="K117" s="217"/>
      <c r="L117" s="217"/>
      <c r="M117" s="223"/>
      <c r="N117" s="224"/>
      <c r="O117" s="225"/>
      <c r="P117" s="225"/>
      <c r="Q117" s="225"/>
      <c r="R117" s="225"/>
      <c r="S117" s="225"/>
      <c r="T117" s="225"/>
      <c r="U117" s="225"/>
      <c r="V117" s="225"/>
      <c r="W117" s="225"/>
      <c r="X117" s="226"/>
      <c r="AT117" s="227" t="s">
        <v>148</v>
      </c>
      <c r="AU117" s="227" t="s">
        <v>141</v>
      </c>
      <c r="AV117" s="11" t="s">
        <v>141</v>
      </c>
      <c r="AW117" s="11" t="s">
        <v>5</v>
      </c>
      <c r="AX117" s="11" t="s">
        <v>77</v>
      </c>
      <c r="AY117" s="227" t="s">
        <v>133</v>
      </c>
    </row>
    <row r="118" s="1" customFormat="1" ht="16.5" customHeight="1">
      <c r="B118" s="36"/>
      <c r="C118" s="203" t="s">
        <v>177</v>
      </c>
      <c r="D118" s="203" t="s">
        <v>136</v>
      </c>
      <c r="E118" s="204" t="s">
        <v>178</v>
      </c>
      <c r="F118" s="205" t="s">
        <v>179</v>
      </c>
      <c r="G118" s="206" t="s">
        <v>145</v>
      </c>
      <c r="H118" s="207">
        <v>39.200000000000003</v>
      </c>
      <c r="I118" s="208"/>
      <c r="J118" s="208"/>
      <c r="K118" s="209">
        <f>ROUND(P118*H118,2)</f>
        <v>0</v>
      </c>
      <c r="L118" s="205" t="s">
        <v>180</v>
      </c>
      <c r="M118" s="41"/>
      <c r="N118" s="210" t="s">
        <v>1</v>
      </c>
      <c r="O118" s="211" t="s">
        <v>42</v>
      </c>
      <c r="P118" s="212">
        <f>I118+J118</f>
        <v>0</v>
      </c>
      <c r="Q118" s="212">
        <f>ROUND(I118*H118,2)</f>
        <v>0</v>
      </c>
      <c r="R118" s="212">
        <f>ROUND(J118*H118,2)</f>
        <v>0</v>
      </c>
      <c r="S118" s="77"/>
      <c r="T118" s="213">
        <f>S118*H118</f>
        <v>0</v>
      </c>
      <c r="U118" s="213">
        <v>0.0051000000000000004</v>
      </c>
      <c r="V118" s="213">
        <f>U118*H118</f>
        <v>0.19992000000000004</v>
      </c>
      <c r="W118" s="213">
        <v>0</v>
      </c>
      <c r="X118" s="214">
        <f>W118*H118</f>
        <v>0</v>
      </c>
      <c r="AR118" s="15" t="s">
        <v>140</v>
      </c>
      <c r="AT118" s="15" t="s">
        <v>136</v>
      </c>
      <c r="AU118" s="15" t="s">
        <v>141</v>
      </c>
      <c r="AY118" s="15" t="s">
        <v>133</v>
      </c>
      <c r="BE118" s="215">
        <f>IF(O118="základní",K118,0)</f>
        <v>0</v>
      </c>
      <c r="BF118" s="215">
        <f>IF(O118="snížená",K118,0)</f>
        <v>0</v>
      </c>
      <c r="BG118" s="215">
        <f>IF(O118="zákl. přenesená",K118,0)</f>
        <v>0</v>
      </c>
      <c r="BH118" s="215">
        <f>IF(O118="sníž. přenesená",K118,0)</f>
        <v>0</v>
      </c>
      <c r="BI118" s="215">
        <f>IF(O118="nulová",K118,0)</f>
        <v>0</v>
      </c>
      <c r="BJ118" s="15" t="s">
        <v>141</v>
      </c>
      <c r="BK118" s="215">
        <f>ROUND(P118*H118,2)</f>
        <v>0</v>
      </c>
      <c r="BL118" s="15" t="s">
        <v>140</v>
      </c>
      <c r="BM118" s="15" t="s">
        <v>181</v>
      </c>
    </row>
    <row r="119" s="11" customFormat="1">
      <c r="B119" s="216"/>
      <c r="C119" s="217"/>
      <c r="D119" s="218" t="s">
        <v>148</v>
      </c>
      <c r="E119" s="219" t="s">
        <v>1</v>
      </c>
      <c r="F119" s="220" t="s">
        <v>171</v>
      </c>
      <c r="G119" s="217"/>
      <c r="H119" s="221">
        <v>39.200000000000003</v>
      </c>
      <c r="I119" s="222"/>
      <c r="J119" s="222"/>
      <c r="K119" s="217"/>
      <c r="L119" s="217"/>
      <c r="M119" s="223"/>
      <c r="N119" s="224"/>
      <c r="O119" s="225"/>
      <c r="P119" s="225"/>
      <c r="Q119" s="225"/>
      <c r="R119" s="225"/>
      <c r="S119" s="225"/>
      <c r="T119" s="225"/>
      <c r="U119" s="225"/>
      <c r="V119" s="225"/>
      <c r="W119" s="225"/>
      <c r="X119" s="226"/>
      <c r="AT119" s="227" t="s">
        <v>148</v>
      </c>
      <c r="AU119" s="227" t="s">
        <v>141</v>
      </c>
      <c r="AV119" s="11" t="s">
        <v>141</v>
      </c>
      <c r="AW119" s="11" t="s">
        <v>5</v>
      </c>
      <c r="AX119" s="11" t="s">
        <v>77</v>
      </c>
      <c r="AY119" s="227" t="s">
        <v>133</v>
      </c>
    </row>
    <row r="120" s="1" customFormat="1" ht="16.5" customHeight="1">
      <c r="B120" s="36"/>
      <c r="C120" s="203" t="s">
        <v>182</v>
      </c>
      <c r="D120" s="203" t="s">
        <v>136</v>
      </c>
      <c r="E120" s="204" t="s">
        <v>183</v>
      </c>
      <c r="F120" s="205" t="s">
        <v>184</v>
      </c>
      <c r="G120" s="206" t="s">
        <v>145</v>
      </c>
      <c r="H120" s="207">
        <v>16.135999999999999</v>
      </c>
      <c r="I120" s="208"/>
      <c r="J120" s="208"/>
      <c r="K120" s="209">
        <f>ROUND(P120*H120,2)</f>
        <v>0</v>
      </c>
      <c r="L120" s="205" t="s">
        <v>1</v>
      </c>
      <c r="M120" s="41"/>
      <c r="N120" s="210" t="s">
        <v>1</v>
      </c>
      <c r="O120" s="211" t="s">
        <v>42</v>
      </c>
      <c r="P120" s="212">
        <f>I120+J120</f>
        <v>0</v>
      </c>
      <c r="Q120" s="212">
        <f>ROUND(I120*H120,2)</f>
        <v>0</v>
      </c>
      <c r="R120" s="212">
        <f>ROUND(J120*H120,2)</f>
        <v>0</v>
      </c>
      <c r="S120" s="77"/>
      <c r="T120" s="213">
        <f>S120*H120</f>
        <v>0</v>
      </c>
      <c r="U120" s="213">
        <v>0.0048900000000000002</v>
      </c>
      <c r="V120" s="213">
        <f>U120*H120</f>
        <v>0.078905039999999996</v>
      </c>
      <c r="W120" s="213">
        <v>0</v>
      </c>
      <c r="X120" s="214">
        <f>W120*H120</f>
        <v>0</v>
      </c>
      <c r="AR120" s="15" t="s">
        <v>140</v>
      </c>
      <c r="AT120" s="15" t="s">
        <v>136</v>
      </c>
      <c r="AU120" s="15" t="s">
        <v>141</v>
      </c>
      <c r="AY120" s="15" t="s">
        <v>133</v>
      </c>
      <c r="BE120" s="215">
        <f>IF(O120="základní",K120,0)</f>
        <v>0</v>
      </c>
      <c r="BF120" s="215">
        <f>IF(O120="snížená",K120,0)</f>
        <v>0</v>
      </c>
      <c r="BG120" s="215">
        <f>IF(O120="zákl. přenesená",K120,0)</f>
        <v>0</v>
      </c>
      <c r="BH120" s="215">
        <f>IF(O120="sníž. přenesená",K120,0)</f>
        <v>0</v>
      </c>
      <c r="BI120" s="215">
        <f>IF(O120="nulová",K120,0)</f>
        <v>0</v>
      </c>
      <c r="BJ120" s="15" t="s">
        <v>141</v>
      </c>
      <c r="BK120" s="215">
        <f>ROUND(P120*H120,2)</f>
        <v>0</v>
      </c>
      <c r="BL120" s="15" t="s">
        <v>140</v>
      </c>
      <c r="BM120" s="15" t="s">
        <v>185</v>
      </c>
    </row>
    <row r="121" s="11" customFormat="1">
      <c r="B121" s="216"/>
      <c r="C121" s="217"/>
      <c r="D121" s="218" t="s">
        <v>148</v>
      </c>
      <c r="E121" s="219" t="s">
        <v>1</v>
      </c>
      <c r="F121" s="220" t="s">
        <v>186</v>
      </c>
      <c r="G121" s="217"/>
      <c r="H121" s="221">
        <v>9.7159999999999993</v>
      </c>
      <c r="I121" s="222"/>
      <c r="J121" s="222"/>
      <c r="K121" s="217"/>
      <c r="L121" s="217"/>
      <c r="M121" s="223"/>
      <c r="N121" s="224"/>
      <c r="O121" s="225"/>
      <c r="P121" s="225"/>
      <c r="Q121" s="225"/>
      <c r="R121" s="225"/>
      <c r="S121" s="225"/>
      <c r="T121" s="225"/>
      <c r="U121" s="225"/>
      <c r="V121" s="225"/>
      <c r="W121" s="225"/>
      <c r="X121" s="226"/>
      <c r="AT121" s="227" t="s">
        <v>148</v>
      </c>
      <c r="AU121" s="227" t="s">
        <v>141</v>
      </c>
      <c r="AV121" s="11" t="s">
        <v>141</v>
      </c>
      <c r="AW121" s="11" t="s">
        <v>5</v>
      </c>
      <c r="AX121" s="11" t="s">
        <v>72</v>
      </c>
      <c r="AY121" s="227" t="s">
        <v>133</v>
      </c>
    </row>
    <row r="122" s="11" customFormat="1">
      <c r="B122" s="216"/>
      <c r="C122" s="217"/>
      <c r="D122" s="218" t="s">
        <v>148</v>
      </c>
      <c r="E122" s="219" t="s">
        <v>1</v>
      </c>
      <c r="F122" s="220" t="s">
        <v>187</v>
      </c>
      <c r="G122" s="217"/>
      <c r="H122" s="221">
        <v>6.4199999999999999</v>
      </c>
      <c r="I122" s="222"/>
      <c r="J122" s="222"/>
      <c r="K122" s="217"/>
      <c r="L122" s="217"/>
      <c r="M122" s="223"/>
      <c r="N122" s="224"/>
      <c r="O122" s="225"/>
      <c r="P122" s="225"/>
      <c r="Q122" s="225"/>
      <c r="R122" s="225"/>
      <c r="S122" s="225"/>
      <c r="T122" s="225"/>
      <c r="U122" s="225"/>
      <c r="V122" s="225"/>
      <c r="W122" s="225"/>
      <c r="X122" s="226"/>
      <c r="AT122" s="227" t="s">
        <v>148</v>
      </c>
      <c r="AU122" s="227" t="s">
        <v>141</v>
      </c>
      <c r="AV122" s="11" t="s">
        <v>141</v>
      </c>
      <c r="AW122" s="11" t="s">
        <v>5</v>
      </c>
      <c r="AX122" s="11" t="s">
        <v>72</v>
      </c>
      <c r="AY122" s="227" t="s">
        <v>133</v>
      </c>
    </row>
    <row r="123" s="13" customFormat="1">
      <c r="B123" s="238"/>
      <c r="C123" s="239"/>
      <c r="D123" s="218" t="s">
        <v>148</v>
      </c>
      <c r="E123" s="240" t="s">
        <v>1</v>
      </c>
      <c r="F123" s="241" t="s">
        <v>188</v>
      </c>
      <c r="G123" s="239"/>
      <c r="H123" s="242">
        <v>16.135999999999999</v>
      </c>
      <c r="I123" s="243"/>
      <c r="J123" s="243"/>
      <c r="K123" s="239"/>
      <c r="L123" s="239"/>
      <c r="M123" s="244"/>
      <c r="N123" s="245"/>
      <c r="O123" s="246"/>
      <c r="P123" s="246"/>
      <c r="Q123" s="246"/>
      <c r="R123" s="246"/>
      <c r="S123" s="246"/>
      <c r="T123" s="246"/>
      <c r="U123" s="246"/>
      <c r="V123" s="246"/>
      <c r="W123" s="246"/>
      <c r="X123" s="247"/>
      <c r="AT123" s="248" t="s">
        <v>148</v>
      </c>
      <c r="AU123" s="248" t="s">
        <v>141</v>
      </c>
      <c r="AV123" s="13" t="s">
        <v>140</v>
      </c>
      <c r="AW123" s="13" t="s">
        <v>5</v>
      </c>
      <c r="AX123" s="13" t="s">
        <v>77</v>
      </c>
      <c r="AY123" s="248" t="s">
        <v>133</v>
      </c>
    </row>
    <row r="124" s="1" customFormat="1" ht="16.5" customHeight="1">
      <c r="B124" s="36"/>
      <c r="C124" s="203" t="s">
        <v>189</v>
      </c>
      <c r="D124" s="203" t="s">
        <v>136</v>
      </c>
      <c r="E124" s="204" t="s">
        <v>190</v>
      </c>
      <c r="F124" s="205" t="s">
        <v>191</v>
      </c>
      <c r="G124" s="206" t="s">
        <v>145</v>
      </c>
      <c r="H124" s="207">
        <v>120.28700000000001</v>
      </c>
      <c r="I124" s="208"/>
      <c r="J124" s="208"/>
      <c r="K124" s="209">
        <f>ROUND(P124*H124,2)</f>
        <v>0</v>
      </c>
      <c r="L124" s="205" t="s">
        <v>169</v>
      </c>
      <c r="M124" s="41"/>
      <c r="N124" s="210" t="s">
        <v>1</v>
      </c>
      <c r="O124" s="211" t="s">
        <v>42</v>
      </c>
      <c r="P124" s="212">
        <f>I124+J124</f>
        <v>0</v>
      </c>
      <c r="Q124" s="212">
        <f>ROUND(I124*H124,2)</f>
        <v>0</v>
      </c>
      <c r="R124" s="212">
        <f>ROUND(J124*H124,2)</f>
        <v>0</v>
      </c>
      <c r="S124" s="77"/>
      <c r="T124" s="213">
        <f>S124*H124</f>
        <v>0</v>
      </c>
      <c r="U124" s="213">
        <v>0.0030000000000000001</v>
      </c>
      <c r="V124" s="213">
        <f>U124*H124</f>
        <v>0.36086100000000004</v>
      </c>
      <c r="W124" s="213">
        <v>0</v>
      </c>
      <c r="X124" s="214">
        <f>W124*H124</f>
        <v>0</v>
      </c>
      <c r="AR124" s="15" t="s">
        <v>140</v>
      </c>
      <c r="AT124" s="15" t="s">
        <v>136</v>
      </c>
      <c r="AU124" s="15" t="s">
        <v>141</v>
      </c>
      <c r="AY124" s="15" t="s">
        <v>133</v>
      </c>
      <c r="BE124" s="215">
        <f>IF(O124="základní",K124,0)</f>
        <v>0</v>
      </c>
      <c r="BF124" s="215">
        <f>IF(O124="snížená",K124,0)</f>
        <v>0</v>
      </c>
      <c r="BG124" s="215">
        <f>IF(O124="zákl. přenesená",K124,0)</f>
        <v>0</v>
      </c>
      <c r="BH124" s="215">
        <f>IF(O124="sníž. přenesená",K124,0)</f>
        <v>0</v>
      </c>
      <c r="BI124" s="215">
        <f>IF(O124="nulová",K124,0)</f>
        <v>0</v>
      </c>
      <c r="BJ124" s="15" t="s">
        <v>141</v>
      </c>
      <c r="BK124" s="215">
        <f>ROUND(P124*H124,2)</f>
        <v>0</v>
      </c>
      <c r="BL124" s="15" t="s">
        <v>140</v>
      </c>
      <c r="BM124" s="15" t="s">
        <v>192</v>
      </c>
    </row>
    <row r="125" s="11" customFormat="1">
      <c r="B125" s="216"/>
      <c r="C125" s="217"/>
      <c r="D125" s="218" t="s">
        <v>148</v>
      </c>
      <c r="E125" s="219" t="s">
        <v>1</v>
      </c>
      <c r="F125" s="220" t="s">
        <v>193</v>
      </c>
      <c r="G125" s="217"/>
      <c r="H125" s="221">
        <v>120.28700000000001</v>
      </c>
      <c r="I125" s="222"/>
      <c r="J125" s="222"/>
      <c r="K125" s="217"/>
      <c r="L125" s="217"/>
      <c r="M125" s="223"/>
      <c r="N125" s="224"/>
      <c r="O125" s="225"/>
      <c r="P125" s="225"/>
      <c r="Q125" s="225"/>
      <c r="R125" s="225"/>
      <c r="S125" s="225"/>
      <c r="T125" s="225"/>
      <c r="U125" s="225"/>
      <c r="V125" s="225"/>
      <c r="W125" s="225"/>
      <c r="X125" s="226"/>
      <c r="AT125" s="227" t="s">
        <v>148</v>
      </c>
      <c r="AU125" s="227" t="s">
        <v>141</v>
      </c>
      <c r="AV125" s="11" t="s">
        <v>141</v>
      </c>
      <c r="AW125" s="11" t="s">
        <v>5</v>
      </c>
      <c r="AX125" s="11" t="s">
        <v>77</v>
      </c>
      <c r="AY125" s="227" t="s">
        <v>133</v>
      </c>
    </row>
    <row r="126" s="1" customFormat="1" ht="16.5" customHeight="1">
      <c r="B126" s="36"/>
      <c r="C126" s="203" t="s">
        <v>194</v>
      </c>
      <c r="D126" s="203" t="s">
        <v>136</v>
      </c>
      <c r="E126" s="204" t="s">
        <v>195</v>
      </c>
      <c r="F126" s="205" t="s">
        <v>196</v>
      </c>
      <c r="G126" s="206" t="s">
        <v>145</v>
      </c>
      <c r="H126" s="207">
        <v>104.151</v>
      </c>
      <c r="I126" s="208"/>
      <c r="J126" s="208"/>
      <c r="K126" s="209">
        <f>ROUND(P126*H126,2)</f>
        <v>0</v>
      </c>
      <c r="L126" s="205" t="s">
        <v>180</v>
      </c>
      <c r="M126" s="41"/>
      <c r="N126" s="210" t="s">
        <v>1</v>
      </c>
      <c r="O126" s="211" t="s">
        <v>42</v>
      </c>
      <c r="P126" s="212">
        <f>I126+J126</f>
        <v>0</v>
      </c>
      <c r="Q126" s="212">
        <f>ROUND(I126*H126,2)</f>
        <v>0</v>
      </c>
      <c r="R126" s="212">
        <f>ROUND(J126*H126,2)</f>
        <v>0</v>
      </c>
      <c r="S126" s="77"/>
      <c r="T126" s="213">
        <f>S126*H126</f>
        <v>0</v>
      </c>
      <c r="U126" s="213">
        <v>0.015599999999999999</v>
      </c>
      <c r="V126" s="213">
        <f>U126*H126</f>
        <v>1.6247555999999999</v>
      </c>
      <c r="W126" s="213">
        <v>0</v>
      </c>
      <c r="X126" s="214">
        <f>W126*H126</f>
        <v>0</v>
      </c>
      <c r="AR126" s="15" t="s">
        <v>140</v>
      </c>
      <c r="AT126" s="15" t="s">
        <v>136</v>
      </c>
      <c r="AU126" s="15" t="s">
        <v>141</v>
      </c>
      <c r="AY126" s="15" t="s">
        <v>133</v>
      </c>
      <c r="BE126" s="215">
        <f>IF(O126="základní",K126,0)</f>
        <v>0</v>
      </c>
      <c r="BF126" s="215">
        <f>IF(O126="snížená",K126,0)</f>
        <v>0</v>
      </c>
      <c r="BG126" s="215">
        <f>IF(O126="zákl. přenesená",K126,0)</f>
        <v>0</v>
      </c>
      <c r="BH126" s="215">
        <f>IF(O126="sníž. přenesená",K126,0)</f>
        <v>0</v>
      </c>
      <c r="BI126" s="215">
        <f>IF(O126="nulová",K126,0)</f>
        <v>0</v>
      </c>
      <c r="BJ126" s="15" t="s">
        <v>141</v>
      </c>
      <c r="BK126" s="215">
        <f>ROUND(P126*H126,2)</f>
        <v>0</v>
      </c>
      <c r="BL126" s="15" t="s">
        <v>140</v>
      </c>
      <c r="BM126" s="15" t="s">
        <v>197</v>
      </c>
    </row>
    <row r="127" s="11" customFormat="1">
      <c r="B127" s="216"/>
      <c r="C127" s="217"/>
      <c r="D127" s="218" t="s">
        <v>148</v>
      </c>
      <c r="E127" s="219" t="s">
        <v>1</v>
      </c>
      <c r="F127" s="220" t="s">
        <v>198</v>
      </c>
      <c r="G127" s="217"/>
      <c r="H127" s="221">
        <v>21.161000000000001</v>
      </c>
      <c r="I127" s="222"/>
      <c r="J127" s="222"/>
      <c r="K127" s="217"/>
      <c r="L127" s="217"/>
      <c r="M127" s="223"/>
      <c r="N127" s="224"/>
      <c r="O127" s="225"/>
      <c r="P127" s="225"/>
      <c r="Q127" s="225"/>
      <c r="R127" s="225"/>
      <c r="S127" s="225"/>
      <c r="T127" s="225"/>
      <c r="U127" s="225"/>
      <c r="V127" s="225"/>
      <c r="W127" s="225"/>
      <c r="X127" s="226"/>
      <c r="AT127" s="227" t="s">
        <v>148</v>
      </c>
      <c r="AU127" s="227" t="s">
        <v>141</v>
      </c>
      <c r="AV127" s="11" t="s">
        <v>141</v>
      </c>
      <c r="AW127" s="11" t="s">
        <v>5</v>
      </c>
      <c r="AX127" s="11" t="s">
        <v>72</v>
      </c>
      <c r="AY127" s="227" t="s">
        <v>133</v>
      </c>
    </row>
    <row r="128" s="11" customFormat="1">
      <c r="B128" s="216"/>
      <c r="C128" s="217"/>
      <c r="D128" s="218" t="s">
        <v>148</v>
      </c>
      <c r="E128" s="219" t="s">
        <v>1</v>
      </c>
      <c r="F128" s="220" t="s">
        <v>199</v>
      </c>
      <c r="G128" s="217"/>
      <c r="H128" s="221">
        <v>30.332000000000001</v>
      </c>
      <c r="I128" s="222"/>
      <c r="J128" s="222"/>
      <c r="K128" s="217"/>
      <c r="L128" s="217"/>
      <c r="M128" s="223"/>
      <c r="N128" s="224"/>
      <c r="O128" s="225"/>
      <c r="P128" s="225"/>
      <c r="Q128" s="225"/>
      <c r="R128" s="225"/>
      <c r="S128" s="225"/>
      <c r="T128" s="225"/>
      <c r="U128" s="225"/>
      <c r="V128" s="225"/>
      <c r="W128" s="225"/>
      <c r="X128" s="226"/>
      <c r="AT128" s="227" t="s">
        <v>148</v>
      </c>
      <c r="AU128" s="227" t="s">
        <v>141</v>
      </c>
      <c r="AV128" s="11" t="s">
        <v>141</v>
      </c>
      <c r="AW128" s="11" t="s">
        <v>5</v>
      </c>
      <c r="AX128" s="11" t="s">
        <v>72</v>
      </c>
      <c r="AY128" s="227" t="s">
        <v>133</v>
      </c>
    </row>
    <row r="129" s="11" customFormat="1">
      <c r="B129" s="216"/>
      <c r="C129" s="217"/>
      <c r="D129" s="218" t="s">
        <v>148</v>
      </c>
      <c r="E129" s="219" t="s">
        <v>1</v>
      </c>
      <c r="F129" s="220" t="s">
        <v>200</v>
      </c>
      <c r="G129" s="217"/>
      <c r="H129" s="221">
        <v>48.962000000000003</v>
      </c>
      <c r="I129" s="222"/>
      <c r="J129" s="222"/>
      <c r="K129" s="217"/>
      <c r="L129" s="217"/>
      <c r="M129" s="223"/>
      <c r="N129" s="224"/>
      <c r="O129" s="225"/>
      <c r="P129" s="225"/>
      <c r="Q129" s="225"/>
      <c r="R129" s="225"/>
      <c r="S129" s="225"/>
      <c r="T129" s="225"/>
      <c r="U129" s="225"/>
      <c r="V129" s="225"/>
      <c r="W129" s="225"/>
      <c r="X129" s="226"/>
      <c r="AT129" s="227" t="s">
        <v>148</v>
      </c>
      <c r="AU129" s="227" t="s">
        <v>141</v>
      </c>
      <c r="AV129" s="11" t="s">
        <v>141</v>
      </c>
      <c r="AW129" s="11" t="s">
        <v>5</v>
      </c>
      <c r="AX129" s="11" t="s">
        <v>72</v>
      </c>
      <c r="AY129" s="227" t="s">
        <v>133</v>
      </c>
    </row>
    <row r="130" s="11" customFormat="1">
      <c r="B130" s="216"/>
      <c r="C130" s="217"/>
      <c r="D130" s="218" t="s">
        <v>148</v>
      </c>
      <c r="E130" s="219" t="s">
        <v>1</v>
      </c>
      <c r="F130" s="220" t="s">
        <v>201</v>
      </c>
      <c r="G130" s="217"/>
      <c r="H130" s="221">
        <v>2.226</v>
      </c>
      <c r="I130" s="222"/>
      <c r="J130" s="222"/>
      <c r="K130" s="217"/>
      <c r="L130" s="217"/>
      <c r="M130" s="223"/>
      <c r="N130" s="224"/>
      <c r="O130" s="225"/>
      <c r="P130" s="225"/>
      <c r="Q130" s="225"/>
      <c r="R130" s="225"/>
      <c r="S130" s="225"/>
      <c r="T130" s="225"/>
      <c r="U130" s="225"/>
      <c r="V130" s="225"/>
      <c r="W130" s="225"/>
      <c r="X130" s="226"/>
      <c r="AT130" s="227" t="s">
        <v>148</v>
      </c>
      <c r="AU130" s="227" t="s">
        <v>141</v>
      </c>
      <c r="AV130" s="11" t="s">
        <v>141</v>
      </c>
      <c r="AW130" s="11" t="s">
        <v>5</v>
      </c>
      <c r="AX130" s="11" t="s">
        <v>72</v>
      </c>
      <c r="AY130" s="227" t="s">
        <v>133</v>
      </c>
    </row>
    <row r="131" s="11" customFormat="1">
      <c r="B131" s="216"/>
      <c r="C131" s="217"/>
      <c r="D131" s="218" t="s">
        <v>148</v>
      </c>
      <c r="E131" s="219" t="s">
        <v>1</v>
      </c>
      <c r="F131" s="220" t="s">
        <v>202</v>
      </c>
      <c r="G131" s="217"/>
      <c r="H131" s="221">
        <v>1.47</v>
      </c>
      <c r="I131" s="222"/>
      <c r="J131" s="222"/>
      <c r="K131" s="217"/>
      <c r="L131" s="217"/>
      <c r="M131" s="223"/>
      <c r="N131" s="224"/>
      <c r="O131" s="225"/>
      <c r="P131" s="225"/>
      <c r="Q131" s="225"/>
      <c r="R131" s="225"/>
      <c r="S131" s="225"/>
      <c r="T131" s="225"/>
      <c r="U131" s="225"/>
      <c r="V131" s="225"/>
      <c r="W131" s="225"/>
      <c r="X131" s="226"/>
      <c r="AT131" s="227" t="s">
        <v>148</v>
      </c>
      <c r="AU131" s="227" t="s">
        <v>141</v>
      </c>
      <c r="AV131" s="11" t="s">
        <v>141</v>
      </c>
      <c r="AW131" s="11" t="s">
        <v>5</v>
      </c>
      <c r="AX131" s="11" t="s">
        <v>72</v>
      </c>
      <c r="AY131" s="227" t="s">
        <v>133</v>
      </c>
    </row>
    <row r="132" s="13" customFormat="1">
      <c r="B132" s="238"/>
      <c r="C132" s="239"/>
      <c r="D132" s="218" t="s">
        <v>148</v>
      </c>
      <c r="E132" s="240" t="s">
        <v>1</v>
      </c>
      <c r="F132" s="241" t="s">
        <v>188</v>
      </c>
      <c r="G132" s="239"/>
      <c r="H132" s="242">
        <v>104.151</v>
      </c>
      <c r="I132" s="243"/>
      <c r="J132" s="243"/>
      <c r="K132" s="239"/>
      <c r="L132" s="239"/>
      <c r="M132" s="244"/>
      <c r="N132" s="245"/>
      <c r="O132" s="246"/>
      <c r="P132" s="246"/>
      <c r="Q132" s="246"/>
      <c r="R132" s="246"/>
      <c r="S132" s="246"/>
      <c r="T132" s="246"/>
      <c r="U132" s="246"/>
      <c r="V132" s="246"/>
      <c r="W132" s="246"/>
      <c r="X132" s="247"/>
      <c r="AT132" s="248" t="s">
        <v>148</v>
      </c>
      <c r="AU132" s="248" t="s">
        <v>141</v>
      </c>
      <c r="AV132" s="13" t="s">
        <v>140</v>
      </c>
      <c r="AW132" s="13" t="s">
        <v>5</v>
      </c>
      <c r="AX132" s="13" t="s">
        <v>77</v>
      </c>
      <c r="AY132" s="248" t="s">
        <v>133</v>
      </c>
    </row>
    <row r="133" s="1" customFormat="1" ht="16.5" customHeight="1">
      <c r="B133" s="36"/>
      <c r="C133" s="203" t="s">
        <v>203</v>
      </c>
      <c r="D133" s="203" t="s">
        <v>136</v>
      </c>
      <c r="E133" s="204" t="s">
        <v>204</v>
      </c>
      <c r="F133" s="205" t="s">
        <v>205</v>
      </c>
      <c r="G133" s="206" t="s">
        <v>145</v>
      </c>
      <c r="H133" s="207">
        <v>3.6000000000000001</v>
      </c>
      <c r="I133" s="208"/>
      <c r="J133" s="208"/>
      <c r="K133" s="209">
        <f>ROUND(P133*H133,2)</f>
        <v>0</v>
      </c>
      <c r="L133" s="205" t="s">
        <v>1</v>
      </c>
      <c r="M133" s="41"/>
      <c r="N133" s="210" t="s">
        <v>1</v>
      </c>
      <c r="O133" s="211" t="s">
        <v>42</v>
      </c>
      <c r="P133" s="212">
        <f>I133+J133</f>
        <v>0</v>
      </c>
      <c r="Q133" s="212">
        <f>ROUND(I133*H133,2)</f>
        <v>0</v>
      </c>
      <c r="R133" s="212">
        <f>ROUND(J133*H133,2)</f>
        <v>0</v>
      </c>
      <c r="S133" s="77"/>
      <c r="T133" s="213">
        <f>S133*H133</f>
        <v>0</v>
      </c>
      <c r="U133" s="213">
        <v>0.049840000000000002</v>
      </c>
      <c r="V133" s="213">
        <f>U133*H133</f>
        <v>0.179424</v>
      </c>
      <c r="W133" s="213">
        <v>0</v>
      </c>
      <c r="X133" s="214">
        <f>W133*H133</f>
        <v>0</v>
      </c>
      <c r="AR133" s="15" t="s">
        <v>140</v>
      </c>
      <c r="AT133" s="15" t="s">
        <v>136</v>
      </c>
      <c r="AU133" s="15" t="s">
        <v>141</v>
      </c>
      <c r="AY133" s="15" t="s">
        <v>133</v>
      </c>
      <c r="BE133" s="215">
        <f>IF(O133="základní",K133,0)</f>
        <v>0</v>
      </c>
      <c r="BF133" s="215">
        <f>IF(O133="snížená",K133,0)</f>
        <v>0</v>
      </c>
      <c r="BG133" s="215">
        <f>IF(O133="zákl. přenesená",K133,0)</f>
        <v>0</v>
      </c>
      <c r="BH133" s="215">
        <f>IF(O133="sníž. přenesená",K133,0)</f>
        <v>0</v>
      </c>
      <c r="BI133" s="215">
        <f>IF(O133="nulová",K133,0)</f>
        <v>0</v>
      </c>
      <c r="BJ133" s="15" t="s">
        <v>141</v>
      </c>
      <c r="BK133" s="215">
        <f>ROUND(P133*H133,2)</f>
        <v>0</v>
      </c>
      <c r="BL133" s="15" t="s">
        <v>140</v>
      </c>
      <c r="BM133" s="15" t="s">
        <v>206</v>
      </c>
    </row>
    <row r="134" s="11" customFormat="1">
      <c r="B134" s="216"/>
      <c r="C134" s="217"/>
      <c r="D134" s="218" t="s">
        <v>148</v>
      </c>
      <c r="E134" s="219" t="s">
        <v>1</v>
      </c>
      <c r="F134" s="220" t="s">
        <v>176</v>
      </c>
      <c r="G134" s="217"/>
      <c r="H134" s="221">
        <v>3.6000000000000001</v>
      </c>
      <c r="I134" s="222"/>
      <c r="J134" s="222"/>
      <c r="K134" s="217"/>
      <c r="L134" s="217"/>
      <c r="M134" s="223"/>
      <c r="N134" s="224"/>
      <c r="O134" s="225"/>
      <c r="P134" s="225"/>
      <c r="Q134" s="225"/>
      <c r="R134" s="225"/>
      <c r="S134" s="225"/>
      <c r="T134" s="225"/>
      <c r="U134" s="225"/>
      <c r="V134" s="225"/>
      <c r="W134" s="225"/>
      <c r="X134" s="226"/>
      <c r="AT134" s="227" t="s">
        <v>148</v>
      </c>
      <c r="AU134" s="227" t="s">
        <v>141</v>
      </c>
      <c r="AV134" s="11" t="s">
        <v>141</v>
      </c>
      <c r="AW134" s="11" t="s">
        <v>5</v>
      </c>
      <c r="AX134" s="11" t="s">
        <v>77</v>
      </c>
      <c r="AY134" s="227" t="s">
        <v>133</v>
      </c>
    </row>
    <row r="135" s="1" customFormat="1" ht="16.5" customHeight="1">
      <c r="B135" s="36"/>
      <c r="C135" s="203" t="s">
        <v>207</v>
      </c>
      <c r="D135" s="203" t="s">
        <v>136</v>
      </c>
      <c r="E135" s="204" t="s">
        <v>208</v>
      </c>
      <c r="F135" s="205" t="s">
        <v>209</v>
      </c>
      <c r="G135" s="206" t="s">
        <v>139</v>
      </c>
      <c r="H135" s="207">
        <v>2</v>
      </c>
      <c r="I135" s="208"/>
      <c r="J135" s="208"/>
      <c r="K135" s="209">
        <f>ROUND(P135*H135,2)</f>
        <v>0</v>
      </c>
      <c r="L135" s="205" t="s">
        <v>1</v>
      </c>
      <c r="M135" s="41"/>
      <c r="N135" s="210" t="s">
        <v>1</v>
      </c>
      <c r="O135" s="211" t="s">
        <v>42</v>
      </c>
      <c r="P135" s="212">
        <f>I135+J135</f>
        <v>0</v>
      </c>
      <c r="Q135" s="212">
        <f>ROUND(I135*H135,2)</f>
        <v>0</v>
      </c>
      <c r="R135" s="212">
        <f>ROUND(J135*H135,2)</f>
        <v>0</v>
      </c>
      <c r="S135" s="77"/>
      <c r="T135" s="213">
        <f>S135*H135</f>
        <v>0</v>
      </c>
      <c r="U135" s="213">
        <v>0.016979999999999999</v>
      </c>
      <c r="V135" s="213">
        <f>U135*H135</f>
        <v>0.033959999999999997</v>
      </c>
      <c r="W135" s="213">
        <v>0</v>
      </c>
      <c r="X135" s="214">
        <f>W135*H135</f>
        <v>0</v>
      </c>
      <c r="AR135" s="15" t="s">
        <v>140</v>
      </c>
      <c r="AT135" s="15" t="s">
        <v>136</v>
      </c>
      <c r="AU135" s="15" t="s">
        <v>141</v>
      </c>
      <c r="AY135" s="15" t="s">
        <v>133</v>
      </c>
      <c r="BE135" s="215">
        <f>IF(O135="základní",K135,0)</f>
        <v>0</v>
      </c>
      <c r="BF135" s="215">
        <f>IF(O135="snížená",K135,0)</f>
        <v>0</v>
      </c>
      <c r="BG135" s="215">
        <f>IF(O135="zákl. přenesená",K135,0)</f>
        <v>0</v>
      </c>
      <c r="BH135" s="215">
        <f>IF(O135="sníž. přenesená",K135,0)</f>
        <v>0</v>
      </c>
      <c r="BI135" s="215">
        <f>IF(O135="nulová",K135,0)</f>
        <v>0</v>
      </c>
      <c r="BJ135" s="15" t="s">
        <v>141</v>
      </c>
      <c r="BK135" s="215">
        <f>ROUND(P135*H135,2)</f>
        <v>0</v>
      </c>
      <c r="BL135" s="15" t="s">
        <v>140</v>
      </c>
      <c r="BM135" s="15" t="s">
        <v>210</v>
      </c>
    </row>
    <row r="136" s="1" customFormat="1" ht="16.5" customHeight="1">
      <c r="B136" s="36"/>
      <c r="C136" s="249" t="s">
        <v>211</v>
      </c>
      <c r="D136" s="249" t="s">
        <v>212</v>
      </c>
      <c r="E136" s="250" t="s">
        <v>213</v>
      </c>
      <c r="F136" s="251" t="s">
        <v>214</v>
      </c>
      <c r="G136" s="252" t="s">
        <v>139</v>
      </c>
      <c r="H136" s="253">
        <v>2</v>
      </c>
      <c r="I136" s="254"/>
      <c r="J136" s="255"/>
      <c r="K136" s="256">
        <f>ROUND(P136*H136,2)</f>
        <v>0</v>
      </c>
      <c r="L136" s="251" t="s">
        <v>1</v>
      </c>
      <c r="M136" s="257"/>
      <c r="N136" s="258" t="s">
        <v>1</v>
      </c>
      <c r="O136" s="211" t="s">
        <v>42</v>
      </c>
      <c r="P136" s="212">
        <f>I136+J136</f>
        <v>0</v>
      </c>
      <c r="Q136" s="212">
        <f>ROUND(I136*H136,2)</f>
        <v>0</v>
      </c>
      <c r="R136" s="212">
        <f>ROUND(J136*H136,2)</f>
        <v>0</v>
      </c>
      <c r="S136" s="77"/>
      <c r="T136" s="213">
        <f>S136*H136</f>
        <v>0</v>
      </c>
      <c r="U136" s="213">
        <v>0.01201</v>
      </c>
      <c r="V136" s="213">
        <f>U136*H136</f>
        <v>0.02402</v>
      </c>
      <c r="W136" s="213">
        <v>0</v>
      </c>
      <c r="X136" s="214">
        <f>W136*H136</f>
        <v>0</v>
      </c>
      <c r="AR136" s="15" t="s">
        <v>177</v>
      </c>
      <c r="AT136" s="15" t="s">
        <v>212</v>
      </c>
      <c r="AU136" s="15" t="s">
        <v>141</v>
      </c>
      <c r="AY136" s="15" t="s">
        <v>133</v>
      </c>
      <c r="BE136" s="215">
        <f>IF(O136="základní",K136,0)</f>
        <v>0</v>
      </c>
      <c r="BF136" s="215">
        <f>IF(O136="snížená",K136,0)</f>
        <v>0</v>
      </c>
      <c r="BG136" s="215">
        <f>IF(O136="zákl. přenesená",K136,0)</f>
        <v>0</v>
      </c>
      <c r="BH136" s="215">
        <f>IF(O136="sníž. přenesená",K136,0)</f>
        <v>0</v>
      </c>
      <c r="BI136" s="215">
        <f>IF(O136="nulová",K136,0)</f>
        <v>0</v>
      </c>
      <c r="BJ136" s="15" t="s">
        <v>141</v>
      </c>
      <c r="BK136" s="215">
        <f>ROUND(P136*H136,2)</f>
        <v>0</v>
      </c>
      <c r="BL136" s="15" t="s">
        <v>140</v>
      </c>
      <c r="BM136" s="15" t="s">
        <v>215</v>
      </c>
    </row>
    <row r="137" s="1" customFormat="1" ht="16.5" customHeight="1">
      <c r="B137" s="36"/>
      <c r="C137" s="203" t="s">
        <v>9</v>
      </c>
      <c r="D137" s="203" t="s">
        <v>136</v>
      </c>
      <c r="E137" s="204" t="s">
        <v>216</v>
      </c>
      <c r="F137" s="205" t="s">
        <v>217</v>
      </c>
      <c r="G137" s="206" t="s">
        <v>139</v>
      </c>
      <c r="H137" s="207">
        <v>1</v>
      </c>
      <c r="I137" s="208"/>
      <c r="J137" s="208"/>
      <c r="K137" s="209">
        <f>ROUND(P137*H137,2)</f>
        <v>0</v>
      </c>
      <c r="L137" s="205" t="s">
        <v>218</v>
      </c>
      <c r="M137" s="41"/>
      <c r="N137" s="210" t="s">
        <v>1</v>
      </c>
      <c r="O137" s="211" t="s">
        <v>42</v>
      </c>
      <c r="P137" s="212">
        <f>I137+J137</f>
        <v>0</v>
      </c>
      <c r="Q137" s="212">
        <f>ROUND(I137*H137,2)</f>
        <v>0</v>
      </c>
      <c r="R137" s="212">
        <f>ROUND(J137*H137,2)</f>
        <v>0</v>
      </c>
      <c r="S137" s="77"/>
      <c r="T137" s="213">
        <f>S137*H137</f>
        <v>0</v>
      </c>
      <c r="U137" s="213">
        <v>0.44169999999999998</v>
      </c>
      <c r="V137" s="213">
        <f>U137*H137</f>
        <v>0.44169999999999998</v>
      </c>
      <c r="W137" s="213">
        <v>0</v>
      </c>
      <c r="X137" s="214">
        <f>W137*H137</f>
        <v>0</v>
      </c>
      <c r="AR137" s="15" t="s">
        <v>140</v>
      </c>
      <c r="AT137" s="15" t="s">
        <v>136</v>
      </c>
      <c r="AU137" s="15" t="s">
        <v>141</v>
      </c>
      <c r="AY137" s="15" t="s">
        <v>133</v>
      </c>
      <c r="BE137" s="215">
        <f>IF(O137="základní",K137,0)</f>
        <v>0</v>
      </c>
      <c r="BF137" s="215">
        <f>IF(O137="snížená",K137,0)</f>
        <v>0</v>
      </c>
      <c r="BG137" s="215">
        <f>IF(O137="zákl. přenesená",K137,0)</f>
        <v>0</v>
      </c>
      <c r="BH137" s="215">
        <f>IF(O137="sníž. přenesená",K137,0)</f>
        <v>0</v>
      </c>
      <c r="BI137" s="215">
        <f>IF(O137="nulová",K137,0)</f>
        <v>0</v>
      </c>
      <c r="BJ137" s="15" t="s">
        <v>141</v>
      </c>
      <c r="BK137" s="215">
        <f>ROUND(P137*H137,2)</f>
        <v>0</v>
      </c>
      <c r="BL137" s="15" t="s">
        <v>140</v>
      </c>
      <c r="BM137" s="15" t="s">
        <v>219</v>
      </c>
    </row>
    <row r="138" s="1" customFormat="1" ht="16.5" customHeight="1">
      <c r="B138" s="36"/>
      <c r="C138" s="249" t="s">
        <v>220</v>
      </c>
      <c r="D138" s="249" t="s">
        <v>212</v>
      </c>
      <c r="E138" s="250" t="s">
        <v>221</v>
      </c>
      <c r="F138" s="251" t="s">
        <v>222</v>
      </c>
      <c r="G138" s="252" t="s">
        <v>139</v>
      </c>
      <c r="H138" s="253">
        <v>1</v>
      </c>
      <c r="I138" s="254"/>
      <c r="J138" s="255"/>
      <c r="K138" s="256">
        <f>ROUND(P138*H138,2)</f>
        <v>0</v>
      </c>
      <c r="L138" s="251" t="s">
        <v>1</v>
      </c>
      <c r="M138" s="257"/>
      <c r="N138" s="258" t="s">
        <v>1</v>
      </c>
      <c r="O138" s="211" t="s">
        <v>42</v>
      </c>
      <c r="P138" s="212">
        <f>I138+J138</f>
        <v>0</v>
      </c>
      <c r="Q138" s="212">
        <f>ROUND(I138*H138,2)</f>
        <v>0</v>
      </c>
      <c r="R138" s="212">
        <f>ROUND(J138*H138,2)</f>
        <v>0</v>
      </c>
      <c r="S138" s="77"/>
      <c r="T138" s="213">
        <f>S138*H138</f>
        <v>0</v>
      </c>
      <c r="U138" s="213">
        <v>0.0106</v>
      </c>
      <c r="V138" s="213">
        <f>U138*H138</f>
        <v>0.0106</v>
      </c>
      <c r="W138" s="213">
        <v>0</v>
      </c>
      <c r="X138" s="214">
        <f>W138*H138</f>
        <v>0</v>
      </c>
      <c r="AR138" s="15" t="s">
        <v>177</v>
      </c>
      <c r="AT138" s="15" t="s">
        <v>212</v>
      </c>
      <c r="AU138" s="15" t="s">
        <v>141</v>
      </c>
      <c r="AY138" s="15" t="s">
        <v>133</v>
      </c>
      <c r="BE138" s="215">
        <f>IF(O138="základní",K138,0)</f>
        <v>0</v>
      </c>
      <c r="BF138" s="215">
        <f>IF(O138="snížená",K138,0)</f>
        <v>0</v>
      </c>
      <c r="BG138" s="215">
        <f>IF(O138="zákl. přenesená",K138,0)</f>
        <v>0</v>
      </c>
      <c r="BH138" s="215">
        <f>IF(O138="sníž. přenesená",K138,0)</f>
        <v>0</v>
      </c>
      <c r="BI138" s="215">
        <f>IF(O138="nulová",K138,0)</f>
        <v>0</v>
      </c>
      <c r="BJ138" s="15" t="s">
        <v>141</v>
      </c>
      <c r="BK138" s="215">
        <f>ROUND(P138*H138,2)</f>
        <v>0</v>
      </c>
      <c r="BL138" s="15" t="s">
        <v>140</v>
      </c>
      <c r="BM138" s="15" t="s">
        <v>223</v>
      </c>
    </row>
    <row r="139" s="1" customFormat="1" ht="16.5" customHeight="1">
      <c r="B139" s="36"/>
      <c r="C139" s="203" t="s">
        <v>224</v>
      </c>
      <c r="D139" s="203" t="s">
        <v>136</v>
      </c>
      <c r="E139" s="204" t="s">
        <v>225</v>
      </c>
      <c r="F139" s="205" t="s">
        <v>226</v>
      </c>
      <c r="G139" s="206" t="s">
        <v>139</v>
      </c>
      <c r="H139" s="207">
        <v>1</v>
      </c>
      <c r="I139" s="208"/>
      <c r="J139" s="208"/>
      <c r="K139" s="209">
        <f>ROUND(P139*H139,2)</f>
        <v>0</v>
      </c>
      <c r="L139" s="205" t="s">
        <v>1</v>
      </c>
      <c r="M139" s="41"/>
      <c r="N139" s="210" t="s">
        <v>1</v>
      </c>
      <c r="O139" s="211" t="s">
        <v>42</v>
      </c>
      <c r="P139" s="212">
        <f>I139+J139</f>
        <v>0</v>
      </c>
      <c r="Q139" s="212">
        <f>ROUND(I139*H139,2)</f>
        <v>0</v>
      </c>
      <c r="R139" s="212">
        <f>ROUND(J139*H139,2)</f>
        <v>0</v>
      </c>
      <c r="S139" s="77"/>
      <c r="T139" s="213">
        <f>S139*H139</f>
        <v>0</v>
      </c>
      <c r="U139" s="213">
        <v>0</v>
      </c>
      <c r="V139" s="213">
        <f>U139*H139</f>
        <v>0</v>
      </c>
      <c r="W139" s="213">
        <v>0</v>
      </c>
      <c r="X139" s="214">
        <f>W139*H139</f>
        <v>0</v>
      </c>
      <c r="AR139" s="15" t="s">
        <v>140</v>
      </c>
      <c r="AT139" s="15" t="s">
        <v>136</v>
      </c>
      <c r="AU139" s="15" t="s">
        <v>141</v>
      </c>
      <c r="AY139" s="15" t="s">
        <v>133</v>
      </c>
      <c r="BE139" s="215">
        <f>IF(O139="základní",K139,0)</f>
        <v>0</v>
      </c>
      <c r="BF139" s="215">
        <f>IF(O139="snížená",K139,0)</f>
        <v>0</v>
      </c>
      <c r="BG139" s="215">
        <f>IF(O139="zákl. přenesená",K139,0)</f>
        <v>0</v>
      </c>
      <c r="BH139" s="215">
        <f>IF(O139="sníž. přenesená",K139,0)</f>
        <v>0</v>
      </c>
      <c r="BI139" s="215">
        <f>IF(O139="nulová",K139,0)</f>
        <v>0</v>
      </c>
      <c r="BJ139" s="15" t="s">
        <v>141</v>
      </c>
      <c r="BK139" s="215">
        <f>ROUND(P139*H139,2)</f>
        <v>0</v>
      </c>
      <c r="BL139" s="15" t="s">
        <v>140</v>
      </c>
      <c r="BM139" s="15" t="s">
        <v>227</v>
      </c>
    </row>
    <row r="140" s="10" customFormat="1" ht="22.8" customHeight="1">
      <c r="B140" s="186"/>
      <c r="C140" s="187"/>
      <c r="D140" s="188" t="s">
        <v>71</v>
      </c>
      <c r="E140" s="201" t="s">
        <v>182</v>
      </c>
      <c r="F140" s="201" t="s">
        <v>228</v>
      </c>
      <c r="G140" s="187"/>
      <c r="H140" s="187"/>
      <c r="I140" s="190"/>
      <c r="J140" s="190"/>
      <c r="K140" s="202">
        <f>BK140</f>
        <v>0</v>
      </c>
      <c r="L140" s="187"/>
      <c r="M140" s="192"/>
      <c r="N140" s="193"/>
      <c r="O140" s="194"/>
      <c r="P140" s="194"/>
      <c r="Q140" s="195">
        <f>SUM(Q141:Q174)</f>
        <v>0</v>
      </c>
      <c r="R140" s="195">
        <f>SUM(R141:R174)</f>
        <v>0</v>
      </c>
      <c r="S140" s="194"/>
      <c r="T140" s="196">
        <f>SUM(T141:T174)</f>
        <v>0</v>
      </c>
      <c r="U140" s="194"/>
      <c r="V140" s="196">
        <f>SUM(V141:V174)</f>
        <v>0.001712</v>
      </c>
      <c r="W140" s="194"/>
      <c r="X140" s="197">
        <f>SUM(X141:X174)</f>
        <v>6.42699</v>
      </c>
      <c r="AR140" s="198" t="s">
        <v>77</v>
      </c>
      <c r="AT140" s="199" t="s">
        <v>71</v>
      </c>
      <c r="AU140" s="199" t="s">
        <v>77</v>
      </c>
      <c r="AY140" s="198" t="s">
        <v>133</v>
      </c>
      <c r="BK140" s="200">
        <f>SUM(BK141:BK174)</f>
        <v>0</v>
      </c>
    </row>
    <row r="141" s="1" customFormat="1" ht="16.5" customHeight="1">
      <c r="B141" s="36"/>
      <c r="C141" s="203" t="s">
        <v>229</v>
      </c>
      <c r="D141" s="203" t="s">
        <v>136</v>
      </c>
      <c r="E141" s="204" t="s">
        <v>230</v>
      </c>
      <c r="F141" s="205" t="s">
        <v>231</v>
      </c>
      <c r="G141" s="206" t="s">
        <v>232</v>
      </c>
      <c r="H141" s="207">
        <v>1</v>
      </c>
      <c r="I141" s="208"/>
      <c r="J141" s="208"/>
      <c r="K141" s="209">
        <f>ROUND(P141*H141,2)</f>
        <v>0</v>
      </c>
      <c r="L141" s="205" t="s">
        <v>1</v>
      </c>
      <c r="M141" s="41"/>
      <c r="N141" s="210" t="s">
        <v>1</v>
      </c>
      <c r="O141" s="211" t="s">
        <v>42</v>
      </c>
      <c r="P141" s="212">
        <f>I141+J141</f>
        <v>0</v>
      </c>
      <c r="Q141" s="212">
        <f>ROUND(I141*H141,2)</f>
        <v>0</v>
      </c>
      <c r="R141" s="212">
        <f>ROUND(J141*H141,2)</f>
        <v>0</v>
      </c>
      <c r="S141" s="77"/>
      <c r="T141" s="213">
        <f>S141*H141</f>
        <v>0</v>
      </c>
      <c r="U141" s="213">
        <v>0</v>
      </c>
      <c r="V141" s="213">
        <f>U141*H141</f>
        <v>0</v>
      </c>
      <c r="W141" s="213">
        <v>0.01933</v>
      </c>
      <c r="X141" s="214">
        <f>W141*H141</f>
        <v>0.01933</v>
      </c>
      <c r="AR141" s="15" t="s">
        <v>220</v>
      </c>
      <c r="AT141" s="15" t="s">
        <v>136</v>
      </c>
      <c r="AU141" s="15" t="s">
        <v>141</v>
      </c>
      <c r="AY141" s="15" t="s">
        <v>133</v>
      </c>
      <c r="BE141" s="215">
        <f>IF(O141="základní",K141,0)</f>
        <v>0</v>
      </c>
      <c r="BF141" s="215">
        <f>IF(O141="snížená",K141,0)</f>
        <v>0</v>
      </c>
      <c r="BG141" s="215">
        <f>IF(O141="zákl. přenesená",K141,0)</f>
        <v>0</v>
      </c>
      <c r="BH141" s="215">
        <f>IF(O141="sníž. přenesená",K141,0)</f>
        <v>0</v>
      </c>
      <c r="BI141" s="215">
        <f>IF(O141="nulová",K141,0)</f>
        <v>0</v>
      </c>
      <c r="BJ141" s="15" t="s">
        <v>141</v>
      </c>
      <c r="BK141" s="215">
        <f>ROUND(P141*H141,2)</f>
        <v>0</v>
      </c>
      <c r="BL141" s="15" t="s">
        <v>220</v>
      </c>
      <c r="BM141" s="15" t="s">
        <v>233</v>
      </c>
    </row>
    <row r="142" s="1" customFormat="1" ht="16.5" customHeight="1">
      <c r="B142" s="36"/>
      <c r="C142" s="203" t="s">
        <v>234</v>
      </c>
      <c r="D142" s="203" t="s">
        <v>136</v>
      </c>
      <c r="E142" s="204" t="s">
        <v>235</v>
      </c>
      <c r="F142" s="205" t="s">
        <v>236</v>
      </c>
      <c r="G142" s="206" t="s">
        <v>232</v>
      </c>
      <c r="H142" s="207">
        <v>1</v>
      </c>
      <c r="I142" s="208"/>
      <c r="J142" s="208"/>
      <c r="K142" s="209">
        <f>ROUND(P142*H142,2)</f>
        <v>0</v>
      </c>
      <c r="L142" s="205" t="s">
        <v>1</v>
      </c>
      <c r="M142" s="41"/>
      <c r="N142" s="210" t="s">
        <v>1</v>
      </c>
      <c r="O142" s="211" t="s">
        <v>42</v>
      </c>
      <c r="P142" s="212">
        <f>I142+J142</f>
        <v>0</v>
      </c>
      <c r="Q142" s="212">
        <f>ROUND(I142*H142,2)</f>
        <v>0</v>
      </c>
      <c r="R142" s="212">
        <f>ROUND(J142*H142,2)</f>
        <v>0</v>
      </c>
      <c r="S142" s="77"/>
      <c r="T142" s="213">
        <f>S142*H142</f>
        <v>0</v>
      </c>
      <c r="U142" s="213">
        <v>0</v>
      </c>
      <c r="V142" s="213">
        <f>U142*H142</f>
        <v>0</v>
      </c>
      <c r="W142" s="213">
        <v>0.019460000000000002</v>
      </c>
      <c r="X142" s="214">
        <f>W142*H142</f>
        <v>0.019460000000000002</v>
      </c>
      <c r="AR142" s="15" t="s">
        <v>220</v>
      </c>
      <c r="AT142" s="15" t="s">
        <v>136</v>
      </c>
      <c r="AU142" s="15" t="s">
        <v>141</v>
      </c>
      <c r="AY142" s="15" t="s">
        <v>133</v>
      </c>
      <c r="BE142" s="215">
        <f>IF(O142="základní",K142,0)</f>
        <v>0</v>
      </c>
      <c r="BF142" s="215">
        <f>IF(O142="snížená",K142,0)</f>
        <v>0</v>
      </c>
      <c r="BG142" s="215">
        <f>IF(O142="zákl. přenesená",K142,0)</f>
        <v>0</v>
      </c>
      <c r="BH142" s="215">
        <f>IF(O142="sníž. přenesená",K142,0)</f>
        <v>0</v>
      </c>
      <c r="BI142" s="215">
        <f>IF(O142="nulová",K142,0)</f>
        <v>0</v>
      </c>
      <c r="BJ142" s="15" t="s">
        <v>141</v>
      </c>
      <c r="BK142" s="215">
        <f>ROUND(P142*H142,2)</f>
        <v>0</v>
      </c>
      <c r="BL142" s="15" t="s">
        <v>220</v>
      </c>
      <c r="BM142" s="15" t="s">
        <v>237</v>
      </c>
    </row>
    <row r="143" s="1" customFormat="1" ht="16.5" customHeight="1">
      <c r="B143" s="36"/>
      <c r="C143" s="203" t="s">
        <v>238</v>
      </c>
      <c r="D143" s="203" t="s">
        <v>136</v>
      </c>
      <c r="E143" s="204" t="s">
        <v>239</v>
      </c>
      <c r="F143" s="205" t="s">
        <v>240</v>
      </c>
      <c r="G143" s="206" t="s">
        <v>232</v>
      </c>
      <c r="H143" s="207">
        <v>1</v>
      </c>
      <c r="I143" s="208"/>
      <c r="J143" s="208"/>
      <c r="K143" s="209">
        <f>ROUND(P143*H143,2)</f>
        <v>0</v>
      </c>
      <c r="L143" s="205" t="s">
        <v>180</v>
      </c>
      <c r="M143" s="41"/>
      <c r="N143" s="210" t="s">
        <v>1</v>
      </c>
      <c r="O143" s="211" t="s">
        <v>42</v>
      </c>
      <c r="P143" s="212">
        <f>I143+J143</f>
        <v>0</v>
      </c>
      <c r="Q143" s="212">
        <f>ROUND(I143*H143,2)</f>
        <v>0</v>
      </c>
      <c r="R143" s="212">
        <f>ROUND(J143*H143,2)</f>
        <v>0</v>
      </c>
      <c r="S143" s="77"/>
      <c r="T143" s="213">
        <f>S143*H143</f>
        <v>0</v>
      </c>
      <c r="U143" s="213">
        <v>0</v>
      </c>
      <c r="V143" s="213">
        <f>U143*H143</f>
        <v>0</v>
      </c>
      <c r="W143" s="213">
        <v>0.095100000000000004</v>
      </c>
      <c r="X143" s="214">
        <f>W143*H143</f>
        <v>0.095100000000000004</v>
      </c>
      <c r="AR143" s="15" t="s">
        <v>220</v>
      </c>
      <c r="AT143" s="15" t="s">
        <v>136</v>
      </c>
      <c r="AU143" s="15" t="s">
        <v>141</v>
      </c>
      <c r="AY143" s="15" t="s">
        <v>133</v>
      </c>
      <c r="BE143" s="215">
        <f>IF(O143="základní",K143,0)</f>
        <v>0</v>
      </c>
      <c r="BF143" s="215">
        <f>IF(O143="snížená",K143,0)</f>
        <v>0</v>
      </c>
      <c r="BG143" s="215">
        <f>IF(O143="zákl. přenesená",K143,0)</f>
        <v>0</v>
      </c>
      <c r="BH143" s="215">
        <f>IF(O143="sníž. přenesená",K143,0)</f>
        <v>0</v>
      </c>
      <c r="BI143" s="215">
        <f>IF(O143="nulová",K143,0)</f>
        <v>0</v>
      </c>
      <c r="BJ143" s="15" t="s">
        <v>141</v>
      </c>
      <c r="BK143" s="215">
        <f>ROUND(P143*H143,2)</f>
        <v>0</v>
      </c>
      <c r="BL143" s="15" t="s">
        <v>220</v>
      </c>
      <c r="BM143" s="15" t="s">
        <v>241</v>
      </c>
    </row>
    <row r="144" s="1" customFormat="1" ht="16.5" customHeight="1">
      <c r="B144" s="36"/>
      <c r="C144" s="203" t="s">
        <v>8</v>
      </c>
      <c r="D144" s="203" t="s">
        <v>136</v>
      </c>
      <c r="E144" s="204" t="s">
        <v>242</v>
      </c>
      <c r="F144" s="205" t="s">
        <v>243</v>
      </c>
      <c r="G144" s="206" t="s">
        <v>232</v>
      </c>
      <c r="H144" s="207">
        <v>1</v>
      </c>
      <c r="I144" s="208"/>
      <c r="J144" s="208"/>
      <c r="K144" s="209">
        <f>ROUND(P144*H144,2)</f>
        <v>0</v>
      </c>
      <c r="L144" s="205" t="s">
        <v>1</v>
      </c>
      <c r="M144" s="41"/>
      <c r="N144" s="210" t="s">
        <v>1</v>
      </c>
      <c r="O144" s="211" t="s">
        <v>42</v>
      </c>
      <c r="P144" s="212">
        <f>I144+J144</f>
        <v>0</v>
      </c>
      <c r="Q144" s="212">
        <f>ROUND(I144*H144,2)</f>
        <v>0</v>
      </c>
      <c r="R144" s="212">
        <f>ROUND(J144*H144,2)</f>
        <v>0</v>
      </c>
      <c r="S144" s="77"/>
      <c r="T144" s="213">
        <f>S144*H144</f>
        <v>0</v>
      </c>
      <c r="U144" s="213">
        <v>0</v>
      </c>
      <c r="V144" s="213">
        <f>U144*H144</f>
        <v>0</v>
      </c>
      <c r="W144" s="213">
        <v>0.0091999999999999998</v>
      </c>
      <c r="X144" s="214">
        <f>W144*H144</f>
        <v>0.0091999999999999998</v>
      </c>
      <c r="AR144" s="15" t="s">
        <v>220</v>
      </c>
      <c r="AT144" s="15" t="s">
        <v>136</v>
      </c>
      <c r="AU144" s="15" t="s">
        <v>141</v>
      </c>
      <c r="AY144" s="15" t="s">
        <v>133</v>
      </c>
      <c r="BE144" s="215">
        <f>IF(O144="základní",K144,0)</f>
        <v>0</v>
      </c>
      <c r="BF144" s="215">
        <f>IF(O144="snížená",K144,0)</f>
        <v>0</v>
      </c>
      <c r="BG144" s="215">
        <f>IF(O144="zákl. přenesená",K144,0)</f>
        <v>0</v>
      </c>
      <c r="BH144" s="215">
        <f>IF(O144="sníž. přenesená",K144,0)</f>
        <v>0</v>
      </c>
      <c r="BI144" s="215">
        <f>IF(O144="nulová",K144,0)</f>
        <v>0</v>
      </c>
      <c r="BJ144" s="15" t="s">
        <v>141</v>
      </c>
      <c r="BK144" s="215">
        <f>ROUND(P144*H144,2)</f>
        <v>0</v>
      </c>
      <c r="BL144" s="15" t="s">
        <v>220</v>
      </c>
      <c r="BM144" s="15" t="s">
        <v>244</v>
      </c>
    </row>
    <row r="145" s="1" customFormat="1" ht="16.5" customHeight="1">
      <c r="B145" s="36"/>
      <c r="C145" s="203" t="s">
        <v>245</v>
      </c>
      <c r="D145" s="203" t="s">
        <v>136</v>
      </c>
      <c r="E145" s="204" t="s">
        <v>246</v>
      </c>
      <c r="F145" s="205" t="s">
        <v>247</v>
      </c>
      <c r="G145" s="206" t="s">
        <v>232</v>
      </c>
      <c r="H145" s="207">
        <v>2</v>
      </c>
      <c r="I145" s="208"/>
      <c r="J145" s="208"/>
      <c r="K145" s="209">
        <f>ROUND(P145*H145,2)</f>
        <v>0</v>
      </c>
      <c r="L145" s="205" t="s">
        <v>1</v>
      </c>
      <c r="M145" s="41"/>
      <c r="N145" s="210" t="s">
        <v>1</v>
      </c>
      <c r="O145" s="211" t="s">
        <v>42</v>
      </c>
      <c r="P145" s="212">
        <f>I145+J145</f>
        <v>0</v>
      </c>
      <c r="Q145" s="212">
        <f>ROUND(I145*H145,2)</f>
        <v>0</v>
      </c>
      <c r="R145" s="212">
        <f>ROUND(J145*H145,2)</f>
        <v>0</v>
      </c>
      <c r="S145" s="77"/>
      <c r="T145" s="213">
        <f>S145*H145</f>
        <v>0</v>
      </c>
      <c r="U145" s="213">
        <v>0</v>
      </c>
      <c r="V145" s="213">
        <f>U145*H145</f>
        <v>0</v>
      </c>
      <c r="W145" s="213">
        <v>0.00156</v>
      </c>
      <c r="X145" s="214">
        <f>W145*H145</f>
        <v>0.0031199999999999999</v>
      </c>
      <c r="AR145" s="15" t="s">
        <v>220</v>
      </c>
      <c r="AT145" s="15" t="s">
        <v>136</v>
      </c>
      <c r="AU145" s="15" t="s">
        <v>141</v>
      </c>
      <c r="AY145" s="15" t="s">
        <v>133</v>
      </c>
      <c r="BE145" s="215">
        <f>IF(O145="základní",K145,0)</f>
        <v>0</v>
      </c>
      <c r="BF145" s="215">
        <f>IF(O145="snížená",K145,0)</f>
        <v>0</v>
      </c>
      <c r="BG145" s="215">
        <f>IF(O145="zákl. přenesená",K145,0)</f>
        <v>0</v>
      </c>
      <c r="BH145" s="215">
        <f>IF(O145="sníž. přenesená",K145,0)</f>
        <v>0</v>
      </c>
      <c r="BI145" s="215">
        <f>IF(O145="nulová",K145,0)</f>
        <v>0</v>
      </c>
      <c r="BJ145" s="15" t="s">
        <v>141</v>
      </c>
      <c r="BK145" s="215">
        <f>ROUND(P145*H145,2)</f>
        <v>0</v>
      </c>
      <c r="BL145" s="15" t="s">
        <v>220</v>
      </c>
      <c r="BM145" s="15" t="s">
        <v>248</v>
      </c>
    </row>
    <row r="146" s="1" customFormat="1" ht="16.5" customHeight="1">
      <c r="B146" s="36"/>
      <c r="C146" s="203" t="s">
        <v>249</v>
      </c>
      <c r="D146" s="203" t="s">
        <v>136</v>
      </c>
      <c r="E146" s="204" t="s">
        <v>250</v>
      </c>
      <c r="F146" s="205" t="s">
        <v>251</v>
      </c>
      <c r="G146" s="206" t="s">
        <v>139</v>
      </c>
      <c r="H146" s="207">
        <v>1</v>
      </c>
      <c r="I146" s="208"/>
      <c r="J146" s="208"/>
      <c r="K146" s="209">
        <f>ROUND(P146*H146,2)</f>
        <v>0</v>
      </c>
      <c r="L146" s="205" t="s">
        <v>1</v>
      </c>
      <c r="M146" s="41"/>
      <c r="N146" s="210" t="s">
        <v>1</v>
      </c>
      <c r="O146" s="211" t="s">
        <v>42</v>
      </c>
      <c r="P146" s="212">
        <f>I146+J146</f>
        <v>0</v>
      </c>
      <c r="Q146" s="212">
        <f>ROUND(I146*H146,2)</f>
        <v>0</v>
      </c>
      <c r="R146" s="212">
        <f>ROUND(J146*H146,2)</f>
        <v>0</v>
      </c>
      <c r="S146" s="77"/>
      <c r="T146" s="213">
        <f>S146*H146</f>
        <v>0</v>
      </c>
      <c r="U146" s="213">
        <v>0</v>
      </c>
      <c r="V146" s="213">
        <f>U146*H146</f>
        <v>0</v>
      </c>
      <c r="W146" s="213">
        <v>0.0022499999999999998</v>
      </c>
      <c r="X146" s="214">
        <f>W146*H146</f>
        <v>0.0022499999999999998</v>
      </c>
      <c r="AR146" s="15" t="s">
        <v>220</v>
      </c>
      <c r="AT146" s="15" t="s">
        <v>136</v>
      </c>
      <c r="AU146" s="15" t="s">
        <v>141</v>
      </c>
      <c r="AY146" s="15" t="s">
        <v>133</v>
      </c>
      <c r="BE146" s="215">
        <f>IF(O146="základní",K146,0)</f>
        <v>0</v>
      </c>
      <c r="BF146" s="215">
        <f>IF(O146="snížená",K146,0)</f>
        <v>0</v>
      </c>
      <c r="BG146" s="215">
        <f>IF(O146="zákl. přenesená",K146,0)</f>
        <v>0</v>
      </c>
      <c r="BH146" s="215">
        <f>IF(O146="sníž. přenesená",K146,0)</f>
        <v>0</v>
      </c>
      <c r="BI146" s="215">
        <f>IF(O146="nulová",K146,0)</f>
        <v>0</v>
      </c>
      <c r="BJ146" s="15" t="s">
        <v>141</v>
      </c>
      <c r="BK146" s="215">
        <f>ROUND(P146*H146,2)</f>
        <v>0</v>
      </c>
      <c r="BL146" s="15" t="s">
        <v>220</v>
      </c>
      <c r="BM146" s="15" t="s">
        <v>252</v>
      </c>
    </row>
    <row r="147" s="1" customFormat="1" ht="16.5" customHeight="1">
      <c r="B147" s="36"/>
      <c r="C147" s="203" t="s">
        <v>253</v>
      </c>
      <c r="D147" s="203" t="s">
        <v>136</v>
      </c>
      <c r="E147" s="204" t="s">
        <v>254</v>
      </c>
      <c r="F147" s="205" t="s">
        <v>255</v>
      </c>
      <c r="G147" s="206" t="s">
        <v>145</v>
      </c>
      <c r="H147" s="207">
        <v>3.8300000000000001</v>
      </c>
      <c r="I147" s="208"/>
      <c r="J147" s="208"/>
      <c r="K147" s="209">
        <f>ROUND(P147*H147,2)</f>
        <v>0</v>
      </c>
      <c r="L147" s="205" t="s">
        <v>1</v>
      </c>
      <c r="M147" s="41"/>
      <c r="N147" s="210" t="s">
        <v>1</v>
      </c>
      <c r="O147" s="211" t="s">
        <v>42</v>
      </c>
      <c r="P147" s="212">
        <f>I147+J147</f>
        <v>0</v>
      </c>
      <c r="Q147" s="212">
        <f>ROUND(I147*H147,2)</f>
        <v>0</v>
      </c>
      <c r="R147" s="212">
        <f>ROUND(J147*H147,2)</f>
        <v>0</v>
      </c>
      <c r="S147" s="77"/>
      <c r="T147" s="213">
        <f>S147*H147</f>
        <v>0</v>
      </c>
      <c r="U147" s="213">
        <v>0</v>
      </c>
      <c r="V147" s="213">
        <f>U147*H147</f>
        <v>0</v>
      </c>
      <c r="W147" s="213">
        <v>0.039</v>
      </c>
      <c r="X147" s="214">
        <f>W147*H147</f>
        <v>0.14937</v>
      </c>
      <c r="AR147" s="15" t="s">
        <v>220</v>
      </c>
      <c r="AT147" s="15" t="s">
        <v>136</v>
      </c>
      <c r="AU147" s="15" t="s">
        <v>141</v>
      </c>
      <c r="AY147" s="15" t="s">
        <v>133</v>
      </c>
      <c r="BE147" s="215">
        <f>IF(O147="základní",K147,0)</f>
        <v>0</v>
      </c>
      <c r="BF147" s="215">
        <f>IF(O147="snížená",K147,0)</f>
        <v>0</v>
      </c>
      <c r="BG147" s="215">
        <f>IF(O147="zákl. přenesená",K147,0)</f>
        <v>0</v>
      </c>
      <c r="BH147" s="215">
        <f>IF(O147="sníž. přenesená",K147,0)</f>
        <v>0</v>
      </c>
      <c r="BI147" s="215">
        <f>IF(O147="nulová",K147,0)</f>
        <v>0</v>
      </c>
      <c r="BJ147" s="15" t="s">
        <v>141</v>
      </c>
      <c r="BK147" s="215">
        <f>ROUND(P147*H147,2)</f>
        <v>0</v>
      </c>
      <c r="BL147" s="15" t="s">
        <v>220</v>
      </c>
      <c r="BM147" s="15" t="s">
        <v>256</v>
      </c>
    </row>
    <row r="148" s="11" customFormat="1">
      <c r="B148" s="216"/>
      <c r="C148" s="217"/>
      <c r="D148" s="218" t="s">
        <v>148</v>
      </c>
      <c r="E148" s="219" t="s">
        <v>1</v>
      </c>
      <c r="F148" s="220" t="s">
        <v>257</v>
      </c>
      <c r="G148" s="217"/>
      <c r="H148" s="221">
        <v>3.8300000000000001</v>
      </c>
      <c r="I148" s="222"/>
      <c r="J148" s="222"/>
      <c r="K148" s="217"/>
      <c r="L148" s="217"/>
      <c r="M148" s="223"/>
      <c r="N148" s="224"/>
      <c r="O148" s="225"/>
      <c r="P148" s="225"/>
      <c r="Q148" s="225"/>
      <c r="R148" s="225"/>
      <c r="S148" s="225"/>
      <c r="T148" s="225"/>
      <c r="U148" s="225"/>
      <c r="V148" s="225"/>
      <c r="W148" s="225"/>
      <c r="X148" s="226"/>
      <c r="AT148" s="227" t="s">
        <v>148</v>
      </c>
      <c r="AU148" s="227" t="s">
        <v>141</v>
      </c>
      <c r="AV148" s="11" t="s">
        <v>141</v>
      </c>
      <c r="AW148" s="11" t="s">
        <v>5</v>
      </c>
      <c r="AX148" s="11" t="s">
        <v>77</v>
      </c>
      <c r="AY148" s="227" t="s">
        <v>133</v>
      </c>
    </row>
    <row r="149" s="1" customFormat="1" ht="16.5" customHeight="1">
      <c r="B149" s="36"/>
      <c r="C149" s="203" t="s">
        <v>258</v>
      </c>
      <c r="D149" s="203" t="s">
        <v>136</v>
      </c>
      <c r="E149" s="204" t="s">
        <v>259</v>
      </c>
      <c r="F149" s="205" t="s">
        <v>260</v>
      </c>
      <c r="G149" s="206" t="s">
        <v>139</v>
      </c>
      <c r="H149" s="207">
        <v>5</v>
      </c>
      <c r="I149" s="208"/>
      <c r="J149" s="208"/>
      <c r="K149" s="209">
        <f>ROUND(P149*H149,2)</f>
        <v>0</v>
      </c>
      <c r="L149" s="205" t="s">
        <v>1</v>
      </c>
      <c r="M149" s="41"/>
      <c r="N149" s="210" t="s">
        <v>1</v>
      </c>
      <c r="O149" s="211" t="s">
        <v>42</v>
      </c>
      <c r="P149" s="212">
        <f>I149+J149</f>
        <v>0</v>
      </c>
      <c r="Q149" s="212">
        <f>ROUND(I149*H149,2)</f>
        <v>0</v>
      </c>
      <c r="R149" s="212">
        <f>ROUND(J149*H149,2)</f>
        <v>0</v>
      </c>
      <c r="S149" s="77"/>
      <c r="T149" s="213">
        <f>S149*H149</f>
        <v>0</v>
      </c>
      <c r="U149" s="213">
        <v>0</v>
      </c>
      <c r="V149" s="213">
        <f>U149*H149</f>
        <v>0</v>
      </c>
      <c r="W149" s="213">
        <v>0.024</v>
      </c>
      <c r="X149" s="214">
        <f>W149*H149</f>
        <v>0.12</v>
      </c>
      <c r="AR149" s="15" t="s">
        <v>220</v>
      </c>
      <c r="AT149" s="15" t="s">
        <v>136</v>
      </c>
      <c r="AU149" s="15" t="s">
        <v>141</v>
      </c>
      <c r="AY149" s="15" t="s">
        <v>133</v>
      </c>
      <c r="BE149" s="215">
        <f>IF(O149="základní",K149,0)</f>
        <v>0</v>
      </c>
      <c r="BF149" s="215">
        <f>IF(O149="snížená",K149,0)</f>
        <v>0</v>
      </c>
      <c r="BG149" s="215">
        <f>IF(O149="zákl. přenesená",K149,0)</f>
        <v>0</v>
      </c>
      <c r="BH149" s="215">
        <f>IF(O149="sníž. přenesená",K149,0)</f>
        <v>0</v>
      </c>
      <c r="BI149" s="215">
        <f>IF(O149="nulová",K149,0)</f>
        <v>0</v>
      </c>
      <c r="BJ149" s="15" t="s">
        <v>141</v>
      </c>
      <c r="BK149" s="215">
        <f>ROUND(P149*H149,2)</f>
        <v>0</v>
      </c>
      <c r="BL149" s="15" t="s">
        <v>220</v>
      </c>
      <c r="BM149" s="15" t="s">
        <v>261</v>
      </c>
    </row>
    <row r="150" s="1" customFormat="1" ht="16.5" customHeight="1">
      <c r="B150" s="36"/>
      <c r="C150" s="203" t="s">
        <v>262</v>
      </c>
      <c r="D150" s="203" t="s">
        <v>136</v>
      </c>
      <c r="E150" s="204" t="s">
        <v>263</v>
      </c>
      <c r="F150" s="205" t="s">
        <v>264</v>
      </c>
      <c r="G150" s="206" t="s">
        <v>139</v>
      </c>
      <c r="H150" s="207">
        <v>1</v>
      </c>
      <c r="I150" s="208"/>
      <c r="J150" s="208"/>
      <c r="K150" s="209">
        <f>ROUND(P150*H150,2)</f>
        <v>0</v>
      </c>
      <c r="L150" s="205" t="s">
        <v>180</v>
      </c>
      <c r="M150" s="41"/>
      <c r="N150" s="210" t="s">
        <v>1</v>
      </c>
      <c r="O150" s="211" t="s">
        <v>42</v>
      </c>
      <c r="P150" s="212">
        <f>I150+J150</f>
        <v>0</v>
      </c>
      <c r="Q150" s="212">
        <f>ROUND(I150*H150,2)</f>
        <v>0</v>
      </c>
      <c r="R150" s="212">
        <f>ROUND(J150*H150,2)</f>
        <v>0</v>
      </c>
      <c r="S150" s="77"/>
      <c r="T150" s="213">
        <f>S150*H150</f>
        <v>0</v>
      </c>
      <c r="U150" s="213">
        <v>0</v>
      </c>
      <c r="V150" s="213">
        <f>U150*H150</f>
        <v>0</v>
      </c>
      <c r="W150" s="213">
        <v>0.17399999999999999</v>
      </c>
      <c r="X150" s="214">
        <f>W150*H150</f>
        <v>0.17399999999999999</v>
      </c>
      <c r="AR150" s="15" t="s">
        <v>220</v>
      </c>
      <c r="AT150" s="15" t="s">
        <v>136</v>
      </c>
      <c r="AU150" s="15" t="s">
        <v>141</v>
      </c>
      <c r="AY150" s="15" t="s">
        <v>133</v>
      </c>
      <c r="BE150" s="215">
        <f>IF(O150="základní",K150,0)</f>
        <v>0</v>
      </c>
      <c r="BF150" s="215">
        <f>IF(O150="snížená",K150,0)</f>
        <v>0</v>
      </c>
      <c r="BG150" s="215">
        <f>IF(O150="zákl. přenesená",K150,0)</f>
        <v>0</v>
      </c>
      <c r="BH150" s="215">
        <f>IF(O150="sníž. přenesená",K150,0)</f>
        <v>0</v>
      </c>
      <c r="BI150" s="215">
        <f>IF(O150="nulová",K150,0)</f>
        <v>0</v>
      </c>
      <c r="BJ150" s="15" t="s">
        <v>141</v>
      </c>
      <c r="BK150" s="215">
        <f>ROUND(P150*H150,2)</f>
        <v>0</v>
      </c>
      <c r="BL150" s="15" t="s">
        <v>220</v>
      </c>
      <c r="BM150" s="15" t="s">
        <v>265</v>
      </c>
    </row>
    <row r="151" s="1" customFormat="1" ht="16.5" customHeight="1">
      <c r="B151" s="36"/>
      <c r="C151" s="203" t="s">
        <v>266</v>
      </c>
      <c r="D151" s="203" t="s">
        <v>136</v>
      </c>
      <c r="E151" s="204" t="s">
        <v>267</v>
      </c>
      <c r="F151" s="205" t="s">
        <v>268</v>
      </c>
      <c r="G151" s="206" t="s">
        <v>139</v>
      </c>
      <c r="H151" s="207">
        <v>2</v>
      </c>
      <c r="I151" s="208"/>
      <c r="J151" s="208"/>
      <c r="K151" s="209">
        <f>ROUND(P151*H151,2)</f>
        <v>0</v>
      </c>
      <c r="L151" s="205" t="s">
        <v>269</v>
      </c>
      <c r="M151" s="41"/>
      <c r="N151" s="210" t="s">
        <v>1</v>
      </c>
      <c r="O151" s="211" t="s">
        <v>42</v>
      </c>
      <c r="P151" s="212">
        <f>I151+J151</f>
        <v>0</v>
      </c>
      <c r="Q151" s="212">
        <f>ROUND(I151*H151,2)</f>
        <v>0</v>
      </c>
      <c r="R151" s="212">
        <f>ROUND(J151*H151,2)</f>
        <v>0</v>
      </c>
      <c r="S151" s="77"/>
      <c r="T151" s="213">
        <f>S151*H151</f>
        <v>0</v>
      </c>
      <c r="U151" s="213">
        <v>0</v>
      </c>
      <c r="V151" s="213">
        <f>U151*H151</f>
        <v>0</v>
      </c>
      <c r="W151" s="213">
        <v>0.088099999999999998</v>
      </c>
      <c r="X151" s="214">
        <f>W151*H151</f>
        <v>0.1762</v>
      </c>
      <c r="AR151" s="15" t="s">
        <v>220</v>
      </c>
      <c r="AT151" s="15" t="s">
        <v>136</v>
      </c>
      <c r="AU151" s="15" t="s">
        <v>141</v>
      </c>
      <c r="AY151" s="15" t="s">
        <v>133</v>
      </c>
      <c r="BE151" s="215">
        <f>IF(O151="základní",K151,0)</f>
        <v>0</v>
      </c>
      <c r="BF151" s="215">
        <f>IF(O151="snížená",K151,0)</f>
        <v>0</v>
      </c>
      <c r="BG151" s="215">
        <f>IF(O151="zákl. přenesená",K151,0)</f>
        <v>0</v>
      </c>
      <c r="BH151" s="215">
        <f>IF(O151="sníž. přenesená",K151,0)</f>
        <v>0</v>
      </c>
      <c r="BI151" s="215">
        <f>IF(O151="nulová",K151,0)</f>
        <v>0</v>
      </c>
      <c r="BJ151" s="15" t="s">
        <v>141</v>
      </c>
      <c r="BK151" s="215">
        <f>ROUND(P151*H151,2)</f>
        <v>0</v>
      </c>
      <c r="BL151" s="15" t="s">
        <v>220</v>
      </c>
      <c r="BM151" s="15" t="s">
        <v>270</v>
      </c>
    </row>
    <row r="152" s="1" customFormat="1" ht="16.5" customHeight="1">
      <c r="B152" s="36"/>
      <c r="C152" s="203" t="s">
        <v>271</v>
      </c>
      <c r="D152" s="203" t="s">
        <v>136</v>
      </c>
      <c r="E152" s="204" t="s">
        <v>272</v>
      </c>
      <c r="F152" s="205" t="s">
        <v>273</v>
      </c>
      <c r="G152" s="206" t="s">
        <v>145</v>
      </c>
      <c r="H152" s="207">
        <v>32.600000000000001</v>
      </c>
      <c r="I152" s="208"/>
      <c r="J152" s="208"/>
      <c r="K152" s="209">
        <f>ROUND(P152*H152,2)</f>
        <v>0</v>
      </c>
      <c r="L152" s="205" t="s">
        <v>169</v>
      </c>
      <c r="M152" s="41"/>
      <c r="N152" s="210" t="s">
        <v>1</v>
      </c>
      <c r="O152" s="211" t="s">
        <v>42</v>
      </c>
      <c r="P152" s="212">
        <f>I152+J152</f>
        <v>0</v>
      </c>
      <c r="Q152" s="212">
        <f>ROUND(I152*H152,2)</f>
        <v>0</v>
      </c>
      <c r="R152" s="212">
        <f>ROUND(J152*H152,2)</f>
        <v>0</v>
      </c>
      <c r="S152" s="77"/>
      <c r="T152" s="213">
        <f>S152*H152</f>
        <v>0</v>
      </c>
      <c r="U152" s="213">
        <v>0</v>
      </c>
      <c r="V152" s="213">
        <f>U152*H152</f>
        <v>0</v>
      </c>
      <c r="W152" s="213">
        <v>0.0025000000000000001</v>
      </c>
      <c r="X152" s="214">
        <f>W152*H152</f>
        <v>0.081500000000000003</v>
      </c>
      <c r="AR152" s="15" t="s">
        <v>220</v>
      </c>
      <c r="AT152" s="15" t="s">
        <v>136</v>
      </c>
      <c r="AU152" s="15" t="s">
        <v>141</v>
      </c>
      <c r="AY152" s="15" t="s">
        <v>133</v>
      </c>
      <c r="BE152" s="215">
        <f>IF(O152="základní",K152,0)</f>
        <v>0</v>
      </c>
      <c r="BF152" s="215">
        <f>IF(O152="snížená",K152,0)</f>
        <v>0</v>
      </c>
      <c r="BG152" s="215">
        <f>IF(O152="zákl. přenesená",K152,0)</f>
        <v>0</v>
      </c>
      <c r="BH152" s="215">
        <f>IF(O152="sníž. přenesená",K152,0)</f>
        <v>0</v>
      </c>
      <c r="BI152" s="215">
        <f>IF(O152="nulová",K152,0)</f>
        <v>0</v>
      </c>
      <c r="BJ152" s="15" t="s">
        <v>141</v>
      </c>
      <c r="BK152" s="215">
        <f>ROUND(P152*H152,2)</f>
        <v>0</v>
      </c>
      <c r="BL152" s="15" t="s">
        <v>220</v>
      </c>
      <c r="BM152" s="15" t="s">
        <v>274</v>
      </c>
    </row>
    <row r="153" s="11" customFormat="1">
      <c r="B153" s="216"/>
      <c r="C153" s="217"/>
      <c r="D153" s="218" t="s">
        <v>148</v>
      </c>
      <c r="E153" s="219" t="s">
        <v>1</v>
      </c>
      <c r="F153" s="220" t="s">
        <v>275</v>
      </c>
      <c r="G153" s="217"/>
      <c r="H153" s="221">
        <v>32.600000000000001</v>
      </c>
      <c r="I153" s="222"/>
      <c r="J153" s="222"/>
      <c r="K153" s="217"/>
      <c r="L153" s="217"/>
      <c r="M153" s="223"/>
      <c r="N153" s="224"/>
      <c r="O153" s="225"/>
      <c r="P153" s="225"/>
      <c r="Q153" s="225"/>
      <c r="R153" s="225"/>
      <c r="S153" s="225"/>
      <c r="T153" s="225"/>
      <c r="U153" s="225"/>
      <c r="V153" s="225"/>
      <c r="W153" s="225"/>
      <c r="X153" s="226"/>
      <c r="AT153" s="227" t="s">
        <v>148</v>
      </c>
      <c r="AU153" s="227" t="s">
        <v>141</v>
      </c>
      <c r="AV153" s="11" t="s">
        <v>141</v>
      </c>
      <c r="AW153" s="11" t="s">
        <v>5</v>
      </c>
      <c r="AX153" s="11" t="s">
        <v>77</v>
      </c>
      <c r="AY153" s="227" t="s">
        <v>133</v>
      </c>
    </row>
    <row r="154" s="1" customFormat="1" ht="16.5" customHeight="1">
      <c r="B154" s="36"/>
      <c r="C154" s="203" t="s">
        <v>276</v>
      </c>
      <c r="D154" s="203" t="s">
        <v>136</v>
      </c>
      <c r="E154" s="204" t="s">
        <v>277</v>
      </c>
      <c r="F154" s="205" t="s">
        <v>278</v>
      </c>
      <c r="G154" s="206" t="s">
        <v>152</v>
      </c>
      <c r="H154" s="207">
        <v>34.640000000000001</v>
      </c>
      <c r="I154" s="208"/>
      <c r="J154" s="208"/>
      <c r="K154" s="209">
        <f>ROUND(P154*H154,2)</f>
        <v>0</v>
      </c>
      <c r="L154" s="205" t="s">
        <v>1</v>
      </c>
      <c r="M154" s="41"/>
      <c r="N154" s="210" t="s">
        <v>1</v>
      </c>
      <c r="O154" s="211" t="s">
        <v>42</v>
      </c>
      <c r="P154" s="212">
        <f>I154+J154</f>
        <v>0</v>
      </c>
      <c r="Q154" s="212">
        <f>ROUND(I154*H154,2)</f>
        <v>0</v>
      </c>
      <c r="R154" s="212">
        <f>ROUND(J154*H154,2)</f>
        <v>0</v>
      </c>
      <c r="S154" s="77"/>
      <c r="T154" s="213">
        <f>S154*H154</f>
        <v>0</v>
      </c>
      <c r="U154" s="213">
        <v>0</v>
      </c>
      <c r="V154" s="213">
        <f>U154*H154</f>
        <v>0</v>
      </c>
      <c r="W154" s="213">
        <v>0</v>
      </c>
      <c r="X154" s="214">
        <f>W154*H154</f>
        <v>0</v>
      </c>
      <c r="AR154" s="15" t="s">
        <v>220</v>
      </c>
      <c r="AT154" s="15" t="s">
        <v>136</v>
      </c>
      <c r="AU154" s="15" t="s">
        <v>141</v>
      </c>
      <c r="AY154" s="15" t="s">
        <v>133</v>
      </c>
      <c r="BE154" s="215">
        <f>IF(O154="základní",K154,0)</f>
        <v>0</v>
      </c>
      <c r="BF154" s="215">
        <f>IF(O154="snížená",K154,0)</f>
        <v>0</v>
      </c>
      <c r="BG154" s="215">
        <f>IF(O154="zákl. přenesená",K154,0)</f>
        <v>0</v>
      </c>
      <c r="BH154" s="215">
        <f>IF(O154="sníž. přenesená",K154,0)</f>
        <v>0</v>
      </c>
      <c r="BI154" s="215">
        <f>IF(O154="nulová",K154,0)</f>
        <v>0</v>
      </c>
      <c r="BJ154" s="15" t="s">
        <v>141</v>
      </c>
      <c r="BK154" s="215">
        <f>ROUND(P154*H154,2)</f>
        <v>0</v>
      </c>
      <c r="BL154" s="15" t="s">
        <v>220</v>
      </c>
      <c r="BM154" s="15" t="s">
        <v>279</v>
      </c>
    </row>
    <row r="155" s="11" customFormat="1">
      <c r="B155" s="216"/>
      <c r="C155" s="217"/>
      <c r="D155" s="218" t="s">
        <v>148</v>
      </c>
      <c r="E155" s="219" t="s">
        <v>1</v>
      </c>
      <c r="F155" s="220" t="s">
        <v>280</v>
      </c>
      <c r="G155" s="217"/>
      <c r="H155" s="221">
        <v>12.539999999999999</v>
      </c>
      <c r="I155" s="222"/>
      <c r="J155" s="222"/>
      <c r="K155" s="217"/>
      <c r="L155" s="217"/>
      <c r="M155" s="223"/>
      <c r="N155" s="224"/>
      <c r="O155" s="225"/>
      <c r="P155" s="225"/>
      <c r="Q155" s="225"/>
      <c r="R155" s="225"/>
      <c r="S155" s="225"/>
      <c r="T155" s="225"/>
      <c r="U155" s="225"/>
      <c r="V155" s="225"/>
      <c r="W155" s="225"/>
      <c r="X155" s="226"/>
      <c r="AT155" s="227" t="s">
        <v>148</v>
      </c>
      <c r="AU155" s="227" t="s">
        <v>141</v>
      </c>
      <c r="AV155" s="11" t="s">
        <v>141</v>
      </c>
      <c r="AW155" s="11" t="s">
        <v>5</v>
      </c>
      <c r="AX155" s="11" t="s">
        <v>72</v>
      </c>
      <c r="AY155" s="227" t="s">
        <v>133</v>
      </c>
    </row>
    <row r="156" s="11" customFormat="1">
      <c r="B156" s="216"/>
      <c r="C156" s="217"/>
      <c r="D156" s="218" t="s">
        <v>148</v>
      </c>
      <c r="E156" s="219" t="s">
        <v>1</v>
      </c>
      <c r="F156" s="220" t="s">
        <v>281</v>
      </c>
      <c r="G156" s="217"/>
      <c r="H156" s="221">
        <v>22.100000000000001</v>
      </c>
      <c r="I156" s="222"/>
      <c r="J156" s="222"/>
      <c r="K156" s="217"/>
      <c r="L156" s="217"/>
      <c r="M156" s="223"/>
      <c r="N156" s="224"/>
      <c r="O156" s="225"/>
      <c r="P156" s="225"/>
      <c r="Q156" s="225"/>
      <c r="R156" s="225"/>
      <c r="S156" s="225"/>
      <c r="T156" s="225"/>
      <c r="U156" s="225"/>
      <c r="V156" s="225"/>
      <c r="W156" s="225"/>
      <c r="X156" s="226"/>
      <c r="AT156" s="227" t="s">
        <v>148</v>
      </c>
      <c r="AU156" s="227" t="s">
        <v>141</v>
      </c>
      <c r="AV156" s="11" t="s">
        <v>141</v>
      </c>
      <c r="AW156" s="11" t="s">
        <v>5</v>
      </c>
      <c r="AX156" s="11" t="s">
        <v>72</v>
      </c>
      <c r="AY156" s="227" t="s">
        <v>133</v>
      </c>
    </row>
    <row r="157" s="13" customFormat="1">
      <c r="B157" s="238"/>
      <c r="C157" s="239"/>
      <c r="D157" s="218" t="s">
        <v>148</v>
      </c>
      <c r="E157" s="240" t="s">
        <v>1</v>
      </c>
      <c r="F157" s="241" t="s">
        <v>188</v>
      </c>
      <c r="G157" s="239"/>
      <c r="H157" s="242">
        <v>34.640000000000001</v>
      </c>
      <c r="I157" s="243"/>
      <c r="J157" s="243"/>
      <c r="K157" s="239"/>
      <c r="L157" s="239"/>
      <c r="M157" s="244"/>
      <c r="N157" s="245"/>
      <c r="O157" s="246"/>
      <c r="P157" s="246"/>
      <c r="Q157" s="246"/>
      <c r="R157" s="246"/>
      <c r="S157" s="246"/>
      <c r="T157" s="246"/>
      <c r="U157" s="246"/>
      <c r="V157" s="246"/>
      <c r="W157" s="246"/>
      <c r="X157" s="247"/>
      <c r="AT157" s="248" t="s">
        <v>148</v>
      </c>
      <c r="AU157" s="248" t="s">
        <v>141</v>
      </c>
      <c r="AV157" s="13" t="s">
        <v>140</v>
      </c>
      <c r="AW157" s="13" t="s">
        <v>5</v>
      </c>
      <c r="AX157" s="13" t="s">
        <v>77</v>
      </c>
      <c r="AY157" s="248" t="s">
        <v>133</v>
      </c>
    </row>
    <row r="158" s="1" customFormat="1" ht="16.5" customHeight="1">
      <c r="B158" s="36"/>
      <c r="C158" s="203" t="s">
        <v>282</v>
      </c>
      <c r="D158" s="203" t="s">
        <v>136</v>
      </c>
      <c r="E158" s="204" t="s">
        <v>283</v>
      </c>
      <c r="F158" s="205" t="s">
        <v>284</v>
      </c>
      <c r="G158" s="206" t="s">
        <v>145</v>
      </c>
      <c r="H158" s="207">
        <v>32.600000000000001</v>
      </c>
      <c r="I158" s="208"/>
      <c r="J158" s="208"/>
      <c r="K158" s="209">
        <f>ROUND(P158*H158,2)</f>
        <v>0</v>
      </c>
      <c r="L158" s="205" t="s">
        <v>169</v>
      </c>
      <c r="M158" s="41"/>
      <c r="N158" s="210" t="s">
        <v>1</v>
      </c>
      <c r="O158" s="211" t="s">
        <v>42</v>
      </c>
      <c r="P158" s="212">
        <f>I158+J158</f>
        <v>0</v>
      </c>
      <c r="Q158" s="212">
        <f>ROUND(I158*H158,2)</f>
        <v>0</v>
      </c>
      <c r="R158" s="212">
        <f>ROUND(J158*H158,2)</f>
        <v>0</v>
      </c>
      <c r="S158" s="77"/>
      <c r="T158" s="213">
        <f>S158*H158</f>
        <v>0</v>
      </c>
      <c r="U158" s="213">
        <v>0</v>
      </c>
      <c r="V158" s="213">
        <f>U158*H158</f>
        <v>0</v>
      </c>
      <c r="W158" s="213">
        <v>0</v>
      </c>
      <c r="X158" s="214">
        <f>W158*H158</f>
        <v>0</v>
      </c>
      <c r="AR158" s="15" t="s">
        <v>220</v>
      </c>
      <c r="AT158" s="15" t="s">
        <v>136</v>
      </c>
      <c r="AU158" s="15" t="s">
        <v>141</v>
      </c>
      <c r="AY158" s="15" t="s">
        <v>133</v>
      </c>
      <c r="BE158" s="215">
        <f>IF(O158="základní",K158,0)</f>
        <v>0</v>
      </c>
      <c r="BF158" s="215">
        <f>IF(O158="snížená",K158,0)</f>
        <v>0</v>
      </c>
      <c r="BG158" s="215">
        <f>IF(O158="zákl. přenesená",K158,0)</f>
        <v>0</v>
      </c>
      <c r="BH158" s="215">
        <f>IF(O158="sníž. přenesená",K158,0)</f>
        <v>0</v>
      </c>
      <c r="BI158" s="215">
        <f>IF(O158="nulová",K158,0)</f>
        <v>0</v>
      </c>
      <c r="BJ158" s="15" t="s">
        <v>141</v>
      </c>
      <c r="BK158" s="215">
        <f>ROUND(P158*H158,2)</f>
        <v>0</v>
      </c>
      <c r="BL158" s="15" t="s">
        <v>220</v>
      </c>
      <c r="BM158" s="15" t="s">
        <v>285</v>
      </c>
    </row>
    <row r="159" s="1" customFormat="1" ht="16.5" customHeight="1">
      <c r="B159" s="36"/>
      <c r="C159" s="203" t="s">
        <v>286</v>
      </c>
      <c r="D159" s="203" t="s">
        <v>136</v>
      </c>
      <c r="E159" s="204" t="s">
        <v>287</v>
      </c>
      <c r="F159" s="205" t="s">
        <v>288</v>
      </c>
      <c r="G159" s="206" t="s">
        <v>145</v>
      </c>
      <c r="H159" s="207">
        <v>42.799999999999997</v>
      </c>
      <c r="I159" s="208"/>
      <c r="J159" s="208"/>
      <c r="K159" s="209">
        <f>ROUND(P159*H159,2)</f>
        <v>0</v>
      </c>
      <c r="L159" s="205" t="s">
        <v>1</v>
      </c>
      <c r="M159" s="41"/>
      <c r="N159" s="210" t="s">
        <v>1</v>
      </c>
      <c r="O159" s="211" t="s">
        <v>42</v>
      </c>
      <c r="P159" s="212">
        <f>I159+J159</f>
        <v>0</v>
      </c>
      <c r="Q159" s="212">
        <f>ROUND(I159*H159,2)</f>
        <v>0</v>
      </c>
      <c r="R159" s="212">
        <f>ROUND(J159*H159,2)</f>
        <v>0</v>
      </c>
      <c r="S159" s="77"/>
      <c r="T159" s="213">
        <f>S159*H159</f>
        <v>0</v>
      </c>
      <c r="U159" s="213">
        <v>4.0000000000000003E-05</v>
      </c>
      <c r="V159" s="213">
        <f>U159*H159</f>
        <v>0.001712</v>
      </c>
      <c r="W159" s="213">
        <v>0</v>
      </c>
      <c r="X159" s="214">
        <f>W159*H159</f>
        <v>0</v>
      </c>
      <c r="AR159" s="15" t="s">
        <v>140</v>
      </c>
      <c r="AT159" s="15" t="s">
        <v>136</v>
      </c>
      <c r="AU159" s="15" t="s">
        <v>141</v>
      </c>
      <c r="AY159" s="15" t="s">
        <v>133</v>
      </c>
      <c r="BE159" s="215">
        <f>IF(O159="základní",K159,0)</f>
        <v>0</v>
      </c>
      <c r="BF159" s="215">
        <f>IF(O159="snížená",K159,0)</f>
        <v>0</v>
      </c>
      <c r="BG159" s="215">
        <f>IF(O159="zákl. přenesená",K159,0)</f>
        <v>0</v>
      </c>
      <c r="BH159" s="215">
        <f>IF(O159="sníž. přenesená",K159,0)</f>
        <v>0</v>
      </c>
      <c r="BI159" s="215">
        <f>IF(O159="nulová",K159,0)</f>
        <v>0</v>
      </c>
      <c r="BJ159" s="15" t="s">
        <v>141</v>
      </c>
      <c r="BK159" s="215">
        <f>ROUND(P159*H159,2)</f>
        <v>0</v>
      </c>
      <c r="BL159" s="15" t="s">
        <v>140</v>
      </c>
      <c r="BM159" s="15" t="s">
        <v>289</v>
      </c>
    </row>
    <row r="160" s="1" customFormat="1" ht="16.5" customHeight="1">
      <c r="B160" s="36"/>
      <c r="C160" s="203" t="s">
        <v>290</v>
      </c>
      <c r="D160" s="203" t="s">
        <v>136</v>
      </c>
      <c r="E160" s="204" t="s">
        <v>291</v>
      </c>
      <c r="F160" s="205" t="s">
        <v>292</v>
      </c>
      <c r="G160" s="206" t="s">
        <v>145</v>
      </c>
      <c r="H160" s="207">
        <v>28.001999999999999</v>
      </c>
      <c r="I160" s="208"/>
      <c r="J160" s="208"/>
      <c r="K160" s="209">
        <f>ROUND(P160*H160,2)</f>
        <v>0</v>
      </c>
      <c r="L160" s="205" t="s">
        <v>1</v>
      </c>
      <c r="M160" s="41"/>
      <c r="N160" s="210" t="s">
        <v>1</v>
      </c>
      <c r="O160" s="211" t="s">
        <v>42</v>
      </c>
      <c r="P160" s="212">
        <f>I160+J160</f>
        <v>0</v>
      </c>
      <c r="Q160" s="212">
        <f>ROUND(I160*H160,2)</f>
        <v>0</v>
      </c>
      <c r="R160" s="212">
        <f>ROUND(J160*H160,2)</f>
        <v>0</v>
      </c>
      <c r="S160" s="77"/>
      <c r="T160" s="213">
        <f>S160*H160</f>
        <v>0</v>
      </c>
      <c r="U160" s="213">
        <v>0</v>
      </c>
      <c r="V160" s="213">
        <f>U160*H160</f>
        <v>0</v>
      </c>
      <c r="W160" s="213">
        <v>0.14999999999999999</v>
      </c>
      <c r="X160" s="214">
        <f>W160*H160</f>
        <v>4.2002999999999995</v>
      </c>
      <c r="AR160" s="15" t="s">
        <v>140</v>
      </c>
      <c r="AT160" s="15" t="s">
        <v>136</v>
      </c>
      <c r="AU160" s="15" t="s">
        <v>141</v>
      </c>
      <c r="AY160" s="15" t="s">
        <v>133</v>
      </c>
      <c r="BE160" s="215">
        <f>IF(O160="základní",K160,0)</f>
        <v>0</v>
      </c>
      <c r="BF160" s="215">
        <f>IF(O160="snížená",K160,0)</f>
        <v>0</v>
      </c>
      <c r="BG160" s="215">
        <f>IF(O160="zákl. přenesená",K160,0)</f>
        <v>0</v>
      </c>
      <c r="BH160" s="215">
        <f>IF(O160="sníž. přenesená",K160,0)</f>
        <v>0</v>
      </c>
      <c r="BI160" s="215">
        <f>IF(O160="nulová",K160,0)</f>
        <v>0</v>
      </c>
      <c r="BJ160" s="15" t="s">
        <v>141</v>
      </c>
      <c r="BK160" s="215">
        <f>ROUND(P160*H160,2)</f>
        <v>0</v>
      </c>
      <c r="BL160" s="15" t="s">
        <v>140</v>
      </c>
      <c r="BM160" s="15" t="s">
        <v>293</v>
      </c>
    </row>
    <row r="161" s="11" customFormat="1">
      <c r="B161" s="216"/>
      <c r="C161" s="217"/>
      <c r="D161" s="218" t="s">
        <v>148</v>
      </c>
      <c r="E161" s="219" t="s">
        <v>1</v>
      </c>
      <c r="F161" s="220" t="s">
        <v>294</v>
      </c>
      <c r="G161" s="217"/>
      <c r="H161" s="221">
        <v>28.001999999999999</v>
      </c>
      <c r="I161" s="222"/>
      <c r="J161" s="222"/>
      <c r="K161" s="217"/>
      <c r="L161" s="217"/>
      <c r="M161" s="223"/>
      <c r="N161" s="224"/>
      <c r="O161" s="225"/>
      <c r="P161" s="225"/>
      <c r="Q161" s="225"/>
      <c r="R161" s="225"/>
      <c r="S161" s="225"/>
      <c r="T161" s="225"/>
      <c r="U161" s="225"/>
      <c r="V161" s="225"/>
      <c r="W161" s="225"/>
      <c r="X161" s="226"/>
      <c r="AT161" s="227" t="s">
        <v>148</v>
      </c>
      <c r="AU161" s="227" t="s">
        <v>141</v>
      </c>
      <c r="AV161" s="11" t="s">
        <v>141</v>
      </c>
      <c r="AW161" s="11" t="s">
        <v>5</v>
      </c>
      <c r="AX161" s="11" t="s">
        <v>77</v>
      </c>
      <c r="AY161" s="227" t="s">
        <v>133</v>
      </c>
    </row>
    <row r="162" s="1" customFormat="1" ht="16.5" customHeight="1">
      <c r="B162" s="36"/>
      <c r="C162" s="203" t="s">
        <v>295</v>
      </c>
      <c r="D162" s="203" t="s">
        <v>136</v>
      </c>
      <c r="E162" s="204" t="s">
        <v>296</v>
      </c>
      <c r="F162" s="205" t="s">
        <v>297</v>
      </c>
      <c r="G162" s="206" t="s">
        <v>298</v>
      </c>
      <c r="H162" s="207">
        <v>0.14999999999999999</v>
      </c>
      <c r="I162" s="208"/>
      <c r="J162" s="208"/>
      <c r="K162" s="209">
        <f>ROUND(P162*H162,2)</f>
        <v>0</v>
      </c>
      <c r="L162" s="205" t="s">
        <v>180</v>
      </c>
      <c r="M162" s="41"/>
      <c r="N162" s="210" t="s">
        <v>1</v>
      </c>
      <c r="O162" s="211" t="s">
        <v>42</v>
      </c>
      <c r="P162" s="212">
        <f>I162+J162</f>
        <v>0</v>
      </c>
      <c r="Q162" s="212">
        <f>ROUND(I162*H162,2)</f>
        <v>0</v>
      </c>
      <c r="R162" s="212">
        <f>ROUND(J162*H162,2)</f>
        <v>0</v>
      </c>
      <c r="S162" s="77"/>
      <c r="T162" s="213">
        <f>S162*H162</f>
        <v>0</v>
      </c>
      <c r="U162" s="213">
        <v>0</v>
      </c>
      <c r="V162" s="213">
        <f>U162*H162</f>
        <v>0</v>
      </c>
      <c r="W162" s="213">
        <v>2.2000000000000002</v>
      </c>
      <c r="X162" s="214">
        <f>W162*H162</f>
        <v>0.33000000000000002</v>
      </c>
      <c r="AR162" s="15" t="s">
        <v>140</v>
      </c>
      <c r="AT162" s="15" t="s">
        <v>136</v>
      </c>
      <c r="AU162" s="15" t="s">
        <v>141</v>
      </c>
      <c r="AY162" s="15" t="s">
        <v>133</v>
      </c>
      <c r="BE162" s="215">
        <f>IF(O162="základní",K162,0)</f>
        <v>0</v>
      </c>
      <c r="BF162" s="215">
        <f>IF(O162="snížená",K162,0)</f>
        <v>0</v>
      </c>
      <c r="BG162" s="215">
        <f>IF(O162="zákl. přenesená",K162,0)</f>
        <v>0</v>
      </c>
      <c r="BH162" s="215">
        <f>IF(O162="sníž. přenesená",K162,0)</f>
        <v>0</v>
      </c>
      <c r="BI162" s="215">
        <f>IF(O162="nulová",K162,0)</f>
        <v>0</v>
      </c>
      <c r="BJ162" s="15" t="s">
        <v>141</v>
      </c>
      <c r="BK162" s="215">
        <f>ROUND(P162*H162,2)</f>
        <v>0</v>
      </c>
      <c r="BL162" s="15" t="s">
        <v>140</v>
      </c>
      <c r="BM162" s="15" t="s">
        <v>299</v>
      </c>
    </row>
    <row r="163" s="11" customFormat="1">
      <c r="B163" s="216"/>
      <c r="C163" s="217"/>
      <c r="D163" s="218" t="s">
        <v>148</v>
      </c>
      <c r="E163" s="219" t="s">
        <v>1</v>
      </c>
      <c r="F163" s="220" t="s">
        <v>300</v>
      </c>
      <c r="G163" s="217"/>
      <c r="H163" s="221">
        <v>0.14999999999999999</v>
      </c>
      <c r="I163" s="222"/>
      <c r="J163" s="222"/>
      <c r="K163" s="217"/>
      <c r="L163" s="217"/>
      <c r="M163" s="223"/>
      <c r="N163" s="224"/>
      <c r="O163" s="225"/>
      <c r="P163" s="225"/>
      <c r="Q163" s="225"/>
      <c r="R163" s="225"/>
      <c r="S163" s="225"/>
      <c r="T163" s="225"/>
      <c r="U163" s="225"/>
      <c r="V163" s="225"/>
      <c r="W163" s="225"/>
      <c r="X163" s="226"/>
      <c r="AT163" s="227" t="s">
        <v>148</v>
      </c>
      <c r="AU163" s="227" t="s">
        <v>141</v>
      </c>
      <c r="AV163" s="11" t="s">
        <v>141</v>
      </c>
      <c r="AW163" s="11" t="s">
        <v>5</v>
      </c>
      <c r="AX163" s="11" t="s">
        <v>77</v>
      </c>
      <c r="AY163" s="227" t="s">
        <v>133</v>
      </c>
    </row>
    <row r="164" s="1" customFormat="1" ht="16.5" customHeight="1">
      <c r="B164" s="36"/>
      <c r="C164" s="203" t="s">
        <v>301</v>
      </c>
      <c r="D164" s="203" t="s">
        <v>136</v>
      </c>
      <c r="E164" s="204" t="s">
        <v>302</v>
      </c>
      <c r="F164" s="205" t="s">
        <v>303</v>
      </c>
      <c r="G164" s="206" t="s">
        <v>145</v>
      </c>
      <c r="H164" s="207">
        <v>10.4</v>
      </c>
      <c r="I164" s="208"/>
      <c r="J164" s="208"/>
      <c r="K164" s="209">
        <f>ROUND(P164*H164,2)</f>
        <v>0</v>
      </c>
      <c r="L164" s="205" t="s">
        <v>169</v>
      </c>
      <c r="M164" s="41"/>
      <c r="N164" s="210" t="s">
        <v>1</v>
      </c>
      <c r="O164" s="211" t="s">
        <v>42</v>
      </c>
      <c r="P164" s="212">
        <f>I164+J164</f>
        <v>0</v>
      </c>
      <c r="Q164" s="212">
        <f>ROUND(I164*H164,2)</f>
        <v>0</v>
      </c>
      <c r="R164" s="212">
        <f>ROUND(J164*H164,2)</f>
        <v>0</v>
      </c>
      <c r="S164" s="77"/>
      <c r="T164" s="213">
        <f>S164*H164</f>
        <v>0</v>
      </c>
      <c r="U164" s="213">
        <v>0</v>
      </c>
      <c r="V164" s="213">
        <f>U164*H164</f>
        <v>0</v>
      </c>
      <c r="W164" s="213">
        <v>0.035000000000000003</v>
      </c>
      <c r="X164" s="214">
        <f>W164*H164</f>
        <v>0.36400000000000005</v>
      </c>
      <c r="AR164" s="15" t="s">
        <v>140</v>
      </c>
      <c r="AT164" s="15" t="s">
        <v>136</v>
      </c>
      <c r="AU164" s="15" t="s">
        <v>141</v>
      </c>
      <c r="AY164" s="15" t="s">
        <v>133</v>
      </c>
      <c r="BE164" s="215">
        <f>IF(O164="základní",K164,0)</f>
        <v>0</v>
      </c>
      <c r="BF164" s="215">
        <f>IF(O164="snížená",K164,0)</f>
        <v>0</v>
      </c>
      <c r="BG164" s="215">
        <f>IF(O164="zákl. přenesená",K164,0)</f>
        <v>0</v>
      </c>
      <c r="BH164" s="215">
        <f>IF(O164="sníž. přenesená",K164,0)</f>
        <v>0</v>
      </c>
      <c r="BI164" s="215">
        <f>IF(O164="nulová",K164,0)</f>
        <v>0</v>
      </c>
      <c r="BJ164" s="15" t="s">
        <v>141</v>
      </c>
      <c r="BK164" s="215">
        <f>ROUND(P164*H164,2)</f>
        <v>0</v>
      </c>
      <c r="BL164" s="15" t="s">
        <v>140</v>
      </c>
      <c r="BM164" s="15" t="s">
        <v>304</v>
      </c>
    </row>
    <row r="165" s="11" customFormat="1">
      <c r="B165" s="216"/>
      <c r="C165" s="217"/>
      <c r="D165" s="218" t="s">
        <v>148</v>
      </c>
      <c r="E165" s="219" t="s">
        <v>1</v>
      </c>
      <c r="F165" s="220" t="s">
        <v>305</v>
      </c>
      <c r="G165" s="217"/>
      <c r="H165" s="221">
        <v>10.4</v>
      </c>
      <c r="I165" s="222"/>
      <c r="J165" s="222"/>
      <c r="K165" s="217"/>
      <c r="L165" s="217"/>
      <c r="M165" s="223"/>
      <c r="N165" s="224"/>
      <c r="O165" s="225"/>
      <c r="P165" s="225"/>
      <c r="Q165" s="225"/>
      <c r="R165" s="225"/>
      <c r="S165" s="225"/>
      <c r="T165" s="225"/>
      <c r="U165" s="225"/>
      <c r="V165" s="225"/>
      <c r="W165" s="225"/>
      <c r="X165" s="226"/>
      <c r="AT165" s="227" t="s">
        <v>148</v>
      </c>
      <c r="AU165" s="227" t="s">
        <v>141</v>
      </c>
      <c r="AV165" s="11" t="s">
        <v>141</v>
      </c>
      <c r="AW165" s="11" t="s">
        <v>5</v>
      </c>
      <c r="AX165" s="11" t="s">
        <v>77</v>
      </c>
      <c r="AY165" s="227" t="s">
        <v>133</v>
      </c>
    </row>
    <row r="166" s="1" customFormat="1" ht="16.5" customHeight="1">
      <c r="B166" s="36"/>
      <c r="C166" s="203" t="s">
        <v>306</v>
      </c>
      <c r="D166" s="203" t="s">
        <v>136</v>
      </c>
      <c r="E166" s="204" t="s">
        <v>307</v>
      </c>
      <c r="F166" s="205" t="s">
        <v>308</v>
      </c>
      <c r="G166" s="206" t="s">
        <v>145</v>
      </c>
      <c r="H166" s="207">
        <v>4</v>
      </c>
      <c r="I166" s="208"/>
      <c r="J166" s="208"/>
      <c r="K166" s="209">
        <f>ROUND(P166*H166,2)</f>
        <v>0</v>
      </c>
      <c r="L166" s="205" t="s">
        <v>218</v>
      </c>
      <c r="M166" s="41"/>
      <c r="N166" s="210" t="s">
        <v>1</v>
      </c>
      <c r="O166" s="211" t="s">
        <v>42</v>
      </c>
      <c r="P166" s="212">
        <f>I166+J166</f>
        <v>0</v>
      </c>
      <c r="Q166" s="212">
        <f>ROUND(I166*H166,2)</f>
        <v>0</v>
      </c>
      <c r="R166" s="212">
        <f>ROUND(J166*H166,2)</f>
        <v>0</v>
      </c>
      <c r="S166" s="77"/>
      <c r="T166" s="213">
        <f>S166*H166</f>
        <v>0</v>
      </c>
      <c r="U166" s="213">
        <v>0</v>
      </c>
      <c r="V166" s="213">
        <f>U166*H166</f>
        <v>0</v>
      </c>
      <c r="W166" s="213">
        <v>0.075999999999999998</v>
      </c>
      <c r="X166" s="214">
        <f>W166*H166</f>
        <v>0.30399999999999999</v>
      </c>
      <c r="AR166" s="15" t="s">
        <v>140</v>
      </c>
      <c r="AT166" s="15" t="s">
        <v>136</v>
      </c>
      <c r="AU166" s="15" t="s">
        <v>141</v>
      </c>
      <c r="AY166" s="15" t="s">
        <v>133</v>
      </c>
      <c r="BE166" s="215">
        <f>IF(O166="základní",K166,0)</f>
        <v>0</v>
      </c>
      <c r="BF166" s="215">
        <f>IF(O166="snížená",K166,0)</f>
        <v>0</v>
      </c>
      <c r="BG166" s="215">
        <f>IF(O166="zákl. přenesená",K166,0)</f>
        <v>0</v>
      </c>
      <c r="BH166" s="215">
        <f>IF(O166="sníž. přenesená",K166,0)</f>
        <v>0</v>
      </c>
      <c r="BI166" s="215">
        <f>IF(O166="nulová",K166,0)</f>
        <v>0</v>
      </c>
      <c r="BJ166" s="15" t="s">
        <v>141</v>
      </c>
      <c r="BK166" s="215">
        <f>ROUND(P166*H166,2)</f>
        <v>0</v>
      </c>
      <c r="BL166" s="15" t="s">
        <v>140</v>
      </c>
      <c r="BM166" s="15" t="s">
        <v>309</v>
      </c>
    </row>
    <row r="167" s="11" customFormat="1">
      <c r="B167" s="216"/>
      <c r="C167" s="217"/>
      <c r="D167" s="218" t="s">
        <v>148</v>
      </c>
      <c r="E167" s="219" t="s">
        <v>1</v>
      </c>
      <c r="F167" s="220" t="s">
        <v>310</v>
      </c>
      <c r="G167" s="217"/>
      <c r="H167" s="221">
        <v>4</v>
      </c>
      <c r="I167" s="222"/>
      <c r="J167" s="222"/>
      <c r="K167" s="217"/>
      <c r="L167" s="217"/>
      <c r="M167" s="223"/>
      <c r="N167" s="224"/>
      <c r="O167" s="225"/>
      <c r="P167" s="225"/>
      <c r="Q167" s="225"/>
      <c r="R167" s="225"/>
      <c r="S167" s="225"/>
      <c r="T167" s="225"/>
      <c r="U167" s="225"/>
      <c r="V167" s="225"/>
      <c r="W167" s="225"/>
      <c r="X167" s="226"/>
      <c r="AT167" s="227" t="s">
        <v>148</v>
      </c>
      <c r="AU167" s="227" t="s">
        <v>141</v>
      </c>
      <c r="AV167" s="11" t="s">
        <v>141</v>
      </c>
      <c r="AW167" s="11" t="s">
        <v>5</v>
      </c>
      <c r="AX167" s="11" t="s">
        <v>77</v>
      </c>
      <c r="AY167" s="227" t="s">
        <v>133</v>
      </c>
    </row>
    <row r="168" s="1" customFormat="1" ht="16.5" customHeight="1">
      <c r="B168" s="36"/>
      <c r="C168" s="203" t="s">
        <v>311</v>
      </c>
      <c r="D168" s="203" t="s">
        <v>136</v>
      </c>
      <c r="E168" s="204" t="s">
        <v>312</v>
      </c>
      <c r="F168" s="205" t="s">
        <v>313</v>
      </c>
      <c r="G168" s="206" t="s">
        <v>314</v>
      </c>
      <c r="H168" s="207">
        <v>1</v>
      </c>
      <c r="I168" s="208"/>
      <c r="J168" s="208"/>
      <c r="K168" s="209">
        <f>ROUND(P168*H168,2)</f>
        <v>0</v>
      </c>
      <c r="L168" s="205" t="s">
        <v>1</v>
      </c>
      <c r="M168" s="41"/>
      <c r="N168" s="210" t="s">
        <v>1</v>
      </c>
      <c r="O168" s="211" t="s">
        <v>42</v>
      </c>
      <c r="P168" s="212">
        <f>I168+J168</f>
        <v>0</v>
      </c>
      <c r="Q168" s="212">
        <f>ROUND(I168*H168,2)</f>
        <v>0</v>
      </c>
      <c r="R168" s="212">
        <f>ROUND(J168*H168,2)</f>
        <v>0</v>
      </c>
      <c r="S168" s="77"/>
      <c r="T168" s="213">
        <f>S168*H168</f>
        <v>0</v>
      </c>
      <c r="U168" s="213">
        <v>0</v>
      </c>
      <c r="V168" s="213">
        <f>U168*H168</f>
        <v>0</v>
      </c>
      <c r="W168" s="213">
        <v>0.012999999999999999</v>
      </c>
      <c r="X168" s="214">
        <f>W168*H168</f>
        <v>0.012999999999999999</v>
      </c>
      <c r="AR168" s="15" t="s">
        <v>140</v>
      </c>
      <c r="AT168" s="15" t="s">
        <v>136</v>
      </c>
      <c r="AU168" s="15" t="s">
        <v>141</v>
      </c>
      <c r="AY168" s="15" t="s">
        <v>133</v>
      </c>
      <c r="BE168" s="215">
        <f>IF(O168="základní",K168,0)</f>
        <v>0</v>
      </c>
      <c r="BF168" s="215">
        <f>IF(O168="snížená",K168,0)</f>
        <v>0</v>
      </c>
      <c r="BG168" s="215">
        <f>IF(O168="zákl. přenesená",K168,0)</f>
        <v>0</v>
      </c>
      <c r="BH168" s="215">
        <f>IF(O168="sníž. přenesená",K168,0)</f>
        <v>0</v>
      </c>
      <c r="BI168" s="215">
        <f>IF(O168="nulová",K168,0)</f>
        <v>0</v>
      </c>
      <c r="BJ168" s="15" t="s">
        <v>141</v>
      </c>
      <c r="BK168" s="215">
        <f>ROUND(P168*H168,2)</f>
        <v>0</v>
      </c>
      <c r="BL168" s="15" t="s">
        <v>140</v>
      </c>
      <c r="BM168" s="15" t="s">
        <v>315</v>
      </c>
    </row>
    <row r="169" s="1" customFormat="1" ht="16.5" customHeight="1">
      <c r="B169" s="36"/>
      <c r="C169" s="203" t="s">
        <v>316</v>
      </c>
      <c r="D169" s="203" t="s">
        <v>136</v>
      </c>
      <c r="E169" s="204" t="s">
        <v>317</v>
      </c>
      <c r="F169" s="205" t="s">
        <v>318</v>
      </c>
      <c r="G169" s="206" t="s">
        <v>314</v>
      </c>
      <c r="H169" s="207">
        <v>1</v>
      </c>
      <c r="I169" s="208"/>
      <c r="J169" s="208"/>
      <c r="K169" s="209">
        <f>ROUND(P169*H169,2)</f>
        <v>0</v>
      </c>
      <c r="L169" s="205" t="s">
        <v>1</v>
      </c>
      <c r="M169" s="41"/>
      <c r="N169" s="210" t="s">
        <v>1</v>
      </c>
      <c r="O169" s="211" t="s">
        <v>42</v>
      </c>
      <c r="P169" s="212">
        <f>I169+J169</f>
        <v>0</v>
      </c>
      <c r="Q169" s="212">
        <f>ROUND(I169*H169,2)</f>
        <v>0</v>
      </c>
      <c r="R169" s="212">
        <f>ROUND(J169*H169,2)</f>
        <v>0</v>
      </c>
      <c r="S169" s="77"/>
      <c r="T169" s="213">
        <f>S169*H169</f>
        <v>0</v>
      </c>
      <c r="U169" s="213">
        <v>0</v>
      </c>
      <c r="V169" s="213">
        <f>U169*H169</f>
        <v>0</v>
      </c>
      <c r="W169" s="213">
        <v>0.012999999999999999</v>
      </c>
      <c r="X169" s="214">
        <f>W169*H169</f>
        <v>0.012999999999999999</v>
      </c>
      <c r="AR169" s="15" t="s">
        <v>140</v>
      </c>
      <c r="AT169" s="15" t="s">
        <v>136</v>
      </c>
      <c r="AU169" s="15" t="s">
        <v>141</v>
      </c>
      <c r="AY169" s="15" t="s">
        <v>133</v>
      </c>
      <c r="BE169" s="215">
        <f>IF(O169="základní",K169,0)</f>
        <v>0</v>
      </c>
      <c r="BF169" s="215">
        <f>IF(O169="snížená",K169,0)</f>
        <v>0</v>
      </c>
      <c r="BG169" s="215">
        <f>IF(O169="zákl. přenesená",K169,0)</f>
        <v>0</v>
      </c>
      <c r="BH169" s="215">
        <f>IF(O169="sníž. přenesená",K169,0)</f>
        <v>0</v>
      </c>
      <c r="BI169" s="215">
        <f>IF(O169="nulová",K169,0)</f>
        <v>0</v>
      </c>
      <c r="BJ169" s="15" t="s">
        <v>141</v>
      </c>
      <c r="BK169" s="215">
        <f>ROUND(P169*H169,2)</f>
        <v>0</v>
      </c>
      <c r="BL169" s="15" t="s">
        <v>140</v>
      </c>
      <c r="BM169" s="15" t="s">
        <v>319</v>
      </c>
    </row>
    <row r="170" s="1" customFormat="1" ht="16.5" customHeight="1">
      <c r="B170" s="36"/>
      <c r="C170" s="203" t="s">
        <v>320</v>
      </c>
      <c r="D170" s="203" t="s">
        <v>136</v>
      </c>
      <c r="E170" s="204" t="s">
        <v>321</v>
      </c>
      <c r="F170" s="205" t="s">
        <v>322</v>
      </c>
      <c r="G170" s="206" t="s">
        <v>139</v>
      </c>
      <c r="H170" s="207">
        <v>3</v>
      </c>
      <c r="I170" s="208"/>
      <c r="J170" s="208"/>
      <c r="K170" s="209">
        <f>ROUND(P170*H170,2)</f>
        <v>0</v>
      </c>
      <c r="L170" s="205" t="s">
        <v>1</v>
      </c>
      <c r="M170" s="41"/>
      <c r="N170" s="210" t="s">
        <v>1</v>
      </c>
      <c r="O170" s="211" t="s">
        <v>42</v>
      </c>
      <c r="P170" s="212">
        <f>I170+J170</f>
        <v>0</v>
      </c>
      <c r="Q170" s="212">
        <f>ROUND(I170*H170,2)</f>
        <v>0</v>
      </c>
      <c r="R170" s="212">
        <f>ROUND(J170*H170,2)</f>
        <v>0</v>
      </c>
      <c r="S170" s="77"/>
      <c r="T170" s="213">
        <f>S170*H170</f>
        <v>0</v>
      </c>
      <c r="U170" s="213">
        <v>0</v>
      </c>
      <c r="V170" s="213">
        <f>U170*H170</f>
        <v>0</v>
      </c>
      <c r="W170" s="213">
        <v>0.012999999999999999</v>
      </c>
      <c r="X170" s="214">
        <f>W170*H170</f>
        <v>0.039</v>
      </c>
      <c r="AR170" s="15" t="s">
        <v>140</v>
      </c>
      <c r="AT170" s="15" t="s">
        <v>136</v>
      </c>
      <c r="AU170" s="15" t="s">
        <v>141</v>
      </c>
      <c r="AY170" s="15" t="s">
        <v>133</v>
      </c>
      <c r="BE170" s="215">
        <f>IF(O170="základní",K170,0)</f>
        <v>0</v>
      </c>
      <c r="BF170" s="215">
        <f>IF(O170="snížená",K170,0)</f>
        <v>0</v>
      </c>
      <c r="BG170" s="215">
        <f>IF(O170="zákl. přenesená",K170,0)</f>
        <v>0</v>
      </c>
      <c r="BH170" s="215">
        <f>IF(O170="sníž. přenesená",K170,0)</f>
        <v>0</v>
      </c>
      <c r="BI170" s="215">
        <f>IF(O170="nulová",K170,0)</f>
        <v>0</v>
      </c>
      <c r="BJ170" s="15" t="s">
        <v>141</v>
      </c>
      <c r="BK170" s="215">
        <f>ROUND(P170*H170,2)</f>
        <v>0</v>
      </c>
      <c r="BL170" s="15" t="s">
        <v>140</v>
      </c>
      <c r="BM170" s="15" t="s">
        <v>323</v>
      </c>
    </row>
    <row r="171" s="1" customFormat="1" ht="16.5" customHeight="1">
      <c r="B171" s="36"/>
      <c r="C171" s="203" t="s">
        <v>324</v>
      </c>
      <c r="D171" s="203" t="s">
        <v>136</v>
      </c>
      <c r="E171" s="204" t="s">
        <v>325</v>
      </c>
      <c r="F171" s="205" t="s">
        <v>326</v>
      </c>
      <c r="G171" s="206" t="s">
        <v>145</v>
      </c>
      <c r="H171" s="207">
        <v>4.6200000000000001</v>
      </c>
      <c r="I171" s="208"/>
      <c r="J171" s="208"/>
      <c r="K171" s="209">
        <f>ROUND(P171*H171,2)</f>
        <v>0</v>
      </c>
      <c r="L171" s="205" t="s">
        <v>269</v>
      </c>
      <c r="M171" s="41"/>
      <c r="N171" s="210" t="s">
        <v>1</v>
      </c>
      <c r="O171" s="211" t="s">
        <v>42</v>
      </c>
      <c r="P171" s="212">
        <f>I171+J171</f>
        <v>0</v>
      </c>
      <c r="Q171" s="212">
        <f>ROUND(I171*H171,2)</f>
        <v>0</v>
      </c>
      <c r="R171" s="212">
        <f>ROUND(J171*H171,2)</f>
        <v>0</v>
      </c>
      <c r="S171" s="77"/>
      <c r="T171" s="213">
        <f>S171*H171</f>
        <v>0</v>
      </c>
      <c r="U171" s="213">
        <v>0</v>
      </c>
      <c r="V171" s="213">
        <f>U171*H171</f>
        <v>0</v>
      </c>
      <c r="W171" s="213">
        <v>0.068000000000000005</v>
      </c>
      <c r="X171" s="214">
        <f>W171*H171</f>
        <v>0.31416000000000005</v>
      </c>
      <c r="AR171" s="15" t="s">
        <v>140</v>
      </c>
      <c r="AT171" s="15" t="s">
        <v>136</v>
      </c>
      <c r="AU171" s="15" t="s">
        <v>141</v>
      </c>
      <c r="AY171" s="15" t="s">
        <v>133</v>
      </c>
      <c r="BE171" s="215">
        <f>IF(O171="základní",K171,0)</f>
        <v>0</v>
      </c>
      <c r="BF171" s="215">
        <f>IF(O171="snížená",K171,0)</f>
        <v>0</v>
      </c>
      <c r="BG171" s="215">
        <f>IF(O171="zákl. přenesená",K171,0)</f>
        <v>0</v>
      </c>
      <c r="BH171" s="215">
        <f>IF(O171="sníž. přenesená",K171,0)</f>
        <v>0</v>
      </c>
      <c r="BI171" s="215">
        <f>IF(O171="nulová",K171,0)</f>
        <v>0</v>
      </c>
      <c r="BJ171" s="15" t="s">
        <v>141</v>
      </c>
      <c r="BK171" s="215">
        <f>ROUND(P171*H171,2)</f>
        <v>0</v>
      </c>
      <c r="BL171" s="15" t="s">
        <v>140</v>
      </c>
      <c r="BM171" s="15" t="s">
        <v>327</v>
      </c>
    </row>
    <row r="172" s="11" customFormat="1">
      <c r="B172" s="216"/>
      <c r="C172" s="217"/>
      <c r="D172" s="218" t="s">
        <v>148</v>
      </c>
      <c r="E172" s="219" t="s">
        <v>1</v>
      </c>
      <c r="F172" s="220" t="s">
        <v>328</v>
      </c>
      <c r="G172" s="217"/>
      <c r="H172" s="221">
        <v>3.2400000000000002</v>
      </c>
      <c r="I172" s="222"/>
      <c r="J172" s="222"/>
      <c r="K172" s="217"/>
      <c r="L172" s="217"/>
      <c r="M172" s="223"/>
      <c r="N172" s="224"/>
      <c r="O172" s="225"/>
      <c r="P172" s="225"/>
      <c r="Q172" s="225"/>
      <c r="R172" s="225"/>
      <c r="S172" s="225"/>
      <c r="T172" s="225"/>
      <c r="U172" s="225"/>
      <c r="V172" s="225"/>
      <c r="W172" s="225"/>
      <c r="X172" s="226"/>
      <c r="AT172" s="227" t="s">
        <v>148</v>
      </c>
      <c r="AU172" s="227" t="s">
        <v>141</v>
      </c>
      <c r="AV172" s="11" t="s">
        <v>141</v>
      </c>
      <c r="AW172" s="11" t="s">
        <v>5</v>
      </c>
      <c r="AX172" s="11" t="s">
        <v>72</v>
      </c>
      <c r="AY172" s="227" t="s">
        <v>133</v>
      </c>
    </row>
    <row r="173" s="11" customFormat="1">
      <c r="B173" s="216"/>
      <c r="C173" s="217"/>
      <c r="D173" s="218" t="s">
        <v>148</v>
      </c>
      <c r="E173" s="219" t="s">
        <v>1</v>
      </c>
      <c r="F173" s="220" t="s">
        <v>329</v>
      </c>
      <c r="G173" s="217"/>
      <c r="H173" s="221">
        <v>1.3799999999999999</v>
      </c>
      <c r="I173" s="222"/>
      <c r="J173" s="222"/>
      <c r="K173" s="217"/>
      <c r="L173" s="217"/>
      <c r="M173" s="223"/>
      <c r="N173" s="224"/>
      <c r="O173" s="225"/>
      <c r="P173" s="225"/>
      <c r="Q173" s="225"/>
      <c r="R173" s="225"/>
      <c r="S173" s="225"/>
      <c r="T173" s="225"/>
      <c r="U173" s="225"/>
      <c r="V173" s="225"/>
      <c r="W173" s="225"/>
      <c r="X173" s="226"/>
      <c r="AT173" s="227" t="s">
        <v>148</v>
      </c>
      <c r="AU173" s="227" t="s">
        <v>141</v>
      </c>
      <c r="AV173" s="11" t="s">
        <v>141</v>
      </c>
      <c r="AW173" s="11" t="s">
        <v>5</v>
      </c>
      <c r="AX173" s="11" t="s">
        <v>72</v>
      </c>
      <c r="AY173" s="227" t="s">
        <v>133</v>
      </c>
    </row>
    <row r="174" s="13" customFormat="1">
      <c r="B174" s="238"/>
      <c r="C174" s="239"/>
      <c r="D174" s="218" t="s">
        <v>148</v>
      </c>
      <c r="E174" s="240" t="s">
        <v>1</v>
      </c>
      <c r="F174" s="241" t="s">
        <v>188</v>
      </c>
      <c r="G174" s="239"/>
      <c r="H174" s="242">
        <v>4.6200000000000001</v>
      </c>
      <c r="I174" s="243"/>
      <c r="J174" s="243"/>
      <c r="K174" s="239"/>
      <c r="L174" s="239"/>
      <c r="M174" s="244"/>
      <c r="N174" s="245"/>
      <c r="O174" s="246"/>
      <c r="P174" s="246"/>
      <c r="Q174" s="246"/>
      <c r="R174" s="246"/>
      <c r="S174" s="246"/>
      <c r="T174" s="246"/>
      <c r="U174" s="246"/>
      <c r="V174" s="246"/>
      <c r="W174" s="246"/>
      <c r="X174" s="247"/>
      <c r="AT174" s="248" t="s">
        <v>148</v>
      </c>
      <c r="AU174" s="248" t="s">
        <v>141</v>
      </c>
      <c r="AV174" s="13" t="s">
        <v>140</v>
      </c>
      <c r="AW174" s="13" t="s">
        <v>5</v>
      </c>
      <c r="AX174" s="13" t="s">
        <v>77</v>
      </c>
      <c r="AY174" s="248" t="s">
        <v>133</v>
      </c>
    </row>
    <row r="175" s="10" customFormat="1" ht="22.8" customHeight="1">
      <c r="B175" s="186"/>
      <c r="C175" s="187"/>
      <c r="D175" s="188" t="s">
        <v>71</v>
      </c>
      <c r="E175" s="201" t="s">
        <v>330</v>
      </c>
      <c r="F175" s="201" t="s">
        <v>331</v>
      </c>
      <c r="G175" s="187"/>
      <c r="H175" s="187"/>
      <c r="I175" s="190"/>
      <c r="J175" s="190"/>
      <c r="K175" s="202">
        <f>BK175</f>
        <v>0</v>
      </c>
      <c r="L175" s="187"/>
      <c r="M175" s="192"/>
      <c r="N175" s="193"/>
      <c r="O175" s="194"/>
      <c r="P175" s="194"/>
      <c r="Q175" s="195">
        <f>SUM(Q176:Q180)</f>
        <v>0</v>
      </c>
      <c r="R175" s="195">
        <f>SUM(R176:R180)</f>
        <v>0</v>
      </c>
      <c r="S175" s="194"/>
      <c r="T175" s="196">
        <f>SUM(T176:T180)</f>
        <v>0</v>
      </c>
      <c r="U175" s="194"/>
      <c r="V175" s="196">
        <f>SUM(V176:V180)</f>
        <v>0</v>
      </c>
      <c r="W175" s="194"/>
      <c r="X175" s="197">
        <f>SUM(X176:X180)</f>
        <v>0</v>
      </c>
      <c r="AR175" s="198" t="s">
        <v>77</v>
      </c>
      <c r="AT175" s="199" t="s">
        <v>71</v>
      </c>
      <c r="AU175" s="199" t="s">
        <v>77</v>
      </c>
      <c r="AY175" s="198" t="s">
        <v>133</v>
      </c>
      <c r="BK175" s="200">
        <f>SUM(BK176:BK180)</f>
        <v>0</v>
      </c>
    </row>
    <row r="176" s="1" customFormat="1" ht="16.5" customHeight="1">
      <c r="B176" s="36"/>
      <c r="C176" s="203" t="s">
        <v>332</v>
      </c>
      <c r="D176" s="203" t="s">
        <v>136</v>
      </c>
      <c r="E176" s="204" t="s">
        <v>333</v>
      </c>
      <c r="F176" s="205" t="s">
        <v>334</v>
      </c>
      <c r="G176" s="206" t="s">
        <v>335</v>
      </c>
      <c r="H176" s="207">
        <v>6.4269999999999996</v>
      </c>
      <c r="I176" s="208"/>
      <c r="J176" s="208"/>
      <c r="K176" s="209">
        <f>ROUND(P176*H176,2)</f>
        <v>0</v>
      </c>
      <c r="L176" s="205" t="s">
        <v>180</v>
      </c>
      <c r="M176" s="41"/>
      <c r="N176" s="210" t="s">
        <v>1</v>
      </c>
      <c r="O176" s="211" t="s">
        <v>42</v>
      </c>
      <c r="P176" s="212">
        <f>I176+J176</f>
        <v>0</v>
      </c>
      <c r="Q176" s="212">
        <f>ROUND(I176*H176,2)</f>
        <v>0</v>
      </c>
      <c r="R176" s="212">
        <f>ROUND(J176*H176,2)</f>
        <v>0</v>
      </c>
      <c r="S176" s="77"/>
      <c r="T176" s="213">
        <f>S176*H176</f>
        <v>0</v>
      </c>
      <c r="U176" s="213">
        <v>0</v>
      </c>
      <c r="V176" s="213">
        <f>U176*H176</f>
        <v>0</v>
      </c>
      <c r="W176" s="213">
        <v>0</v>
      </c>
      <c r="X176" s="214">
        <f>W176*H176</f>
        <v>0</v>
      </c>
      <c r="AR176" s="15" t="s">
        <v>140</v>
      </c>
      <c r="AT176" s="15" t="s">
        <v>136</v>
      </c>
      <c r="AU176" s="15" t="s">
        <v>141</v>
      </c>
      <c r="AY176" s="15" t="s">
        <v>133</v>
      </c>
      <c r="BE176" s="215">
        <f>IF(O176="základní",K176,0)</f>
        <v>0</v>
      </c>
      <c r="BF176" s="215">
        <f>IF(O176="snížená",K176,0)</f>
        <v>0</v>
      </c>
      <c r="BG176" s="215">
        <f>IF(O176="zákl. přenesená",K176,0)</f>
        <v>0</v>
      </c>
      <c r="BH176" s="215">
        <f>IF(O176="sníž. přenesená",K176,0)</f>
        <v>0</v>
      </c>
      <c r="BI176" s="215">
        <f>IF(O176="nulová",K176,0)</f>
        <v>0</v>
      </c>
      <c r="BJ176" s="15" t="s">
        <v>141</v>
      </c>
      <c r="BK176" s="215">
        <f>ROUND(P176*H176,2)</f>
        <v>0</v>
      </c>
      <c r="BL176" s="15" t="s">
        <v>140</v>
      </c>
      <c r="BM176" s="15" t="s">
        <v>336</v>
      </c>
    </row>
    <row r="177" s="1" customFormat="1" ht="16.5" customHeight="1">
      <c r="B177" s="36"/>
      <c r="C177" s="203" t="s">
        <v>337</v>
      </c>
      <c r="D177" s="203" t="s">
        <v>136</v>
      </c>
      <c r="E177" s="204" t="s">
        <v>338</v>
      </c>
      <c r="F177" s="205" t="s">
        <v>339</v>
      </c>
      <c r="G177" s="206" t="s">
        <v>335</v>
      </c>
      <c r="H177" s="207">
        <v>6.4269999999999996</v>
      </c>
      <c r="I177" s="208"/>
      <c r="J177" s="208"/>
      <c r="K177" s="209">
        <f>ROUND(P177*H177,2)</f>
        <v>0</v>
      </c>
      <c r="L177" s="205" t="s">
        <v>1</v>
      </c>
      <c r="M177" s="41"/>
      <c r="N177" s="210" t="s">
        <v>1</v>
      </c>
      <c r="O177" s="211" t="s">
        <v>42</v>
      </c>
      <c r="P177" s="212">
        <f>I177+J177</f>
        <v>0</v>
      </c>
      <c r="Q177" s="212">
        <f>ROUND(I177*H177,2)</f>
        <v>0</v>
      </c>
      <c r="R177" s="212">
        <f>ROUND(J177*H177,2)</f>
        <v>0</v>
      </c>
      <c r="S177" s="77"/>
      <c r="T177" s="213">
        <f>S177*H177</f>
        <v>0</v>
      </c>
      <c r="U177" s="213">
        <v>0</v>
      </c>
      <c r="V177" s="213">
        <f>U177*H177</f>
        <v>0</v>
      </c>
      <c r="W177" s="213">
        <v>0</v>
      </c>
      <c r="X177" s="214">
        <f>W177*H177</f>
        <v>0</v>
      </c>
      <c r="AR177" s="15" t="s">
        <v>140</v>
      </c>
      <c r="AT177" s="15" t="s">
        <v>136</v>
      </c>
      <c r="AU177" s="15" t="s">
        <v>141</v>
      </c>
      <c r="AY177" s="15" t="s">
        <v>133</v>
      </c>
      <c r="BE177" s="215">
        <f>IF(O177="základní",K177,0)</f>
        <v>0</v>
      </c>
      <c r="BF177" s="215">
        <f>IF(O177="snížená",K177,0)</f>
        <v>0</v>
      </c>
      <c r="BG177" s="215">
        <f>IF(O177="zákl. přenesená",K177,0)</f>
        <v>0</v>
      </c>
      <c r="BH177" s="215">
        <f>IF(O177="sníž. přenesená",K177,0)</f>
        <v>0</v>
      </c>
      <c r="BI177" s="215">
        <f>IF(O177="nulová",K177,0)</f>
        <v>0</v>
      </c>
      <c r="BJ177" s="15" t="s">
        <v>141</v>
      </c>
      <c r="BK177" s="215">
        <f>ROUND(P177*H177,2)</f>
        <v>0</v>
      </c>
      <c r="BL177" s="15" t="s">
        <v>140</v>
      </c>
      <c r="BM177" s="15" t="s">
        <v>340</v>
      </c>
    </row>
    <row r="178" s="1" customFormat="1" ht="16.5" customHeight="1">
      <c r="B178" s="36"/>
      <c r="C178" s="203" t="s">
        <v>341</v>
      </c>
      <c r="D178" s="203" t="s">
        <v>136</v>
      </c>
      <c r="E178" s="204" t="s">
        <v>342</v>
      </c>
      <c r="F178" s="205" t="s">
        <v>343</v>
      </c>
      <c r="G178" s="206" t="s">
        <v>335</v>
      </c>
      <c r="H178" s="207">
        <v>64.269999999999996</v>
      </c>
      <c r="I178" s="208"/>
      <c r="J178" s="208"/>
      <c r="K178" s="209">
        <f>ROUND(P178*H178,2)</f>
        <v>0</v>
      </c>
      <c r="L178" s="205" t="s">
        <v>1</v>
      </c>
      <c r="M178" s="41"/>
      <c r="N178" s="210" t="s">
        <v>1</v>
      </c>
      <c r="O178" s="211" t="s">
        <v>42</v>
      </c>
      <c r="P178" s="212">
        <f>I178+J178</f>
        <v>0</v>
      </c>
      <c r="Q178" s="212">
        <f>ROUND(I178*H178,2)</f>
        <v>0</v>
      </c>
      <c r="R178" s="212">
        <f>ROUND(J178*H178,2)</f>
        <v>0</v>
      </c>
      <c r="S178" s="77"/>
      <c r="T178" s="213">
        <f>S178*H178</f>
        <v>0</v>
      </c>
      <c r="U178" s="213">
        <v>0</v>
      </c>
      <c r="V178" s="213">
        <f>U178*H178</f>
        <v>0</v>
      </c>
      <c r="W178" s="213">
        <v>0</v>
      </c>
      <c r="X178" s="214">
        <f>W178*H178</f>
        <v>0</v>
      </c>
      <c r="AR178" s="15" t="s">
        <v>140</v>
      </c>
      <c r="AT178" s="15" t="s">
        <v>136</v>
      </c>
      <c r="AU178" s="15" t="s">
        <v>141</v>
      </c>
      <c r="AY178" s="15" t="s">
        <v>133</v>
      </c>
      <c r="BE178" s="215">
        <f>IF(O178="základní",K178,0)</f>
        <v>0</v>
      </c>
      <c r="BF178" s="215">
        <f>IF(O178="snížená",K178,0)</f>
        <v>0</v>
      </c>
      <c r="BG178" s="215">
        <f>IF(O178="zákl. přenesená",K178,0)</f>
        <v>0</v>
      </c>
      <c r="BH178" s="215">
        <f>IF(O178="sníž. přenesená",K178,0)</f>
        <v>0</v>
      </c>
      <c r="BI178" s="215">
        <f>IF(O178="nulová",K178,0)</f>
        <v>0</v>
      </c>
      <c r="BJ178" s="15" t="s">
        <v>141</v>
      </c>
      <c r="BK178" s="215">
        <f>ROUND(P178*H178,2)</f>
        <v>0</v>
      </c>
      <c r="BL178" s="15" t="s">
        <v>140</v>
      </c>
      <c r="BM178" s="15" t="s">
        <v>344</v>
      </c>
    </row>
    <row r="179" s="11" customFormat="1">
      <c r="B179" s="216"/>
      <c r="C179" s="217"/>
      <c r="D179" s="218" t="s">
        <v>148</v>
      </c>
      <c r="E179" s="217"/>
      <c r="F179" s="220" t="s">
        <v>345</v>
      </c>
      <c r="G179" s="217"/>
      <c r="H179" s="221">
        <v>64.269999999999996</v>
      </c>
      <c r="I179" s="222"/>
      <c r="J179" s="222"/>
      <c r="K179" s="217"/>
      <c r="L179" s="217"/>
      <c r="M179" s="223"/>
      <c r="N179" s="224"/>
      <c r="O179" s="225"/>
      <c r="P179" s="225"/>
      <c r="Q179" s="225"/>
      <c r="R179" s="225"/>
      <c r="S179" s="225"/>
      <c r="T179" s="225"/>
      <c r="U179" s="225"/>
      <c r="V179" s="225"/>
      <c r="W179" s="225"/>
      <c r="X179" s="226"/>
      <c r="AT179" s="227" t="s">
        <v>148</v>
      </c>
      <c r="AU179" s="227" t="s">
        <v>141</v>
      </c>
      <c r="AV179" s="11" t="s">
        <v>141</v>
      </c>
      <c r="AW179" s="11" t="s">
        <v>4</v>
      </c>
      <c r="AX179" s="11" t="s">
        <v>77</v>
      </c>
      <c r="AY179" s="227" t="s">
        <v>133</v>
      </c>
    </row>
    <row r="180" s="1" customFormat="1" ht="16.5" customHeight="1">
      <c r="B180" s="36"/>
      <c r="C180" s="203" t="s">
        <v>346</v>
      </c>
      <c r="D180" s="203" t="s">
        <v>136</v>
      </c>
      <c r="E180" s="204" t="s">
        <v>347</v>
      </c>
      <c r="F180" s="205" t="s">
        <v>348</v>
      </c>
      <c r="G180" s="206" t="s">
        <v>335</v>
      </c>
      <c r="H180" s="207">
        <v>6.4269999999999996</v>
      </c>
      <c r="I180" s="208"/>
      <c r="J180" s="208"/>
      <c r="K180" s="209">
        <f>ROUND(P180*H180,2)</f>
        <v>0</v>
      </c>
      <c r="L180" s="205" t="s">
        <v>1</v>
      </c>
      <c r="M180" s="41"/>
      <c r="N180" s="210" t="s">
        <v>1</v>
      </c>
      <c r="O180" s="211" t="s">
        <v>42</v>
      </c>
      <c r="P180" s="212">
        <f>I180+J180</f>
        <v>0</v>
      </c>
      <c r="Q180" s="212">
        <f>ROUND(I180*H180,2)</f>
        <v>0</v>
      </c>
      <c r="R180" s="212">
        <f>ROUND(J180*H180,2)</f>
        <v>0</v>
      </c>
      <c r="S180" s="77"/>
      <c r="T180" s="213">
        <f>S180*H180</f>
        <v>0</v>
      </c>
      <c r="U180" s="213">
        <v>0</v>
      </c>
      <c r="V180" s="213">
        <f>U180*H180</f>
        <v>0</v>
      </c>
      <c r="W180" s="213">
        <v>0</v>
      </c>
      <c r="X180" s="214">
        <f>W180*H180</f>
        <v>0</v>
      </c>
      <c r="AR180" s="15" t="s">
        <v>140</v>
      </c>
      <c r="AT180" s="15" t="s">
        <v>136</v>
      </c>
      <c r="AU180" s="15" t="s">
        <v>141</v>
      </c>
      <c r="AY180" s="15" t="s">
        <v>133</v>
      </c>
      <c r="BE180" s="215">
        <f>IF(O180="základní",K180,0)</f>
        <v>0</v>
      </c>
      <c r="BF180" s="215">
        <f>IF(O180="snížená",K180,0)</f>
        <v>0</v>
      </c>
      <c r="BG180" s="215">
        <f>IF(O180="zákl. přenesená",K180,0)</f>
        <v>0</v>
      </c>
      <c r="BH180" s="215">
        <f>IF(O180="sníž. přenesená",K180,0)</f>
        <v>0</v>
      </c>
      <c r="BI180" s="215">
        <f>IF(O180="nulová",K180,0)</f>
        <v>0</v>
      </c>
      <c r="BJ180" s="15" t="s">
        <v>141</v>
      </c>
      <c r="BK180" s="215">
        <f>ROUND(P180*H180,2)</f>
        <v>0</v>
      </c>
      <c r="BL180" s="15" t="s">
        <v>140</v>
      </c>
      <c r="BM180" s="15" t="s">
        <v>349</v>
      </c>
    </row>
    <row r="181" s="10" customFormat="1" ht="22.8" customHeight="1">
      <c r="B181" s="186"/>
      <c r="C181" s="187"/>
      <c r="D181" s="188" t="s">
        <v>71</v>
      </c>
      <c r="E181" s="201" t="s">
        <v>350</v>
      </c>
      <c r="F181" s="201" t="s">
        <v>331</v>
      </c>
      <c r="G181" s="187"/>
      <c r="H181" s="187"/>
      <c r="I181" s="190"/>
      <c r="J181" s="190"/>
      <c r="K181" s="202">
        <f>BK181</f>
        <v>0</v>
      </c>
      <c r="L181" s="187"/>
      <c r="M181" s="192"/>
      <c r="N181" s="193"/>
      <c r="O181" s="194"/>
      <c r="P181" s="194"/>
      <c r="Q181" s="195">
        <f>Q182</f>
        <v>0</v>
      </c>
      <c r="R181" s="195">
        <f>R182</f>
        <v>0</v>
      </c>
      <c r="S181" s="194"/>
      <c r="T181" s="196">
        <f>T182</f>
        <v>0</v>
      </c>
      <c r="U181" s="194"/>
      <c r="V181" s="196">
        <f>V182</f>
        <v>0</v>
      </c>
      <c r="W181" s="194"/>
      <c r="X181" s="197">
        <f>X182</f>
        <v>0</v>
      </c>
      <c r="AR181" s="198" t="s">
        <v>77</v>
      </c>
      <c r="AT181" s="199" t="s">
        <v>71</v>
      </c>
      <c r="AU181" s="199" t="s">
        <v>77</v>
      </c>
      <c r="AY181" s="198" t="s">
        <v>133</v>
      </c>
      <c r="BK181" s="200">
        <f>BK182</f>
        <v>0</v>
      </c>
    </row>
    <row r="182" s="1" customFormat="1" ht="16.5" customHeight="1">
      <c r="B182" s="36"/>
      <c r="C182" s="203" t="s">
        <v>351</v>
      </c>
      <c r="D182" s="203" t="s">
        <v>136</v>
      </c>
      <c r="E182" s="204" t="s">
        <v>352</v>
      </c>
      <c r="F182" s="205" t="s">
        <v>353</v>
      </c>
      <c r="G182" s="206" t="s">
        <v>335</v>
      </c>
      <c r="H182" s="207">
        <v>4.25</v>
      </c>
      <c r="I182" s="208"/>
      <c r="J182" s="208"/>
      <c r="K182" s="209">
        <f>ROUND(P182*H182,2)</f>
        <v>0</v>
      </c>
      <c r="L182" s="205" t="s">
        <v>169</v>
      </c>
      <c r="M182" s="41"/>
      <c r="N182" s="210" t="s">
        <v>1</v>
      </c>
      <c r="O182" s="211" t="s">
        <v>42</v>
      </c>
      <c r="P182" s="212">
        <f>I182+J182</f>
        <v>0</v>
      </c>
      <c r="Q182" s="212">
        <f>ROUND(I182*H182,2)</f>
        <v>0</v>
      </c>
      <c r="R182" s="212">
        <f>ROUND(J182*H182,2)</f>
        <v>0</v>
      </c>
      <c r="S182" s="77"/>
      <c r="T182" s="213">
        <f>S182*H182</f>
        <v>0</v>
      </c>
      <c r="U182" s="213">
        <v>0</v>
      </c>
      <c r="V182" s="213">
        <f>U182*H182</f>
        <v>0</v>
      </c>
      <c r="W182" s="213">
        <v>0</v>
      </c>
      <c r="X182" s="214">
        <f>W182*H182</f>
        <v>0</v>
      </c>
      <c r="AR182" s="15" t="s">
        <v>140</v>
      </c>
      <c r="AT182" s="15" t="s">
        <v>136</v>
      </c>
      <c r="AU182" s="15" t="s">
        <v>141</v>
      </c>
      <c r="AY182" s="15" t="s">
        <v>133</v>
      </c>
      <c r="BE182" s="215">
        <f>IF(O182="základní",K182,0)</f>
        <v>0</v>
      </c>
      <c r="BF182" s="215">
        <f>IF(O182="snížená",K182,0)</f>
        <v>0</v>
      </c>
      <c r="BG182" s="215">
        <f>IF(O182="zákl. přenesená",K182,0)</f>
        <v>0</v>
      </c>
      <c r="BH182" s="215">
        <f>IF(O182="sníž. přenesená",K182,0)</f>
        <v>0</v>
      </c>
      <c r="BI182" s="215">
        <f>IF(O182="nulová",K182,0)</f>
        <v>0</v>
      </c>
      <c r="BJ182" s="15" t="s">
        <v>141</v>
      </c>
      <c r="BK182" s="215">
        <f>ROUND(P182*H182,2)</f>
        <v>0</v>
      </c>
      <c r="BL182" s="15" t="s">
        <v>140</v>
      </c>
      <c r="BM182" s="15" t="s">
        <v>354</v>
      </c>
    </row>
    <row r="183" s="10" customFormat="1" ht="25.92" customHeight="1">
      <c r="B183" s="186"/>
      <c r="C183" s="187"/>
      <c r="D183" s="188" t="s">
        <v>71</v>
      </c>
      <c r="E183" s="189" t="s">
        <v>355</v>
      </c>
      <c r="F183" s="189" t="s">
        <v>356</v>
      </c>
      <c r="G183" s="187"/>
      <c r="H183" s="187"/>
      <c r="I183" s="190"/>
      <c r="J183" s="190"/>
      <c r="K183" s="191">
        <f>BK183</f>
        <v>0</v>
      </c>
      <c r="L183" s="187"/>
      <c r="M183" s="192"/>
      <c r="N183" s="193"/>
      <c r="O183" s="194"/>
      <c r="P183" s="194"/>
      <c r="Q183" s="195">
        <f>Q184+Q194+Q199+Q210+Q220+Q237+Q244+Q255+Q264+Q269+Q285+Q310+Q318+Q331</f>
        <v>0</v>
      </c>
      <c r="R183" s="195">
        <f>R184+R194+R199+R210+R220+R237+R244+R255+R264+R269+R285+R310+R318+R331</f>
        <v>0</v>
      </c>
      <c r="S183" s="194"/>
      <c r="T183" s="196">
        <f>T184+T194+T199+T210+T220+T237+T244+T255+T264+T269+T285+T310+T318+T331</f>
        <v>0</v>
      </c>
      <c r="U183" s="194"/>
      <c r="V183" s="196">
        <f>V184+V194+V199+V210+V220+V237+V244+V255+V264+V269+V285+V310+V318+V331</f>
        <v>1.3126612289999999</v>
      </c>
      <c r="W183" s="194"/>
      <c r="X183" s="197">
        <f>X184+X194+X199+X210+X220+X237+X244+X255+X264+X269+X285+X310+X318+X331</f>
        <v>0</v>
      </c>
      <c r="AR183" s="198" t="s">
        <v>141</v>
      </c>
      <c r="AT183" s="199" t="s">
        <v>71</v>
      </c>
      <c r="AU183" s="199" t="s">
        <v>72</v>
      </c>
      <c r="AY183" s="198" t="s">
        <v>133</v>
      </c>
      <c r="BK183" s="200">
        <f>BK184+BK194+BK199+BK210+BK220+BK237+BK244+BK255+BK264+BK269+BK285+BK310+BK318+BK331</f>
        <v>0</v>
      </c>
    </row>
    <row r="184" s="10" customFormat="1" ht="22.8" customHeight="1">
      <c r="B184" s="186"/>
      <c r="C184" s="187"/>
      <c r="D184" s="188" t="s">
        <v>71</v>
      </c>
      <c r="E184" s="201" t="s">
        <v>357</v>
      </c>
      <c r="F184" s="201" t="s">
        <v>358</v>
      </c>
      <c r="G184" s="187"/>
      <c r="H184" s="187"/>
      <c r="I184" s="190"/>
      <c r="J184" s="190"/>
      <c r="K184" s="202">
        <f>BK184</f>
        <v>0</v>
      </c>
      <c r="L184" s="187"/>
      <c r="M184" s="192"/>
      <c r="N184" s="193"/>
      <c r="O184" s="194"/>
      <c r="P184" s="194"/>
      <c r="Q184" s="195">
        <f>SUM(Q185:Q193)</f>
        <v>0</v>
      </c>
      <c r="R184" s="195">
        <f>SUM(R185:R193)</f>
        <v>0</v>
      </c>
      <c r="S184" s="194"/>
      <c r="T184" s="196">
        <f>SUM(T185:T193)</f>
        <v>0</v>
      </c>
      <c r="U184" s="194"/>
      <c r="V184" s="196">
        <f>SUM(V185:V193)</f>
        <v>0.076545000000000002</v>
      </c>
      <c r="W184" s="194"/>
      <c r="X184" s="197">
        <f>SUM(X185:X193)</f>
        <v>0</v>
      </c>
      <c r="AR184" s="198" t="s">
        <v>141</v>
      </c>
      <c r="AT184" s="199" t="s">
        <v>71</v>
      </c>
      <c r="AU184" s="199" t="s">
        <v>77</v>
      </c>
      <c r="AY184" s="198" t="s">
        <v>133</v>
      </c>
      <c r="BK184" s="200">
        <f>SUM(BK185:BK193)</f>
        <v>0</v>
      </c>
    </row>
    <row r="185" s="1" customFormat="1" ht="16.5" customHeight="1">
      <c r="B185" s="36"/>
      <c r="C185" s="203" t="s">
        <v>359</v>
      </c>
      <c r="D185" s="203" t="s">
        <v>136</v>
      </c>
      <c r="E185" s="204" t="s">
        <v>360</v>
      </c>
      <c r="F185" s="205" t="s">
        <v>361</v>
      </c>
      <c r="G185" s="206" t="s">
        <v>145</v>
      </c>
      <c r="H185" s="207">
        <v>3.6000000000000001</v>
      </c>
      <c r="I185" s="208"/>
      <c r="J185" s="208"/>
      <c r="K185" s="209">
        <f>ROUND(P185*H185,2)</f>
        <v>0</v>
      </c>
      <c r="L185" s="205" t="s">
        <v>1</v>
      </c>
      <c r="M185" s="41"/>
      <c r="N185" s="210" t="s">
        <v>1</v>
      </c>
      <c r="O185" s="211" t="s">
        <v>42</v>
      </c>
      <c r="P185" s="212">
        <f>I185+J185</f>
        <v>0</v>
      </c>
      <c r="Q185" s="212">
        <f>ROUND(I185*H185,2)</f>
        <v>0</v>
      </c>
      <c r="R185" s="212">
        <f>ROUND(J185*H185,2)</f>
        <v>0</v>
      </c>
      <c r="S185" s="77"/>
      <c r="T185" s="213">
        <f>S185*H185</f>
        <v>0</v>
      </c>
      <c r="U185" s="213">
        <v>0.0044999999999999997</v>
      </c>
      <c r="V185" s="213">
        <f>U185*H185</f>
        <v>0.016199999999999999</v>
      </c>
      <c r="W185" s="213">
        <v>0</v>
      </c>
      <c r="X185" s="214">
        <f>W185*H185</f>
        <v>0</v>
      </c>
      <c r="AR185" s="15" t="s">
        <v>220</v>
      </c>
      <c r="AT185" s="15" t="s">
        <v>136</v>
      </c>
      <c r="AU185" s="15" t="s">
        <v>141</v>
      </c>
      <c r="AY185" s="15" t="s">
        <v>133</v>
      </c>
      <c r="BE185" s="215">
        <f>IF(O185="základní",K185,0)</f>
        <v>0</v>
      </c>
      <c r="BF185" s="215">
        <f>IF(O185="snížená",K185,0)</f>
        <v>0</v>
      </c>
      <c r="BG185" s="215">
        <f>IF(O185="zákl. přenesená",K185,0)</f>
        <v>0</v>
      </c>
      <c r="BH185" s="215">
        <f>IF(O185="sníž. přenesená",K185,0)</f>
        <v>0</v>
      </c>
      <c r="BI185" s="215">
        <f>IF(O185="nulová",K185,0)</f>
        <v>0</v>
      </c>
      <c r="BJ185" s="15" t="s">
        <v>141</v>
      </c>
      <c r="BK185" s="215">
        <f>ROUND(P185*H185,2)</f>
        <v>0</v>
      </c>
      <c r="BL185" s="15" t="s">
        <v>220</v>
      </c>
      <c r="BM185" s="15" t="s">
        <v>362</v>
      </c>
    </row>
    <row r="186" s="11" customFormat="1">
      <c r="B186" s="216"/>
      <c r="C186" s="217"/>
      <c r="D186" s="218" t="s">
        <v>148</v>
      </c>
      <c r="E186" s="219" t="s">
        <v>1</v>
      </c>
      <c r="F186" s="220" t="s">
        <v>176</v>
      </c>
      <c r="G186" s="217"/>
      <c r="H186" s="221">
        <v>3.6000000000000001</v>
      </c>
      <c r="I186" s="222"/>
      <c r="J186" s="222"/>
      <c r="K186" s="217"/>
      <c r="L186" s="217"/>
      <c r="M186" s="223"/>
      <c r="N186" s="224"/>
      <c r="O186" s="225"/>
      <c r="P186" s="225"/>
      <c r="Q186" s="225"/>
      <c r="R186" s="225"/>
      <c r="S186" s="225"/>
      <c r="T186" s="225"/>
      <c r="U186" s="225"/>
      <c r="V186" s="225"/>
      <c r="W186" s="225"/>
      <c r="X186" s="226"/>
      <c r="AT186" s="227" t="s">
        <v>148</v>
      </c>
      <c r="AU186" s="227" t="s">
        <v>141</v>
      </c>
      <c r="AV186" s="11" t="s">
        <v>141</v>
      </c>
      <c r="AW186" s="11" t="s">
        <v>5</v>
      </c>
      <c r="AX186" s="11" t="s">
        <v>77</v>
      </c>
      <c r="AY186" s="227" t="s">
        <v>133</v>
      </c>
    </row>
    <row r="187" s="1" customFormat="1" ht="16.5" customHeight="1">
      <c r="B187" s="36"/>
      <c r="C187" s="203" t="s">
        <v>363</v>
      </c>
      <c r="D187" s="203" t="s">
        <v>136</v>
      </c>
      <c r="E187" s="204" t="s">
        <v>364</v>
      </c>
      <c r="F187" s="205" t="s">
        <v>365</v>
      </c>
      <c r="G187" s="206" t="s">
        <v>145</v>
      </c>
      <c r="H187" s="207">
        <v>4.5099999999999998</v>
      </c>
      <c r="I187" s="208"/>
      <c r="J187" s="208"/>
      <c r="K187" s="209">
        <f>ROUND(P187*H187,2)</f>
        <v>0</v>
      </c>
      <c r="L187" s="205" t="s">
        <v>1</v>
      </c>
      <c r="M187" s="41"/>
      <c r="N187" s="210" t="s">
        <v>1</v>
      </c>
      <c r="O187" s="211" t="s">
        <v>42</v>
      </c>
      <c r="P187" s="212">
        <f>I187+J187</f>
        <v>0</v>
      </c>
      <c r="Q187" s="212">
        <f>ROUND(I187*H187,2)</f>
        <v>0</v>
      </c>
      <c r="R187" s="212">
        <f>ROUND(J187*H187,2)</f>
        <v>0</v>
      </c>
      <c r="S187" s="77"/>
      <c r="T187" s="213">
        <f>S187*H187</f>
        <v>0</v>
      </c>
      <c r="U187" s="213">
        <v>0.0044999999999999997</v>
      </c>
      <c r="V187" s="213">
        <f>U187*H187</f>
        <v>0.020294999999999997</v>
      </c>
      <c r="W187" s="213">
        <v>0</v>
      </c>
      <c r="X187" s="214">
        <f>W187*H187</f>
        <v>0</v>
      </c>
      <c r="AR187" s="15" t="s">
        <v>220</v>
      </c>
      <c r="AT187" s="15" t="s">
        <v>136</v>
      </c>
      <c r="AU187" s="15" t="s">
        <v>141</v>
      </c>
      <c r="AY187" s="15" t="s">
        <v>133</v>
      </c>
      <c r="BE187" s="215">
        <f>IF(O187="základní",K187,0)</f>
        <v>0</v>
      </c>
      <c r="BF187" s="215">
        <f>IF(O187="snížená",K187,0)</f>
        <v>0</v>
      </c>
      <c r="BG187" s="215">
        <f>IF(O187="zákl. přenesená",K187,0)</f>
        <v>0</v>
      </c>
      <c r="BH187" s="215">
        <f>IF(O187="sníž. přenesená",K187,0)</f>
        <v>0</v>
      </c>
      <c r="BI187" s="215">
        <f>IF(O187="nulová",K187,0)</f>
        <v>0</v>
      </c>
      <c r="BJ187" s="15" t="s">
        <v>141</v>
      </c>
      <c r="BK187" s="215">
        <f>ROUND(P187*H187,2)</f>
        <v>0</v>
      </c>
      <c r="BL187" s="15" t="s">
        <v>220</v>
      </c>
      <c r="BM187" s="15" t="s">
        <v>366</v>
      </c>
    </row>
    <row r="188" s="11" customFormat="1">
      <c r="B188" s="216"/>
      <c r="C188" s="217"/>
      <c r="D188" s="218" t="s">
        <v>148</v>
      </c>
      <c r="E188" s="219" t="s">
        <v>1</v>
      </c>
      <c r="F188" s="220" t="s">
        <v>367</v>
      </c>
      <c r="G188" s="217"/>
      <c r="H188" s="221">
        <v>1.855</v>
      </c>
      <c r="I188" s="222"/>
      <c r="J188" s="222"/>
      <c r="K188" s="217"/>
      <c r="L188" s="217"/>
      <c r="M188" s="223"/>
      <c r="N188" s="224"/>
      <c r="O188" s="225"/>
      <c r="P188" s="225"/>
      <c r="Q188" s="225"/>
      <c r="R188" s="225"/>
      <c r="S188" s="225"/>
      <c r="T188" s="225"/>
      <c r="U188" s="225"/>
      <c r="V188" s="225"/>
      <c r="W188" s="225"/>
      <c r="X188" s="226"/>
      <c r="AT188" s="227" t="s">
        <v>148</v>
      </c>
      <c r="AU188" s="227" t="s">
        <v>141</v>
      </c>
      <c r="AV188" s="11" t="s">
        <v>141</v>
      </c>
      <c r="AW188" s="11" t="s">
        <v>5</v>
      </c>
      <c r="AX188" s="11" t="s">
        <v>72</v>
      </c>
      <c r="AY188" s="227" t="s">
        <v>133</v>
      </c>
    </row>
    <row r="189" s="11" customFormat="1">
      <c r="B189" s="216"/>
      <c r="C189" s="217"/>
      <c r="D189" s="218" t="s">
        <v>148</v>
      </c>
      <c r="E189" s="219" t="s">
        <v>1</v>
      </c>
      <c r="F189" s="220" t="s">
        <v>368</v>
      </c>
      <c r="G189" s="217"/>
      <c r="H189" s="221">
        <v>2.6549999999999998</v>
      </c>
      <c r="I189" s="222"/>
      <c r="J189" s="222"/>
      <c r="K189" s="217"/>
      <c r="L189" s="217"/>
      <c r="M189" s="223"/>
      <c r="N189" s="224"/>
      <c r="O189" s="225"/>
      <c r="P189" s="225"/>
      <c r="Q189" s="225"/>
      <c r="R189" s="225"/>
      <c r="S189" s="225"/>
      <c r="T189" s="225"/>
      <c r="U189" s="225"/>
      <c r="V189" s="225"/>
      <c r="W189" s="225"/>
      <c r="X189" s="226"/>
      <c r="AT189" s="227" t="s">
        <v>148</v>
      </c>
      <c r="AU189" s="227" t="s">
        <v>141</v>
      </c>
      <c r="AV189" s="11" t="s">
        <v>141</v>
      </c>
      <c r="AW189" s="11" t="s">
        <v>5</v>
      </c>
      <c r="AX189" s="11" t="s">
        <v>72</v>
      </c>
      <c r="AY189" s="227" t="s">
        <v>133</v>
      </c>
    </row>
    <row r="190" s="13" customFormat="1">
      <c r="B190" s="238"/>
      <c r="C190" s="239"/>
      <c r="D190" s="218" t="s">
        <v>148</v>
      </c>
      <c r="E190" s="240" t="s">
        <v>1</v>
      </c>
      <c r="F190" s="241" t="s">
        <v>188</v>
      </c>
      <c r="G190" s="239"/>
      <c r="H190" s="242">
        <v>4.5099999999999998</v>
      </c>
      <c r="I190" s="243"/>
      <c r="J190" s="243"/>
      <c r="K190" s="239"/>
      <c r="L190" s="239"/>
      <c r="M190" s="244"/>
      <c r="N190" s="245"/>
      <c r="O190" s="246"/>
      <c r="P190" s="246"/>
      <c r="Q190" s="246"/>
      <c r="R190" s="246"/>
      <c r="S190" s="246"/>
      <c r="T190" s="246"/>
      <c r="U190" s="246"/>
      <c r="V190" s="246"/>
      <c r="W190" s="246"/>
      <c r="X190" s="247"/>
      <c r="AT190" s="248" t="s">
        <v>148</v>
      </c>
      <c r="AU190" s="248" t="s">
        <v>141</v>
      </c>
      <c r="AV190" s="13" t="s">
        <v>140</v>
      </c>
      <c r="AW190" s="13" t="s">
        <v>5</v>
      </c>
      <c r="AX190" s="13" t="s">
        <v>77</v>
      </c>
      <c r="AY190" s="248" t="s">
        <v>133</v>
      </c>
    </row>
    <row r="191" s="1" customFormat="1" ht="16.5" customHeight="1">
      <c r="B191" s="36"/>
      <c r="C191" s="203" t="s">
        <v>369</v>
      </c>
      <c r="D191" s="203" t="s">
        <v>136</v>
      </c>
      <c r="E191" s="204" t="s">
        <v>370</v>
      </c>
      <c r="F191" s="205" t="s">
        <v>371</v>
      </c>
      <c r="G191" s="206" t="s">
        <v>152</v>
      </c>
      <c r="H191" s="207">
        <v>8.9000000000000004</v>
      </c>
      <c r="I191" s="208"/>
      <c r="J191" s="208"/>
      <c r="K191" s="209">
        <f>ROUND(P191*H191,2)</f>
        <v>0</v>
      </c>
      <c r="L191" s="205" t="s">
        <v>1</v>
      </c>
      <c r="M191" s="41"/>
      <c r="N191" s="210" t="s">
        <v>1</v>
      </c>
      <c r="O191" s="211" t="s">
        <v>42</v>
      </c>
      <c r="P191" s="212">
        <f>I191+J191</f>
        <v>0</v>
      </c>
      <c r="Q191" s="212">
        <f>ROUND(I191*H191,2)</f>
        <v>0</v>
      </c>
      <c r="R191" s="212">
        <f>ROUND(J191*H191,2)</f>
        <v>0</v>
      </c>
      <c r="S191" s="77"/>
      <c r="T191" s="213">
        <f>S191*H191</f>
        <v>0</v>
      </c>
      <c r="U191" s="213">
        <v>0.0044999999999999997</v>
      </c>
      <c r="V191" s="213">
        <f>U191*H191</f>
        <v>0.040049999999999995</v>
      </c>
      <c r="W191" s="213">
        <v>0</v>
      </c>
      <c r="X191" s="214">
        <f>W191*H191</f>
        <v>0</v>
      </c>
      <c r="AR191" s="15" t="s">
        <v>220</v>
      </c>
      <c r="AT191" s="15" t="s">
        <v>136</v>
      </c>
      <c r="AU191" s="15" t="s">
        <v>141</v>
      </c>
      <c r="AY191" s="15" t="s">
        <v>133</v>
      </c>
      <c r="BE191" s="215">
        <f>IF(O191="základní",K191,0)</f>
        <v>0</v>
      </c>
      <c r="BF191" s="215">
        <f>IF(O191="snížená",K191,0)</f>
        <v>0</v>
      </c>
      <c r="BG191" s="215">
        <f>IF(O191="zákl. přenesená",K191,0)</f>
        <v>0</v>
      </c>
      <c r="BH191" s="215">
        <f>IF(O191="sníž. přenesená",K191,0)</f>
        <v>0</v>
      </c>
      <c r="BI191" s="215">
        <f>IF(O191="nulová",K191,0)</f>
        <v>0</v>
      </c>
      <c r="BJ191" s="15" t="s">
        <v>141</v>
      </c>
      <c r="BK191" s="215">
        <f>ROUND(P191*H191,2)</f>
        <v>0</v>
      </c>
      <c r="BL191" s="15" t="s">
        <v>220</v>
      </c>
      <c r="BM191" s="15" t="s">
        <v>372</v>
      </c>
    </row>
    <row r="192" s="11" customFormat="1">
      <c r="B192" s="216"/>
      <c r="C192" s="217"/>
      <c r="D192" s="218" t="s">
        <v>148</v>
      </c>
      <c r="E192" s="219" t="s">
        <v>1</v>
      </c>
      <c r="F192" s="220" t="s">
        <v>373</v>
      </c>
      <c r="G192" s="217"/>
      <c r="H192" s="221">
        <v>8.9000000000000004</v>
      </c>
      <c r="I192" s="222"/>
      <c r="J192" s="222"/>
      <c r="K192" s="217"/>
      <c r="L192" s="217"/>
      <c r="M192" s="223"/>
      <c r="N192" s="224"/>
      <c r="O192" s="225"/>
      <c r="P192" s="225"/>
      <c r="Q192" s="225"/>
      <c r="R192" s="225"/>
      <c r="S192" s="225"/>
      <c r="T192" s="225"/>
      <c r="U192" s="225"/>
      <c r="V192" s="225"/>
      <c r="W192" s="225"/>
      <c r="X192" s="226"/>
      <c r="AT192" s="227" t="s">
        <v>148</v>
      </c>
      <c r="AU192" s="227" t="s">
        <v>141</v>
      </c>
      <c r="AV192" s="11" t="s">
        <v>141</v>
      </c>
      <c r="AW192" s="11" t="s">
        <v>5</v>
      </c>
      <c r="AX192" s="11" t="s">
        <v>77</v>
      </c>
      <c r="AY192" s="227" t="s">
        <v>133</v>
      </c>
    </row>
    <row r="193" s="1" customFormat="1" ht="16.5" customHeight="1">
      <c r="B193" s="36"/>
      <c r="C193" s="203" t="s">
        <v>374</v>
      </c>
      <c r="D193" s="203" t="s">
        <v>136</v>
      </c>
      <c r="E193" s="204" t="s">
        <v>375</v>
      </c>
      <c r="F193" s="205" t="s">
        <v>376</v>
      </c>
      <c r="G193" s="206" t="s">
        <v>335</v>
      </c>
      <c r="H193" s="207">
        <v>0.076999999999999999</v>
      </c>
      <c r="I193" s="208"/>
      <c r="J193" s="208"/>
      <c r="K193" s="209">
        <f>ROUND(P193*H193,2)</f>
        <v>0</v>
      </c>
      <c r="L193" s="205" t="s">
        <v>146</v>
      </c>
      <c r="M193" s="41"/>
      <c r="N193" s="210" t="s">
        <v>1</v>
      </c>
      <c r="O193" s="211" t="s">
        <v>42</v>
      </c>
      <c r="P193" s="212">
        <f>I193+J193</f>
        <v>0</v>
      </c>
      <c r="Q193" s="212">
        <f>ROUND(I193*H193,2)</f>
        <v>0</v>
      </c>
      <c r="R193" s="212">
        <f>ROUND(J193*H193,2)</f>
        <v>0</v>
      </c>
      <c r="S193" s="77"/>
      <c r="T193" s="213">
        <f>S193*H193</f>
        <v>0</v>
      </c>
      <c r="U193" s="213">
        <v>0</v>
      </c>
      <c r="V193" s="213">
        <f>U193*H193</f>
        <v>0</v>
      </c>
      <c r="W193" s="213">
        <v>0</v>
      </c>
      <c r="X193" s="214">
        <f>W193*H193</f>
        <v>0</v>
      </c>
      <c r="AR193" s="15" t="s">
        <v>220</v>
      </c>
      <c r="AT193" s="15" t="s">
        <v>136</v>
      </c>
      <c r="AU193" s="15" t="s">
        <v>141</v>
      </c>
      <c r="AY193" s="15" t="s">
        <v>133</v>
      </c>
      <c r="BE193" s="215">
        <f>IF(O193="základní",K193,0)</f>
        <v>0</v>
      </c>
      <c r="BF193" s="215">
        <f>IF(O193="snížená",K193,0)</f>
        <v>0</v>
      </c>
      <c r="BG193" s="215">
        <f>IF(O193="zákl. přenesená",K193,0)</f>
        <v>0</v>
      </c>
      <c r="BH193" s="215">
        <f>IF(O193="sníž. přenesená",K193,0)</f>
        <v>0</v>
      </c>
      <c r="BI193" s="215">
        <f>IF(O193="nulová",K193,0)</f>
        <v>0</v>
      </c>
      <c r="BJ193" s="15" t="s">
        <v>141</v>
      </c>
      <c r="BK193" s="215">
        <f>ROUND(P193*H193,2)</f>
        <v>0</v>
      </c>
      <c r="BL193" s="15" t="s">
        <v>220</v>
      </c>
      <c r="BM193" s="15" t="s">
        <v>377</v>
      </c>
    </row>
    <row r="194" s="10" customFormat="1" ht="22.8" customHeight="1">
      <c r="B194" s="186"/>
      <c r="C194" s="187"/>
      <c r="D194" s="188" t="s">
        <v>71</v>
      </c>
      <c r="E194" s="201" t="s">
        <v>378</v>
      </c>
      <c r="F194" s="201" t="s">
        <v>379</v>
      </c>
      <c r="G194" s="187"/>
      <c r="H194" s="187"/>
      <c r="I194" s="190"/>
      <c r="J194" s="190"/>
      <c r="K194" s="202">
        <f>BK194</f>
        <v>0</v>
      </c>
      <c r="L194" s="187"/>
      <c r="M194" s="192"/>
      <c r="N194" s="193"/>
      <c r="O194" s="194"/>
      <c r="P194" s="194"/>
      <c r="Q194" s="195">
        <f>SUM(Q195:Q198)</f>
        <v>0</v>
      </c>
      <c r="R194" s="195">
        <f>SUM(R195:R198)</f>
        <v>0</v>
      </c>
      <c r="S194" s="194"/>
      <c r="T194" s="196">
        <f>SUM(T195:T198)</f>
        <v>0</v>
      </c>
      <c r="U194" s="194"/>
      <c r="V194" s="196">
        <f>SUM(V195:V198)</f>
        <v>0.0073440000000000007</v>
      </c>
      <c r="W194" s="194"/>
      <c r="X194" s="197">
        <f>SUM(X195:X198)</f>
        <v>0</v>
      </c>
      <c r="AR194" s="198" t="s">
        <v>141</v>
      </c>
      <c r="AT194" s="199" t="s">
        <v>71</v>
      </c>
      <c r="AU194" s="199" t="s">
        <v>77</v>
      </c>
      <c r="AY194" s="198" t="s">
        <v>133</v>
      </c>
      <c r="BK194" s="200">
        <f>SUM(BK195:BK198)</f>
        <v>0</v>
      </c>
    </row>
    <row r="195" s="1" customFormat="1" ht="16.5" customHeight="1">
      <c r="B195" s="36"/>
      <c r="C195" s="203" t="s">
        <v>380</v>
      </c>
      <c r="D195" s="203" t="s">
        <v>136</v>
      </c>
      <c r="E195" s="204" t="s">
        <v>381</v>
      </c>
      <c r="F195" s="205" t="s">
        <v>382</v>
      </c>
      <c r="G195" s="206" t="s">
        <v>145</v>
      </c>
      <c r="H195" s="207">
        <v>3.6000000000000001</v>
      </c>
      <c r="I195" s="208"/>
      <c r="J195" s="208"/>
      <c r="K195" s="209">
        <f>ROUND(P195*H195,2)</f>
        <v>0</v>
      </c>
      <c r="L195" s="205" t="s">
        <v>1</v>
      </c>
      <c r="M195" s="41"/>
      <c r="N195" s="210" t="s">
        <v>1</v>
      </c>
      <c r="O195" s="211" t="s">
        <v>42</v>
      </c>
      <c r="P195" s="212">
        <f>I195+J195</f>
        <v>0</v>
      </c>
      <c r="Q195" s="212">
        <f>ROUND(I195*H195,2)</f>
        <v>0</v>
      </c>
      <c r="R195" s="212">
        <f>ROUND(J195*H195,2)</f>
        <v>0</v>
      </c>
      <c r="S195" s="77"/>
      <c r="T195" s="213">
        <f>S195*H195</f>
        <v>0</v>
      </c>
      <c r="U195" s="213">
        <v>0</v>
      </c>
      <c r="V195" s="213">
        <f>U195*H195</f>
        <v>0</v>
      </c>
      <c r="W195" s="213">
        <v>0</v>
      </c>
      <c r="X195" s="214">
        <f>W195*H195</f>
        <v>0</v>
      </c>
      <c r="AR195" s="15" t="s">
        <v>220</v>
      </c>
      <c r="AT195" s="15" t="s">
        <v>136</v>
      </c>
      <c r="AU195" s="15" t="s">
        <v>141</v>
      </c>
      <c r="AY195" s="15" t="s">
        <v>133</v>
      </c>
      <c r="BE195" s="215">
        <f>IF(O195="základní",K195,0)</f>
        <v>0</v>
      </c>
      <c r="BF195" s="215">
        <f>IF(O195="snížená",K195,0)</f>
        <v>0</v>
      </c>
      <c r="BG195" s="215">
        <f>IF(O195="zákl. přenesená",K195,0)</f>
        <v>0</v>
      </c>
      <c r="BH195" s="215">
        <f>IF(O195="sníž. přenesená",K195,0)</f>
        <v>0</v>
      </c>
      <c r="BI195" s="215">
        <f>IF(O195="nulová",K195,0)</f>
        <v>0</v>
      </c>
      <c r="BJ195" s="15" t="s">
        <v>141</v>
      </c>
      <c r="BK195" s="215">
        <f>ROUND(P195*H195,2)</f>
        <v>0</v>
      </c>
      <c r="BL195" s="15" t="s">
        <v>220</v>
      </c>
      <c r="BM195" s="15" t="s">
        <v>383</v>
      </c>
    </row>
    <row r="196" s="1" customFormat="1" ht="16.5" customHeight="1">
      <c r="B196" s="36"/>
      <c r="C196" s="249" t="s">
        <v>384</v>
      </c>
      <c r="D196" s="249" t="s">
        <v>212</v>
      </c>
      <c r="E196" s="250" t="s">
        <v>385</v>
      </c>
      <c r="F196" s="251" t="s">
        <v>386</v>
      </c>
      <c r="G196" s="252" t="s">
        <v>145</v>
      </c>
      <c r="H196" s="253">
        <v>3.6720000000000002</v>
      </c>
      <c r="I196" s="254"/>
      <c r="J196" s="255"/>
      <c r="K196" s="256">
        <f>ROUND(P196*H196,2)</f>
        <v>0</v>
      </c>
      <c r="L196" s="251" t="s">
        <v>1</v>
      </c>
      <c r="M196" s="257"/>
      <c r="N196" s="258" t="s">
        <v>1</v>
      </c>
      <c r="O196" s="211" t="s">
        <v>42</v>
      </c>
      <c r="P196" s="212">
        <f>I196+J196</f>
        <v>0</v>
      </c>
      <c r="Q196" s="212">
        <f>ROUND(I196*H196,2)</f>
        <v>0</v>
      </c>
      <c r="R196" s="212">
        <f>ROUND(J196*H196,2)</f>
        <v>0</v>
      </c>
      <c r="S196" s="77"/>
      <c r="T196" s="213">
        <f>S196*H196</f>
        <v>0</v>
      </c>
      <c r="U196" s="213">
        <v>0.002</v>
      </c>
      <c r="V196" s="213">
        <f>U196*H196</f>
        <v>0.0073440000000000007</v>
      </c>
      <c r="W196" s="213">
        <v>0</v>
      </c>
      <c r="X196" s="214">
        <f>W196*H196</f>
        <v>0</v>
      </c>
      <c r="AR196" s="15" t="s">
        <v>290</v>
      </c>
      <c r="AT196" s="15" t="s">
        <v>212</v>
      </c>
      <c r="AU196" s="15" t="s">
        <v>141</v>
      </c>
      <c r="AY196" s="15" t="s">
        <v>133</v>
      </c>
      <c r="BE196" s="215">
        <f>IF(O196="základní",K196,0)</f>
        <v>0</v>
      </c>
      <c r="BF196" s="215">
        <f>IF(O196="snížená",K196,0)</f>
        <v>0</v>
      </c>
      <c r="BG196" s="215">
        <f>IF(O196="zákl. přenesená",K196,0)</f>
        <v>0</v>
      </c>
      <c r="BH196" s="215">
        <f>IF(O196="sníž. přenesená",K196,0)</f>
        <v>0</v>
      </c>
      <c r="BI196" s="215">
        <f>IF(O196="nulová",K196,0)</f>
        <v>0</v>
      </c>
      <c r="BJ196" s="15" t="s">
        <v>141</v>
      </c>
      <c r="BK196" s="215">
        <f>ROUND(P196*H196,2)</f>
        <v>0</v>
      </c>
      <c r="BL196" s="15" t="s">
        <v>220</v>
      </c>
      <c r="BM196" s="15" t="s">
        <v>387</v>
      </c>
    </row>
    <row r="197" s="11" customFormat="1">
      <c r="B197" s="216"/>
      <c r="C197" s="217"/>
      <c r="D197" s="218" t="s">
        <v>148</v>
      </c>
      <c r="E197" s="217"/>
      <c r="F197" s="220" t="s">
        <v>388</v>
      </c>
      <c r="G197" s="217"/>
      <c r="H197" s="221">
        <v>3.6720000000000002</v>
      </c>
      <c r="I197" s="222"/>
      <c r="J197" s="222"/>
      <c r="K197" s="217"/>
      <c r="L197" s="217"/>
      <c r="M197" s="223"/>
      <c r="N197" s="224"/>
      <c r="O197" s="225"/>
      <c r="P197" s="225"/>
      <c r="Q197" s="225"/>
      <c r="R197" s="225"/>
      <c r="S197" s="225"/>
      <c r="T197" s="225"/>
      <c r="U197" s="225"/>
      <c r="V197" s="225"/>
      <c r="W197" s="225"/>
      <c r="X197" s="226"/>
      <c r="AT197" s="227" t="s">
        <v>148</v>
      </c>
      <c r="AU197" s="227" t="s">
        <v>141</v>
      </c>
      <c r="AV197" s="11" t="s">
        <v>141</v>
      </c>
      <c r="AW197" s="11" t="s">
        <v>4</v>
      </c>
      <c r="AX197" s="11" t="s">
        <v>77</v>
      </c>
      <c r="AY197" s="227" t="s">
        <v>133</v>
      </c>
    </row>
    <row r="198" s="1" customFormat="1" ht="16.5" customHeight="1">
      <c r="B198" s="36"/>
      <c r="C198" s="203" t="s">
        <v>389</v>
      </c>
      <c r="D198" s="203" t="s">
        <v>136</v>
      </c>
      <c r="E198" s="204" t="s">
        <v>390</v>
      </c>
      <c r="F198" s="205" t="s">
        <v>391</v>
      </c>
      <c r="G198" s="206" t="s">
        <v>314</v>
      </c>
      <c r="H198" s="207">
        <v>1</v>
      </c>
      <c r="I198" s="208"/>
      <c r="J198" s="208"/>
      <c r="K198" s="209">
        <f>ROUND(P198*H198,2)</f>
        <v>0</v>
      </c>
      <c r="L198" s="205" t="s">
        <v>1</v>
      </c>
      <c r="M198" s="41"/>
      <c r="N198" s="210" t="s">
        <v>1</v>
      </c>
      <c r="O198" s="211" t="s">
        <v>42</v>
      </c>
      <c r="P198" s="212">
        <f>I198+J198</f>
        <v>0</v>
      </c>
      <c r="Q198" s="212">
        <f>ROUND(I198*H198,2)</f>
        <v>0</v>
      </c>
      <c r="R198" s="212">
        <f>ROUND(J198*H198,2)</f>
        <v>0</v>
      </c>
      <c r="S198" s="77"/>
      <c r="T198" s="213">
        <f>S198*H198</f>
        <v>0</v>
      </c>
      <c r="U198" s="213">
        <v>0</v>
      </c>
      <c r="V198" s="213">
        <f>U198*H198</f>
        <v>0</v>
      </c>
      <c r="W198" s="213">
        <v>0</v>
      </c>
      <c r="X198" s="214">
        <f>W198*H198</f>
        <v>0</v>
      </c>
      <c r="AR198" s="15" t="s">
        <v>220</v>
      </c>
      <c r="AT198" s="15" t="s">
        <v>136</v>
      </c>
      <c r="AU198" s="15" t="s">
        <v>141</v>
      </c>
      <c r="AY198" s="15" t="s">
        <v>133</v>
      </c>
      <c r="BE198" s="215">
        <f>IF(O198="základní",K198,0)</f>
        <v>0</v>
      </c>
      <c r="BF198" s="215">
        <f>IF(O198="snížená",K198,0)</f>
        <v>0</v>
      </c>
      <c r="BG198" s="215">
        <f>IF(O198="zákl. přenesená",K198,0)</f>
        <v>0</v>
      </c>
      <c r="BH198" s="215">
        <f>IF(O198="sníž. přenesená",K198,0)</f>
        <v>0</v>
      </c>
      <c r="BI198" s="215">
        <f>IF(O198="nulová",K198,0)</f>
        <v>0</v>
      </c>
      <c r="BJ198" s="15" t="s">
        <v>141</v>
      </c>
      <c r="BK198" s="215">
        <f>ROUND(P198*H198,2)</f>
        <v>0</v>
      </c>
      <c r="BL198" s="15" t="s">
        <v>220</v>
      </c>
      <c r="BM198" s="15" t="s">
        <v>392</v>
      </c>
    </row>
    <row r="199" s="10" customFormat="1" ht="22.8" customHeight="1">
      <c r="B199" s="186"/>
      <c r="C199" s="187"/>
      <c r="D199" s="188" t="s">
        <v>71</v>
      </c>
      <c r="E199" s="201" t="s">
        <v>393</v>
      </c>
      <c r="F199" s="201" t="s">
        <v>394</v>
      </c>
      <c r="G199" s="187"/>
      <c r="H199" s="187"/>
      <c r="I199" s="190"/>
      <c r="J199" s="190"/>
      <c r="K199" s="202">
        <f>BK199</f>
        <v>0</v>
      </c>
      <c r="L199" s="187"/>
      <c r="M199" s="192"/>
      <c r="N199" s="193"/>
      <c r="O199" s="194"/>
      <c r="P199" s="194"/>
      <c r="Q199" s="195">
        <f>SUM(Q200:Q209)</f>
        <v>0</v>
      </c>
      <c r="R199" s="195">
        <f>SUM(R200:R209)</f>
        <v>0</v>
      </c>
      <c r="S199" s="194"/>
      <c r="T199" s="196">
        <f>SUM(T200:T209)</f>
        <v>0</v>
      </c>
      <c r="U199" s="194"/>
      <c r="V199" s="196">
        <f>SUM(V200:V209)</f>
        <v>0.0034840000000000001</v>
      </c>
      <c r="W199" s="194"/>
      <c r="X199" s="197">
        <f>SUM(X200:X209)</f>
        <v>0</v>
      </c>
      <c r="AR199" s="198" t="s">
        <v>141</v>
      </c>
      <c r="AT199" s="199" t="s">
        <v>71</v>
      </c>
      <c r="AU199" s="199" t="s">
        <v>77</v>
      </c>
      <c r="AY199" s="198" t="s">
        <v>133</v>
      </c>
      <c r="BK199" s="200">
        <f>SUM(BK200:BK209)</f>
        <v>0</v>
      </c>
    </row>
    <row r="200" s="1" customFormat="1" ht="16.5" customHeight="1">
      <c r="B200" s="36"/>
      <c r="C200" s="203" t="s">
        <v>395</v>
      </c>
      <c r="D200" s="203" t="s">
        <v>136</v>
      </c>
      <c r="E200" s="204" t="s">
        <v>396</v>
      </c>
      <c r="F200" s="205" t="s">
        <v>397</v>
      </c>
      <c r="G200" s="206" t="s">
        <v>152</v>
      </c>
      <c r="H200" s="207">
        <v>1</v>
      </c>
      <c r="I200" s="208"/>
      <c r="J200" s="208"/>
      <c r="K200" s="209">
        <f>ROUND(P200*H200,2)</f>
        <v>0</v>
      </c>
      <c r="L200" s="205" t="s">
        <v>1</v>
      </c>
      <c r="M200" s="41"/>
      <c r="N200" s="210" t="s">
        <v>1</v>
      </c>
      <c r="O200" s="211" t="s">
        <v>42</v>
      </c>
      <c r="P200" s="212">
        <f>I200+J200</f>
        <v>0</v>
      </c>
      <c r="Q200" s="212">
        <f>ROUND(I200*H200,2)</f>
        <v>0</v>
      </c>
      <c r="R200" s="212">
        <f>ROUND(J200*H200,2)</f>
        <v>0</v>
      </c>
      <c r="S200" s="77"/>
      <c r="T200" s="213">
        <f>S200*H200</f>
        <v>0</v>
      </c>
      <c r="U200" s="213">
        <v>0.0012600000000000001</v>
      </c>
      <c r="V200" s="213">
        <f>U200*H200</f>
        <v>0.0012600000000000001</v>
      </c>
      <c r="W200" s="213">
        <v>0</v>
      </c>
      <c r="X200" s="214">
        <f>W200*H200</f>
        <v>0</v>
      </c>
      <c r="AR200" s="15" t="s">
        <v>140</v>
      </c>
      <c r="AT200" s="15" t="s">
        <v>136</v>
      </c>
      <c r="AU200" s="15" t="s">
        <v>141</v>
      </c>
      <c r="AY200" s="15" t="s">
        <v>133</v>
      </c>
      <c r="BE200" s="215">
        <f>IF(O200="základní",K200,0)</f>
        <v>0</v>
      </c>
      <c r="BF200" s="215">
        <f>IF(O200="snížená",K200,0)</f>
        <v>0</v>
      </c>
      <c r="BG200" s="215">
        <f>IF(O200="zákl. přenesená",K200,0)</f>
        <v>0</v>
      </c>
      <c r="BH200" s="215">
        <f>IF(O200="sníž. přenesená",K200,0)</f>
        <v>0</v>
      </c>
      <c r="BI200" s="215">
        <f>IF(O200="nulová",K200,0)</f>
        <v>0</v>
      </c>
      <c r="BJ200" s="15" t="s">
        <v>141</v>
      </c>
      <c r="BK200" s="215">
        <f>ROUND(P200*H200,2)</f>
        <v>0</v>
      </c>
      <c r="BL200" s="15" t="s">
        <v>140</v>
      </c>
      <c r="BM200" s="15" t="s">
        <v>398</v>
      </c>
    </row>
    <row r="201" s="1" customFormat="1" ht="16.5" customHeight="1">
      <c r="B201" s="36"/>
      <c r="C201" s="203" t="s">
        <v>399</v>
      </c>
      <c r="D201" s="203" t="s">
        <v>136</v>
      </c>
      <c r="E201" s="204" t="s">
        <v>400</v>
      </c>
      <c r="F201" s="205" t="s">
        <v>401</v>
      </c>
      <c r="G201" s="206" t="s">
        <v>152</v>
      </c>
      <c r="H201" s="207">
        <v>1.1000000000000001</v>
      </c>
      <c r="I201" s="208"/>
      <c r="J201" s="208"/>
      <c r="K201" s="209">
        <f>ROUND(P201*H201,2)</f>
        <v>0</v>
      </c>
      <c r="L201" s="205" t="s">
        <v>1</v>
      </c>
      <c r="M201" s="41"/>
      <c r="N201" s="210" t="s">
        <v>1</v>
      </c>
      <c r="O201" s="211" t="s">
        <v>42</v>
      </c>
      <c r="P201" s="212">
        <f>I201+J201</f>
        <v>0</v>
      </c>
      <c r="Q201" s="212">
        <f>ROUND(I201*H201,2)</f>
        <v>0</v>
      </c>
      <c r="R201" s="212">
        <f>ROUND(J201*H201,2)</f>
        <v>0</v>
      </c>
      <c r="S201" s="77"/>
      <c r="T201" s="213">
        <f>S201*H201</f>
        <v>0</v>
      </c>
      <c r="U201" s="213">
        <v>0.00029</v>
      </c>
      <c r="V201" s="213">
        <f>U201*H201</f>
        <v>0.000319</v>
      </c>
      <c r="W201" s="213">
        <v>0</v>
      </c>
      <c r="X201" s="214">
        <f>W201*H201</f>
        <v>0</v>
      </c>
      <c r="AR201" s="15" t="s">
        <v>220</v>
      </c>
      <c r="AT201" s="15" t="s">
        <v>136</v>
      </c>
      <c r="AU201" s="15" t="s">
        <v>141</v>
      </c>
      <c r="AY201" s="15" t="s">
        <v>133</v>
      </c>
      <c r="BE201" s="215">
        <f>IF(O201="základní",K201,0)</f>
        <v>0</v>
      </c>
      <c r="BF201" s="215">
        <f>IF(O201="snížená",K201,0)</f>
        <v>0</v>
      </c>
      <c r="BG201" s="215">
        <f>IF(O201="zákl. přenesená",K201,0)</f>
        <v>0</v>
      </c>
      <c r="BH201" s="215">
        <f>IF(O201="sníž. přenesená",K201,0)</f>
        <v>0</v>
      </c>
      <c r="BI201" s="215">
        <f>IF(O201="nulová",K201,0)</f>
        <v>0</v>
      </c>
      <c r="BJ201" s="15" t="s">
        <v>141</v>
      </c>
      <c r="BK201" s="215">
        <f>ROUND(P201*H201,2)</f>
        <v>0</v>
      </c>
      <c r="BL201" s="15" t="s">
        <v>220</v>
      </c>
      <c r="BM201" s="15" t="s">
        <v>402</v>
      </c>
    </row>
    <row r="202" s="1" customFormat="1" ht="16.5" customHeight="1">
      <c r="B202" s="36"/>
      <c r="C202" s="203" t="s">
        <v>403</v>
      </c>
      <c r="D202" s="203" t="s">
        <v>136</v>
      </c>
      <c r="E202" s="204" t="s">
        <v>404</v>
      </c>
      <c r="F202" s="205" t="s">
        <v>405</v>
      </c>
      <c r="G202" s="206" t="s">
        <v>152</v>
      </c>
      <c r="H202" s="207">
        <v>3.5</v>
      </c>
      <c r="I202" s="208"/>
      <c r="J202" s="208"/>
      <c r="K202" s="209">
        <f>ROUND(P202*H202,2)</f>
        <v>0</v>
      </c>
      <c r="L202" s="205" t="s">
        <v>1</v>
      </c>
      <c r="M202" s="41"/>
      <c r="N202" s="210" t="s">
        <v>1</v>
      </c>
      <c r="O202" s="211" t="s">
        <v>42</v>
      </c>
      <c r="P202" s="212">
        <f>I202+J202</f>
        <v>0</v>
      </c>
      <c r="Q202" s="212">
        <f>ROUND(I202*H202,2)</f>
        <v>0</v>
      </c>
      <c r="R202" s="212">
        <f>ROUND(J202*H202,2)</f>
        <v>0</v>
      </c>
      <c r="S202" s="77"/>
      <c r="T202" s="213">
        <f>S202*H202</f>
        <v>0</v>
      </c>
      <c r="U202" s="213">
        <v>0.00035</v>
      </c>
      <c r="V202" s="213">
        <f>U202*H202</f>
        <v>0.001225</v>
      </c>
      <c r="W202" s="213">
        <v>0</v>
      </c>
      <c r="X202" s="214">
        <f>W202*H202</f>
        <v>0</v>
      </c>
      <c r="AR202" s="15" t="s">
        <v>220</v>
      </c>
      <c r="AT202" s="15" t="s">
        <v>136</v>
      </c>
      <c r="AU202" s="15" t="s">
        <v>141</v>
      </c>
      <c r="AY202" s="15" t="s">
        <v>133</v>
      </c>
      <c r="BE202" s="215">
        <f>IF(O202="základní",K202,0)</f>
        <v>0</v>
      </c>
      <c r="BF202" s="215">
        <f>IF(O202="snížená",K202,0)</f>
        <v>0</v>
      </c>
      <c r="BG202" s="215">
        <f>IF(O202="zákl. přenesená",K202,0)</f>
        <v>0</v>
      </c>
      <c r="BH202" s="215">
        <f>IF(O202="sníž. přenesená",K202,0)</f>
        <v>0</v>
      </c>
      <c r="BI202" s="215">
        <f>IF(O202="nulová",K202,0)</f>
        <v>0</v>
      </c>
      <c r="BJ202" s="15" t="s">
        <v>141</v>
      </c>
      <c r="BK202" s="215">
        <f>ROUND(P202*H202,2)</f>
        <v>0</v>
      </c>
      <c r="BL202" s="15" t="s">
        <v>220</v>
      </c>
      <c r="BM202" s="15" t="s">
        <v>406</v>
      </c>
    </row>
    <row r="203" s="1" customFormat="1" ht="16.5" customHeight="1">
      <c r="B203" s="36"/>
      <c r="C203" s="203" t="s">
        <v>407</v>
      </c>
      <c r="D203" s="203" t="s">
        <v>136</v>
      </c>
      <c r="E203" s="204" t="s">
        <v>408</v>
      </c>
      <c r="F203" s="205" t="s">
        <v>409</v>
      </c>
      <c r="G203" s="206" t="s">
        <v>139</v>
      </c>
      <c r="H203" s="207">
        <v>1</v>
      </c>
      <c r="I203" s="208"/>
      <c r="J203" s="208"/>
      <c r="K203" s="209">
        <f>ROUND(P203*H203,2)</f>
        <v>0</v>
      </c>
      <c r="L203" s="205" t="s">
        <v>1</v>
      </c>
      <c r="M203" s="41"/>
      <c r="N203" s="210" t="s">
        <v>1</v>
      </c>
      <c r="O203" s="211" t="s">
        <v>42</v>
      </c>
      <c r="P203" s="212">
        <f>I203+J203</f>
        <v>0</v>
      </c>
      <c r="Q203" s="212">
        <f>ROUND(I203*H203,2)</f>
        <v>0</v>
      </c>
      <c r="R203" s="212">
        <f>ROUND(J203*H203,2)</f>
        <v>0</v>
      </c>
      <c r="S203" s="77"/>
      <c r="T203" s="213">
        <f>S203*H203</f>
        <v>0</v>
      </c>
      <c r="U203" s="213">
        <v>0.00034000000000000002</v>
      </c>
      <c r="V203" s="213">
        <f>U203*H203</f>
        <v>0.00034000000000000002</v>
      </c>
      <c r="W203" s="213">
        <v>0</v>
      </c>
      <c r="X203" s="214">
        <f>W203*H203</f>
        <v>0</v>
      </c>
      <c r="AR203" s="15" t="s">
        <v>220</v>
      </c>
      <c r="AT203" s="15" t="s">
        <v>136</v>
      </c>
      <c r="AU203" s="15" t="s">
        <v>141</v>
      </c>
      <c r="AY203" s="15" t="s">
        <v>133</v>
      </c>
      <c r="BE203" s="215">
        <f>IF(O203="základní",K203,0)</f>
        <v>0</v>
      </c>
      <c r="BF203" s="215">
        <f>IF(O203="snížená",K203,0)</f>
        <v>0</v>
      </c>
      <c r="BG203" s="215">
        <f>IF(O203="zákl. přenesená",K203,0)</f>
        <v>0</v>
      </c>
      <c r="BH203" s="215">
        <f>IF(O203="sníž. přenesená",K203,0)</f>
        <v>0</v>
      </c>
      <c r="BI203" s="215">
        <f>IF(O203="nulová",K203,0)</f>
        <v>0</v>
      </c>
      <c r="BJ203" s="15" t="s">
        <v>141</v>
      </c>
      <c r="BK203" s="215">
        <f>ROUND(P203*H203,2)</f>
        <v>0</v>
      </c>
      <c r="BL203" s="15" t="s">
        <v>220</v>
      </c>
      <c r="BM203" s="15" t="s">
        <v>410</v>
      </c>
    </row>
    <row r="204" s="1" customFormat="1" ht="16.5" customHeight="1">
      <c r="B204" s="36"/>
      <c r="C204" s="203" t="s">
        <v>411</v>
      </c>
      <c r="D204" s="203" t="s">
        <v>136</v>
      </c>
      <c r="E204" s="204" t="s">
        <v>412</v>
      </c>
      <c r="F204" s="205" t="s">
        <v>413</v>
      </c>
      <c r="G204" s="206" t="s">
        <v>139</v>
      </c>
      <c r="H204" s="207">
        <v>1</v>
      </c>
      <c r="I204" s="208"/>
      <c r="J204" s="208"/>
      <c r="K204" s="209">
        <f>ROUND(P204*H204,2)</f>
        <v>0</v>
      </c>
      <c r="L204" s="205" t="s">
        <v>1</v>
      </c>
      <c r="M204" s="41"/>
      <c r="N204" s="210" t="s">
        <v>1</v>
      </c>
      <c r="O204" s="211" t="s">
        <v>42</v>
      </c>
      <c r="P204" s="212">
        <f>I204+J204</f>
        <v>0</v>
      </c>
      <c r="Q204" s="212">
        <f>ROUND(I204*H204,2)</f>
        <v>0</v>
      </c>
      <c r="R204" s="212">
        <f>ROUND(J204*H204,2)</f>
        <v>0</v>
      </c>
      <c r="S204" s="77"/>
      <c r="T204" s="213">
        <f>S204*H204</f>
        <v>0</v>
      </c>
      <c r="U204" s="213">
        <v>0.00034000000000000002</v>
      </c>
      <c r="V204" s="213">
        <f>U204*H204</f>
        <v>0.00034000000000000002</v>
      </c>
      <c r="W204" s="213">
        <v>0</v>
      </c>
      <c r="X204" s="214">
        <f>W204*H204</f>
        <v>0</v>
      </c>
      <c r="AR204" s="15" t="s">
        <v>220</v>
      </c>
      <c r="AT204" s="15" t="s">
        <v>136</v>
      </c>
      <c r="AU204" s="15" t="s">
        <v>141</v>
      </c>
      <c r="AY204" s="15" t="s">
        <v>133</v>
      </c>
      <c r="BE204" s="215">
        <f>IF(O204="základní",K204,0)</f>
        <v>0</v>
      </c>
      <c r="BF204" s="215">
        <f>IF(O204="snížená",K204,0)</f>
        <v>0</v>
      </c>
      <c r="BG204" s="215">
        <f>IF(O204="zákl. přenesená",K204,0)</f>
        <v>0</v>
      </c>
      <c r="BH204" s="215">
        <f>IF(O204="sníž. přenesená",K204,0)</f>
        <v>0</v>
      </c>
      <c r="BI204" s="215">
        <f>IF(O204="nulová",K204,0)</f>
        <v>0</v>
      </c>
      <c r="BJ204" s="15" t="s">
        <v>141</v>
      </c>
      <c r="BK204" s="215">
        <f>ROUND(P204*H204,2)</f>
        <v>0</v>
      </c>
      <c r="BL204" s="15" t="s">
        <v>220</v>
      </c>
      <c r="BM204" s="15" t="s">
        <v>414</v>
      </c>
    </row>
    <row r="205" s="1" customFormat="1" ht="16.5" customHeight="1">
      <c r="B205" s="36"/>
      <c r="C205" s="203" t="s">
        <v>415</v>
      </c>
      <c r="D205" s="203" t="s">
        <v>136</v>
      </c>
      <c r="E205" s="204" t="s">
        <v>416</v>
      </c>
      <c r="F205" s="205" t="s">
        <v>417</v>
      </c>
      <c r="G205" s="206" t="s">
        <v>152</v>
      </c>
      <c r="H205" s="207">
        <v>5.5999999999999996</v>
      </c>
      <c r="I205" s="208"/>
      <c r="J205" s="208"/>
      <c r="K205" s="209">
        <f>ROUND(P205*H205,2)</f>
        <v>0</v>
      </c>
      <c r="L205" s="205" t="s">
        <v>1</v>
      </c>
      <c r="M205" s="41"/>
      <c r="N205" s="210" t="s">
        <v>1</v>
      </c>
      <c r="O205" s="211" t="s">
        <v>42</v>
      </c>
      <c r="P205" s="212">
        <f>I205+J205</f>
        <v>0</v>
      </c>
      <c r="Q205" s="212">
        <f>ROUND(I205*H205,2)</f>
        <v>0</v>
      </c>
      <c r="R205" s="212">
        <f>ROUND(J205*H205,2)</f>
        <v>0</v>
      </c>
      <c r="S205" s="77"/>
      <c r="T205" s="213">
        <f>S205*H205</f>
        <v>0</v>
      </c>
      <c r="U205" s="213">
        <v>0</v>
      </c>
      <c r="V205" s="213">
        <f>U205*H205</f>
        <v>0</v>
      </c>
      <c r="W205" s="213">
        <v>0</v>
      </c>
      <c r="X205" s="214">
        <f>W205*H205</f>
        <v>0</v>
      </c>
      <c r="AR205" s="15" t="s">
        <v>220</v>
      </c>
      <c r="AT205" s="15" t="s">
        <v>136</v>
      </c>
      <c r="AU205" s="15" t="s">
        <v>141</v>
      </c>
      <c r="AY205" s="15" t="s">
        <v>133</v>
      </c>
      <c r="BE205" s="215">
        <f>IF(O205="základní",K205,0)</f>
        <v>0</v>
      </c>
      <c r="BF205" s="215">
        <f>IF(O205="snížená",K205,0)</f>
        <v>0</v>
      </c>
      <c r="BG205" s="215">
        <f>IF(O205="zákl. přenesená",K205,0)</f>
        <v>0</v>
      </c>
      <c r="BH205" s="215">
        <f>IF(O205="sníž. přenesená",K205,0)</f>
        <v>0</v>
      </c>
      <c r="BI205" s="215">
        <f>IF(O205="nulová",K205,0)</f>
        <v>0</v>
      </c>
      <c r="BJ205" s="15" t="s">
        <v>141</v>
      </c>
      <c r="BK205" s="215">
        <f>ROUND(P205*H205,2)</f>
        <v>0</v>
      </c>
      <c r="BL205" s="15" t="s">
        <v>220</v>
      </c>
      <c r="BM205" s="15" t="s">
        <v>418</v>
      </c>
    </row>
    <row r="206" s="11" customFormat="1">
      <c r="B206" s="216"/>
      <c r="C206" s="217"/>
      <c r="D206" s="218" t="s">
        <v>148</v>
      </c>
      <c r="E206" s="219" t="s">
        <v>1</v>
      </c>
      <c r="F206" s="220" t="s">
        <v>419</v>
      </c>
      <c r="G206" s="217"/>
      <c r="H206" s="221">
        <v>5.5999999999999996</v>
      </c>
      <c r="I206" s="222"/>
      <c r="J206" s="222"/>
      <c r="K206" s="217"/>
      <c r="L206" s="217"/>
      <c r="M206" s="223"/>
      <c r="N206" s="224"/>
      <c r="O206" s="225"/>
      <c r="P206" s="225"/>
      <c r="Q206" s="225"/>
      <c r="R206" s="225"/>
      <c r="S206" s="225"/>
      <c r="T206" s="225"/>
      <c r="U206" s="225"/>
      <c r="V206" s="225"/>
      <c r="W206" s="225"/>
      <c r="X206" s="226"/>
      <c r="AT206" s="227" t="s">
        <v>148</v>
      </c>
      <c r="AU206" s="227" t="s">
        <v>141</v>
      </c>
      <c r="AV206" s="11" t="s">
        <v>141</v>
      </c>
      <c r="AW206" s="11" t="s">
        <v>5</v>
      </c>
      <c r="AX206" s="11" t="s">
        <v>77</v>
      </c>
      <c r="AY206" s="227" t="s">
        <v>133</v>
      </c>
    </row>
    <row r="207" s="1" customFormat="1" ht="16.5" customHeight="1">
      <c r="B207" s="36"/>
      <c r="C207" s="203" t="s">
        <v>420</v>
      </c>
      <c r="D207" s="203" t="s">
        <v>136</v>
      </c>
      <c r="E207" s="204" t="s">
        <v>421</v>
      </c>
      <c r="F207" s="205" t="s">
        <v>422</v>
      </c>
      <c r="G207" s="206" t="s">
        <v>314</v>
      </c>
      <c r="H207" s="207">
        <v>1</v>
      </c>
      <c r="I207" s="208"/>
      <c r="J207" s="208"/>
      <c r="K207" s="209">
        <f>ROUND(P207*H207,2)</f>
        <v>0</v>
      </c>
      <c r="L207" s="205" t="s">
        <v>1</v>
      </c>
      <c r="M207" s="41"/>
      <c r="N207" s="210" t="s">
        <v>1</v>
      </c>
      <c r="O207" s="211" t="s">
        <v>42</v>
      </c>
      <c r="P207" s="212">
        <f>I207+J207</f>
        <v>0</v>
      </c>
      <c r="Q207" s="212">
        <f>ROUND(I207*H207,2)</f>
        <v>0</v>
      </c>
      <c r="R207" s="212">
        <f>ROUND(J207*H207,2)</f>
        <v>0</v>
      </c>
      <c r="S207" s="77"/>
      <c r="T207" s="213">
        <f>S207*H207</f>
        <v>0</v>
      </c>
      <c r="U207" s="213">
        <v>0</v>
      </c>
      <c r="V207" s="213">
        <f>U207*H207</f>
        <v>0</v>
      </c>
      <c r="W207" s="213">
        <v>0</v>
      </c>
      <c r="X207" s="214">
        <f>W207*H207</f>
        <v>0</v>
      </c>
      <c r="AR207" s="15" t="s">
        <v>220</v>
      </c>
      <c r="AT207" s="15" t="s">
        <v>136</v>
      </c>
      <c r="AU207" s="15" t="s">
        <v>141</v>
      </c>
      <c r="AY207" s="15" t="s">
        <v>133</v>
      </c>
      <c r="BE207" s="215">
        <f>IF(O207="základní",K207,0)</f>
        <v>0</v>
      </c>
      <c r="BF207" s="215">
        <f>IF(O207="snížená",K207,0)</f>
        <v>0</v>
      </c>
      <c r="BG207" s="215">
        <f>IF(O207="zákl. přenesená",K207,0)</f>
        <v>0</v>
      </c>
      <c r="BH207" s="215">
        <f>IF(O207="sníž. přenesená",K207,0)</f>
        <v>0</v>
      </c>
      <c r="BI207" s="215">
        <f>IF(O207="nulová",K207,0)</f>
        <v>0</v>
      </c>
      <c r="BJ207" s="15" t="s">
        <v>141</v>
      </c>
      <c r="BK207" s="215">
        <f>ROUND(P207*H207,2)</f>
        <v>0</v>
      </c>
      <c r="BL207" s="15" t="s">
        <v>220</v>
      </c>
      <c r="BM207" s="15" t="s">
        <v>423</v>
      </c>
    </row>
    <row r="208" s="1" customFormat="1" ht="16.5" customHeight="1">
      <c r="B208" s="36"/>
      <c r="C208" s="203" t="s">
        <v>424</v>
      </c>
      <c r="D208" s="203" t="s">
        <v>136</v>
      </c>
      <c r="E208" s="204" t="s">
        <v>425</v>
      </c>
      <c r="F208" s="205" t="s">
        <v>426</v>
      </c>
      <c r="G208" s="206" t="s">
        <v>314</v>
      </c>
      <c r="H208" s="207">
        <v>1</v>
      </c>
      <c r="I208" s="208"/>
      <c r="J208" s="208"/>
      <c r="K208" s="209">
        <f>ROUND(P208*H208,2)</f>
        <v>0</v>
      </c>
      <c r="L208" s="205" t="s">
        <v>1</v>
      </c>
      <c r="M208" s="41"/>
      <c r="N208" s="210" t="s">
        <v>1</v>
      </c>
      <c r="O208" s="211" t="s">
        <v>42</v>
      </c>
      <c r="P208" s="212">
        <f>I208+J208</f>
        <v>0</v>
      </c>
      <c r="Q208" s="212">
        <f>ROUND(I208*H208,2)</f>
        <v>0</v>
      </c>
      <c r="R208" s="212">
        <f>ROUND(J208*H208,2)</f>
        <v>0</v>
      </c>
      <c r="S208" s="77"/>
      <c r="T208" s="213">
        <f>S208*H208</f>
        <v>0</v>
      </c>
      <c r="U208" s="213">
        <v>0</v>
      </c>
      <c r="V208" s="213">
        <f>U208*H208</f>
        <v>0</v>
      </c>
      <c r="W208" s="213">
        <v>0</v>
      </c>
      <c r="X208" s="214">
        <f>W208*H208</f>
        <v>0</v>
      </c>
      <c r="AR208" s="15" t="s">
        <v>220</v>
      </c>
      <c r="AT208" s="15" t="s">
        <v>136</v>
      </c>
      <c r="AU208" s="15" t="s">
        <v>141</v>
      </c>
      <c r="AY208" s="15" t="s">
        <v>133</v>
      </c>
      <c r="BE208" s="215">
        <f>IF(O208="základní",K208,0)</f>
        <v>0</v>
      </c>
      <c r="BF208" s="215">
        <f>IF(O208="snížená",K208,0)</f>
        <v>0</v>
      </c>
      <c r="BG208" s="215">
        <f>IF(O208="zákl. přenesená",K208,0)</f>
        <v>0</v>
      </c>
      <c r="BH208" s="215">
        <f>IF(O208="sníž. přenesená",K208,0)</f>
        <v>0</v>
      </c>
      <c r="BI208" s="215">
        <f>IF(O208="nulová",K208,0)</f>
        <v>0</v>
      </c>
      <c r="BJ208" s="15" t="s">
        <v>141</v>
      </c>
      <c r="BK208" s="215">
        <f>ROUND(P208*H208,2)</f>
        <v>0</v>
      </c>
      <c r="BL208" s="15" t="s">
        <v>220</v>
      </c>
      <c r="BM208" s="15" t="s">
        <v>427</v>
      </c>
    </row>
    <row r="209" s="1" customFormat="1" ht="16.5" customHeight="1">
      <c r="B209" s="36"/>
      <c r="C209" s="203" t="s">
        <v>428</v>
      </c>
      <c r="D209" s="203" t="s">
        <v>136</v>
      </c>
      <c r="E209" s="204" t="s">
        <v>429</v>
      </c>
      <c r="F209" s="205" t="s">
        <v>430</v>
      </c>
      <c r="G209" s="206" t="s">
        <v>335</v>
      </c>
      <c r="H209" s="207">
        <v>0.002</v>
      </c>
      <c r="I209" s="208"/>
      <c r="J209" s="208"/>
      <c r="K209" s="209">
        <f>ROUND(P209*H209,2)</f>
        <v>0</v>
      </c>
      <c r="L209" s="205" t="s">
        <v>1</v>
      </c>
      <c r="M209" s="41"/>
      <c r="N209" s="210" t="s">
        <v>1</v>
      </c>
      <c r="O209" s="211" t="s">
        <v>42</v>
      </c>
      <c r="P209" s="212">
        <f>I209+J209</f>
        <v>0</v>
      </c>
      <c r="Q209" s="212">
        <f>ROUND(I209*H209,2)</f>
        <v>0</v>
      </c>
      <c r="R209" s="212">
        <f>ROUND(J209*H209,2)</f>
        <v>0</v>
      </c>
      <c r="S209" s="77"/>
      <c r="T209" s="213">
        <f>S209*H209</f>
        <v>0</v>
      </c>
      <c r="U209" s="213">
        <v>0</v>
      </c>
      <c r="V209" s="213">
        <f>U209*H209</f>
        <v>0</v>
      </c>
      <c r="W209" s="213">
        <v>0</v>
      </c>
      <c r="X209" s="214">
        <f>W209*H209</f>
        <v>0</v>
      </c>
      <c r="AR209" s="15" t="s">
        <v>220</v>
      </c>
      <c r="AT209" s="15" t="s">
        <v>136</v>
      </c>
      <c r="AU209" s="15" t="s">
        <v>141</v>
      </c>
      <c r="AY209" s="15" t="s">
        <v>133</v>
      </c>
      <c r="BE209" s="215">
        <f>IF(O209="základní",K209,0)</f>
        <v>0</v>
      </c>
      <c r="BF209" s="215">
        <f>IF(O209="snížená",K209,0)</f>
        <v>0</v>
      </c>
      <c r="BG209" s="215">
        <f>IF(O209="zákl. přenesená",K209,0)</f>
        <v>0</v>
      </c>
      <c r="BH209" s="215">
        <f>IF(O209="sníž. přenesená",K209,0)</f>
        <v>0</v>
      </c>
      <c r="BI209" s="215">
        <f>IF(O209="nulová",K209,0)</f>
        <v>0</v>
      </c>
      <c r="BJ209" s="15" t="s">
        <v>141</v>
      </c>
      <c r="BK209" s="215">
        <f>ROUND(P209*H209,2)</f>
        <v>0</v>
      </c>
      <c r="BL209" s="15" t="s">
        <v>220</v>
      </c>
      <c r="BM209" s="15" t="s">
        <v>431</v>
      </c>
    </row>
    <row r="210" s="10" customFormat="1" ht="22.8" customHeight="1">
      <c r="B210" s="186"/>
      <c r="C210" s="187"/>
      <c r="D210" s="188" t="s">
        <v>71</v>
      </c>
      <c r="E210" s="201" t="s">
        <v>432</v>
      </c>
      <c r="F210" s="201" t="s">
        <v>433</v>
      </c>
      <c r="G210" s="187"/>
      <c r="H210" s="187"/>
      <c r="I210" s="190"/>
      <c r="J210" s="190"/>
      <c r="K210" s="202">
        <f>BK210</f>
        <v>0</v>
      </c>
      <c r="L210" s="187"/>
      <c r="M210" s="192"/>
      <c r="N210" s="193"/>
      <c r="O210" s="194"/>
      <c r="P210" s="194"/>
      <c r="Q210" s="195">
        <f>SUM(Q211:Q219)</f>
        <v>0</v>
      </c>
      <c r="R210" s="195">
        <f>SUM(R211:R219)</f>
        <v>0</v>
      </c>
      <c r="S210" s="194"/>
      <c r="T210" s="196">
        <f>SUM(T211:T219)</f>
        <v>0</v>
      </c>
      <c r="U210" s="194"/>
      <c r="V210" s="196">
        <f>SUM(V211:V219)</f>
        <v>0.0096600000000000002</v>
      </c>
      <c r="W210" s="194"/>
      <c r="X210" s="197">
        <f>SUM(X211:X219)</f>
        <v>0</v>
      </c>
      <c r="AR210" s="198" t="s">
        <v>141</v>
      </c>
      <c r="AT210" s="199" t="s">
        <v>71</v>
      </c>
      <c r="AU210" s="199" t="s">
        <v>77</v>
      </c>
      <c r="AY210" s="198" t="s">
        <v>133</v>
      </c>
      <c r="BK210" s="200">
        <f>SUM(BK211:BK219)</f>
        <v>0</v>
      </c>
    </row>
    <row r="211" s="1" customFormat="1" ht="16.5" customHeight="1">
      <c r="B211" s="36"/>
      <c r="C211" s="203" t="s">
        <v>434</v>
      </c>
      <c r="D211" s="203" t="s">
        <v>136</v>
      </c>
      <c r="E211" s="204" t="s">
        <v>435</v>
      </c>
      <c r="F211" s="205" t="s">
        <v>436</v>
      </c>
      <c r="G211" s="206" t="s">
        <v>152</v>
      </c>
      <c r="H211" s="207">
        <v>9</v>
      </c>
      <c r="I211" s="208"/>
      <c r="J211" s="208"/>
      <c r="K211" s="209">
        <f>ROUND(P211*H211,2)</f>
        <v>0</v>
      </c>
      <c r="L211" s="205" t="s">
        <v>180</v>
      </c>
      <c r="M211" s="41"/>
      <c r="N211" s="210" t="s">
        <v>1</v>
      </c>
      <c r="O211" s="211" t="s">
        <v>42</v>
      </c>
      <c r="P211" s="212">
        <f>I211+J211</f>
        <v>0</v>
      </c>
      <c r="Q211" s="212">
        <f>ROUND(I211*H211,2)</f>
        <v>0</v>
      </c>
      <c r="R211" s="212">
        <f>ROUND(J211*H211,2)</f>
        <v>0</v>
      </c>
      <c r="S211" s="77"/>
      <c r="T211" s="213">
        <f>S211*H211</f>
        <v>0</v>
      </c>
      <c r="U211" s="213">
        <v>0.00040000000000000002</v>
      </c>
      <c r="V211" s="213">
        <f>U211*H211</f>
        <v>0.0036000000000000003</v>
      </c>
      <c r="W211" s="213">
        <v>0</v>
      </c>
      <c r="X211" s="214">
        <f>W211*H211</f>
        <v>0</v>
      </c>
      <c r="AR211" s="15" t="s">
        <v>220</v>
      </c>
      <c r="AT211" s="15" t="s">
        <v>136</v>
      </c>
      <c r="AU211" s="15" t="s">
        <v>141</v>
      </c>
      <c r="AY211" s="15" t="s">
        <v>133</v>
      </c>
      <c r="BE211" s="215">
        <f>IF(O211="základní",K211,0)</f>
        <v>0</v>
      </c>
      <c r="BF211" s="215">
        <f>IF(O211="snížená",K211,0)</f>
        <v>0</v>
      </c>
      <c r="BG211" s="215">
        <f>IF(O211="zákl. přenesená",K211,0)</f>
        <v>0</v>
      </c>
      <c r="BH211" s="215">
        <f>IF(O211="sníž. přenesená",K211,0)</f>
        <v>0</v>
      </c>
      <c r="BI211" s="215">
        <f>IF(O211="nulová",K211,0)</f>
        <v>0</v>
      </c>
      <c r="BJ211" s="15" t="s">
        <v>141</v>
      </c>
      <c r="BK211" s="215">
        <f>ROUND(P211*H211,2)</f>
        <v>0</v>
      </c>
      <c r="BL211" s="15" t="s">
        <v>220</v>
      </c>
      <c r="BM211" s="15" t="s">
        <v>437</v>
      </c>
    </row>
    <row r="212" s="1" customFormat="1" ht="16.5" customHeight="1">
      <c r="B212" s="36"/>
      <c r="C212" s="203" t="s">
        <v>438</v>
      </c>
      <c r="D212" s="203" t="s">
        <v>136</v>
      </c>
      <c r="E212" s="204" t="s">
        <v>439</v>
      </c>
      <c r="F212" s="205" t="s">
        <v>440</v>
      </c>
      <c r="G212" s="206" t="s">
        <v>152</v>
      </c>
      <c r="H212" s="207">
        <v>4</v>
      </c>
      <c r="I212" s="208"/>
      <c r="J212" s="208"/>
      <c r="K212" s="209">
        <f>ROUND(P212*H212,2)</f>
        <v>0</v>
      </c>
      <c r="L212" s="205" t="s">
        <v>1</v>
      </c>
      <c r="M212" s="41"/>
      <c r="N212" s="210" t="s">
        <v>1</v>
      </c>
      <c r="O212" s="211" t="s">
        <v>42</v>
      </c>
      <c r="P212" s="212">
        <f>I212+J212</f>
        <v>0</v>
      </c>
      <c r="Q212" s="212">
        <f>ROUND(I212*H212,2)</f>
        <v>0</v>
      </c>
      <c r="R212" s="212">
        <f>ROUND(J212*H212,2)</f>
        <v>0</v>
      </c>
      <c r="S212" s="77"/>
      <c r="T212" s="213">
        <f>S212*H212</f>
        <v>0</v>
      </c>
      <c r="U212" s="213">
        <v>5.0000000000000002E-05</v>
      </c>
      <c r="V212" s="213">
        <f>U212*H212</f>
        <v>0.00020000000000000001</v>
      </c>
      <c r="W212" s="213">
        <v>0</v>
      </c>
      <c r="X212" s="214">
        <f>W212*H212</f>
        <v>0</v>
      </c>
      <c r="AR212" s="15" t="s">
        <v>220</v>
      </c>
      <c r="AT212" s="15" t="s">
        <v>136</v>
      </c>
      <c r="AU212" s="15" t="s">
        <v>141</v>
      </c>
      <c r="AY212" s="15" t="s">
        <v>133</v>
      </c>
      <c r="BE212" s="215">
        <f>IF(O212="základní",K212,0)</f>
        <v>0</v>
      </c>
      <c r="BF212" s="215">
        <f>IF(O212="snížená",K212,0)</f>
        <v>0</v>
      </c>
      <c r="BG212" s="215">
        <f>IF(O212="zákl. přenesená",K212,0)</f>
        <v>0</v>
      </c>
      <c r="BH212" s="215">
        <f>IF(O212="sníž. přenesená",K212,0)</f>
        <v>0</v>
      </c>
      <c r="BI212" s="215">
        <f>IF(O212="nulová",K212,0)</f>
        <v>0</v>
      </c>
      <c r="BJ212" s="15" t="s">
        <v>141</v>
      </c>
      <c r="BK212" s="215">
        <f>ROUND(P212*H212,2)</f>
        <v>0</v>
      </c>
      <c r="BL212" s="15" t="s">
        <v>220</v>
      </c>
      <c r="BM212" s="15" t="s">
        <v>441</v>
      </c>
    </row>
    <row r="213" s="1" customFormat="1" ht="16.5" customHeight="1">
      <c r="B213" s="36"/>
      <c r="C213" s="203" t="s">
        <v>442</v>
      </c>
      <c r="D213" s="203" t="s">
        <v>136</v>
      </c>
      <c r="E213" s="204" t="s">
        <v>443</v>
      </c>
      <c r="F213" s="205" t="s">
        <v>444</v>
      </c>
      <c r="G213" s="206" t="s">
        <v>152</v>
      </c>
      <c r="H213" s="207">
        <v>5</v>
      </c>
      <c r="I213" s="208"/>
      <c r="J213" s="208"/>
      <c r="K213" s="209">
        <f>ROUND(P213*H213,2)</f>
        <v>0</v>
      </c>
      <c r="L213" s="205" t="s">
        <v>1</v>
      </c>
      <c r="M213" s="41"/>
      <c r="N213" s="210" t="s">
        <v>1</v>
      </c>
      <c r="O213" s="211" t="s">
        <v>42</v>
      </c>
      <c r="P213" s="212">
        <f>I213+J213</f>
        <v>0</v>
      </c>
      <c r="Q213" s="212">
        <f>ROUND(I213*H213,2)</f>
        <v>0</v>
      </c>
      <c r="R213" s="212">
        <f>ROUND(J213*H213,2)</f>
        <v>0</v>
      </c>
      <c r="S213" s="77"/>
      <c r="T213" s="213">
        <f>S213*H213</f>
        <v>0</v>
      </c>
      <c r="U213" s="213">
        <v>6.9999999999999994E-05</v>
      </c>
      <c r="V213" s="213">
        <f>U213*H213</f>
        <v>0.00034999999999999994</v>
      </c>
      <c r="W213" s="213">
        <v>0</v>
      </c>
      <c r="X213" s="214">
        <f>W213*H213</f>
        <v>0</v>
      </c>
      <c r="AR213" s="15" t="s">
        <v>220</v>
      </c>
      <c r="AT213" s="15" t="s">
        <v>136</v>
      </c>
      <c r="AU213" s="15" t="s">
        <v>141</v>
      </c>
      <c r="AY213" s="15" t="s">
        <v>133</v>
      </c>
      <c r="BE213" s="215">
        <f>IF(O213="základní",K213,0)</f>
        <v>0</v>
      </c>
      <c r="BF213" s="215">
        <f>IF(O213="snížená",K213,0)</f>
        <v>0</v>
      </c>
      <c r="BG213" s="215">
        <f>IF(O213="zákl. přenesená",K213,0)</f>
        <v>0</v>
      </c>
      <c r="BH213" s="215">
        <f>IF(O213="sníž. přenesená",K213,0)</f>
        <v>0</v>
      </c>
      <c r="BI213" s="215">
        <f>IF(O213="nulová",K213,0)</f>
        <v>0</v>
      </c>
      <c r="BJ213" s="15" t="s">
        <v>141</v>
      </c>
      <c r="BK213" s="215">
        <f>ROUND(P213*H213,2)</f>
        <v>0</v>
      </c>
      <c r="BL213" s="15" t="s">
        <v>220</v>
      </c>
      <c r="BM213" s="15" t="s">
        <v>445</v>
      </c>
    </row>
    <row r="214" s="1" customFormat="1" ht="16.5" customHeight="1">
      <c r="B214" s="36"/>
      <c r="C214" s="203" t="s">
        <v>446</v>
      </c>
      <c r="D214" s="203" t="s">
        <v>136</v>
      </c>
      <c r="E214" s="204" t="s">
        <v>447</v>
      </c>
      <c r="F214" s="205" t="s">
        <v>448</v>
      </c>
      <c r="G214" s="206" t="s">
        <v>139</v>
      </c>
      <c r="H214" s="207">
        <v>3</v>
      </c>
      <c r="I214" s="208"/>
      <c r="J214" s="208"/>
      <c r="K214" s="209">
        <f>ROUND(P214*H214,2)</f>
        <v>0</v>
      </c>
      <c r="L214" s="205" t="s">
        <v>1</v>
      </c>
      <c r="M214" s="41"/>
      <c r="N214" s="210" t="s">
        <v>1</v>
      </c>
      <c r="O214" s="211" t="s">
        <v>42</v>
      </c>
      <c r="P214" s="212">
        <f>I214+J214</f>
        <v>0</v>
      </c>
      <c r="Q214" s="212">
        <f>ROUND(I214*H214,2)</f>
        <v>0</v>
      </c>
      <c r="R214" s="212">
        <f>ROUND(J214*H214,2)</f>
        <v>0</v>
      </c>
      <c r="S214" s="77"/>
      <c r="T214" s="213">
        <f>S214*H214</f>
        <v>0</v>
      </c>
      <c r="U214" s="213">
        <v>0.00059999999999999995</v>
      </c>
      <c r="V214" s="213">
        <f>U214*H214</f>
        <v>0.0018</v>
      </c>
      <c r="W214" s="213">
        <v>0</v>
      </c>
      <c r="X214" s="214">
        <f>W214*H214</f>
        <v>0</v>
      </c>
      <c r="AR214" s="15" t="s">
        <v>220</v>
      </c>
      <c r="AT214" s="15" t="s">
        <v>136</v>
      </c>
      <c r="AU214" s="15" t="s">
        <v>141</v>
      </c>
      <c r="AY214" s="15" t="s">
        <v>133</v>
      </c>
      <c r="BE214" s="215">
        <f>IF(O214="základní",K214,0)</f>
        <v>0</v>
      </c>
      <c r="BF214" s="215">
        <f>IF(O214="snížená",K214,0)</f>
        <v>0</v>
      </c>
      <c r="BG214" s="215">
        <f>IF(O214="zákl. přenesená",K214,0)</f>
        <v>0</v>
      </c>
      <c r="BH214" s="215">
        <f>IF(O214="sníž. přenesená",K214,0)</f>
        <v>0</v>
      </c>
      <c r="BI214" s="215">
        <f>IF(O214="nulová",K214,0)</f>
        <v>0</v>
      </c>
      <c r="BJ214" s="15" t="s">
        <v>141</v>
      </c>
      <c r="BK214" s="215">
        <f>ROUND(P214*H214,2)</f>
        <v>0</v>
      </c>
      <c r="BL214" s="15" t="s">
        <v>220</v>
      </c>
      <c r="BM214" s="15" t="s">
        <v>449</v>
      </c>
    </row>
    <row r="215" s="1" customFormat="1" ht="16.5" customHeight="1">
      <c r="B215" s="36"/>
      <c r="C215" s="203" t="s">
        <v>450</v>
      </c>
      <c r="D215" s="203" t="s">
        <v>136</v>
      </c>
      <c r="E215" s="204" t="s">
        <v>451</v>
      </c>
      <c r="F215" s="205" t="s">
        <v>452</v>
      </c>
      <c r="G215" s="206" t="s">
        <v>152</v>
      </c>
      <c r="H215" s="207">
        <v>9</v>
      </c>
      <c r="I215" s="208"/>
      <c r="J215" s="208"/>
      <c r="K215" s="209">
        <f>ROUND(P215*H215,2)</f>
        <v>0</v>
      </c>
      <c r="L215" s="205" t="s">
        <v>1</v>
      </c>
      <c r="M215" s="41"/>
      <c r="N215" s="210" t="s">
        <v>1</v>
      </c>
      <c r="O215" s="211" t="s">
        <v>42</v>
      </c>
      <c r="P215" s="212">
        <f>I215+J215</f>
        <v>0</v>
      </c>
      <c r="Q215" s="212">
        <f>ROUND(I215*H215,2)</f>
        <v>0</v>
      </c>
      <c r="R215" s="212">
        <f>ROUND(J215*H215,2)</f>
        <v>0</v>
      </c>
      <c r="S215" s="77"/>
      <c r="T215" s="213">
        <f>S215*H215</f>
        <v>0</v>
      </c>
      <c r="U215" s="213">
        <v>0.00040000000000000002</v>
      </c>
      <c r="V215" s="213">
        <f>U215*H215</f>
        <v>0.0036000000000000003</v>
      </c>
      <c r="W215" s="213">
        <v>0</v>
      </c>
      <c r="X215" s="214">
        <f>W215*H215</f>
        <v>0</v>
      </c>
      <c r="AR215" s="15" t="s">
        <v>220</v>
      </c>
      <c r="AT215" s="15" t="s">
        <v>136</v>
      </c>
      <c r="AU215" s="15" t="s">
        <v>141</v>
      </c>
      <c r="AY215" s="15" t="s">
        <v>133</v>
      </c>
      <c r="BE215" s="215">
        <f>IF(O215="základní",K215,0)</f>
        <v>0</v>
      </c>
      <c r="BF215" s="215">
        <f>IF(O215="snížená",K215,0)</f>
        <v>0</v>
      </c>
      <c r="BG215" s="215">
        <f>IF(O215="zákl. přenesená",K215,0)</f>
        <v>0</v>
      </c>
      <c r="BH215" s="215">
        <f>IF(O215="sníž. přenesená",K215,0)</f>
        <v>0</v>
      </c>
      <c r="BI215" s="215">
        <f>IF(O215="nulová",K215,0)</f>
        <v>0</v>
      </c>
      <c r="BJ215" s="15" t="s">
        <v>141</v>
      </c>
      <c r="BK215" s="215">
        <f>ROUND(P215*H215,2)</f>
        <v>0</v>
      </c>
      <c r="BL215" s="15" t="s">
        <v>220</v>
      </c>
      <c r="BM215" s="15" t="s">
        <v>453</v>
      </c>
    </row>
    <row r="216" s="1" customFormat="1" ht="16.5" customHeight="1">
      <c r="B216" s="36"/>
      <c r="C216" s="203" t="s">
        <v>454</v>
      </c>
      <c r="D216" s="203" t="s">
        <v>136</v>
      </c>
      <c r="E216" s="204" t="s">
        <v>455</v>
      </c>
      <c r="F216" s="205" t="s">
        <v>456</v>
      </c>
      <c r="G216" s="206" t="s">
        <v>152</v>
      </c>
      <c r="H216" s="207">
        <v>9</v>
      </c>
      <c r="I216" s="208"/>
      <c r="J216" s="208"/>
      <c r="K216" s="209">
        <f>ROUND(P216*H216,2)</f>
        <v>0</v>
      </c>
      <c r="L216" s="205" t="s">
        <v>1</v>
      </c>
      <c r="M216" s="41"/>
      <c r="N216" s="210" t="s">
        <v>1</v>
      </c>
      <c r="O216" s="211" t="s">
        <v>42</v>
      </c>
      <c r="P216" s="212">
        <f>I216+J216</f>
        <v>0</v>
      </c>
      <c r="Q216" s="212">
        <f>ROUND(I216*H216,2)</f>
        <v>0</v>
      </c>
      <c r="R216" s="212">
        <f>ROUND(J216*H216,2)</f>
        <v>0</v>
      </c>
      <c r="S216" s="77"/>
      <c r="T216" s="213">
        <f>S216*H216</f>
        <v>0</v>
      </c>
      <c r="U216" s="213">
        <v>1.0000000000000001E-05</v>
      </c>
      <c r="V216" s="213">
        <f>U216*H216</f>
        <v>9.0000000000000006E-05</v>
      </c>
      <c r="W216" s="213">
        <v>0</v>
      </c>
      <c r="X216" s="214">
        <f>W216*H216</f>
        <v>0</v>
      </c>
      <c r="AR216" s="15" t="s">
        <v>220</v>
      </c>
      <c r="AT216" s="15" t="s">
        <v>136</v>
      </c>
      <c r="AU216" s="15" t="s">
        <v>141</v>
      </c>
      <c r="AY216" s="15" t="s">
        <v>133</v>
      </c>
      <c r="BE216" s="215">
        <f>IF(O216="základní",K216,0)</f>
        <v>0</v>
      </c>
      <c r="BF216" s="215">
        <f>IF(O216="snížená",K216,0)</f>
        <v>0</v>
      </c>
      <c r="BG216" s="215">
        <f>IF(O216="zákl. přenesená",K216,0)</f>
        <v>0</v>
      </c>
      <c r="BH216" s="215">
        <f>IF(O216="sníž. přenesená",K216,0)</f>
        <v>0</v>
      </c>
      <c r="BI216" s="215">
        <f>IF(O216="nulová",K216,0)</f>
        <v>0</v>
      </c>
      <c r="BJ216" s="15" t="s">
        <v>141</v>
      </c>
      <c r="BK216" s="215">
        <f>ROUND(P216*H216,2)</f>
        <v>0</v>
      </c>
      <c r="BL216" s="15" t="s">
        <v>220</v>
      </c>
      <c r="BM216" s="15" t="s">
        <v>457</v>
      </c>
    </row>
    <row r="217" s="1" customFormat="1" ht="16.5" customHeight="1">
      <c r="B217" s="36"/>
      <c r="C217" s="203" t="s">
        <v>458</v>
      </c>
      <c r="D217" s="203" t="s">
        <v>136</v>
      </c>
      <c r="E217" s="204" t="s">
        <v>459</v>
      </c>
      <c r="F217" s="205" t="s">
        <v>426</v>
      </c>
      <c r="G217" s="206" t="s">
        <v>314</v>
      </c>
      <c r="H217" s="207">
        <v>1</v>
      </c>
      <c r="I217" s="208"/>
      <c r="J217" s="208"/>
      <c r="K217" s="209">
        <f>ROUND(P217*H217,2)</f>
        <v>0</v>
      </c>
      <c r="L217" s="205" t="s">
        <v>1</v>
      </c>
      <c r="M217" s="41"/>
      <c r="N217" s="210" t="s">
        <v>1</v>
      </c>
      <c r="O217" s="211" t="s">
        <v>42</v>
      </c>
      <c r="P217" s="212">
        <f>I217+J217</f>
        <v>0</v>
      </c>
      <c r="Q217" s="212">
        <f>ROUND(I217*H217,2)</f>
        <v>0</v>
      </c>
      <c r="R217" s="212">
        <f>ROUND(J217*H217,2)</f>
        <v>0</v>
      </c>
      <c r="S217" s="77"/>
      <c r="T217" s="213">
        <f>S217*H217</f>
        <v>0</v>
      </c>
      <c r="U217" s="213">
        <v>1.0000000000000001E-05</v>
      </c>
      <c r="V217" s="213">
        <f>U217*H217</f>
        <v>1.0000000000000001E-05</v>
      </c>
      <c r="W217" s="213">
        <v>0</v>
      </c>
      <c r="X217" s="214">
        <f>W217*H217</f>
        <v>0</v>
      </c>
      <c r="AR217" s="15" t="s">
        <v>220</v>
      </c>
      <c r="AT217" s="15" t="s">
        <v>136</v>
      </c>
      <c r="AU217" s="15" t="s">
        <v>141</v>
      </c>
      <c r="AY217" s="15" t="s">
        <v>133</v>
      </c>
      <c r="BE217" s="215">
        <f>IF(O217="základní",K217,0)</f>
        <v>0</v>
      </c>
      <c r="BF217" s="215">
        <f>IF(O217="snížená",K217,0)</f>
        <v>0</v>
      </c>
      <c r="BG217" s="215">
        <f>IF(O217="zákl. přenesená",K217,0)</f>
        <v>0</v>
      </c>
      <c r="BH217" s="215">
        <f>IF(O217="sníž. přenesená",K217,0)</f>
        <v>0</v>
      </c>
      <c r="BI217" s="215">
        <f>IF(O217="nulová",K217,0)</f>
        <v>0</v>
      </c>
      <c r="BJ217" s="15" t="s">
        <v>141</v>
      </c>
      <c r="BK217" s="215">
        <f>ROUND(P217*H217,2)</f>
        <v>0</v>
      </c>
      <c r="BL217" s="15" t="s">
        <v>220</v>
      </c>
      <c r="BM217" s="15" t="s">
        <v>460</v>
      </c>
    </row>
    <row r="218" s="1" customFormat="1" ht="16.5" customHeight="1">
      <c r="B218" s="36"/>
      <c r="C218" s="203" t="s">
        <v>461</v>
      </c>
      <c r="D218" s="203" t="s">
        <v>136</v>
      </c>
      <c r="E218" s="204" t="s">
        <v>462</v>
      </c>
      <c r="F218" s="205" t="s">
        <v>463</v>
      </c>
      <c r="G218" s="206" t="s">
        <v>314</v>
      </c>
      <c r="H218" s="207">
        <v>1</v>
      </c>
      <c r="I218" s="208"/>
      <c r="J218" s="208"/>
      <c r="K218" s="209">
        <f>ROUND(P218*H218,2)</f>
        <v>0</v>
      </c>
      <c r="L218" s="205" t="s">
        <v>1</v>
      </c>
      <c r="M218" s="41"/>
      <c r="N218" s="210" t="s">
        <v>1</v>
      </c>
      <c r="O218" s="211" t="s">
        <v>42</v>
      </c>
      <c r="P218" s="212">
        <f>I218+J218</f>
        <v>0</v>
      </c>
      <c r="Q218" s="212">
        <f>ROUND(I218*H218,2)</f>
        <v>0</v>
      </c>
      <c r="R218" s="212">
        <f>ROUND(J218*H218,2)</f>
        <v>0</v>
      </c>
      <c r="S218" s="77"/>
      <c r="T218" s="213">
        <f>S218*H218</f>
        <v>0</v>
      </c>
      <c r="U218" s="213">
        <v>1.0000000000000001E-05</v>
      </c>
      <c r="V218" s="213">
        <f>U218*H218</f>
        <v>1.0000000000000001E-05</v>
      </c>
      <c r="W218" s="213">
        <v>0</v>
      </c>
      <c r="X218" s="214">
        <f>W218*H218</f>
        <v>0</v>
      </c>
      <c r="AR218" s="15" t="s">
        <v>220</v>
      </c>
      <c r="AT218" s="15" t="s">
        <v>136</v>
      </c>
      <c r="AU218" s="15" t="s">
        <v>141</v>
      </c>
      <c r="AY218" s="15" t="s">
        <v>133</v>
      </c>
      <c r="BE218" s="215">
        <f>IF(O218="základní",K218,0)</f>
        <v>0</v>
      </c>
      <c r="BF218" s="215">
        <f>IF(O218="snížená",K218,0)</f>
        <v>0</v>
      </c>
      <c r="BG218" s="215">
        <f>IF(O218="zákl. přenesená",K218,0)</f>
        <v>0</v>
      </c>
      <c r="BH218" s="215">
        <f>IF(O218="sníž. přenesená",K218,0)</f>
        <v>0</v>
      </c>
      <c r="BI218" s="215">
        <f>IF(O218="nulová",K218,0)</f>
        <v>0</v>
      </c>
      <c r="BJ218" s="15" t="s">
        <v>141</v>
      </c>
      <c r="BK218" s="215">
        <f>ROUND(P218*H218,2)</f>
        <v>0</v>
      </c>
      <c r="BL218" s="15" t="s">
        <v>220</v>
      </c>
      <c r="BM218" s="15" t="s">
        <v>464</v>
      </c>
    </row>
    <row r="219" s="1" customFormat="1" ht="16.5" customHeight="1">
      <c r="B219" s="36"/>
      <c r="C219" s="203" t="s">
        <v>465</v>
      </c>
      <c r="D219" s="203" t="s">
        <v>136</v>
      </c>
      <c r="E219" s="204" t="s">
        <v>466</v>
      </c>
      <c r="F219" s="205" t="s">
        <v>467</v>
      </c>
      <c r="G219" s="206" t="s">
        <v>335</v>
      </c>
      <c r="H219" s="207">
        <v>0.01</v>
      </c>
      <c r="I219" s="208"/>
      <c r="J219" s="208"/>
      <c r="K219" s="209">
        <f>ROUND(P219*H219,2)</f>
        <v>0</v>
      </c>
      <c r="L219" s="205" t="s">
        <v>1</v>
      </c>
      <c r="M219" s="41"/>
      <c r="N219" s="210" t="s">
        <v>1</v>
      </c>
      <c r="O219" s="211" t="s">
        <v>42</v>
      </c>
      <c r="P219" s="212">
        <f>I219+J219</f>
        <v>0</v>
      </c>
      <c r="Q219" s="212">
        <f>ROUND(I219*H219,2)</f>
        <v>0</v>
      </c>
      <c r="R219" s="212">
        <f>ROUND(J219*H219,2)</f>
        <v>0</v>
      </c>
      <c r="S219" s="77"/>
      <c r="T219" s="213">
        <f>S219*H219</f>
        <v>0</v>
      </c>
      <c r="U219" s="213">
        <v>0</v>
      </c>
      <c r="V219" s="213">
        <f>U219*H219</f>
        <v>0</v>
      </c>
      <c r="W219" s="213">
        <v>0</v>
      </c>
      <c r="X219" s="214">
        <f>W219*H219</f>
        <v>0</v>
      </c>
      <c r="AR219" s="15" t="s">
        <v>220</v>
      </c>
      <c r="AT219" s="15" t="s">
        <v>136</v>
      </c>
      <c r="AU219" s="15" t="s">
        <v>141</v>
      </c>
      <c r="AY219" s="15" t="s">
        <v>133</v>
      </c>
      <c r="BE219" s="215">
        <f>IF(O219="základní",K219,0)</f>
        <v>0</v>
      </c>
      <c r="BF219" s="215">
        <f>IF(O219="snížená",K219,0)</f>
        <v>0</v>
      </c>
      <c r="BG219" s="215">
        <f>IF(O219="zákl. přenesená",K219,0)</f>
        <v>0</v>
      </c>
      <c r="BH219" s="215">
        <f>IF(O219="sníž. přenesená",K219,0)</f>
        <v>0</v>
      </c>
      <c r="BI219" s="215">
        <f>IF(O219="nulová",K219,0)</f>
        <v>0</v>
      </c>
      <c r="BJ219" s="15" t="s">
        <v>141</v>
      </c>
      <c r="BK219" s="215">
        <f>ROUND(P219*H219,2)</f>
        <v>0</v>
      </c>
      <c r="BL219" s="15" t="s">
        <v>220</v>
      </c>
      <c r="BM219" s="15" t="s">
        <v>468</v>
      </c>
    </row>
    <row r="220" s="10" customFormat="1" ht="22.8" customHeight="1">
      <c r="B220" s="186"/>
      <c r="C220" s="187"/>
      <c r="D220" s="188" t="s">
        <v>71</v>
      </c>
      <c r="E220" s="201" t="s">
        <v>469</v>
      </c>
      <c r="F220" s="201" t="s">
        <v>470</v>
      </c>
      <c r="G220" s="187"/>
      <c r="H220" s="187"/>
      <c r="I220" s="190"/>
      <c r="J220" s="190"/>
      <c r="K220" s="202">
        <f>BK220</f>
        <v>0</v>
      </c>
      <c r="L220" s="187"/>
      <c r="M220" s="192"/>
      <c r="N220" s="193"/>
      <c r="O220" s="194"/>
      <c r="P220" s="194"/>
      <c r="Q220" s="195">
        <f>SUM(Q221:Q236)</f>
        <v>0</v>
      </c>
      <c r="R220" s="195">
        <f>SUM(R221:R236)</f>
        <v>0</v>
      </c>
      <c r="S220" s="194"/>
      <c r="T220" s="196">
        <f>SUM(T221:T236)</f>
        <v>0</v>
      </c>
      <c r="U220" s="194"/>
      <c r="V220" s="196">
        <f>SUM(V221:V236)</f>
        <v>0.024070000000000001</v>
      </c>
      <c r="W220" s="194"/>
      <c r="X220" s="197">
        <f>SUM(X221:X236)</f>
        <v>0</v>
      </c>
      <c r="AR220" s="198" t="s">
        <v>141</v>
      </c>
      <c r="AT220" s="199" t="s">
        <v>71</v>
      </c>
      <c r="AU220" s="199" t="s">
        <v>77</v>
      </c>
      <c r="AY220" s="198" t="s">
        <v>133</v>
      </c>
      <c r="BK220" s="200">
        <f>SUM(BK221:BK236)</f>
        <v>0</v>
      </c>
    </row>
    <row r="221" s="1" customFormat="1" ht="16.5" customHeight="1">
      <c r="B221" s="36"/>
      <c r="C221" s="203" t="s">
        <v>471</v>
      </c>
      <c r="D221" s="203" t="s">
        <v>136</v>
      </c>
      <c r="E221" s="204" t="s">
        <v>472</v>
      </c>
      <c r="F221" s="205" t="s">
        <v>473</v>
      </c>
      <c r="G221" s="206" t="s">
        <v>232</v>
      </c>
      <c r="H221" s="207">
        <v>1</v>
      </c>
      <c r="I221" s="208"/>
      <c r="J221" s="208"/>
      <c r="K221" s="209">
        <f>ROUND(P221*H221,2)</f>
        <v>0</v>
      </c>
      <c r="L221" s="205" t="s">
        <v>1</v>
      </c>
      <c r="M221" s="41"/>
      <c r="N221" s="210" t="s">
        <v>1</v>
      </c>
      <c r="O221" s="211" t="s">
        <v>42</v>
      </c>
      <c r="P221" s="212">
        <f>I221+J221</f>
        <v>0</v>
      </c>
      <c r="Q221" s="212">
        <f>ROUND(I221*H221,2)</f>
        <v>0</v>
      </c>
      <c r="R221" s="212">
        <f>ROUND(J221*H221,2)</f>
        <v>0</v>
      </c>
      <c r="S221" s="77"/>
      <c r="T221" s="213">
        <f>S221*H221</f>
        <v>0</v>
      </c>
      <c r="U221" s="213">
        <v>0.024070000000000001</v>
      </c>
      <c r="V221" s="213">
        <f>U221*H221</f>
        <v>0.024070000000000001</v>
      </c>
      <c r="W221" s="213">
        <v>0</v>
      </c>
      <c r="X221" s="214">
        <f>W221*H221</f>
        <v>0</v>
      </c>
      <c r="AR221" s="15" t="s">
        <v>220</v>
      </c>
      <c r="AT221" s="15" t="s">
        <v>136</v>
      </c>
      <c r="AU221" s="15" t="s">
        <v>141</v>
      </c>
      <c r="AY221" s="15" t="s">
        <v>133</v>
      </c>
      <c r="BE221" s="215">
        <f>IF(O221="základní",K221,0)</f>
        <v>0</v>
      </c>
      <c r="BF221" s="215">
        <f>IF(O221="snížená",K221,0)</f>
        <v>0</v>
      </c>
      <c r="BG221" s="215">
        <f>IF(O221="zákl. přenesená",K221,0)</f>
        <v>0</v>
      </c>
      <c r="BH221" s="215">
        <f>IF(O221="sníž. přenesená",K221,0)</f>
        <v>0</v>
      </c>
      <c r="BI221" s="215">
        <f>IF(O221="nulová",K221,0)</f>
        <v>0</v>
      </c>
      <c r="BJ221" s="15" t="s">
        <v>141</v>
      </c>
      <c r="BK221" s="215">
        <f>ROUND(P221*H221,2)</f>
        <v>0</v>
      </c>
      <c r="BL221" s="15" t="s">
        <v>220</v>
      </c>
      <c r="BM221" s="15" t="s">
        <v>474</v>
      </c>
    </row>
    <row r="222" s="1" customFormat="1" ht="16.5" customHeight="1">
      <c r="B222" s="36"/>
      <c r="C222" s="203" t="s">
        <v>475</v>
      </c>
      <c r="D222" s="203" t="s">
        <v>136</v>
      </c>
      <c r="E222" s="204" t="s">
        <v>476</v>
      </c>
      <c r="F222" s="205" t="s">
        <v>477</v>
      </c>
      <c r="G222" s="206" t="s">
        <v>232</v>
      </c>
      <c r="H222" s="207">
        <v>1</v>
      </c>
      <c r="I222" s="208"/>
      <c r="J222" s="208"/>
      <c r="K222" s="209">
        <f>ROUND(P222*H222,2)</f>
        <v>0</v>
      </c>
      <c r="L222" s="205" t="s">
        <v>1</v>
      </c>
      <c r="M222" s="41"/>
      <c r="N222" s="210" t="s">
        <v>1</v>
      </c>
      <c r="O222" s="211" t="s">
        <v>42</v>
      </c>
      <c r="P222" s="212">
        <f>I222+J222</f>
        <v>0</v>
      </c>
      <c r="Q222" s="212">
        <f>ROUND(I222*H222,2)</f>
        <v>0</v>
      </c>
      <c r="R222" s="212">
        <f>ROUND(J222*H222,2)</f>
        <v>0</v>
      </c>
      <c r="S222" s="77"/>
      <c r="T222" s="213">
        <f>S222*H222</f>
        <v>0</v>
      </c>
      <c r="U222" s="213">
        <v>0</v>
      </c>
      <c r="V222" s="213">
        <f>U222*H222</f>
        <v>0</v>
      </c>
      <c r="W222" s="213">
        <v>0</v>
      </c>
      <c r="X222" s="214">
        <f>W222*H222</f>
        <v>0</v>
      </c>
      <c r="AR222" s="15" t="s">
        <v>220</v>
      </c>
      <c r="AT222" s="15" t="s">
        <v>136</v>
      </c>
      <c r="AU222" s="15" t="s">
        <v>141</v>
      </c>
      <c r="AY222" s="15" t="s">
        <v>133</v>
      </c>
      <c r="BE222" s="215">
        <f>IF(O222="základní",K222,0)</f>
        <v>0</v>
      </c>
      <c r="BF222" s="215">
        <f>IF(O222="snížená",K222,0)</f>
        <v>0</v>
      </c>
      <c r="BG222" s="215">
        <f>IF(O222="zákl. přenesená",K222,0)</f>
        <v>0</v>
      </c>
      <c r="BH222" s="215">
        <f>IF(O222="sníž. přenesená",K222,0)</f>
        <v>0</v>
      </c>
      <c r="BI222" s="215">
        <f>IF(O222="nulová",K222,0)</f>
        <v>0</v>
      </c>
      <c r="BJ222" s="15" t="s">
        <v>141</v>
      </c>
      <c r="BK222" s="215">
        <f>ROUND(P222*H222,2)</f>
        <v>0</v>
      </c>
      <c r="BL222" s="15" t="s">
        <v>220</v>
      </c>
      <c r="BM222" s="15" t="s">
        <v>478</v>
      </c>
    </row>
    <row r="223" s="1" customFormat="1" ht="16.5" customHeight="1">
      <c r="B223" s="36"/>
      <c r="C223" s="203" t="s">
        <v>479</v>
      </c>
      <c r="D223" s="203" t="s">
        <v>136</v>
      </c>
      <c r="E223" s="204" t="s">
        <v>480</v>
      </c>
      <c r="F223" s="205" t="s">
        <v>481</v>
      </c>
      <c r="G223" s="206" t="s">
        <v>232</v>
      </c>
      <c r="H223" s="207">
        <v>1</v>
      </c>
      <c r="I223" s="208"/>
      <c r="J223" s="208"/>
      <c r="K223" s="209">
        <f>ROUND(P223*H223,2)</f>
        <v>0</v>
      </c>
      <c r="L223" s="205" t="s">
        <v>1</v>
      </c>
      <c r="M223" s="41"/>
      <c r="N223" s="210" t="s">
        <v>1</v>
      </c>
      <c r="O223" s="211" t="s">
        <v>42</v>
      </c>
      <c r="P223" s="212">
        <f>I223+J223</f>
        <v>0</v>
      </c>
      <c r="Q223" s="212">
        <f>ROUND(I223*H223,2)</f>
        <v>0</v>
      </c>
      <c r="R223" s="212">
        <f>ROUND(J223*H223,2)</f>
        <v>0</v>
      </c>
      <c r="S223" s="77"/>
      <c r="T223" s="213">
        <f>S223*H223</f>
        <v>0</v>
      </c>
      <c r="U223" s="213">
        <v>0</v>
      </c>
      <c r="V223" s="213">
        <f>U223*H223</f>
        <v>0</v>
      </c>
      <c r="W223" s="213">
        <v>0</v>
      </c>
      <c r="X223" s="214">
        <f>W223*H223</f>
        <v>0</v>
      </c>
      <c r="AR223" s="15" t="s">
        <v>220</v>
      </c>
      <c r="AT223" s="15" t="s">
        <v>136</v>
      </c>
      <c r="AU223" s="15" t="s">
        <v>141</v>
      </c>
      <c r="AY223" s="15" t="s">
        <v>133</v>
      </c>
      <c r="BE223" s="215">
        <f>IF(O223="základní",K223,0)</f>
        <v>0</v>
      </c>
      <c r="BF223" s="215">
        <f>IF(O223="snížená",K223,0)</f>
        <v>0</v>
      </c>
      <c r="BG223" s="215">
        <f>IF(O223="zákl. přenesená",K223,0)</f>
        <v>0</v>
      </c>
      <c r="BH223" s="215">
        <f>IF(O223="sníž. přenesená",K223,0)</f>
        <v>0</v>
      </c>
      <c r="BI223" s="215">
        <f>IF(O223="nulová",K223,0)</f>
        <v>0</v>
      </c>
      <c r="BJ223" s="15" t="s">
        <v>141</v>
      </c>
      <c r="BK223" s="215">
        <f>ROUND(P223*H223,2)</f>
        <v>0</v>
      </c>
      <c r="BL223" s="15" t="s">
        <v>220</v>
      </c>
      <c r="BM223" s="15" t="s">
        <v>482</v>
      </c>
    </row>
    <row r="224" s="1" customFormat="1" ht="16.5" customHeight="1">
      <c r="B224" s="36"/>
      <c r="C224" s="203" t="s">
        <v>483</v>
      </c>
      <c r="D224" s="203" t="s">
        <v>136</v>
      </c>
      <c r="E224" s="204" t="s">
        <v>484</v>
      </c>
      <c r="F224" s="205" t="s">
        <v>485</v>
      </c>
      <c r="G224" s="206" t="s">
        <v>139</v>
      </c>
      <c r="H224" s="207">
        <v>4</v>
      </c>
      <c r="I224" s="208"/>
      <c r="J224" s="208"/>
      <c r="K224" s="209">
        <f>ROUND(P224*H224,2)</f>
        <v>0</v>
      </c>
      <c r="L224" s="205" t="s">
        <v>1</v>
      </c>
      <c r="M224" s="41"/>
      <c r="N224" s="210" t="s">
        <v>1</v>
      </c>
      <c r="O224" s="211" t="s">
        <v>42</v>
      </c>
      <c r="P224" s="212">
        <f>I224+J224</f>
        <v>0</v>
      </c>
      <c r="Q224" s="212">
        <f>ROUND(I224*H224,2)</f>
        <v>0</v>
      </c>
      <c r="R224" s="212">
        <f>ROUND(J224*H224,2)</f>
        <v>0</v>
      </c>
      <c r="S224" s="77"/>
      <c r="T224" s="213">
        <f>S224*H224</f>
        <v>0</v>
      </c>
      <c r="U224" s="213">
        <v>0</v>
      </c>
      <c r="V224" s="213">
        <f>U224*H224</f>
        <v>0</v>
      </c>
      <c r="W224" s="213">
        <v>0</v>
      </c>
      <c r="X224" s="214">
        <f>W224*H224</f>
        <v>0</v>
      </c>
      <c r="AR224" s="15" t="s">
        <v>220</v>
      </c>
      <c r="AT224" s="15" t="s">
        <v>136</v>
      </c>
      <c r="AU224" s="15" t="s">
        <v>141</v>
      </c>
      <c r="AY224" s="15" t="s">
        <v>133</v>
      </c>
      <c r="BE224" s="215">
        <f>IF(O224="základní",K224,0)</f>
        <v>0</v>
      </c>
      <c r="BF224" s="215">
        <f>IF(O224="snížená",K224,0)</f>
        <v>0</v>
      </c>
      <c r="BG224" s="215">
        <f>IF(O224="zákl. přenesená",K224,0)</f>
        <v>0</v>
      </c>
      <c r="BH224" s="215">
        <f>IF(O224="sníž. přenesená",K224,0)</f>
        <v>0</v>
      </c>
      <c r="BI224" s="215">
        <f>IF(O224="nulová",K224,0)</f>
        <v>0</v>
      </c>
      <c r="BJ224" s="15" t="s">
        <v>141</v>
      </c>
      <c r="BK224" s="215">
        <f>ROUND(P224*H224,2)</f>
        <v>0</v>
      </c>
      <c r="BL224" s="15" t="s">
        <v>220</v>
      </c>
      <c r="BM224" s="15" t="s">
        <v>486</v>
      </c>
    </row>
    <row r="225" s="1" customFormat="1" ht="16.5" customHeight="1">
      <c r="B225" s="36"/>
      <c r="C225" s="203" t="s">
        <v>487</v>
      </c>
      <c r="D225" s="203" t="s">
        <v>136</v>
      </c>
      <c r="E225" s="204" t="s">
        <v>488</v>
      </c>
      <c r="F225" s="205" t="s">
        <v>489</v>
      </c>
      <c r="G225" s="206" t="s">
        <v>139</v>
      </c>
      <c r="H225" s="207">
        <v>2</v>
      </c>
      <c r="I225" s="208"/>
      <c r="J225" s="208"/>
      <c r="K225" s="209">
        <f>ROUND(P225*H225,2)</f>
        <v>0</v>
      </c>
      <c r="L225" s="205" t="s">
        <v>1</v>
      </c>
      <c r="M225" s="41"/>
      <c r="N225" s="210" t="s">
        <v>1</v>
      </c>
      <c r="O225" s="211" t="s">
        <v>42</v>
      </c>
      <c r="P225" s="212">
        <f>I225+J225</f>
        <v>0</v>
      </c>
      <c r="Q225" s="212">
        <f>ROUND(I225*H225,2)</f>
        <v>0</v>
      </c>
      <c r="R225" s="212">
        <f>ROUND(J225*H225,2)</f>
        <v>0</v>
      </c>
      <c r="S225" s="77"/>
      <c r="T225" s="213">
        <f>S225*H225</f>
        <v>0</v>
      </c>
      <c r="U225" s="213">
        <v>0</v>
      </c>
      <c r="V225" s="213">
        <f>U225*H225</f>
        <v>0</v>
      </c>
      <c r="W225" s="213">
        <v>0</v>
      </c>
      <c r="X225" s="214">
        <f>W225*H225</f>
        <v>0</v>
      </c>
      <c r="AR225" s="15" t="s">
        <v>220</v>
      </c>
      <c r="AT225" s="15" t="s">
        <v>136</v>
      </c>
      <c r="AU225" s="15" t="s">
        <v>141</v>
      </c>
      <c r="AY225" s="15" t="s">
        <v>133</v>
      </c>
      <c r="BE225" s="215">
        <f>IF(O225="základní",K225,0)</f>
        <v>0</v>
      </c>
      <c r="BF225" s="215">
        <f>IF(O225="snížená",K225,0)</f>
        <v>0</v>
      </c>
      <c r="BG225" s="215">
        <f>IF(O225="zákl. přenesená",K225,0)</f>
        <v>0</v>
      </c>
      <c r="BH225" s="215">
        <f>IF(O225="sníž. přenesená",K225,0)</f>
        <v>0</v>
      </c>
      <c r="BI225" s="215">
        <f>IF(O225="nulová",K225,0)</f>
        <v>0</v>
      </c>
      <c r="BJ225" s="15" t="s">
        <v>141</v>
      </c>
      <c r="BK225" s="215">
        <f>ROUND(P225*H225,2)</f>
        <v>0</v>
      </c>
      <c r="BL225" s="15" t="s">
        <v>220</v>
      </c>
      <c r="BM225" s="15" t="s">
        <v>490</v>
      </c>
    </row>
    <row r="226" s="1" customFormat="1" ht="16.5" customHeight="1">
      <c r="B226" s="36"/>
      <c r="C226" s="203" t="s">
        <v>491</v>
      </c>
      <c r="D226" s="203" t="s">
        <v>136</v>
      </c>
      <c r="E226" s="204" t="s">
        <v>492</v>
      </c>
      <c r="F226" s="205" t="s">
        <v>493</v>
      </c>
      <c r="G226" s="206" t="s">
        <v>232</v>
      </c>
      <c r="H226" s="207">
        <v>1</v>
      </c>
      <c r="I226" s="208"/>
      <c r="J226" s="208"/>
      <c r="K226" s="209">
        <f>ROUND(P226*H226,2)</f>
        <v>0</v>
      </c>
      <c r="L226" s="205" t="s">
        <v>1</v>
      </c>
      <c r="M226" s="41"/>
      <c r="N226" s="210" t="s">
        <v>1</v>
      </c>
      <c r="O226" s="211" t="s">
        <v>42</v>
      </c>
      <c r="P226" s="212">
        <f>I226+J226</f>
        <v>0</v>
      </c>
      <c r="Q226" s="212">
        <f>ROUND(I226*H226,2)</f>
        <v>0</v>
      </c>
      <c r="R226" s="212">
        <f>ROUND(J226*H226,2)</f>
        <v>0</v>
      </c>
      <c r="S226" s="77"/>
      <c r="T226" s="213">
        <f>S226*H226</f>
        <v>0</v>
      </c>
      <c r="U226" s="213">
        <v>0</v>
      </c>
      <c r="V226" s="213">
        <f>U226*H226</f>
        <v>0</v>
      </c>
      <c r="W226" s="213">
        <v>0</v>
      </c>
      <c r="X226" s="214">
        <f>W226*H226</f>
        <v>0</v>
      </c>
      <c r="AR226" s="15" t="s">
        <v>220</v>
      </c>
      <c r="AT226" s="15" t="s">
        <v>136</v>
      </c>
      <c r="AU226" s="15" t="s">
        <v>141</v>
      </c>
      <c r="AY226" s="15" t="s">
        <v>133</v>
      </c>
      <c r="BE226" s="215">
        <f>IF(O226="základní",K226,0)</f>
        <v>0</v>
      </c>
      <c r="BF226" s="215">
        <f>IF(O226="snížená",K226,0)</f>
        <v>0</v>
      </c>
      <c r="BG226" s="215">
        <f>IF(O226="zákl. přenesená",K226,0)</f>
        <v>0</v>
      </c>
      <c r="BH226" s="215">
        <f>IF(O226="sníž. přenesená",K226,0)</f>
        <v>0</v>
      </c>
      <c r="BI226" s="215">
        <f>IF(O226="nulová",K226,0)</f>
        <v>0</v>
      </c>
      <c r="BJ226" s="15" t="s">
        <v>141</v>
      </c>
      <c r="BK226" s="215">
        <f>ROUND(P226*H226,2)</f>
        <v>0</v>
      </c>
      <c r="BL226" s="15" t="s">
        <v>220</v>
      </c>
      <c r="BM226" s="15" t="s">
        <v>494</v>
      </c>
    </row>
    <row r="227" s="1" customFormat="1" ht="16.5" customHeight="1">
      <c r="B227" s="36"/>
      <c r="C227" s="203" t="s">
        <v>495</v>
      </c>
      <c r="D227" s="203" t="s">
        <v>136</v>
      </c>
      <c r="E227" s="204" t="s">
        <v>496</v>
      </c>
      <c r="F227" s="205" t="s">
        <v>497</v>
      </c>
      <c r="G227" s="206" t="s">
        <v>232</v>
      </c>
      <c r="H227" s="207">
        <v>1</v>
      </c>
      <c r="I227" s="208"/>
      <c r="J227" s="208"/>
      <c r="K227" s="209">
        <f>ROUND(P227*H227,2)</f>
        <v>0</v>
      </c>
      <c r="L227" s="205" t="s">
        <v>1</v>
      </c>
      <c r="M227" s="41"/>
      <c r="N227" s="210" t="s">
        <v>1</v>
      </c>
      <c r="O227" s="211" t="s">
        <v>42</v>
      </c>
      <c r="P227" s="212">
        <f>I227+J227</f>
        <v>0</v>
      </c>
      <c r="Q227" s="212">
        <f>ROUND(I227*H227,2)</f>
        <v>0</v>
      </c>
      <c r="R227" s="212">
        <f>ROUND(J227*H227,2)</f>
        <v>0</v>
      </c>
      <c r="S227" s="77"/>
      <c r="T227" s="213">
        <f>S227*H227</f>
        <v>0</v>
      </c>
      <c r="U227" s="213">
        <v>0</v>
      </c>
      <c r="V227" s="213">
        <f>U227*H227</f>
        <v>0</v>
      </c>
      <c r="W227" s="213">
        <v>0</v>
      </c>
      <c r="X227" s="214">
        <f>W227*H227</f>
        <v>0</v>
      </c>
      <c r="AR227" s="15" t="s">
        <v>220</v>
      </c>
      <c r="AT227" s="15" t="s">
        <v>136</v>
      </c>
      <c r="AU227" s="15" t="s">
        <v>141</v>
      </c>
      <c r="AY227" s="15" t="s">
        <v>133</v>
      </c>
      <c r="BE227" s="215">
        <f>IF(O227="základní",K227,0)</f>
        <v>0</v>
      </c>
      <c r="BF227" s="215">
        <f>IF(O227="snížená",K227,0)</f>
        <v>0</v>
      </c>
      <c r="BG227" s="215">
        <f>IF(O227="zákl. přenesená",K227,0)</f>
        <v>0</v>
      </c>
      <c r="BH227" s="215">
        <f>IF(O227="sníž. přenesená",K227,0)</f>
        <v>0</v>
      </c>
      <c r="BI227" s="215">
        <f>IF(O227="nulová",K227,0)</f>
        <v>0</v>
      </c>
      <c r="BJ227" s="15" t="s">
        <v>141</v>
      </c>
      <c r="BK227" s="215">
        <f>ROUND(P227*H227,2)</f>
        <v>0</v>
      </c>
      <c r="BL227" s="15" t="s">
        <v>220</v>
      </c>
      <c r="BM227" s="15" t="s">
        <v>498</v>
      </c>
    </row>
    <row r="228" s="1" customFormat="1" ht="16.5" customHeight="1">
      <c r="B228" s="36"/>
      <c r="C228" s="203" t="s">
        <v>499</v>
      </c>
      <c r="D228" s="203" t="s">
        <v>136</v>
      </c>
      <c r="E228" s="204" t="s">
        <v>500</v>
      </c>
      <c r="F228" s="205" t="s">
        <v>501</v>
      </c>
      <c r="G228" s="206" t="s">
        <v>232</v>
      </c>
      <c r="H228" s="207">
        <v>1</v>
      </c>
      <c r="I228" s="208"/>
      <c r="J228" s="208"/>
      <c r="K228" s="209">
        <f>ROUND(P228*H228,2)</f>
        <v>0</v>
      </c>
      <c r="L228" s="205" t="s">
        <v>1</v>
      </c>
      <c r="M228" s="41"/>
      <c r="N228" s="210" t="s">
        <v>1</v>
      </c>
      <c r="O228" s="211" t="s">
        <v>42</v>
      </c>
      <c r="P228" s="212">
        <f>I228+J228</f>
        <v>0</v>
      </c>
      <c r="Q228" s="212">
        <f>ROUND(I228*H228,2)</f>
        <v>0</v>
      </c>
      <c r="R228" s="212">
        <f>ROUND(J228*H228,2)</f>
        <v>0</v>
      </c>
      <c r="S228" s="77"/>
      <c r="T228" s="213">
        <f>S228*H228</f>
        <v>0</v>
      </c>
      <c r="U228" s="213">
        <v>0</v>
      </c>
      <c r="V228" s="213">
        <f>U228*H228</f>
        <v>0</v>
      </c>
      <c r="W228" s="213">
        <v>0</v>
      </c>
      <c r="X228" s="214">
        <f>W228*H228</f>
        <v>0</v>
      </c>
      <c r="AR228" s="15" t="s">
        <v>220</v>
      </c>
      <c r="AT228" s="15" t="s">
        <v>136</v>
      </c>
      <c r="AU228" s="15" t="s">
        <v>141</v>
      </c>
      <c r="AY228" s="15" t="s">
        <v>133</v>
      </c>
      <c r="BE228" s="215">
        <f>IF(O228="základní",K228,0)</f>
        <v>0</v>
      </c>
      <c r="BF228" s="215">
        <f>IF(O228="snížená",K228,0)</f>
        <v>0</v>
      </c>
      <c r="BG228" s="215">
        <f>IF(O228="zákl. přenesená",K228,0)</f>
        <v>0</v>
      </c>
      <c r="BH228" s="215">
        <f>IF(O228="sníž. přenesená",K228,0)</f>
        <v>0</v>
      </c>
      <c r="BI228" s="215">
        <f>IF(O228="nulová",K228,0)</f>
        <v>0</v>
      </c>
      <c r="BJ228" s="15" t="s">
        <v>141</v>
      </c>
      <c r="BK228" s="215">
        <f>ROUND(P228*H228,2)</f>
        <v>0</v>
      </c>
      <c r="BL228" s="15" t="s">
        <v>220</v>
      </c>
      <c r="BM228" s="15" t="s">
        <v>502</v>
      </c>
    </row>
    <row r="229" s="1" customFormat="1" ht="16.5" customHeight="1">
      <c r="B229" s="36"/>
      <c r="C229" s="203" t="s">
        <v>503</v>
      </c>
      <c r="D229" s="203" t="s">
        <v>136</v>
      </c>
      <c r="E229" s="204" t="s">
        <v>504</v>
      </c>
      <c r="F229" s="205" t="s">
        <v>505</v>
      </c>
      <c r="G229" s="206" t="s">
        <v>139</v>
      </c>
      <c r="H229" s="207">
        <v>1</v>
      </c>
      <c r="I229" s="208"/>
      <c r="J229" s="208"/>
      <c r="K229" s="209">
        <f>ROUND(P229*H229,2)</f>
        <v>0</v>
      </c>
      <c r="L229" s="205" t="s">
        <v>1</v>
      </c>
      <c r="M229" s="41"/>
      <c r="N229" s="210" t="s">
        <v>1</v>
      </c>
      <c r="O229" s="211" t="s">
        <v>42</v>
      </c>
      <c r="P229" s="212">
        <f>I229+J229</f>
        <v>0</v>
      </c>
      <c r="Q229" s="212">
        <f>ROUND(I229*H229,2)</f>
        <v>0</v>
      </c>
      <c r="R229" s="212">
        <f>ROUND(J229*H229,2)</f>
        <v>0</v>
      </c>
      <c r="S229" s="77"/>
      <c r="T229" s="213">
        <f>S229*H229</f>
        <v>0</v>
      </c>
      <c r="U229" s="213">
        <v>0</v>
      </c>
      <c r="V229" s="213">
        <f>U229*H229</f>
        <v>0</v>
      </c>
      <c r="W229" s="213">
        <v>0</v>
      </c>
      <c r="X229" s="214">
        <f>W229*H229</f>
        <v>0</v>
      </c>
      <c r="AR229" s="15" t="s">
        <v>220</v>
      </c>
      <c r="AT229" s="15" t="s">
        <v>136</v>
      </c>
      <c r="AU229" s="15" t="s">
        <v>141</v>
      </c>
      <c r="AY229" s="15" t="s">
        <v>133</v>
      </c>
      <c r="BE229" s="215">
        <f>IF(O229="základní",K229,0)</f>
        <v>0</v>
      </c>
      <c r="BF229" s="215">
        <f>IF(O229="snížená",K229,0)</f>
        <v>0</v>
      </c>
      <c r="BG229" s="215">
        <f>IF(O229="zákl. přenesená",K229,0)</f>
        <v>0</v>
      </c>
      <c r="BH229" s="215">
        <f>IF(O229="sníž. přenesená",K229,0)</f>
        <v>0</v>
      </c>
      <c r="BI229" s="215">
        <f>IF(O229="nulová",K229,0)</f>
        <v>0</v>
      </c>
      <c r="BJ229" s="15" t="s">
        <v>141</v>
      </c>
      <c r="BK229" s="215">
        <f>ROUND(P229*H229,2)</f>
        <v>0</v>
      </c>
      <c r="BL229" s="15" t="s">
        <v>220</v>
      </c>
      <c r="BM229" s="15" t="s">
        <v>506</v>
      </c>
    </row>
    <row r="230" s="1" customFormat="1" ht="16.5" customHeight="1">
      <c r="B230" s="36"/>
      <c r="C230" s="203" t="s">
        <v>507</v>
      </c>
      <c r="D230" s="203" t="s">
        <v>136</v>
      </c>
      <c r="E230" s="204" t="s">
        <v>508</v>
      </c>
      <c r="F230" s="205" t="s">
        <v>509</v>
      </c>
      <c r="G230" s="206" t="s">
        <v>139</v>
      </c>
      <c r="H230" s="207">
        <v>1</v>
      </c>
      <c r="I230" s="208"/>
      <c r="J230" s="208"/>
      <c r="K230" s="209">
        <f>ROUND(P230*H230,2)</f>
        <v>0</v>
      </c>
      <c r="L230" s="205" t="s">
        <v>1</v>
      </c>
      <c r="M230" s="41"/>
      <c r="N230" s="210" t="s">
        <v>1</v>
      </c>
      <c r="O230" s="211" t="s">
        <v>42</v>
      </c>
      <c r="P230" s="212">
        <f>I230+J230</f>
        <v>0</v>
      </c>
      <c r="Q230" s="212">
        <f>ROUND(I230*H230,2)</f>
        <v>0</v>
      </c>
      <c r="R230" s="212">
        <f>ROUND(J230*H230,2)</f>
        <v>0</v>
      </c>
      <c r="S230" s="77"/>
      <c r="T230" s="213">
        <f>S230*H230</f>
        <v>0</v>
      </c>
      <c r="U230" s="213">
        <v>0</v>
      </c>
      <c r="V230" s="213">
        <f>U230*H230</f>
        <v>0</v>
      </c>
      <c r="W230" s="213">
        <v>0</v>
      </c>
      <c r="X230" s="214">
        <f>W230*H230</f>
        <v>0</v>
      </c>
      <c r="AR230" s="15" t="s">
        <v>220</v>
      </c>
      <c r="AT230" s="15" t="s">
        <v>136</v>
      </c>
      <c r="AU230" s="15" t="s">
        <v>141</v>
      </c>
      <c r="AY230" s="15" t="s">
        <v>133</v>
      </c>
      <c r="BE230" s="215">
        <f>IF(O230="základní",K230,0)</f>
        <v>0</v>
      </c>
      <c r="BF230" s="215">
        <f>IF(O230="snížená",K230,0)</f>
        <v>0</v>
      </c>
      <c r="BG230" s="215">
        <f>IF(O230="zákl. přenesená",K230,0)</f>
        <v>0</v>
      </c>
      <c r="BH230" s="215">
        <f>IF(O230="sníž. přenesená",K230,0)</f>
        <v>0</v>
      </c>
      <c r="BI230" s="215">
        <f>IF(O230="nulová",K230,0)</f>
        <v>0</v>
      </c>
      <c r="BJ230" s="15" t="s">
        <v>141</v>
      </c>
      <c r="BK230" s="215">
        <f>ROUND(P230*H230,2)</f>
        <v>0</v>
      </c>
      <c r="BL230" s="15" t="s">
        <v>220</v>
      </c>
      <c r="BM230" s="15" t="s">
        <v>510</v>
      </c>
    </row>
    <row r="231" s="1" customFormat="1" ht="16.5" customHeight="1">
      <c r="B231" s="36"/>
      <c r="C231" s="203" t="s">
        <v>511</v>
      </c>
      <c r="D231" s="203" t="s">
        <v>136</v>
      </c>
      <c r="E231" s="204" t="s">
        <v>512</v>
      </c>
      <c r="F231" s="205" t="s">
        <v>513</v>
      </c>
      <c r="G231" s="206" t="s">
        <v>139</v>
      </c>
      <c r="H231" s="207">
        <v>1</v>
      </c>
      <c r="I231" s="208"/>
      <c r="J231" s="208"/>
      <c r="K231" s="209">
        <f>ROUND(P231*H231,2)</f>
        <v>0</v>
      </c>
      <c r="L231" s="205" t="s">
        <v>1</v>
      </c>
      <c r="M231" s="41"/>
      <c r="N231" s="210" t="s">
        <v>1</v>
      </c>
      <c r="O231" s="211" t="s">
        <v>42</v>
      </c>
      <c r="P231" s="212">
        <f>I231+J231</f>
        <v>0</v>
      </c>
      <c r="Q231" s="212">
        <f>ROUND(I231*H231,2)</f>
        <v>0</v>
      </c>
      <c r="R231" s="212">
        <f>ROUND(J231*H231,2)</f>
        <v>0</v>
      </c>
      <c r="S231" s="77"/>
      <c r="T231" s="213">
        <f>S231*H231</f>
        <v>0</v>
      </c>
      <c r="U231" s="213">
        <v>0</v>
      </c>
      <c r="V231" s="213">
        <f>U231*H231</f>
        <v>0</v>
      </c>
      <c r="W231" s="213">
        <v>0</v>
      </c>
      <c r="X231" s="214">
        <f>W231*H231</f>
        <v>0</v>
      </c>
      <c r="AR231" s="15" t="s">
        <v>220</v>
      </c>
      <c r="AT231" s="15" t="s">
        <v>136</v>
      </c>
      <c r="AU231" s="15" t="s">
        <v>141</v>
      </c>
      <c r="AY231" s="15" t="s">
        <v>133</v>
      </c>
      <c r="BE231" s="215">
        <f>IF(O231="základní",K231,0)</f>
        <v>0</v>
      </c>
      <c r="BF231" s="215">
        <f>IF(O231="snížená",K231,0)</f>
        <v>0</v>
      </c>
      <c r="BG231" s="215">
        <f>IF(O231="zákl. přenesená",K231,0)</f>
        <v>0</v>
      </c>
      <c r="BH231" s="215">
        <f>IF(O231="sníž. přenesená",K231,0)</f>
        <v>0</v>
      </c>
      <c r="BI231" s="215">
        <f>IF(O231="nulová",K231,0)</f>
        <v>0</v>
      </c>
      <c r="BJ231" s="15" t="s">
        <v>141</v>
      </c>
      <c r="BK231" s="215">
        <f>ROUND(P231*H231,2)</f>
        <v>0</v>
      </c>
      <c r="BL231" s="15" t="s">
        <v>220</v>
      </c>
      <c r="BM231" s="15" t="s">
        <v>514</v>
      </c>
    </row>
    <row r="232" s="1" customFormat="1" ht="16.5" customHeight="1">
      <c r="B232" s="36"/>
      <c r="C232" s="203" t="s">
        <v>515</v>
      </c>
      <c r="D232" s="203" t="s">
        <v>136</v>
      </c>
      <c r="E232" s="204" t="s">
        <v>516</v>
      </c>
      <c r="F232" s="205" t="s">
        <v>517</v>
      </c>
      <c r="G232" s="206" t="s">
        <v>139</v>
      </c>
      <c r="H232" s="207">
        <v>1</v>
      </c>
      <c r="I232" s="208"/>
      <c r="J232" s="208"/>
      <c r="K232" s="209">
        <f>ROUND(P232*H232,2)</f>
        <v>0</v>
      </c>
      <c r="L232" s="205" t="s">
        <v>1</v>
      </c>
      <c r="M232" s="41"/>
      <c r="N232" s="210" t="s">
        <v>1</v>
      </c>
      <c r="O232" s="211" t="s">
        <v>42</v>
      </c>
      <c r="P232" s="212">
        <f>I232+J232</f>
        <v>0</v>
      </c>
      <c r="Q232" s="212">
        <f>ROUND(I232*H232,2)</f>
        <v>0</v>
      </c>
      <c r="R232" s="212">
        <f>ROUND(J232*H232,2)</f>
        <v>0</v>
      </c>
      <c r="S232" s="77"/>
      <c r="T232" s="213">
        <f>S232*H232</f>
        <v>0</v>
      </c>
      <c r="U232" s="213">
        <v>0</v>
      </c>
      <c r="V232" s="213">
        <f>U232*H232</f>
        <v>0</v>
      </c>
      <c r="W232" s="213">
        <v>0</v>
      </c>
      <c r="X232" s="214">
        <f>W232*H232</f>
        <v>0</v>
      </c>
      <c r="AR232" s="15" t="s">
        <v>220</v>
      </c>
      <c r="AT232" s="15" t="s">
        <v>136</v>
      </c>
      <c r="AU232" s="15" t="s">
        <v>141</v>
      </c>
      <c r="AY232" s="15" t="s">
        <v>133</v>
      </c>
      <c r="BE232" s="215">
        <f>IF(O232="základní",K232,0)</f>
        <v>0</v>
      </c>
      <c r="BF232" s="215">
        <f>IF(O232="snížená",K232,0)</f>
        <v>0</v>
      </c>
      <c r="BG232" s="215">
        <f>IF(O232="zákl. přenesená",K232,0)</f>
        <v>0</v>
      </c>
      <c r="BH232" s="215">
        <f>IF(O232="sníž. přenesená",K232,0)</f>
        <v>0</v>
      </c>
      <c r="BI232" s="215">
        <f>IF(O232="nulová",K232,0)</f>
        <v>0</v>
      </c>
      <c r="BJ232" s="15" t="s">
        <v>141</v>
      </c>
      <c r="BK232" s="215">
        <f>ROUND(P232*H232,2)</f>
        <v>0</v>
      </c>
      <c r="BL232" s="15" t="s">
        <v>220</v>
      </c>
      <c r="BM232" s="15" t="s">
        <v>518</v>
      </c>
    </row>
    <row r="233" s="1" customFormat="1" ht="16.5" customHeight="1">
      <c r="B233" s="36"/>
      <c r="C233" s="203" t="s">
        <v>519</v>
      </c>
      <c r="D233" s="203" t="s">
        <v>136</v>
      </c>
      <c r="E233" s="204" t="s">
        <v>520</v>
      </c>
      <c r="F233" s="205" t="s">
        <v>521</v>
      </c>
      <c r="G233" s="206" t="s">
        <v>232</v>
      </c>
      <c r="H233" s="207">
        <v>1</v>
      </c>
      <c r="I233" s="208"/>
      <c r="J233" s="208"/>
      <c r="K233" s="209">
        <f>ROUND(P233*H233,2)</f>
        <v>0</v>
      </c>
      <c r="L233" s="205" t="s">
        <v>1</v>
      </c>
      <c r="M233" s="41"/>
      <c r="N233" s="210" t="s">
        <v>1</v>
      </c>
      <c r="O233" s="211" t="s">
        <v>42</v>
      </c>
      <c r="P233" s="212">
        <f>I233+J233</f>
        <v>0</v>
      </c>
      <c r="Q233" s="212">
        <f>ROUND(I233*H233,2)</f>
        <v>0</v>
      </c>
      <c r="R233" s="212">
        <f>ROUND(J233*H233,2)</f>
        <v>0</v>
      </c>
      <c r="S233" s="77"/>
      <c r="T233" s="213">
        <f>S233*H233</f>
        <v>0</v>
      </c>
      <c r="U233" s="213">
        <v>0</v>
      </c>
      <c r="V233" s="213">
        <f>U233*H233</f>
        <v>0</v>
      </c>
      <c r="W233" s="213">
        <v>0</v>
      </c>
      <c r="X233" s="214">
        <f>W233*H233</f>
        <v>0</v>
      </c>
      <c r="AR233" s="15" t="s">
        <v>220</v>
      </c>
      <c r="AT233" s="15" t="s">
        <v>136</v>
      </c>
      <c r="AU233" s="15" t="s">
        <v>141</v>
      </c>
      <c r="AY233" s="15" t="s">
        <v>133</v>
      </c>
      <c r="BE233" s="215">
        <f>IF(O233="základní",K233,0)</f>
        <v>0</v>
      </c>
      <c r="BF233" s="215">
        <f>IF(O233="snížená",K233,0)</f>
        <v>0</v>
      </c>
      <c r="BG233" s="215">
        <f>IF(O233="zákl. přenesená",K233,0)</f>
        <v>0</v>
      </c>
      <c r="BH233" s="215">
        <f>IF(O233="sníž. přenesená",K233,0)</f>
        <v>0</v>
      </c>
      <c r="BI233" s="215">
        <f>IF(O233="nulová",K233,0)</f>
        <v>0</v>
      </c>
      <c r="BJ233" s="15" t="s">
        <v>141</v>
      </c>
      <c r="BK233" s="215">
        <f>ROUND(P233*H233,2)</f>
        <v>0</v>
      </c>
      <c r="BL233" s="15" t="s">
        <v>220</v>
      </c>
      <c r="BM233" s="15" t="s">
        <v>522</v>
      </c>
    </row>
    <row r="234" s="1" customFormat="1" ht="16.5" customHeight="1">
      <c r="B234" s="36"/>
      <c r="C234" s="203" t="s">
        <v>523</v>
      </c>
      <c r="D234" s="203" t="s">
        <v>136</v>
      </c>
      <c r="E234" s="204" t="s">
        <v>524</v>
      </c>
      <c r="F234" s="205" t="s">
        <v>525</v>
      </c>
      <c r="G234" s="206" t="s">
        <v>139</v>
      </c>
      <c r="H234" s="207">
        <v>2</v>
      </c>
      <c r="I234" s="208"/>
      <c r="J234" s="208"/>
      <c r="K234" s="209">
        <f>ROUND(P234*H234,2)</f>
        <v>0</v>
      </c>
      <c r="L234" s="205" t="s">
        <v>1</v>
      </c>
      <c r="M234" s="41"/>
      <c r="N234" s="210" t="s">
        <v>1</v>
      </c>
      <c r="O234" s="211" t="s">
        <v>42</v>
      </c>
      <c r="P234" s="212">
        <f>I234+J234</f>
        <v>0</v>
      </c>
      <c r="Q234" s="212">
        <f>ROUND(I234*H234,2)</f>
        <v>0</v>
      </c>
      <c r="R234" s="212">
        <f>ROUND(J234*H234,2)</f>
        <v>0</v>
      </c>
      <c r="S234" s="77"/>
      <c r="T234" s="213">
        <f>S234*H234</f>
        <v>0</v>
      </c>
      <c r="U234" s="213">
        <v>0</v>
      </c>
      <c r="V234" s="213">
        <f>U234*H234</f>
        <v>0</v>
      </c>
      <c r="W234" s="213">
        <v>0</v>
      </c>
      <c r="X234" s="214">
        <f>W234*H234</f>
        <v>0</v>
      </c>
      <c r="AR234" s="15" t="s">
        <v>220</v>
      </c>
      <c r="AT234" s="15" t="s">
        <v>136</v>
      </c>
      <c r="AU234" s="15" t="s">
        <v>141</v>
      </c>
      <c r="AY234" s="15" t="s">
        <v>133</v>
      </c>
      <c r="BE234" s="215">
        <f>IF(O234="základní",K234,0)</f>
        <v>0</v>
      </c>
      <c r="BF234" s="215">
        <f>IF(O234="snížená",K234,0)</f>
        <v>0</v>
      </c>
      <c r="BG234" s="215">
        <f>IF(O234="zákl. přenesená",K234,0)</f>
        <v>0</v>
      </c>
      <c r="BH234" s="215">
        <f>IF(O234="sníž. přenesená",K234,0)</f>
        <v>0</v>
      </c>
      <c r="BI234" s="215">
        <f>IF(O234="nulová",K234,0)</f>
        <v>0</v>
      </c>
      <c r="BJ234" s="15" t="s">
        <v>141</v>
      </c>
      <c r="BK234" s="215">
        <f>ROUND(P234*H234,2)</f>
        <v>0</v>
      </c>
      <c r="BL234" s="15" t="s">
        <v>220</v>
      </c>
      <c r="BM234" s="15" t="s">
        <v>526</v>
      </c>
    </row>
    <row r="235" s="1" customFormat="1" ht="16.5" customHeight="1">
      <c r="B235" s="36"/>
      <c r="C235" s="203" t="s">
        <v>527</v>
      </c>
      <c r="D235" s="203" t="s">
        <v>136</v>
      </c>
      <c r="E235" s="204" t="s">
        <v>528</v>
      </c>
      <c r="F235" s="205" t="s">
        <v>529</v>
      </c>
      <c r="G235" s="206" t="s">
        <v>139</v>
      </c>
      <c r="H235" s="207">
        <v>1</v>
      </c>
      <c r="I235" s="208"/>
      <c r="J235" s="208"/>
      <c r="K235" s="209">
        <f>ROUND(P235*H235,2)</f>
        <v>0</v>
      </c>
      <c r="L235" s="205" t="s">
        <v>1</v>
      </c>
      <c r="M235" s="41"/>
      <c r="N235" s="210" t="s">
        <v>1</v>
      </c>
      <c r="O235" s="211" t="s">
        <v>42</v>
      </c>
      <c r="P235" s="212">
        <f>I235+J235</f>
        <v>0</v>
      </c>
      <c r="Q235" s="212">
        <f>ROUND(I235*H235,2)</f>
        <v>0</v>
      </c>
      <c r="R235" s="212">
        <f>ROUND(J235*H235,2)</f>
        <v>0</v>
      </c>
      <c r="S235" s="77"/>
      <c r="T235" s="213">
        <f>S235*H235</f>
        <v>0</v>
      </c>
      <c r="U235" s="213">
        <v>0</v>
      </c>
      <c r="V235" s="213">
        <f>U235*H235</f>
        <v>0</v>
      </c>
      <c r="W235" s="213">
        <v>0</v>
      </c>
      <c r="X235" s="214">
        <f>W235*H235</f>
        <v>0</v>
      </c>
      <c r="AR235" s="15" t="s">
        <v>220</v>
      </c>
      <c r="AT235" s="15" t="s">
        <v>136</v>
      </c>
      <c r="AU235" s="15" t="s">
        <v>141</v>
      </c>
      <c r="AY235" s="15" t="s">
        <v>133</v>
      </c>
      <c r="BE235" s="215">
        <f>IF(O235="základní",K235,0)</f>
        <v>0</v>
      </c>
      <c r="BF235" s="215">
        <f>IF(O235="snížená",K235,0)</f>
        <v>0</v>
      </c>
      <c r="BG235" s="215">
        <f>IF(O235="zákl. přenesená",K235,0)</f>
        <v>0</v>
      </c>
      <c r="BH235" s="215">
        <f>IF(O235="sníž. přenesená",K235,0)</f>
        <v>0</v>
      </c>
      <c r="BI235" s="215">
        <f>IF(O235="nulová",K235,0)</f>
        <v>0</v>
      </c>
      <c r="BJ235" s="15" t="s">
        <v>141</v>
      </c>
      <c r="BK235" s="215">
        <f>ROUND(P235*H235,2)</f>
        <v>0</v>
      </c>
      <c r="BL235" s="15" t="s">
        <v>220</v>
      </c>
      <c r="BM235" s="15" t="s">
        <v>530</v>
      </c>
    </row>
    <row r="236" s="1" customFormat="1" ht="16.5" customHeight="1">
      <c r="B236" s="36"/>
      <c r="C236" s="203" t="s">
        <v>531</v>
      </c>
      <c r="D236" s="203" t="s">
        <v>136</v>
      </c>
      <c r="E236" s="204" t="s">
        <v>532</v>
      </c>
      <c r="F236" s="205" t="s">
        <v>533</v>
      </c>
      <c r="G236" s="206" t="s">
        <v>139</v>
      </c>
      <c r="H236" s="207">
        <v>1</v>
      </c>
      <c r="I236" s="208"/>
      <c r="J236" s="208"/>
      <c r="K236" s="209">
        <f>ROUND(P236*H236,2)</f>
        <v>0</v>
      </c>
      <c r="L236" s="205" t="s">
        <v>1</v>
      </c>
      <c r="M236" s="41"/>
      <c r="N236" s="210" t="s">
        <v>1</v>
      </c>
      <c r="O236" s="211" t="s">
        <v>42</v>
      </c>
      <c r="P236" s="212">
        <f>I236+J236</f>
        <v>0</v>
      </c>
      <c r="Q236" s="212">
        <f>ROUND(I236*H236,2)</f>
        <v>0</v>
      </c>
      <c r="R236" s="212">
        <f>ROUND(J236*H236,2)</f>
        <v>0</v>
      </c>
      <c r="S236" s="77"/>
      <c r="T236" s="213">
        <f>S236*H236</f>
        <v>0</v>
      </c>
      <c r="U236" s="213">
        <v>0</v>
      </c>
      <c r="V236" s="213">
        <f>U236*H236</f>
        <v>0</v>
      </c>
      <c r="W236" s="213">
        <v>0</v>
      </c>
      <c r="X236" s="214">
        <f>W236*H236</f>
        <v>0</v>
      </c>
      <c r="AR236" s="15" t="s">
        <v>220</v>
      </c>
      <c r="AT236" s="15" t="s">
        <v>136</v>
      </c>
      <c r="AU236" s="15" t="s">
        <v>141</v>
      </c>
      <c r="AY236" s="15" t="s">
        <v>133</v>
      </c>
      <c r="BE236" s="215">
        <f>IF(O236="základní",K236,0)</f>
        <v>0</v>
      </c>
      <c r="BF236" s="215">
        <f>IF(O236="snížená",K236,0)</f>
        <v>0</v>
      </c>
      <c r="BG236" s="215">
        <f>IF(O236="zákl. přenesená",K236,0)</f>
        <v>0</v>
      </c>
      <c r="BH236" s="215">
        <f>IF(O236="sníž. přenesená",K236,0)</f>
        <v>0</v>
      </c>
      <c r="BI236" s="215">
        <f>IF(O236="nulová",K236,0)</f>
        <v>0</v>
      </c>
      <c r="BJ236" s="15" t="s">
        <v>141</v>
      </c>
      <c r="BK236" s="215">
        <f>ROUND(P236*H236,2)</f>
        <v>0</v>
      </c>
      <c r="BL236" s="15" t="s">
        <v>220</v>
      </c>
      <c r="BM236" s="15" t="s">
        <v>534</v>
      </c>
    </row>
    <row r="237" s="10" customFormat="1" ht="22.8" customHeight="1">
      <c r="B237" s="186"/>
      <c r="C237" s="187"/>
      <c r="D237" s="188" t="s">
        <v>71</v>
      </c>
      <c r="E237" s="201" t="s">
        <v>535</v>
      </c>
      <c r="F237" s="201" t="s">
        <v>536</v>
      </c>
      <c r="G237" s="187"/>
      <c r="H237" s="187"/>
      <c r="I237" s="190"/>
      <c r="J237" s="190"/>
      <c r="K237" s="202">
        <f>BK237</f>
        <v>0</v>
      </c>
      <c r="L237" s="187"/>
      <c r="M237" s="192"/>
      <c r="N237" s="193"/>
      <c r="O237" s="194"/>
      <c r="P237" s="194"/>
      <c r="Q237" s="195">
        <f>SUM(Q238:Q243)</f>
        <v>0</v>
      </c>
      <c r="R237" s="195">
        <f>SUM(R238:R243)</f>
        <v>0</v>
      </c>
      <c r="S237" s="194"/>
      <c r="T237" s="196">
        <f>SUM(T238:T243)</f>
        <v>0</v>
      </c>
      <c r="U237" s="194"/>
      <c r="V237" s="196">
        <f>SUM(V238:V243)</f>
        <v>0.047204100000000006</v>
      </c>
      <c r="W237" s="194"/>
      <c r="X237" s="197">
        <f>SUM(X238:X243)</f>
        <v>0</v>
      </c>
      <c r="AR237" s="198" t="s">
        <v>141</v>
      </c>
      <c r="AT237" s="199" t="s">
        <v>71</v>
      </c>
      <c r="AU237" s="199" t="s">
        <v>77</v>
      </c>
      <c r="AY237" s="198" t="s">
        <v>133</v>
      </c>
      <c r="BK237" s="200">
        <f>SUM(BK238:BK243)</f>
        <v>0</v>
      </c>
    </row>
    <row r="238" s="1" customFormat="1" ht="16.5" customHeight="1">
      <c r="B238" s="36"/>
      <c r="C238" s="203" t="s">
        <v>537</v>
      </c>
      <c r="D238" s="203" t="s">
        <v>136</v>
      </c>
      <c r="E238" s="204" t="s">
        <v>538</v>
      </c>
      <c r="F238" s="205" t="s">
        <v>539</v>
      </c>
      <c r="G238" s="206" t="s">
        <v>145</v>
      </c>
      <c r="H238" s="207">
        <v>1.8300000000000001</v>
      </c>
      <c r="I238" s="208"/>
      <c r="J238" s="208"/>
      <c r="K238" s="209">
        <f>ROUND(P238*H238,2)</f>
        <v>0</v>
      </c>
      <c r="L238" s="205" t="s">
        <v>218</v>
      </c>
      <c r="M238" s="41"/>
      <c r="N238" s="210" t="s">
        <v>1</v>
      </c>
      <c r="O238" s="211" t="s">
        <v>42</v>
      </c>
      <c r="P238" s="212">
        <f>I238+J238</f>
        <v>0</v>
      </c>
      <c r="Q238" s="212">
        <f>ROUND(I238*H238,2)</f>
        <v>0</v>
      </c>
      <c r="R238" s="212">
        <f>ROUND(J238*H238,2)</f>
        <v>0</v>
      </c>
      <c r="S238" s="77"/>
      <c r="T238" s="213">
        <f>S238*H238</f>
        <v>0</v>
      </c>
      <c r="U238" s="213">
        <v>0.025669999999999998</v>
      </c>
      <c r="V238" s="213">
        <f>U238*H238</f>
        <v>0.0469761</v>
      </c>
      <c r="W238" s="213">
        <v>0</v>
      </c>
      <c r="X238" s="214">
        <f>W238*H238</f>
        <v>0</v>
      </c>
      <c r="AR238" s="15" t="s">
        <v>220</v>
      </c>
      <c r="AT238" s="15" t="s">
        <v>136</v>
      </c>
      <c r="AU238" s="15" t="s">
        <v>141</v>
      </c>
      <c r="AY238" s="15" t="s">
        <v>133</v>
      </c>
      <c r="BE238" s="215">
        <f>IF(O238="základní",K238,0)</f>
        <v>0</v>
      </c>
      <c r="BF238" s="215">
        <f>IF(O238="snížená",K238,0)</f>
        <v>0</v>
      </c>
      <c r="BG238" s="215">
        <f>IF(O238="zákl. přenesená",K238,0)</f>
        <v>0</v>
      </c>
      <c r="BH238" s="215">
        <f>IF(O238="sníž. přenesená",K238,0)</f>
        <v>0</v>
      </c>
      <c r="BI238" s="215">
        <f>IF(O238="nulová",K238,0)</f>
        <v>0</v>
      </c>
      <c r="BJ238" s="15" t="s">
        <v>141</v>
      </c>
      <c r="BK238" s="215">
        <f>ROUND(P238*H238,2)</f>
        <v>0</v>
      </c>
      <c r="BL238" s="15" t="s">
        <v>220</v>
      </c>
      <c r="BM238" s="15" t="s">
        <v>540</v>
      </c>
    </row>
    <row r="239" s="11" customFormat="1">
      <c r="B239" s="216"/>
      <c r="C239" s="217"/>
      <c r="D239" s="218" t="s">
        <v>148</v>
      </c>
      <c r="E239" s="219" t="s">
        <v>1</v>
      </c>
      <c r="F239" s="220" t="s">
        <v>541</v>
      </c>
      <c r="G239" s="217"/>
      <c r="H239" s="221">
        <v>1.8300000000000001</v>
      </c>
      <c r="I239" s="222"/>
      <c r="J239" s="222"/>
      <c r="K239" s="217"/>
      <c r="L239" s="217"/>
      <c r="M239" s="223"/>
      <c r="N239" s="224"/>
      <c r="O239" s="225"/>
      <c r="P239" s="225"/>
      <c r="Q239" s="225"/>
      <c r="R239" s="225"/>
      <c r="S239" s="225"/>
      <c r="T239" s="225"/>
      <c r="U239" s="225"/>
      <c r="V239" s="225"/>
      <c r="W239" s="225"/>
      <c r="X239" s="226"/>
      <c r="AT239" s="227" t="s">
        <v>148</v>
      </c>
      <c r="AU239" s="227" t="s">
        <v>141</v>
      </c>
      <c r="AV239" s="11" t="s">
        <v>141</v>
      </c>
      <c r="AW239" s="11" t="s">
        <v>5</v>
      </c>
      <c r="AX239" s="11" t="s">
        <v>77</v>
      </c>
      <c r="AY239" s="227" t="s">
        <v>133</v>
      </c>
    </row>
    <row r="240" s="1" customFormat="1" ht="16.5" customHeight="1">
      <c r="B240" s="36"/>
      <c r="C240" s="203" t="s">
        <v>542</v>
      </c>
      <c r="D240" s="203" t="s">
        <v>136</v>
      </c>
      <c r="E240" s="204" t="s">
        <v>543</v>
      </c>
      <c r="F240" s="205" t="s">
        <v>544</v>
      </c>
      <c r="G240" s="206" t="s">
        <v>145</v>
      </c>
      <c r="H240" s="207">
        <v>0.56999999999999995</v>
      </c>
      <c r="I240" s="208"/>
      <c r="J240" s="208"/>
      <c r="K240" s="209">
        <f>ROUND(P240*H240,2)</f>
        <v>0</v>
      </c>
      <c r="L240" s="205" t="s">
        <v>169</v>
      </c>
      <c r="M240" s="41"/>
      <c r="N240" s="210" t="s">
        <v>1</v>
      </c>
      <c r="O240" s="211" t="s">
        <v>42</v>
      </c>
      <c r="P240" s="212">
        <f>I240+J240</f>
        <v>0</v>
      </c>
      <c r="Q240" s="212">
        <f>ROUND(I240*H240,2)</f>
        <v>0</v>
      </c>
      <c r="R240" s="212">
        <f>ROUND(J240*H240,2)</f>
        <v>0</v>
      </c>
      <c r="S240" s="77"/>
      <c r="T240" s="213">
        <f>S240*H240</f>
        <v>0</v>
      </c>
      <c r="U240" s="213">
        <v>0.00020000000000000001</v>
      </c>
      <c r="V240" s="213">
        <f>U240*H240</f>
        <v>0.00011399999999999999</v>
      </c>
      <c r="W240" s="213">
        <v>0</v>
      </c>
      <c r="X240" s="214">
        <f>W240*H240</f>
        <v>0</v>
      </c>
      <c r="AR240" s="15" t="s">
        <v>220</v>
      </c>
      <c r="AT240" s="15" t="s">
        <v>136</v>
      </c>
      <c r="AU240" s="15" t="s">
        <v>141</v>
      </c>
      <c r="AY240" s="15" t="s">
        <v>133</v>
      </c>
      <c r="BE240" s="215">
        <f>IF(O240="základní",K240,0)</f>
        <v>0</v>
      </c>
      <c r="BF240" s="215">
        <f>IF(O240="snížená",K240,0)</f>
        <v>0</v>
      </c>
      <c r="BG240" s="215">
        <f>IF(O240="zákl. přenesená",K240,0)</f>
        <v>0</v>
      </c>
      <c r="BH240" s="215">
        <f>IF(O240="sníž. přenesená",K240,0)</f>
        <v>0</v>
      </c>
      <c r="BI240" s="215">
        <f>IF(O240="nulová",K240,0)</f>
        <v>0</v>
      </c>
      <c r="BJ240" s="15" t="s">
        <v>141</v>
      </c>
      <c r="BK240" s="215">
        <f>ROUND(P240*H240,2)</f>
        <v>0</v>
      </c>
      <c r="BL240" s="15" t="s">
        <v>220</v>
      </c>
      <c r="BM240" s="15" t="s">
        <v>545</v>
      </c>
    </row>
    <row r="241" s="11" customFormat="1">
      <c r="B241" s="216"/>
      <c r="C241" s="217"/>
      <c r="D241" s="218" t="s">
        <v>148</v>
      </c>
      <c r="E241" s="219" t="s">
        <v>1</v>
      </c>
      <c r="F241" s="220" t="s">
        <v>546</v>
      </c>
      <c r="G241" s="217"/>
      <c r="H241" s="221">
        <v>0.56999999999999995</v>
      </c>
      <c r="I241" s="222"/>
      <c r="J241" s="222"/>
      <c r="K241" s="217"/>
      <c r="L241" s="217"/>
      <c r="M241" s="223"/>
      <c r="N241" s="224"/>
      <c r="O241" s="225"/>
      <c r="P241" s="225"/>
      <c r="Q241" s="225"/>
      <c r="R241" s="225"/>
      <c r="S241" s="225"/>
      <c r="T241" s="225"/>
      <c r="U241" s="225"/>
      <c r="V241" s="225"/>
      <c r="W241" s="225"/>
      <c r="X241" s="226"/>
      <c r="AT241" s="227" t="s">
        <v>148</v>
      </c>
      <c r="AU241" s="227" t="s">
        <v>141</v>
      </c>
      <c r="AV241" s="11" t="s">
        <v>141</v>
      </c>
      <c r="AW241" s="11" t="s">
        <v>5</v>
      </c>
      <c r="AX241" s="11" t="s">
        <v>77</v>
      </c>
      <c r="AY241" s="227" t="s">
        <v>133</v>
      </c>
    </row>
    <row r="242" s="1" customFormat="1" ht="16.5" customHeight="1">
      <c r="B242" s="36"/>
      <c r="C242" s="203" t="s">
        <v>547</v>
      </c>
      <c r="D242" s="203" t="s">
        <v>136</v>
      </c>
      <c r="E242" s="204" t="s">
        <v>548</v>
      </c>
      <c r="F242" s="205" t="s">
        <v>549</v>
      </c>
      <c r="G242" s="206" t="s">
        <v>145</v>
      </c>
      <c r="H242" s="207">
        <v>0.56999999999999995</v>
      </c>
      <c r="I242" s="208"/>
      <c r="J242" s="208"/>
      <c r="K242" s="209">
        <f>ROUND(P242*H242,2)</f>
        <v>0</v>
      </c>
      <c r="L242" s="205" t="s">
        <v>169</v>
      </c>
      <c r="M242" s="41"/>
      <c r="N242" s="210" t="s">
        <v>1</v>
      </c>
      <c r="O242" s="211" t="s">
        <v>42</v>
      </c>
      <c r="P242" s="212">
        <f>I242+J242</f>
        <v>0</v>
      </c>
      <c r="Q242" s="212">
        <f>ROUND(I242*H242,2)</f>
        <v>0</v>
      </c>
      <c r="R242" s="212">
        <f>ROUND(J242*H242,2)</f>
        <v>0</v>
      </c>
      <c r="S242" s="77"/>
      <c r="T242" s="213">
        <f>S242*H242</f>
        <v>0</v>
      </c>
      <c r="U242" s="213">
        <v>0.00020000000000000001</v>
      </c>
      <c r="V242" s="213">
        <f>U242*H242</f>
        <v>0.00011399999999999999</v>
      </c>
      <c r="W242" s="213">
        <v>0</v>
      </c>
      <c r="X242" s="214">
        <f>W242*H242</f>
        <v>0</v>
      </c>
      <c r="AR242" s="15" t="s">
        <v>220</v>
      </c>
      <c r="AT242" s="15" t="s">
        <v>136</v>
      </c>
      <c r="AU242" s="15" t="s">
        <v>141</v>
      </c>
      <c r="AY242" s="15" t="s">
        <v>133</v>
      </c>
      <c r="BE242" s="215">
        <f>IF(O242="základní",K242,0)</f>
        <v>0</v>
      </c>
      <c r="BF242" s="215">
        <f>IF(O242="snížená",K242,0)</f>
        <v>0</v>
      </c>
      <c r="BG242" s="215">
        <f>IF(O242="zákl. přenesená",K242,0)</f>
        <v>0</v>
      </c>
      <c r="BH242" s="215">
        <f>IF(O242="sníž. přenesená",K242,0)</f>
        <v>0</v>
      </c>
      <c r="BI242" s="215">
        <f>IF(O242="nulová",K242,0)</f>
        <v>0</v>
      </c>
      <c r="BJ242" s="15" t="s">
        <v>141</v>
      </c>
      <c r="BK242" s="215">
        <f>ROUND(P242*H242,2)</f>
        <v>0</v>
      </c>
      <c r="BL242" s="15" t="s">
        <v>220</v>
      </c>
      <c r="BM242" s="15" t="s">
        <v>550</v>
      </c>
    </row>
    <row r="243" s="1" customFormat="1" ht="16.5" customHeight="1">
      <c r="B243" s="36"/>
      <c r="C243" s="203" t="s">
        <v>551</v>
      </c>
      <c r="D243" s="203" t="s">
        <v>136</v>
      </c>
      <c r="E243" s="204" t="s">
        <v>552</v>
      </c>
      <c r="F243" s="205" t="s">
        <v>553</v>
      </c>
      <c r="G243" s="206" t="s">
        <v>335</v>
      </c>
      <c r="H243" s="207">
        <v>0.047</v>
      </c>
      <c r="I243" s="208"/>
      <c r="J243" s="208"/>
      <c r="K243" s="209">
        <f>ROUND(P243*H243,2)</f>
        <v>0</v>
      </c>
      <c r="L243" s="205" t="s">
        <v>218</v>
      </c>
      <c r="M243" s="41"/>
      <c r="N243" s="210" t="s">
        <v>1</v>
      </c>
      <c r="O243" s="211" t="s">
        <v>42</v>
      </c>
      <c r="P243" s="212">
        <f>I243+J243</f>
        <v>0</v>
      </c>
      <c r="Q243" s="212">
        <f>ROUND(I243*H243,2)</f>
        <v>0</v>
      </c>
      <c r="R243" s="212">
        <f>ROUND(J243*H243,2)</f>
        <v>0</v>
      </c>
      <c r="S243" s="77"/>
      <c r="T243" s="213">
        <f>S243*H243</f>
        <v>0</v>
      </c>
      <c r="U243" s="213">
        <v>0</v>
      </c>
      <c r="V243" s="213">
        <f>U243*H243</f>
        <v>0</v>
      </c>
      <c r="W243" s="213">
        <v>0</v>
      </c>
      <c r="X243" s="214">
        <f>W243*H243</f>
        <v>0</v>
      </c>
      <c r="AR243" s="15" t="s">
        <v>220</v>
      </c>
      <c r="AT243" s="15" t="s">
        <v>136</v>
      </c>
      <c r="AU243" s="15" t="s">
        <v>141</v>
      </c>
      <c r="AY243" s="15" t="s">
        <v>133</v>
      </c>
      <c r="BE243" s="215">
        <f>IF(O243="základní",K243,0)</f>
        <v>0</v>
      </c>
      <c r="BF243" s="215">
        <f>IF(O243="snížená",K243,0)</f>
        <v>0</v>
      </c>
      <c r="BG243" s="215">
        <f>IF(O243="zákl. přenesená",K243,0)</f>
        <v>0</v>
      </c>
      <c r="BH243" s="215">
        <f>IF(O243="sníž. přenesená",K243,0)</f>
        <v>0</v>
      </c>
      <c r="BI243" s="215">
        <f>IF(O243="nulová",K243,0)</f>
        <v>0</v>
      </c>
      <c r="BJ243" s="15" t="s">
        <v>141</v>
      </c>
      <c r="BK243" s="215">
        <f>ROUND(P243*H243,2)</f>
        <v>0</v>
      </c>
      <c r="BL243" s="15" t="s">
        <v>220</v>
      </c>
      <c r="BM243" s="15" t="s">
        <v>554</v>
      </c>
    </row>
    <row r="244" s="10" customFormat="1" ht="22.8" customHeight="1">
      <c r="B244" s="186"/>
      <c r="C244" s="187"/>
      <c r="D244" s="188" t="s">
        <v>71</v>
      </c>
      <c r="E244" s="201" t="s">
        <v>555</v>
      </c>
      <c r="F244" s="201" t="s">
        <v>556</v>
      </c>
      <c r="G244" s="187"/>
      <c r="H244" s="187"/>
      <c r="I244" s="190"/>
      <c r="J244" s="190"/>
      <c r="K244" s="202">
        <f>BK244</f>
        <v>0</v>
      </c>
      <c r="L244" s="187"/>
      <c r="M244" s="192"/>
      <c r="N244" s="193"/>
      <c r="O244" s="194"/>
      <c r="P244" s="194"/>
      <c r="Q244" s="195">
        <f>SUM(Q245:Q254)</f>
        <v>0</v>
      </c>
      <c r="R244" s="195">
        <f>SUM(R245:R254)</f>
        <v>0</v>
      </c>
      <c r="S244" s="194"/>
      <c r="T244" s="196">
        <f>SUM(T245:T254)</f>
        <v>0</v>
      </c>
      <c r="U244" s="194"/>
      <c r="V244" s="196">
        <f>SUM(V245:V254)</f>
        <v>0.07740000000000001</v>
      </c>
      <c r="W244" s="194"/>
      <c r="X244" s="197">
        <f>SUM(X245:X254)</f>
        <v>0</v>
      </c>
      <c r="AR244" s="198" t="s">
        <v>141</v>
      </c>
      <c r="AT244" s="199" t="s">
        <v>71</v>
      </c>
      <c r="AU244" s="199" t="s">
        <v>77</v>
      </c>
      <c r="AY244" s="198" t="s">
        <v>133</v>
      </c>
      <c r="BK244" s="200">
        <f>SUM(BK245:BK254)</f>
        <v>0</v>
      </c>
    </row>
    <row r="245" s="1" customFormat="1" ht="16.5" customHeight="1">
      <c r="B245" s="36"/>
      <c r="C245" s="203" t="s">
        <v>557</v>
      </c>
      <c r="D245" s="203" t="s">
        <v>136</v>
      </c>
      <c r="E245" s="204" t="s">
        <v>558</v>
      </c>
      <c r="F245" s="205" t="s">
        <v>559</v>
      </c>
      <c r="G245" s="206" t="s">
        <v>139</v>
      </c>
      <c r="H245" s="207">
        <v>4</v>
      </c>
      <c r="I245" s="208"/>
      <c r="J245" s="208"/>
      <c r="K245" s="209">
        <f>ROUND(P245*H245,2)</f>
        <v>0</v>
      </c>
      <c r="L245" s="205" t="s">
        <v>1</v>
      </c>
      <c r="M245" s="41"/>
      <c r="N245" s="210" t="s">
        <v>1</v>
      </c>
      <c r="O245" s="211" t="s">
        <v>42</v>
      </c>
      <c r="P245" s="212">
        <f>I245+J245</f>
        <v>0</v>
      </c>
      <c r="Q245" s="212">
        <f>ROUND(I245*H245,2)</f>
        <v>0</v>
      </c>
      <c r="R245" s="212">
        <f>ROUND(J245*H245,2)</f>
        <v>0</v>
      </c>
      <c r="S245" s="77"/>
      <c r="T245" s="213">
        <f>S245*H245</f>
        <v>0</v>
      </c>
      <c r="U245" s="213">
        <v>0</v>
      </c>
      <c r="V245" s="213">
        <f>U245*H245</f>
        <v>0</v>
      </c>
      <c r="W245" s="213">
        <v>0</v>
      </c>
      <c r="X245" s="214">
        <f>W245*H245</f>
        <v>0</v>
      </c>
      <c r="AR245" s="15" t="s">
        <v>220</v>
      </c>
      <c r="AT245" s="15" t="s">
        <v>136</v>
      </c>
      <c r="AU245" s="15" t="s">
        <v>141</v>
      </c>
      <c r="AY245" s="15" t="s">
        <v>133</v>
      </c>
      <c r="BE245" s="215">
        <f>IF(O245="základní",K245,0)</f>
        <v>0</v>
      </c>
      <c r="BF245" s="215">
        <f>IF(O245="snížená",K245,0)</f>
        <v>0</v>
      </c>
      <c r="BG245" s="215">
        <f>IF(O245="zákl. přenesená",K245,0)</f>
        <v>0</v>
      </c>
      <c r="BH245" s="215">
        <f>IF(O245="sníž. přenesená",K245,0)</f>
        <v>0</v>
      </c>
      <c r="BI245" s="215">
        <f>IF(O245="nulová",K245,0)</f>
        <v>0</v>
      </c>
      <c r="BJ245" s="15" t="s">
        <v>141</v>
      </c>
      <c r="BK245" s="215">
        <f>ROUND(P245*H245,2)</f>
        <v>0</v>
      </c>
      <c r="BL245" s="15" t="s">
        <v>220</v>
      </c>
      <c r="BM245" s="15" t="s">
        <v>560</v>
      </c>
    </row>
    <row r="246" s="1" customFormat="1" ht="16.5" customHeight="1">
      <c r="B246" s="36"/>
      <c r="C246" s="249" t="s">
        <v>561</v>
      </c>
      <c r="D246" s="249" t="s">
        <v>212</v>
      </c>
      <c r="E246" s="250" t="s">
        <v>562</v>
      </c>
      <c r="F246" s="251" t="s">
        <v>563</v>
      </c>
      <c r="G246" s="252" t="s">
        <v>139</v>
      </c>
      <c r="H246" s="253">
        <v>2</v>
      </c>
      <c r="I246" s="254"/>
      <c r="J246" s="255"/>
      <c r="K246" s="256">
        <f>ROUND(P246*H246,2)</f>
        <v>0</v>
      </c>
      <c r="L246" s="251" t="s">
        <v>1</v>
      </c>
      <c r="M246" s="257"/>
      <c r="N246" s="258" t="s">
        <v>1</v>
      </c>
      <c r="O246" s="211" t="s">
        <v>42</v>
      </c>
      <c r="P246" s="212">
        <f>I246+J246</f>
        <v>0</v>
      </c>
      <c r="Q246" s="212">
        <f>ROUND(I246*H246,2)</f>
        <v>0</v>
      </c>
      <c r="R246" s="212">
        <f>ROUND(J246*H246,2)</f>
        <v>0</v>
      </c>
      <c r="S246" s="77"/>
      <c r="T246" s="213">
        <f>S246*H246</f>
        <v>0</v>
      </c>
      <c r="U246" s="213">
        <v>0.0138</v>
      </c>
      <c r="V246" s="213">
        <f>U246*H246</f>
        <v>0.0276</v>
      </c>
      <c r="W246" s="213">
        <v>0</v>
      </c>
      <c r="X246" s="214">
        <f>W246*H246</f>
        <v>0</v>
      </c>
      <c r="AR246" s="15" t="s">
        <v>290</v>
      </c>
      <c r="AT246" s="15" t="s">
        <v>212</v>
      </c>
      <c r="AU246" s="15" t="s">
        <v>141</v>
      </c>
      <c r="AY246" s="15" t="s">
        <v>133</v>
      </c>
      <c r="BE246" s="215">
        <f>IF(O246="základní",K246,0)</f>
        <v>0</v>
      </c>
      <c r="BF246" s="215">
        <f>IF(O246="snížená",K246,0)</f>
        <v>0</v>
      </c>
      <c r="BG246" s="215">
        <f>IF(O246="zákl. přenesená",K246,0)</f>
        <v>0</v>
      </c>
      <c r="BH246" s="215">
        <f>IF(O246="sníž. přenesená",K246,0)</f>
        <v>0</v>
      </c>
      <c r="BI246" s="215">
        <f>IF(O246="nulová",K246,0)</f>
        <v>0</v>
      </c>
      <c r="BJ246" s="15" t="s">
        <v>141</v>
      </c>
      <c r="BK246" s="215">
        <f>ROUND(P246*H246,2)</f>
        <v>0</v>
      </c>
      <c r="BL246" s="15" t="s">
        <v>220</v>
      </c>
      <c r="BM246" s="15" t="s">
        <v>564</v>
      </c>
    </row>
    <row r="247" s="1" customFormat="1" ht="16.5" customHeight="1">
      <c r="B247" s="36"/>
      <c r="C247" s="249" t="s">
        <v>565</v>
      </c>
      <c r="D247" s="249" t="s">
        <v>212</v>
      </c>
      <c r="E247" s="250" t="s">
        <v>566</v>
      </c>
      <c r="F247" s="251" t="s">
        <v>567</v>
      </c>
      <c r="G247" s="252" t="s">
        <v>139</v>
      </c>
      <c r="H247" s="253">
        <v>2</v>
      </c>
      <c r="I247" s="254"/>
      <c r="J247" s="255"/>
      <c r="K247" s="256">
        <f>ROUND(P247*H247,2)</f>
        <v>0</v>
      </c>
      <c r="L247" s="251" t="s">
        <v>1</v>
      </c>
      <c r="M247" s="257"/>
      <c r="N247" s="258" t="s">
        <v>1</v>
      </c>
      <c r="O247" s="211" t="s">
        <v>42</v>
      </c>
      <c r="P247" s="212">
        <f>I247+J247</f>
        <v>0</v>
      </c>
      <c r="Q247" s="212">
        <f>ROUND(I247*H247,2)</f>
        <v>0</v>
      </c>
      <c r="R247" s="212">
        <f>ROUND(J247*H247,2)</f>
        <v>0</v>
      </c>
      <c r="S247" s="77"/>
      <c r="T247" s="213">
        <f>S247*H247</f>
        <v>0</v>
      </c>
      <c r="U247" s="213">
        <v>0.0138</v>
      </c>
      <c r="V247" s="213">
        <f>U247*H247</f>
        <v>0.0276</v>
      </c>
      <c r="W247" s="213">
        <v>0</v>
      </c>
      <c r="X247" s="214">
        <f>W247*H247</f>
        <v>0</v>
      </c>
      <c r="AR247" s="15" t="s">
        <v>290</v>
      </c>
      <c r="AT247" s="15" t="s">
        <v>212</v>
      </c>
      <c r="AU247" s="15" t="s">
        <v>141</v>
      </c>
      <c r="AY247" s="15" t="s">
        <v>133</v>
      </c>
      <c r="BE247" s="215">
        <f>IF(O247="základní",K247,0)</f>
        <v>0</v>
      </c>
      <c r="BF247" s="215">
        <f>IF(O247="snížená",K247,0)</f>
        <v>0</v>
      </c>
      <c r="BG247" s="215">
        <f>IF(O247="zákl. přenesená",K247,0)</f>
        <v>0</v>
      </c>
      <c r="BH247" s="215">
        <f>IF(O247="sníž. přenesená",K247,0)</f>
        <v>0</v>
      </c>
      <c r="BI247" s="215">
        <f>IF(O247="nulová",K247,0)</f>
        <v>0</v>
      </c>
      <c r="BJ247" s="15" t="s">
        <v>141</v>
      </c>
      <c r="BK247" s="215">
        <f>ROUND(P247*H247,2)</f>
        <v>0</v>
      </c>
      <c r="BL247" s="15" t="s">
        <v>220</v>
      </c>
      <c r="BM247" s="15" t="s">
        <v>568</v>
      </c>
    </row>
    <row r="248" s="1" customFormat="1" ht="16.5" customHeight="1">
      <c r="B248" s="36"/>
      <c r="C248" s="203" t="s">
        <v>569</v>
      </c>
      <c r="D248" s="203" t="s">
        <v>136</v>
      </c>
      <c r="E248" s="204" t="s">
        <v>570</v>
      </c>
      <c r="F248" s="205" t="s">
        <v>571</v>
      </c>
      <c r="G248" s="206" t="s">
        <v>139</v>
      </c>
      <c r="H248" s="207">
        <v>1</v>
      </c>
      <c r="I248" s="208"/>
      <c r="J248" s="208"/>
      <c r="K248" s="209">
        <f>ROUND(P248*H248,2)</f>
        <v>0</v>
      </c>
      <c r="L248" s="205" t="s">
        <v>218</v>
      </c>
      <c r="M248" s="41"/>
      <c r="N248" s="210" t="s">
        <v>1</v>
      </c>
      <c r="O248" s="211" t="s">
        <v>42</v>
      </c>
      <c r="P248" s="212">
        <f>I248+J248</f>
        <v>0</v>
      </c>
      <c r="Q248" s="212">
        <f>ROUND(I248*H248,2)</f>
        <v>0</v>
      </c>
      <c r="R248" s="212">
        <f>ROUND(J248*H248,2)</f>
        <v>0</v>
      </c>
      <c r="S248" s="77"/>
      <c r="T248" s="213">
        <f>S248*H248</f>
        <v>0</v>
      </c>
      <c r="U248" s="213">
        <v>0</v>
      </c>
      <c r="V248" s="213">
        <f>U248*H248</f>
        <v>0</v>
      </c>
      <c r="W248" s="213">
        <v>0</v>
      </c>
      <c r="X248" s="214">
        <f>W248*H248</f>
        <v>0</v>
      </c>
      <c r="AR248" s="15" t="s">
        <v>220</v>
      </c>
      <c r="AT248" s="15" t="s">
        <v>136</v>
      </c>
      <c r="AU248" s="15" t="s">
        <v>141</v>
      </c>
      <c r="AY248" s="15" t="s">
        <v>133</v>
      </c>
      <c r="BE248" s="215">
        <f>IF(O248="základní",K248,0)</f>
        <v>0</v>
      </c>
      <c r="BF248" s="215">
        <f>IF(O248="snížená",K248,0)</f>
        <v>0</v>
      </c>
      <c r="BG248" s="215">
        <f>IF(O248="zákl. přenesená",K248,0)</f>
        <v>0</v>
      </c>
      <c r="BH248" s="215">
        <f>IF(O248="sníž. přenesená",K248,0)</f>
        <v>0</v>
      </c>
      <c r="BI248" s="215">
        <f>IF(O248="nulová",K248,0)</f>
        <v>0</v>
      </c>
      <c r="BJ248" s="15" t="s">
        <v>141</v>
      </c>
      <c r="BK248" s="215">
        <f>ROUND(P248*H248,2)</f>
        <v>0</v>
      </c>
      <c r="BL248" s="15" t="s">
        <v>220</v>
      </c>
      <c r="BM248" s="15" t="s">
        <v>572</v>
      </c>
    </row>
    <row r="249" s="1" customFormat="1" ht="16.5" customHeight="1">
      <c r="B249" s="36"/>
      <c r="C249" s="249" t="s">
        <v>573</v>
      </c>
      <c r="D249" s="249" t="s">
        <v>212</v>
      </c>
      <c r="E249" s="250" t="s">
        <v>574</v>
      </c>
      <c r="F249" s="251" t="s">
        <v>575</v>
      </c>
      <c r="G249" s="252" t="s">
        <v>139</v>
      </c>
      <c r="H249" s="253">
        <v>1</v>
      </c>
      <c r="I249" s="254"/>
      <c r="J249" s="255"/>
      <c r="K249" s="256">
        <f>ROUND(P249*H249,2)</f>
        <v>0</v>
      </c>
      <c r="L249" s="251" t="s">
        <v>1</v>
      </c>
      <c r="M249" s="257"/>
      <c r="N249" s="258" t="s">
        <v>1</v>
      </c>
      <c r="O249" s="211" t="s">
        <v>42</v>
      </c>
      <c r="P249" s="212">
        <f>I249+J249</f>
        <v>0</v>
      </c>
      <c r="Q249" s="212">
        <f>ROUND(I249*H249,2)</f>
        <v>0</v>
      </c>
      <c r="R249" s="212">
        <f>ROUND(J249*H249,2)</f>
        <v>0</v>
      </c>
      <c r="S249" s="77"/>
      <c r="T249" s="213">
        <f>S249*H249</f>
        <v>0</v>
      </c>
      <c r="U249" s="213">
        <v>0.0138</v>
      </c>
      <c r="V249" s="213">
        <f>U249*H249</f>
        <v>0.0138</v>
      </c>
      <c r="W249" s="213">
        <v>0</v>
      </c>
      <c r="X249" s="214">
        <f>W249*H249</f>
        <v>0</v>
      </c>
      <c r="AR249" s="15" t="s">
        <v>290</v>
      </c>
      <c r="AT249" s="15" t="s">
        <v>212</v>
      </c>
      <c r="AU249" s="15" t="s">
        <v>141</v>
      </c>
      <c r="AY249" s="15" t="s">
        <v>133</v>
      </c>
      <c r="BE249" s="215">
        <f>IF(O249="základní",K249,0)</f>
        <v>0</v>
      </c>
      <c r="BF249" s="215">
        <f>IF(O249="snížená",K249,0)</f>
        <v>0</v>
      </c>
      <c r="BG249" s="215">
        <f>IF(O249="zákl. přenesená",K249,0)</f>
        <v>0</v>
      </c>
      <c r="BH249" s="215">
        <f>IF(O249="sníž. přenesená",K249,0)</f>
        <v>0</v>
      </c>
      <c r="BI249" s="215">
        <f>IF(O249="nulová",K249,0)</f>
        <v>0</v>
      </c>
      <c r="BJ249" s="15" t="s">
        <v>141</v>
      </c>
      <c r="BK249" s="215">
        <f>ROUND(P249*H249,2)</f>
        <v>0</v>
      </c>
      <c r="BL249" s="15" t="s">
        <v>220</v>
      </c>
      <c r="BM249" s="15" t="s">
        <v>576</v>
      </c>
    </row>
    <row r="250" s="1" customFormat="1" ht="16.5" customHeight="1">
      <c r="B250" s="36"/>
      <c r="C250" s="203" t="s">
        <v>577</v>
      </c>
      <c r="D250" s="203" t="s">
        <v>136</v>
      </c>
      <c r="E250" s="204" t="s">
        <v>578</v>
      </c>
      <c r="F250" s="205" t="s">
        <v>579</v>
      </c>
      <c r="G250" s="206" t="s">
        <v>139</v>
      </c>
      <c r="H250" s="207">
        <v>4</v>
      </c>
      <c r="I250" s="208"/>
      <c r="J250" s="208"/>
      <c r="K250" s="209">
        <f>ROUND(P250*H250,2)</f>
        <v>0</v>
      </c>
      <c r="L250" s="205" t="s">
        <v>1</v>
      </c>
      <c r="M250" s="41"/>
      <c r="N250" s="210" t="s">
        <v>1</v>
      </c>
      <c r="O250" s="211" t="s">
        <v>42</v>
      </c>
      <c r="P250" s="212">
        <f>I250+J250</f>
        <v>0</v>
      </c>
      <c r="Q250" s="212">
        <f>ROUND(I250*H250,2)</f>
        <v>0</v>
      </c>
      <c r="R250" s="212">
        <f>ROUND(J250*H250,2)</f>
        <v>0</v>
      </c>
      <c r="S250" s="77"/>
      <c r="T250" s="213">
        <f>S250*H250</f>
        <v>0</v>
      </c>
      <c r="U250" s="213">
        <v>0</v>
      </c>
      <c r="V250" s="213">
        <f>U250*H250</f>
        <v>0</v>
      </c>
      <c r="W250" s="213">
        <v>0</v>
      </c>
      <c r="X250" s="214">
        <f>W250*H250</f>
        <v>0</v>
      </c>
      <c r="AR250" s="15" t="s">
        <v>220</v>
      </c>
      <c r="AT250" s="15" t="s">
        <v>136</v>
      </c>
      <c r="AU250" s="15" t="s">
        <v>141</v>
      </c>
      <c r="AY250" s="15" t="s">
        <v>133</v>
      </c>
      <c r="BE250" s="215">
        <f>IF(O250="základní",K250,0)</f>
        <v>0</v>
      </c>
      <c r="BF250" s="215">
        <f>IF(O250="snížená",K250,0)</f>
        <v>0</v>
      </c>
      <c r="BG250" s="215">
        <f>IF(O250="zákl. přenesená",K250,0)</f>
        <v>0</v>
      </c>
      <c r="BH250" s="215">
        <f>IF(O250="sníž. přenesená",K250,0)</f>
        <v>0</v>
      </c>
      <c r="BI250" s="215">
        <f>IF(O250="nulová",K250,0)</f>
        <v>0</v>
      </c>
      <c r="BJ250" s="15" t="s">
        <v>141</v>
      </c>
      <c r="BK250" s="215">
        <f>ROUND(P250*H250,2)</f>
        <v>0</v>
      </c>
      <c r="BL250" s="15" t="s">
        <v>220</v>
      </c>
      <c r="BM250" s="15" t="s">
        <v>580</v>
      </c>
    </row>
    <row r="251" s="1" customFormat="1" ht="16.5" customHeight="1">
      <c r="B251" s="36"/>
      <c r="C251" s="249" t="s">
        <v>581</v>
      </c>
      <c r="D251" s="249" t="s">
        <v>212</v>
      </c>
      <c r="E251" s="250" t="s">
        <v>582</v>
      </c>
      <c r="F251" s="251" t="s">
        <v>583</v>
      </c>
      <c r="G251" s="252" t="s">
        <v>139</v>
      </c>
      <c r="H251" s="253">
        <v>4</v>
      </c>
      <c r="I251" s="254"/>
      <c r="J251" s="255"/>
      <c r="K251" s="256">
        <f>ROUND(P251*H251,2)</f>
        <v>0</v>
      </c>
      <c r="L251" s="251" t="s">
        <v>1</v>
      </c>
      <c r="M251" s="257"/>
      <c r="N251" s="258" t="s">
        <v>1</v>
      </c>
      <c r="O251" s="211" t="s">
        <v>42</v>
      </c>
      <c r="P251" s="212">
        <f>I251+J251</f>
        <v>0</v>
      </c>
      <c r="Q251" s="212">
        <f>ROUND(I251*H251,2)</f>
        <v>0</v>
      </c>
      <c r="R251" s="212">
        <f>ROUND(J251*H251,2)</f>
        <v>0</v>
      </c>
      <c r="S251" s="77"/>
      <c r="T251" s="213">
        <f>S251*H251</f>
        <v>0</v>
      </c>
      <c r="U251" s="213">
        <v>0.0020999999999999999</v>
      </c>
      <c r="V251" s="213">
        <f>U251*H251</f>
        <v>0.0083999999999999995</v>
      </c>
      <c r="W251" s="213">
        <v>0</v>
      </c>
      <c r="X251" s="214">
        <f>W251*H251</f>
        <v>0</v>
      </c>
      <c r="AR251" s="15" t="s">
        <v>290</v>
      </c>
      <c r="AT251" s="15" t="s">
        <v>212</v>
      </c>
      <c r="AU251" s="15" t="s">
        <v>141</v>
      </c>
      <c r="AY251" s="15" t="s">
        <v>133</v>
      </c>
      <c r="BE251" s="215">
        <f>IF(O251="základní",K251,0)</f>
        <v>0</v>
      </c>
      <c r="BF251" s="215">
        <f>IF(O251="snížená",K251,0)</f>
        <v>0</v>
      </c>
      <c r="BG251" s="215">
        <f>IF(O251="zákl. přenesená",K251,0)</f>
        <v>0</v>
      </c>
      <c r="BH251" s="215">
        <f>IF(O251="sníž. přenesená",K251,0)</f>
        <v>0</v>
      </c>
      <c r="BI251" s="215">
        <f>IF(O251="nulová",K251,0)</f>
        <v>0</v>
      </c>
      <c r="BJ251" s="15" t="s">
        <v>141</v>
      </c>
      <c r="BK251" s="215">
        <f>ROUND(P251*H251,2)</f>
        <v>0</v>
      </c>
      <c r="BL251" s="15" t="s">
        <v>220</v>
      </c>
      <c r="BM251" s="15" t="s">
        <v>584</v>
      </c>
    </row>
    <row r="252" s="1" customFormat="1" ht="16.5" customHeight="1">
      <c r="B252" s="36"/>
      <c r="C252" s="203" t="s">
        <v>585</v>
      </c>
      <c r="D252" s="203" t="s">
        <v>136</v>
      </c>
      <c r="E252" s="204" t="s">
        <v>586</v>
      </c>
      <c r="F252" s="205" t="s">
        <v>587</v>
      </c>
      <c r="G252" s="206" t="s">
        <v>314</v>
      </c>
      <c r="H252" s="207">
        <v>1</v>
      </c>
      <c r="I252" s="208"/>
      <c r="J252" s="208"/>
      <c r="K252" s="209">
        <f>ROUND(P252*H252,2)</f>
        <v>0</v>
      </c>
      <c r="L252" s="205" t="s">
        <v>1</v>
      </c>
      <c r="M252" s="41"/>
      <c r="N252" s="210" t="s">
        <v>1</v>
      </c>
      <c r="O252" s="211" t="s">
        <v>42</v>
      </c>
      <c r="P252" s="212">
        <f>I252+J252</f>
        <v>0</v>
      </c>
      <c r="Q252" s="212">
        <f>ROUND(I252*H252,2)</f>
        <v>0</v>
      </c>
      <c r="R252" s="212">
        <f>ROUND(J252*H252,2)</f>
        <v>0</v>
      </c>
      <c r="S252" s="77"/>
      <c r="T252" s="213">
        <f>S252*H252</f>
        <v>0</v>
      </c>
      <c r="U252" s="213">
        <v>0</v>
      </c>
      <c r="V252" s="213">
        <f>U252*H252</f>
        <v>0</v>
      </c>
      <c r="W252" s="213">
        <v>0</v>
      </c>
      <c r="X252" s="214">
        <f>W252*H252</f>
        <v>0</v>
      </c>
      <c r="AR252" s="15" t="s">
        <v>220</v>
      </c>
      <c r="AT252" s="15" t="s">
        <v>136</v>
      </c>
      <c r="AU252" s="15" t="s">
        <v>141</v>
      </c>
      <c r="AY252" s="15" t="s">
        <v>133</v>
      </c>
      <c r="BE252" s="215">
        <f>IF(O252="základní",K252,0)</f>
        <v>0</v>
      </c>
      <c r="BF252" s="215">
        <f>IF(O252="snížená",K252,0)</f>
        <v>0</v>
      </c>
      <c r="BG252" s="215">
        <f>IF(O252="zákl. přenesená",K252,0)</f>
        <v>0</v>
      </c>
      <c r="BH252" s="215">
        <f>IF(O252="sníž. přenesená",K252,0)</f>
        <v>0</v>
      </c>
      <c r="BI252" s="215">
        <f>IF(O252="nulová",K252,0)</f>
        <v>0</v>
      </c>
      <c r="BJ252" s="15" t="s">
        <v>141</v>
      </c>
      <c r="BK252" s="215">
        <f>ROUND(P252*H252,2)</f>
        <v>0</v>
      </c>
      <c r="BL252" s="15" t="s">
        <v>220</v>
      </c>
      <c r="BM252" s="15" t="s">
        <v>588</v>
      </c>
    </row>
    <row r="253" s="1" customFormat="1" ht="16.5" customHeight="1">
      <c r="B253" s="36"/>
      <c r="C253" s="203" t="s">
        <v>589</v>
      </c>
      <c r="D253" s="203" t="s">
        <v>136</v>
      </c>
      <c r="E253" s="204" t="s">
        <v>590</v>
      </c>
      <c r="F253" s="205" t="s">
        <v>591</v>
      </c>
      <c r="G253" s="206" t="s">
        <v>314</v>
      </c>
      <c r="H253" s="207">
        <v>1</v>
      </c>
      <c r="I253" s="208"/>
      <c r="J253" s="208"/>
      <c r="K253" s="209">
        <f>ROUND(P253*H253,2)</f>
        <v>0</v>
      </c>
      <c r="L253" s="205" t="s">
        <v>1</v>
      </c>
      <c r="M253" s="41"/>
      <c r="N253" s="210" t="s">
        <v>1</v>
      </c>
      <c r="O253" s="211" t="s">
        <v>42</v>
      </c>
      <c r="P253" s="212">
        <f>I253+J253</f>
        <v>0</v>
      </c>
      <c r="Q253" s="212">
        <f>ROUND(I253*H253,2)</f>
        <v>0</v>
      </c>
      <c r="R253" s="212">
        <f>ROUND(J253*H253,2)</f>
        <v>0</v>
      </c>
      <c r="S253" s="77"/>
      <c r="T253" s="213">
        <f>S253*H253</f>
        <v>0</v>
      </c>
      <c r="U253" s="213">
        <v>0</v>
      </c>
      <c r="V253" s="213">
        <f>U253*H253</f>
        <v>0</v>
      </c>
      <c r="W253" s="213">
        <v>0</v>
      </c>
      <c r="X253" s="214">
        <f>W253*H253</f>
        <v>0</v>
      </c>
      <c r="AR253" s="15" t="s">
        <v>220</v>
      </c>
      <c r="AT253" s="15" t="s">
        <v>136</v>
      </c>
      <c r="AU253" s="15" t="s">
        <v>141</v>
      </c>
      <c r="AY253" s="15" t="s">
        <v>133</v>
      </c>
      <c r="BE253" s="215">
        <f>IF(O253="základní",K253,0)</f>
        <v>0</v>
      </c>
      <c r="BF253" s="215">
        <f>IF(O253="snížená",K253,0)</f>
        <v>0</v>
      </c>
      <c r="BG253" s="215">
        <f>IF(O253="zákl. přenesená",K253,0)</f>
        <v>0</v>
      </c>
      <c r="BH253" s="215">
        <f>IF(O253="sníž. přenesená",K253,0)</f>
        <v>0</v>
      </c>
      <c r="BI253" s="215">
        <f>IF(O253="nulová",K253,0)</f>
        <v>0</v>
      </c>
      <c r="BJ253" s="15" t="s">
        <v>141</v>
      </c>
      <c r="BK253" s="215">
        <f>ROUND(P253*H253,2)</f>
        <v>0</v>
      </c>
      <c r="BL253" s="15" t="s">
        <v>220</v>
      </c>
      <c r="BM253" s="15" t="s">
        <v>592</v>
      </c>
    </row>
    <row r="254" s="1" customFormat="1" ht="16.5" customHeight="1">
      <c r="B254" s="36"/>
      <c r="C254" s="203" t="s">
        <v>330</v>
      </c>
      <c r="D254" s="203" t="s">
        <v>136</v>
      </c>
      <c r="E254" s="204" t="s">
        <v>593</v>
      </c>
      <c r="F254" s="205" t="s">
        <v>594</v>
      </c>
      <c r="G254" s="206" t="s">
        <v>335</v>
      </c>
      <c r="H254" s="207">
        <v>0.076999999999999999</v>
      </c>
      <c r="I254" s="208"/>
      <c r="J254" s="208"/>
      <c r="K254" s="209">
        <f>ROUND(P254*H254,2)</f>
        <v>0</v>
      </c>
      <c r="L254" s="205" t="s">
        <v>1</v>
      </c>
      <c r="M254" s="41"/>
      <c r="N254" s="210" t="s">
        <v>1</v>
      </c>
      <c r="O254" s="211" t="s">
        <v>42</v>
      </c>
      <c r="P254" s="212">
        <f>I254+J254</f>
        <v>0</v>
      </c>
      <c r="Q254" s="212">
        <f>ROUND(I254*H254,2)</f>
        <v>0</v>
      </c>
      <c r="R254" s="212">
        <f>ROUND(J254*H254,2)</f>
        <v>0</v>
      </c>
      <c r="S254" s="77"/>
      <c r="T254" s="213">
        <f>S254*H254</f>
        <v>0</v>
      </c>
      <c r="U254" s="213">
        <v>0</v>
      </c>
      <c r="V254" s="213">
        <f>U254*H254</f>
        <v>0</v>
      </c>
      <c r="W254" s="213">
        <v>0</v>
      </c>
      <c r="X254" s="214">
        <f>W254*H254</f>
        <v>0</v>
      </c>
      <c r="AR254" s="15" t="s">
        <v>220</v>
      </c>
      <c r="AT254" s="15" t="s">
        <v>136</v>
      </c>
      <c r="AU254" s="15" t="s">
        <v>141</v>
      </c>
      <c r="AY254" s="15" t="s">
        <v>133</v>
      </c>
      <c r="BE254" s="215">
        <f>IF(O254="základní",K254,0)</f>
        <v>0</v>
      </c>
      <c r="BF254" s="215">
        <f>IF(O254="snížená",K254,0)</f>
        <v>0</v>
      </c>
      <c r="BG254" s="215">
        <f>IF(O254="zákl. přenesená",K254,0)</f>
        <v>0</v>
      </c>
      <c r="BH254" s="215">
        <f>IF(O254="sníž. přenesená",K254,0)</f>
        <v>0</v>
      </c>
      <c r="BI254" s="215">
        <f>IF(O254="nulová",K254,0)</f>
        <v>0</v>
      </c>
      <c r="BJ254" s="15" t="s">
        <v>141</v>
      </c>
      <c r="BK254" s="215">
        <f>ROUND(P254*H254,2)</f>
        <v>0</v>
      </c>
      <c r="BL254" s="15" t="s">
        <v>220</v>
      </c>
      <c r="BM254" s="15" t="s">
        <v>595</v>
      </c>
    </row>
    <row r="255" s="10" customFormat="1" ht="22.8" customHeight="1">
      <c r="B255" s="186"/>
      <c r="C255" s="187"/>
      <c r="D255" s="188" t="s">
        <v>71</v>
      </c>
      <c r="E255" s="201" t="s">
        <v>596</v>
      </c>
      <c r="F255" s="201" t="s">
        <v>597</v>
      </c>
      <c r="G255" s="187"/>
      <c r="H255" s="187"/>
      <c r="I255" s="190"/>
      <c r="J255" s="190"/>
      <c r="K255" s="202">
        <f>BK255</f>
        <v>0</v>
      </c>
      <c r="L255" s="187"/>
      <c r="M255" s="192"/>
      <c r="N255" s="193"/>
      <c r="O255" s="194"/>
      <c r="P255" s="194"/>
      <c r="Q255" s="195">
        <f>SUM(Q256:Q263)</f>
        <v>0</v>
      </c>
      <c r="R255" s="195">
        <f>SUM(R256:R263)</f>
        <v>0</v>
      </c>
      <c r="S255" s="194"/>
      <c r="T255" s="196">
        <f>SUM(T256:T263)</f>
        <v>0</v>
      </c>
      <c r="U255" s="194"/>
      <c r="V255" s="196">
        <f>SUM(V256:V263)</f>
        <v>0.12527999999999998</v>
      </c>
      <c r="W255" s="194"/>
      <c r="X255" s="197">
        <f>SUM(X256:X263)</f>
        <v>0</v>
      </c>
      <c r="AR255" s="198" t="s">
        <v>141</v>
      </c>
      <c r="AT255" s="199" t="s">
        <v>71</v>
      </c>
      <c r="AU255" s="199" t="s">
        <v>77</v>
      </c>
      <c r="AY255" s="198" t="s">
        <v>133</v>
      </c>
      <c r="BK255" s="200">
        <f>SUM(BK256:BK263)</f>
        <v>0</v>
      </c>
    </row>
    <row r="256" s="1" customFormat="1" ht="16.5" customHeight="1">
      <c r="B256" s="36"/>
      <c r="C256" s="203" t="s">
        <v>598</v>
      </c>
      <c r="D256" s="203" t="s">
        <v>136</v>
      </c>
      <c r="E256" s="204" t="s">
        <v>599</v>
      </c>
      <c r="F256" s="205" t="s">
        <v>600</v>
      </c>
      <c r="G256" s="206" t="s">
        <v>145</v>
      </c>
      <c r="H256" s="207">
        <v>3.6000000000000001</v>
      </c>
      <c r="I256" s="208"/>
      <c r="J256" s="208"/>
      <c r="K256" s="209">
        <f>ROUND(P256*H256,2)</f>
        <v>0</v>
      </c>
      <c r="L256" s="205" t="s">
        <v>146</v>
      </c>
      <c r="M256" s="41"/>
      <c r="N256" s="210" t="s">
        <v>1</v>
      </c>
      <c r="O256" s="211" t="s">
        <v>42</v>
      </c>
      <c r="P256" s="212">
        <f>I256+J256</f>
        <v>0</v>
      </c>
      <c r="Q256" s="212">
        <f>ROUND(I256*H256,2)</f>
        <v>0</v>
      </c>
      <c r="R256" s="212">
        <f>ROUND(J256*H256,2)</f>
        <v>0</v>
      </c>
      <c r="S256" s="77"/>
      <c r="T256" s="213">
        <f>S256*H256</f>
        <v>0</v>
      </c>
      <c r="U256" s="213">
        <v>0.0057999999999999996</v>
      </c>
      <c r="V256" s="213">
        <f>U256*H256</f>
        <v>0.020879999999999999</v>
      </c>
      <c r="W256" s="213">
        <v>0</v>
      </c>
      <c r="X256" s="214">
        <f>W256*H256</f>
        <v>0</v>
      </c>
      <c r="AR256" s="15" t="s">
        <v>220</v>
      </c>
      <c r="AT256" s="15" t="s">
        <v>136</v>
      </c>
      <c r="AU256" s="15" t="s">
        <v>141</v>
      </c>
      <c r="AY256" s="15" t="s">
        <v>133</v>
      </c>
      <c r="BE256" s="215">
        <f>IF(O256="základní",K256,0)</f>
        <v>0</v>
      </c>
      <c r="BF256" s="215">
        <f>IF(O256="snížená",K256,0)</f>
        <v>0</v>
      </c>
      <c r="BG256" s="215">
        <f>IF(O256="zákl. přenesená",K256,0)</f>
        <v>0</v>
      </c>
      <c r="BH256" s="215">
        <f>IF(O256="sníž. přenesená",K256,0)</f>
        <v>0</v>
      </c>
      <c r="BI256" s="215">
        <f>IF(O256="nulová",K256,0)</f>
        <v>0</v>
      </c>
      <c r="BJ256" s="15" t="s">
        <v>141</v>
      </c>
      <c r="BK256" s="215">
        <f>ROUND(P256*H256,2)</f>
        <v>0</v>
      </c>
      <c r="BL256" s="15" t="s">
        <v>220</v>
      </c>
      <c r="BM256" s="15" t="s">
        <v>601</v>
      </c>
    </row>
    <row r="257" s="11" customFormat="1">
      <c r="B257" s="216"/>
      <c r="C257" s="217"/>
      <c r="D257" s="218" t="s">
        <v>148</v>
      </c>
      <c r="E257" s="219" t="s">
        <v>1</v>
      </c>
      <c r="F257" s="220" t="s">
        <v>602</v>
      </c>
      <c r="G257" s="217"/>
      <c r="H257" s="221">
        <v>3.6000000000000001</v>
      </c>
      <c r="I257" s="222"/>
      <c r="J257" s="222"/>
      <c r="K257" s="217"/>
      <c r="L257" s="217"/>
      <c r="M257" s="223"/>
      <c r="N257" s="224"/>
      <c r="O257" s="225"/>
      <c r="P257" s="225"/>
      <c r="Q257" s="225"/>
      <c r="R257" s="225"/>
      <c r="S257" s="225"/>
      <c r="T257" s="225"/>
      <c r="U257" s="225"/>
      <c r="V257" s="225"/>
      <c r="W257" s="225"/>
      <c r="X257" s="226"/>
      <c r="AT257" s="227" t="s">
        <v>148</v>
      </c>
      <c r="AU257" s="227" t="s">
        <v>141</v>
      </c>
      <c r="AV257" s="11" t="s">
        <v>141</v>
      </c>
      <c r="AW257" s="11" t="s">
        <v>5</v>
      </c>
      <c r="AX257" s="11" t="s">
        <v>77</v>
      </c>
      <c r="AY257" s="227" t="s">
        <v>133</v>
      </c>
    </row>
    <row r="258" s="1" customFormat="1" ht="16.5" customHeight="1">
      <c r="B258" s="36"/>
      <c r="C258" s="249" t="s">
        <v>603</v>
      </c>
      <c r="D258" s="249" t="s">
        <v>212</v>
      </c>
      <c r="E258" s="250" t="s">
        <v>604</v>
      </c>
      <c r="F258" s="251" t="s">
        <v>605</v>
      </c>
      <c r="G258" s="252" t="s">
        <v>145</v>
      </c>
      <c r="H258" s="253">
        <v>3.96</v>
      </c>
      <c r="I258" s="254"/>
      <c r="J258" s="255"/>
      <c r="K258" s="256">
        <f>ROUND(P258*H258,2)</f>
        <v>0</v>
      </c>
      <c r="L258" s="251" t="s">
        <v>1</v>
      </c>
      <c r="M258" s="257"/>
      <c r="N258" s="258" t="s">
        <v>1</v>
      </c>
      <c r="O258" s="211" t="s">
        <v>42</v>
      </c>
      <c r="P258" s="212">
        <f>I258+J258</f>
        <v>0</v>
      </c>
      <c r="Q258" s="212">
        <f>ROUND(I258*H258,2)</f>
        <v>0</v>
      </c>
      <c r="R258" s="212">
        <f>ROUND(J258*H258,2)</f>
        <v>0</v>
      </c>
      <c r="S258" s="77"/>
      <c r="T258" s="213">
        <f>S258*H258</f>
        <v>0</v>
      </c>
      <c r="U258" s="213">
        <v>0.019199999999999998</v>
      </c>
      <c r="V258" s="213">
        <f>U258*H258</f>
        <v>0.076031999999999988</v>
      </c>
      <c r="W258" s="213">
        <v>0</v>
      </c>
      <c r="X258" s="214">
        <f>W258*H258</f>
        <v>0</v>
      </c>
      <c r="AR258" s="15" t="s">
        <v>290</v>
      </c>
      <c r="AT258" s="15" t="s">
        <v>212</v>
      </c>
      <c r="AU258" s="15" t="s">
        <v>141</v>
      </c>
      <c r="AY258" s="15" t="s">
        <v>133</v>
      </c>
      <c r="BE258" s="215">
        <f>IF(O258="základní",K258,0)</f>
        <v>0</v>
      </c>
      <c r="BF258" s="215">
        <f>IF(O258="snížená",K258,0)</f>
        <v>0</v>
      </c>
      <c r="BG258" s="215">
        <f>IF(O258="zákl. přenesená",K258,0)</f>
        <v>0</v>
      </c>
      <c r="BH258" s="215">
        <f>IF(O258="sníž. přenesená",K258,0)</f>
        <v>0</v>
      </c>
      <c r="BI258" s="215">
        <f>IF(O258="nulová",K258,0)</f>
        <v>0</v>
      </c>
      <c r="BJ258" s="15" t="s">
        <v>141</v>
      </c>
      <c r="BK258" s="215">
        <f>ROUND(P258*H258,2)</f>
        <v>0</v>
      </c>
      <c r="BL258" s="15" t="s">
        <v>220</v>
      </c>
      <c r="BM258" s="15" t="s">
        <v>606</v>
      </c>
    </row>
    <row r="259" s="11" customFormat="1">
      <c r="B259" s="216"/>
      <c r="C259" s="217"/>
      <c r="D259" s="218" t="s">
        <v>148</v>
      </c>
      <c r="E259" s="217"/>
      <c r="F259" s="220" t="s">
        <v>607</v>
      </c>
      <c r="G259" s="217"/>
      <c r="H259" s="221">
        <v>3.96</v>
      </c>
      <c r="I259" s="222"/>
      <c r="J259" s="222"/>
      <c r="K259" s="217"/>
      <c r="L259" s="217"/>
      <c r="M259" s="223"/>
      <c r="N259" s="224"/>
      <c r="O259" s="225"/>
      <c r="P259" s="225"/>
      <c r="Q259" s="225"/>
      <c r="R259" s="225"/>
      <c r="S259" s="225"/>
      <c r="T259" s="225"/>
      <c r="U259" s="225"/>
      <c r="V259" s="225"/>
      <c r="W259" s="225"/>
      <c r="X259" s="226"/>
      <c r="AT259" s="227" t="s">
        <v>148</v>
      </c>
      <c r="AU259" s="227" t="s">
        <v>141</v>
      </c>
      <c r="AV259" s="11" t="s">
        <v>141</v>
      </c>
      <c r="AW259" s="11" t="s">
        <v>4</v>
      </c>
      <c r="AX259" s="11" t="s">
        <v>77</v>
      </c>
      <c r="AY259" s="227" t="s">
        <v>133</v>
      </c>
    </row>
    <row r="260" s="1" customFormat="1" ht="16.5" customHeight="1">
      <c r="B260" s="36"/>
      <c r="C260" s="203" t="s">
        <v>608</v>
      </c>
      <c r="D260" s="203" t="s">
        <v>136</v>
      </c>
      <c r="E260" s="204" t="s">
        <v>609</v>
      </c>
      <c r="F260" s="205" t="s">
        <v>610</v>
      </c>
      <c r="G260" s="206" t="s">
        <v>145</v>
      </c>
      <c r="H260" s="207">
        <v>3.6000000000000001</v>
      </c>
      <c r="I260" s="208"/>
      <c r="J260" s="208"/>
      <c r="K260" s="209">
        <f>ROUND(P260*H260,2)</f>
        <v>0</v>
      </c>
      <c r="L260" s="205" t="s">
        <v>146</v>
      </c>
      <c r="M260" s="41"/>
      <c r="N260" s="210" t="s">
        <v>1</v>
      </c>
      <c r="O260" s="211" t="s">
        <v>42</v>
      </c>
      <c r="P260" s="212">
        <f>I260+J260</f>
        <v>0</v>
      </c>
      <c r="Q260" s="212">
        <f>ROUND(I260*H260,2)</f>
        <v>0</v>
      </c>
      <c r="R260" s="212">
        <f>ROUND(J260*H260,2)</f>
        <v>0</v>
      </c>
      <c r="S260" s="77"/>
      <c r="T260" s="213">
        <f>S260*H260</f>
        <v>0</v>
      </c>
      <c r="U260" s="213">
        <v>0</v>
      </c>
      <c r="V260" s="213">
        <f>U260*H260</f>
        <v>0</v>
      </c>
      <c r="W260" s="213">
        <v>0</v>
      </c>
      <c r="X260" s="214">
        <f>W260*H260</f>
        <v>0</v>
      </c>
      <c r="AR260" s="15" t="s">
        <v>220</v>
      </c>
      <c r="AT260" s="15" t="s">
        <v>136</v>
      </c>
      <c r="AU260" s="15" t="s">
        <v>141</v>
      </c>
      <c r="AY260" s="15" t="s">
        <v>133</v>
      </c>
      <c r="BE260" s="215">
        <f>IF(O260="základní",K260,0)</f>
        <v>0</v>
      </c>
      <c r="BF260" s="215">
        <f>IF(O260="snížená",K260,0)</f>
        <v>0</v>
      </c>
      <c r="BG260" s="215">
        <f>IF(O260="zákl. přenesená",K260,0)</f>
        <v>0</v>
      </c>
      <c r="BH260" s="215">
        <f>IF(O260="sníž. přenesená",K260,0)</f>
        <v>0</v>
      </c>
      <c r="BI260" s="215">
        <f>IF(O260="nulová",K260,0)</f>
        <v>0</v>
      </c>
      <c r="BJ260" s="15" t="s">
        <v>141</v>
      </c>
      <c r="BK260" s="215">
        <f>ROUND(P260*H260,2)</f>
        <v>0</v>
      </c>
      <c r="BL260" s="15" t="s">
        <v>220</v>
      </c>
      <c r="BM260" s="15" t="s">
        <v>611</v>
      </c>
    </row>
    <row r="261" s="1" customFormat="1" ht="16.5" customHeight="1">
      <c r="B261" s="36"/>
      <c r="C261" s="203" t="s">
        <v>612</v>
      </c>
      <c r="D261" s="203" t="s">
        <v>136</v>
      </c>
      <c r="E261" s="204" t="s">
        <v>613</v>
      </c>
      <c r="F261" s="205" t="s">
        <v>614</v>
      </c>
      <c r="G261" s="206" t="s">
        <v>145</v>
      </c>
      <c r="H261" s="207">
        <v>3.6000000000000001</v>
      </c>
      <c r="I261" s="208"/>
      <c r="J261" s="208"/>
      <c r="K261" s="209">
        <f>ROUND(P261*H261,2)</f>
        <v>0</v>
      </c>
      <c r="L261" s="205" t="s">
        <v>146</v>
      </c>
      <c r="M261" s="41"/>
      <c r="N261" s="210" t="s">
        <v>1</v>
      </c>
      <c r="O261" s="211" t="s">
        <v>42</v>
      </c>
      <c r="P261" s="212">
        <f>I261+J261</f>
        <v>0</v>
      </c>
      <c r="Q261" s="212">
        <f>ROUND(I261*H261,2)</f>
        <v>0</v>
      </c>
      <c r="R261" s="212">
        <f>ROUND(J261*H261,2)</f>
        <v>0</v>
      </c>
      <c r="S261" s="77"/>
      <c r="T261" s="213">
        <f>S261*H261</f>
        <v>0</v>
      </c>
      <c r="U261" s="213">
        <v>0.00029999999999999997</v>
      </c>
      <c r="V261" s="213">
        <f>U261*H261</f>
        <v>0.00108</v>
      </c>
      <c r="W261" s="213">
        <v>0</v>
      </c>
      <c r="X261" s="214">
        <f>W261*H261</f>
        <v>0</v>
      </c>
      <c r="AR261" s="15" t="s">
        <v>220</v>
      </c>
      <c r="AT261" s="15" t="s">
        <v>136</v>
      </c>
      <c r="AU261" s="15" t="s">
        <v>141</v>
      </c>
      <c r="AY261" s="15" t="s">
        <v>133</v>
      </c>
      <c r="BE261" s="215">
        <f>IF(O261="základní",K261,0)</f>
        <v>0</v>
      </c>
      <c r="BF261" s="215">
        <f>IF(O261="snížená",K261,0)</f>
        <v>0</v>
      </c>
      <c r="BG261" s="215">
        <f>IF(O261="zákl. přenesená",K261,0)</f>
        <v>0</v>
      </c>
      <c r="BH261" s="215">
        <f>IF(O261="sníž. přenesená",K261,0)</f>
        <v>0</v>
      </c>
      <c r="BI261" s="215">
        <f>IF(O261="nulová",K261,0)</f>
        <v>0</v>
      </c>
      <c r="BJ261" s="15" t="s">
        <v>141</v>
      </c>
      <c r="BK261" s="215">
        <f>ROUND(P261*H261,2)</f>
        <v>0</v>
      </c>
      <c r="BL261" s="15" t="s">
        <v>220</v>
      </c>
      <c r="BM261" s="15" t="s">
        <v>615</v>
      </c>
    </row>
    <row r="262" s="1" customFormat="1" ht="16.5" customHeight="1">
      <c r="B262" s="36"/>
      <c r="C262" s="203" t="s">
        <v>616</v>
      </c>
      <c r="D262" s="203" t="s">
        <v>136</v>
      </c>
      <c r="E262" s="204" t="s">
        <v>617</v>
      </c>
      <c r="F262" s="205" t="s">
        <v>618</v>
      </c>
      <c r="G262" s="206" t="s">
        <v>145</v>
      </c>
      <c r="H262" s="207">
        <v>3.6000000000000001</v>
      </c>
      <c r="I262" s="208"/>
      <c r="J262" s="208"/>
      <c r="K262" s="209">
        <f>ROUND(P262*H262,2)</f>
        <v>0</v>
      </c>
      <c r="L262" s="205" t="s">
        <v>146</v>
      </c>
      <c r="M262" s="41"/>
      <c r="N262" s="210" t="s">
        <v>1</v>
      </c>
      <c r="O262" s="211" t="s">
        <v>42</v>
      </c>
      <c r="P262" s="212">
        <f>I262+J262</f>
        <v>0</v>
      </c>
      <c r="Q262" s="212">
        <f>ROUND(I262*H262,2)</f>
        <v>0</v>
      </c>
      <c r="R262" s="212">
        <f>ROUND(J262*H262,2)</f>
        <v>0</v>
      </c>
      <c r="S262" s="77"/>
      <c r="T262" s="213">
        <f>S262*H262</f>
        <v>0</v>
      </c>
      <c r="U262" s="213">
        <v>0.0075799999999999999</v>
      </c>
      <c r="V262" s="213">
        <f>U262*H262</f>
        <v>0.027288</v>
      </c>
      <c r="W262" s="213">
        <v>0</v>
      </c>
      <c r="X262" s="214">
        <f>W262*H262</f>
        <v>0</v>
      </c>
      <c r="AR262" s="15" t="s">
        <v>220</v>
      </c>
      <c r="AT262" s="15" t="s">
        <v>136</v>
      </c>
      <c r="AU262" s="15" t="s">
        <v>141</v>
      </c>
      <c r="AY262" s="15" t="s">
        <v>133</v>
      </c>
      <c r="BE262" s="215">
        <f>IF(O262="základní",K262,0)</f>
        <v>0</v>
      </c>
      <c r="BF262" s="215">
        <f>IF(O262="snížená",K262,0)</f>
        <v>0</v>
      </c>
      <c r="BG262" s="215">
        <f>IF(O262="zákl. přenesená",K262,0)</f>
        <v>0</v>
      </c>
      <c r="BH262" s="215">
        <f>IF(O262="sníž. přenesená",K262,0)</f>
        <v>0</v>
      </c>
      <c r="BI262" s="215">
        <f>IF(O262="nulová",K262,0)</f>
        <v>0</v>
      </c>
      <c r="BJ262" s="15" t="s">
        <v>141</v>
      </c>
      <c r="BK262" s="215">
        <f>ROUND(P262*H262,2)</f>
        <v>0</v>
      </c>
      <c r="BL262" s="15" t="s">
        <v>220</v>
      </c>
      <c r="BM262" s="15" t="s">
        <v>619</v>
      </c>
    </row>
    <row r="263" s="1" customFormat="1" ht="16.5" customHeight="1">
      <c r="B263" s="36"/>
      <c r="C263" s="203" t="s">
        <v>620</v>
      </c>
      <c r="D263" s="203" t="s">
        <v>136</v>
      </c>
      <c r="E263" s="204" t="s">
        <v>621</v>
      </c>
      <c r="F263" s="205" t="s">
        <v>622</v>
      </c>
      <c r="G263" s="206" t="s">
        <v>335</v>
      </c>
      <c r="H263" s="207">
        <v>0.125</v>
      </c>
      <c r="I263" s="208"/>
      <c r="J263" s="208"/>
      <c r="K263" s="209">
        <f>ROUND(P263*H263,2)</f>
        <v>0</v>
      </c>
      <c r="L263" s="205" t="s">
        <v>1</v>
      </c>
      <c r="M263" s="41"/>
      <c r="N263" s="210" t="s">
        <v>1</v>
      </c>
      <c r="O263" s="211" t="s">
        <v>42</v>
      </c>
      <c r="P263" s="212">
        <f>I263+J263</f>
        <v>0</v>
      </c>
      <c r="Q263" s="212">
        <f>ROUND(I263*H263,2)</f>
        <v>0</v>
      </c>
      <c r="R263" s="212">
        <f>ROUND(J263*H263,2)</f>
        <v>0</v>
      </c>
      <c r="S263" s="77"/>
      <c r="T263" s="213">
        <f>S263*H263</f>
        <v>0</v>
      </c>
      <c r="U263" s="213">
        <v>0</v>
      </c>
      <c r="V263" s="213">
        <f>U263*H263</f>
        <v>0</v>
      </c>
      <c r="W263" s="213">
        <v>0</v>
      </c>
      <c r="X263" s="214">
        <f>W263*H263</f>
        <v>0</v>
      </c>
      <c r="AR263" s="15" t="s">
        <v>220</v>
      </c>
      <c r="AT263" s="15" t="s">
        <v>136</v>
      </c>
      <c r="AU263" s="15" t="s">
        <v>141</v>
      </c>
      <c r="AY263" s="15" t="s">
        <v>133</v>
      </c>
      <c r="BE263" s="215">
        <f>IF(O263="základní",K263,0)</f>
        <v>0</v>
      </c>
      <c r="BF263" s="215">
        <f>IF(O263="snížená",K263,0)</f>
        <v>0</v>
      </c>
      <c r="BG263" s="215">
        <f>IF(O263="zákl. přenesená",K263,0)</f>
        <v>0</v>
      </c>
      <c r="BH263" s="215">
        <f>IF(O263="sníž. přenesená",K263,0)</f>
        <v>0</v>
      </c>
      <c r="BI263" s="215">
        <f>IF(O263="nulová",K263,0)</f>
        <v>0</v>
      </c>
      <c r="BJ263" s="15" t="s">
        <v>141</v>
      </c>
      <c r="BK263" s="215">
        <f>ROUND(P263*H263,2)</f>
        <v>0</v>
      </c>
      <c r="BL263" s="15" t="s">
        <v>220</v>
      </c>
      <c r="BM263" s="15" t="s">
        <v>623</v>
      </c>
    </row>
    <row r="264" s="10" customFormat="1" ht="22.8" customHeight="1">
      <c r="B264" s="186"/>
      <c r="C264" s="187"/>
      <c r="D264" s="188" t="s">
        <v>71</v>
      </c>
      <c r="E264" s="201" t="s">
        <v>624</v>
      </c>
      <c r="F264" s="201" t="s">
        <v>625</v>
      </c>
      <c r="G264" s="187"/>
      <c r="H264" s="187"/>
      <c r="I264" s="190"/>
      <c r="J264" s="190"/>
      <c r="K264" s="202">
        <f>BK264</f>
        <v>0</v>
      </c>
      <c r="L264" s="187"/>
      <c r="M264" s="192"/>
      <c r="N264" s="193"/>
      <c r="O264" s="194"/>
      <c r="P264" s="194"/>
      <c r="Q264" s="195">
        <f>SUM(Q265:Q268)</f>
        <v>0</v>
      </c>
      <c r="R264" s="195">
        <f>SUM(R265:R268)</f>
        <v>0</v>
      </c>
      <c r="S264" s="194"/>
      <c r="T264" s="196">
        <f>SUM(T265:T268)</f>
        <v>0</v>
      </c>
      <c r="U264" s="194"/>
      <c r="V264" s="196">
        <f>SUM(V265:V268)</f>
        <v>0.000348</v>
      </c>
      <c r="W264" s="194"/>
      <c r="X264" s="197">
        <f>SUM(X265:X268)</f>
        <v>0</v>
      </c>
      <c r="AR264" s="198" t="s">
        <v>141</v>
      </c>
      <c r="AT264" s="199" t="s">
        <v>71</v>
      </c>
      <c r="AU264" s="199" t="s">
        <v>77</v>
      </c>
      <c r="AY264" s="198" t="s">
        <v>133</v>
      </c>
      <c r="BK264" s="200">
        <f>SUM(BK265:BK268)</f>
        <v>0</v>
      </c>
    </row>
    <row r="265" s="1" customFormat="1" ht="16.5" customHeight="1">
      <c r="B265" s="36"/>
      <c r="C265" s="203" t="s">
        <v>626</v>
      </c>
      <c r="D265" s="203" t="s">
        <v>136</v>
      </c>
      <c r="E265" s="204" t="s">
        <v>627</v>
      </c>
      <c r="F265" s="205" t="s">
        <v>628</v>
      </c>
      <c r="G265" s="206" t="s">
        <v>152</v>
      </c>
      <c r="H265" s="207">
        <v>1.2</v>
      </c>
      <c r="I265" s="208"/>
      <c r="J265" s="208"/>
      <c r="K265" s="209">
        <f>ROUND(P265*H265,2)</f>
        <v>0</v>
      </c>
      <c r="L265" s="205" t="s">
        <v>1</v>
      </c>
      <c r="M265" s="41"/>
      <c r="N265" s="210" t="s">
        <v>1</v>
      </c>
      <c r="O265" s="211" t="s">
        <v>42</v>
      </c>
      <c r="P265" s="212">
        <f>I265+J265</f>
        <v>0</v>
      </c>
      <c r="Q265" s="212">
        <f>ROUND(I265*H265,2)</f>
        <v>0</v>
      </c>
      <c r="R265" s="212">
        <f>ROUND(J265*H265,2)</f>
        <v>0</v>
      </c>
      <c r="S265" s="77"/>
      <c r="T265" s="213">
        <f>S265*H265</f>
        <v>0</v>
      </c>
      <c r="U265" s="213">
        <v>6.9999999999999994E-05</v>
      </c>
      <c r="V265" s="213">
        <f>U265*H265</f>
        <v>8.3999999999999995E-05</v>
      </c>
      <c r="W265" s="213">
        <v>0</v>
      </c>
      <c r="X265" s="214">
        <f>W265*H265</f>
        <v>0</v>
      </c>
      <c r="AR265" s="15" t="s">
        <v>220</v>
      </c>
      <c r="AT265" s="15" t="s">
        <v>136</v>
      </c>
      <c r="AU265" s="15" t="s">
        <v>141</v>
      </c>
      <c r="AY265" s="15" t="s">
        <v>133</v>
      </c>
      <c r="BE265" s="215">
        <f>IF(O265="základní",K265,0)</f>
        <v>0</v>
      </c>
      <c r="BF265" s="215">
        <f>IF(O265="snížená",K265,0)</f>
        <v>0</v>
      </c>
      <c r="BG265" s="215">
        <f>IF(O265="zákl. přenesená",K265,0)</f>
        <v>0</v>
      </c>
      <c r="BH265" s="215">
        <f>IF(O265="sníž. přenesená",K265,0)</f>
        <v>0</v>
      </c>
      <c r="BI265" s="215">
        <f>IF(O265="nulová",K265,0)</f>
        <v>0</v>
      </c>
      <c r="BJ265" s="15" t="s">
        <v>141</v>
      </c>
      <c r="BK265" s="215">
        <f>ROUND(P265*H265,2)</f>
        <v>0</v>
      </c>
      <c r="BL265" s="15" t="s">
        <v>220</v>
      </c>
      <c r="BM265" s="15" t="s">
        <v>629</v>
      </c>
    </row>
    <row r="266" s="11" customFormat="1">
      <c r="B266" s="216"/>
      <c r="C266" s="217"/>
      <c r="D266" s="218" t="s">
        <v>148</v>
      </c>
      <c r="E266" s="219" t="s">
        <v>1</v>
      </c>
      <c r="F266" s="220" t="s">
        <v>630</v>
      </c>
      <c r="G266" s="217"/>
      <c r="H266" s="221">
        <v>1.2</v>
      </c>
      <c r="I266" s="222"/>
      <c r="J266" s="222"/>
      <c r="K266" s="217"/>
      <c r="L266" s="217"/>
      <c r="M266" s="223"/>
      <c r="N266" s="224"/>
      <c r="O266" s="225"/>
      <c r="P266" s="225"/>
      <c r="Q266" s="225"/>
      <c r="R266" s="225"/>
      <c r="S266" s="225"/>
      <c r="T266" s="225"/>
      <c r="U266" s="225"/>
      <c r="V266" s="225"/>
      <c r="W266" s="225"/>
      <c r="X266" s="226"/>
      <c r="AT266" s="227" t="s">
        <v>148</v>
      </c>
      <c r="AU266" s="227" t="s">
        <v>141</v>
      </c>
      <c r="AV266" s="11" t="s">
        <v>141</v>
      </c>
      <c r="AW266" s="11" t="s">
        <v>5</v>
      </c>
      <c r="AX266" s="11" t="s">
        <v>77</v>
      </c>
      <c r="AY266" s="227" t="s">
        <v>133</v>
      </c>
    </row>
    <row r="267" s="1" customFormat="1" ht="16.5" customHeight="1">
      <c r="B267" s="36"/>
      <c r="C267" s="249" t="s">
        <v>631</v>
      </c>
      <c r="D267" s="249" t="s">
        <v>212</v>
      </c>
      <c r="E267" s="250" t="s">
        <v>632</v>
      </c>
      <c r="F267" s="251" t="s">
        <v>633</v>
      </c>
      <c r="G267" s="252" t="s">
        <v>152</v>
      </c>
      <c r="H267" s="253">
        <v>1.3200000000000001</v>
      </c>
      <c r="I267" s="254"/>
      <c r="J267" s="255"/>
      <c r="K267" s="256">
        <f>ROUND(P267*H267,2)</f>
        <v>0</v>
      </c>
      <c r="L267" s="251" t="s">
        <v>1</v>
      </c>
      <c r="M267" s="257"/>
      <c r="N267" s="258" t="s">
        <v>1</v>
      </c>
      <c r="O267" s="211" t="s">
        <v>42</v>
      </c>
      <c r="P267" s="212">
        <f>I267+J267</f>
        <v>0</v>
      </c>
      <c r="Q267" s="212">
        <f>ROUND(I267*H267,2)</f>
        <v>0</v>
      </c>
      <c r="R267" s="212">
        <f>ROUND(J267*H267,2)</f>
        <v>0</v>
      </c>
      <c r="S267" s="77"/>
      <c r="T267" s="213">
        <f>S267*H267</f>
        <v>0</v>
      </c>
      <c r="U267" s="213">
        <v>0.00020000000000000001</v>
      </c>
      <c r="V267" s="213">
        <f>U267*H267</f>
        <v>0.00026400000000000002</v>
      </c>
      <c r="W267" s="213">
        <v>0</v>
      </c>
      <c r="X267" s="214">
        <f>W267*H267</f>
        <v>0</v>
      </c>
      <c r="AR267" s="15" t="s">
        <v>290</v>
      </c>
      <c r="AT267" s="15" t="s">
        <v>212</v>
      </c>
      <c r="AU267" s="15" t="s">
        <v>141</v>
      </c>
      <c r="AY267" s="15" t="s">
        <v>133</v>
      </c>
      <c r="BE267" s="215">
        <f>IF(O267="základní",K267,0)</f>
        <v>0</v>
      </c>
      <c r="BF267" s="215">
        <f>IF(O267="snížená",K267,0)</f>
        <v>0</v>
      </c>
      <c r="BG267" s="215">
        <f>IF(O267="zákl. přenesená",K267,0)</f>
        <v>0</v>
      </c>
      <c r="BH267" s="215">
        <f>IF(O267="sníž. přenesená",K267,0)</f>
        <v>0</v>
      </c>
      <c r="BI267" s="215">
        <f>IF(O267="nulová",K267,0)</f>
        <v>0</v>
      </c>
      <c r="BJ267" s="15" t="s">
        <v>141</v>
      </c>
      <c r="BK267" s="215">
        <f>ROUND(P267*H267,2)</f>
        <v>0</v>
      </c>
      <c r="BL267" s="15" t="s">
        <v>220</v>
      </c>
      <c r="BM267" s="15" t="s">
        <v>634</v>
      </c>
    </row>
    <row r="268" s="11" customFormat="1">
      <c r="B268" s="216"/>
      <c r="C268" s="217"/>
      <c r="D268" s="218" t="s">
        <v>148</v>
      </c>
      <c r="E268" s="217"/>
      <c r="F268" s="220" t="s">
        <v>635</v>
      </c>
      <c r="G268" s="217"/>
      <c r="H268" s="221">
        <v>1.3200000000000001</v>
      </c>
      <c r="I268" s="222"/>
      <c r="J268" s="222"/>
      <c r="K268" s="217"/>
      <c r="L268" s="217"/>
      <c r="M268" s="223"/>
      <c r="N268" s="224"/>
      <c r="O268" s="225"/>
      <c r="P268" s="225"/>
      <c r="Q268" s="225"/>
      <c r="R268" s="225"/>
      <c r="S268" s="225"/>
      <c r="T268" s="225"/>
      <c r="U268" s="225"/>
      <c r="V268" s="225"/>
      <c r="W268" s="225"/>
      <c r="X268" s="226"/>
      <c r="AT268" s="227" t="s">
        <v>148</v>
      </c>
      <c r="AU268" s="227" t="s">
        <v>141</v>
      </c>
      <c r="AV268" s="11" t="s">
        <v>141</v>
      </c>
      <c r="AW268" s="11" t="s">
        <v>4</v>
      </c>
      <c r="AX268" s="11" t="s">
        <v>77</v>
      </c>
      <c r="AY268" s="227" t="s">
        <v>133</v>
      </c>
    </row>
    <row r="269" s="10" customFormat="1" ht="22.8" customHeight="1">
      <c r="B269" s="186"/>
      <c r="C269" s="187"/>
      <c r="D269" s="188" t="s">
        <v>71</v>
      </c>
      <c r="E269" s="201" t="s">
        <v>636</v>
      </c>
      <c r="F269" s="201" t="s">
        <v>637</v>
      </c>
      <c r="G269" s="187"/>
      <c r="H269" s="187"/>
      <c r="I269" s="190"/>
      <c r="J269" s="190"/>
      <c r="K269" s="202">
        <f>BK269</f>
        <v>0</v>
      </c>
      <c r="L269" s="187"/>
      <c r="M269" s="192"/>
      <c r="N269" s="193"/>
      <c r="O269" s="194"/>
      <c r="P269" s="194"/>
      <c r="Q269" s="195">
        <f>SUM(Q270:Q284)</f>
        <v>0</v>
      </c>
      <c r="R269" s="195">
        <f>SUM(R270:R284)</f>
        <v>0</v>
      </c>
      <c r="S269" s="194"/>
      <c r="T269" s="196">
        <f>SUM(T270:T284)</f>
        <v>0</v>
      </c>
      <c r="U269" s="194"/>
      <c r="V269" s="196">
        <f>SUM(V270:V284)</f>
        <v>0.42630908000000001</v>
      </c>
      <c r="W269" s="194"/>
      <c r="X269" s="197">
        <f>SUM(X270:X284)</f>
        <v>0</v>
      </c>
      <c r="AR269" s="198" t="s">
        <v>141</v>
      </c>
      <c r="AT269" s="199" t="s">
        <v>71</v>
      </c>
      <c r="AU269" s="199" t="s">
        <v>77</v>
      </c>
      <c r="AY269" s="198" t="s">
        <v>133</v>
      </c>
      <c r="BK269" s="200">
        <f>SUM(BK270:BK284)</f>
        <v>0</v>
      </c>
    </row>
    <row r="270" s="1" customFormat="1" ht="16.5" customHeight="1">
      <c r="B270" s="36"/>
      <c r="C270" s="203" t="s">
        <v>638</v>
      </c>
      <c r="D270" s="203" t="s">
        <v>136</v>
      </c>
      <c r="E270" s="204" t="s">
        <v>639</v>
      </c>
      <c r="F270" s="205" t="s">
        <v>640</v>
      </c>
      <c r="G270" s="206" t="s">
        <v>152</v>
      </c>
      <c r="H270" s="207">
        <v>42.840000000000003</v>
      </c>
      <c r="I270" s="208"/>
      <c r="J270" s="208"/>
      <c r="K270" s="209">
        <f>ROUND(P270*H270,2)</f>
        <v>0</v>
      </c>
      <c r="L270" s="205" t="s">
        <v>1</v>
      </c>
      <c r="M270" s="41"/>
      <c r="N270" s="210" t="s">
        <v>1</v>
      </c>
      <c r="O270" s="211" t="s">
        <v>42</v>
      </c>
      <c r="P270" s="212">
        <f>I270+J270</f>
        <v>0</v>
      </c>
      <c r="Q270" s="212">
        <f>ROUND(I270*H270,2)</f>
        <v>0</v>
      </c>
      <c r="R270" s="212">
        <f>ROUND(J270*H270,2)</f>
        <v>0</v>
      </c>
      <c r="S270" s="77"/>
      <c r="T270" s="213">
        <f>S270*H270</f>
        <v>0</v>
      </c>
      <c r="U270" s="213">
        <v>2.0000000000000002E-05</v>
      </c>
      <c r="V270" s="213">
        <f>U270*H270</f>
        <v>0.00085680000000000012</v>
      </c>
      <c r="W270" s="213">
        <v>0</v>
      </c>
      <c r="X270" s="214">
        <f>W270*H270</f>
        <v>0</v>
      </c>
      <c r="AR270" s="15" t="s">
        <v>220</v>
      </c>
      <c r="AT270" s="15" t="s">
        <v>136</v>
      </c>
      <c r="AU270" s="15" t="s">
        <v>141</v>
      </c>
      <c r="AY270" s="15" t="s">
        <v>133</v>
      </c>
      <c r="BE270" s="215">
        <f>IF(O270="základní",K270,0)</f>
        <v>0</v>
      </c>
      <c r="BF270" s="215">
        <f>IF(O270="snížená",K270,0)</f>
        <v>0</v>
      </c>
      <c r="BG270" s="215">
        <f>IF(O270="zákl. přenesená",K270,0)</f>
        <v>0</v>
      </c>
      <c r="BH270" s="215">
        <f>IF(O270="sníž. přenesená",K270,0)</f>
        <v>0</v>
      </c>
      <c r="BI270" s="215">
        <f>IF(O270="nulová",K270,0)</f>
        <v>0</v>
      </c>
      <c r="BJ270" s="15" t="s">
        <v>141</v>
      </c>
      <c r="BK270" s="215">
        <f>ROUND(P270*H270,2)</f>
        <v>0</v>
      </c>
      <c r="BL270" s="15" t="s">
        <v>220</v>
      </c>
      <c r="BM270" s="15" t="s">
        <v>641</v>
      </c>
    </row>
    <row r="271" s="11" customFormat="1">
      <c r="B271" s="216"/>
      <c r="C271" s="217"/>
      <c r="D271" s="218" t="s">
        <v>148</v>
      </c>
      <c r="E271" s="219" t="s">
        <v>1</v>
      </c>
      <c r="F271" s="220" t="s">
        <v>642</v>
      </c>
      <c r="G271" s="217"/>
      <c r="H271" s="221">
        <v>8.7200000000000006</v>
      </c>
      <c r="I271" s="222"/>
      <c r="J271" s="222"/>
      <c r="K271" s="217"/>
      <c r="L271" s="217"/>
      <c r="M271" s="223"/>
      <c r="N271" s="224"/>
      <c r="O271" s="225"/>
      <c r="P271" s="225"/>
      <c r="Q271" s="225"/>
      <c r="R271" s="225"/>
      <c r="S271" s="225"/>
      <c r="T271" s="225"/>
      <c r="U271" s="225"/>
      <c r="V271" s="225"/>
      <c r="W271" s="225"/>
      <c r="X271" s="226"/>
      <c r="AT271" s="227" t="s">
        <v>148</v>
      </c>
      <c r="AU271" s="227" t="s">
        <v>141</v>
      </c>
      <c r="AV271" s="11" t="s">
        <v>141</v>
      </c>
      <c r="AW271" s="11" t="s">
        <v>5</v>
      </c>
      <c r="AX271" s="11" t="s">
        <v>72</v>
      </c>
      <c r="AY271" s="227" t="s">
        <v>133</v>
      </c>
    </row>
    <row r="272" s="11" customFormat="1">
      <c r="B272" s="216"/>
      <c r="C272" s="217"/>
      <c r="D272" s="218" t="s">
        <v>148</v>
      </c>
      <c r="E272" s="219" t="s">
        <v>1</v>
      </c>
      <c r="F272" s="220" t="s">
        <v>643</v>
      </c>
      <c r="G272" s="217"/>
      <c r="H272" s="221">
        <v>12.52</v>
      </c>
      <c r="I272" s="222"/>
      <c r="J272" s="222"/>
      <c r="K272" s="217"/>
      <c r="L272" s="217"/>
      <c r="M272" s="223"/>
      <c r="N272" s="224"/>
      <c r="O272" s="225"/>
      <c r="P272" s="225"/>
      <c r="Q272" s="225"/>
      <c r="R272" s="225"/>
      <c r="S272" s="225"/>
      <c r="T272" s="225"/>
      <c r="U272" s="225"/>
      <c r="V272" s="225"/>
      <c r="W272" s="225"/>
      <c r="X272" s="226"/>
      <c r="AT272" s="227" t="s">
        <v>148</v>
      </c>
      <c r="AU272" s="227" t="s">
        <v>141</v>
      </c>
      <c r="AV272" s="11" t="s">
        <v>141</v>
      </c>
      <c r="AW272" s="11" t="s">
        <v>5</v>
      </c>
      <c r="AX272" s="11" t="s">
        <v>72</v>
      </c>
      <c r="AY272" s="227" t="s">
        <v>133</v>
      </c>
    </row>
    <row r="273" s="11" customFormat="1">
      <c r="B273" s="216"/>
      <c r="C273" s="217"/>
      <c r="D273" s="218" t="s">
        <v>148</v>
      </c>
      <c r="E273" s="219" t="s">
        <v>1</v>
      </c>
      <c r="F273" s="220" t="s">
        <v>644</v>
      </c>
      <c r="G273" s="217"/>
      <c r="H273" s="221">
        <v>21.600000000000001</v>
      </c>
      <c r="I273" s="222"/>
      <c r="J273" s="222"/>
      <c r="K273" s="217"/>
      <c r="L273" s="217"/>
      <c r="M273" s="223"/>
      <c r="N273" s="224"/>
      <c r="O273" s="225"/>
      <c r="P273" s="225"/>
      <c r="Q273" s="225"/>
      <c r="R273" s="225"/>
      <c r="S273" s="225"/>
      <c r="T273" s="225"/>
      <c r="U273" s="225"/>
      <c r="V273" s="225"/>
      <c r="W273" s="225"/>
      <c r="X273" s="226"/>
      <c r="AT273" s="227" t="s">
        <v>148</v>
      </c>
      <c r="AU273" s="227" t="s">
        <v>141</v>
      </c>
      <c r="AV273" s="11" t="s">
        <v>141</v>
      </c>
      <c r="AW273" s="11" t="s">
        <v>5</v>
      </c>
      <c r="AX273" s="11" t="s">
        <v>72</v>
      </c>
      <c r="AY273" s="227" t="s">
        <v>133</v>
      </c>
    </row>
    <row r="274" s="13" customFormat="1">
      <c r="B274" s="238"/>
      <c r="C274" s="239"/>
      <c r="D274" s="218" t="s">
        <v>148</v>
      </c>
      <c r="E274" s="240" t="s">
        <v>1</v>
      </c>
      <c r="F274" s="241" t="s">
        <v>188</v>
      </c>
      <c r="G274" s="239"/>
      <c r="H274" s="242">
        <v>42.840000000000003</v>
      </c>
      <c r="I274" s="243"/>
      <c r="J274" s="243"/>
      <c r="K274" s="239"/>
      <c r="L274" s="239"/>
      <c r="M274" s="244"/>
      <c r="N274" s="245"/>
      <c r="O274" s="246"/>
      <c r="P274" s="246"/>
      <c r="Q274" s="246"/>
      <c r="R274" s="246"/>
      <c r="S274" s="246"/>
      <c r="T274" s="246"/>
      <c r="U274" s="246"/>
      <c r="V274" s="246"/>
      <c r="W274" s="246"/>
      <c r="X274" s="247"/>
      <c r="AT274" s="248" t="s">
        <v>148</v>
      </c>
      <c r="AU274" s="248" t="s">
        <v>141</v>
      </c>
      <c r="AV274" s="13" t="s">
        <v>140</v>
      </c>
      <c r="AW274" s="13" t="s">
        <v>5</v>
      </c>
      <c r="AX274" s="13" t="s">
        <v>77</v>
      </c>
      <c r="AY274" s="248" t="s">
        <v>133</v>
      </c>
    </row>
    <row r="275" s="1" customFormat="1" ht="16.5" customHeight="1">
      <c r="B275" s="36"/>
      <c r="C275" s="249" t="s">
        <v>645</v>
      </c>
      <c r="D275" s="249" t="s">
        <v>212</v>
      </c>
      <c r="E275" s="250" t="s">
        <v>646</v>
      </c>
      <c r="F275" s="251" t="s">
        <v>647</v>
      </c>
      <c r="G275" s="252" t="s">
        <v>152</v>
      </c>
      <c r="H275" s="253">
        <v>44.554000000000002</v>
      </c>
      <c r="I275" s="254"/>
      <c r="J275" s="255"/>
      <c r="K275" s="256">
        <f>ROUND(P275*H275,2)</f>
        <v>0</v>
      </c>
      <c r="L275" s="251" t="s">
        <v>1</v>
      </c>
      <c r="M275" s="257"/>
      <c r="N275" s="258" t="s">
        <v>1</v>
      </c>
      <c r="O275" s="211" t="s">
        <v>42</v>
      </c>
      <c r="P275" s="212">
        <f>I275+J275</f>
        <v>0</v>
      </c>
      <c r="Q275" s="212">
        <f>ROUND(I275*H275,2)</f>
        <v>0</v>
      </c>
      <c r="R275" s="212">
        <f>ROUND(J275*H275,2)</f>
        <v>0</v>
      </c>
      <c r="S275" s="77"/>
      <c r="T275" s="213">
        <f>S275*H275</f>
        <v>0</v>
      </c>
      <c r="U275" s="213">
        <v>0.00029999999999999997</v>
      </c>
      <c r="V275" s="213">
        <f>U275*H275</f>
        <v>0.0133662</v>
      </c>
      <c r="W275" s="213">
        <v>0</v>
      </c>
      <c r="X275" s="214">
        <f>W275*H275</f>
        <v>0</v>
      </c>
      <c r="AR275" s="15" t="s">
        <v>290</v>
      </c>
      <c r="AT275" s="15" t="s">
        <v>212</v>
      </c>
      <c r="AU275" s="15" t="s">
        <v>141</v>
      </c>
      <c r="AY275" s="15" t="s">
        <v>133</v>
      </c>
      <c r="BE275" s="215">
        <f>IF(O275="základní",K275,0)</f>
        <v>0</v>
      </c>
      <c r="BF275" s="215">
        <f>IF(O275="snížená",K275,0)</f>
        <v>0</v>
      </c>
      <c r="BG275" s="215">
        <f>IF(O275="zákl. přenesená",K275,0)</f>
        <v>0</v>
      </c>
      <c r="BH275" s="215">
        <f>IF(O275="sníž. přenesená",K275,0)</f>
        <v>0</v>
      </c>
      <c r="BI275" s="215">
        <f>IF(O275="nulová",K275,0)</f>
        <v>0</v>
      </c>
      <c r="BJ275" s="15" t="s">
        <v>141</v>
      </c>
      <c r="BK275" s="215">
        <f>ROUND(P275*H275,2)</f>
        <v>0</v>
      </c>
      <c r="BL275" s="15" t="s">
        <v>220</v>
      </c>
      <c r="BM275" s="15" t="s">
        <v>648</v>
      </c>
    </row>
    <row r="276" s="11" customFormat="1">
      <c r="B276" s="216"/>
      <c r="C276" s="217"/>
      <c r="D276" s="218" t="s">
        <v>148</v>
      </c>
      <c r="E276" s="217"/>
      <c r="F276" s="220" t="s">
        <v>649</v>
      </c>
      <c r="G276" s="217"/>
      <c r="H276" s="221">
        <v>44.554000000000002</v>
      </c>
      <c r="I276" s="222"/>
      <c r="J276" s="222"/>
      <c r="K276" s="217"/>
      <c r="L276" s="217"/>
      <c r="M276" s="223"/>
      <c r="N276" s="224"/>
      <c r="O276" s="225"/>
      <c r="P276" s="225"/>
      <c r="Q276" s="225"/>
      <c r="R276" s="225"/>
      <c r="S276" s="225"/>
      <c r="T276" s="225"/>
      <c r="U276" s="225"/>
      <c r="V276" s="225"/>
      <c r="W276" s="225"/>
      <c r="X276" s="226"/>
      <c r="AT276" s="227" t="s">
        <v>148</v>
      </c>
      <c r="AU276" s="227" t="s">
        <v>141</v>
      </c>
      <c r="AV276" s="11" t="s">
        <v>141</v>
      </c>
      <c r="AW276" s="11" t="s">
        <v>4</v>
      </c>
      <c r="AX276" s="11" t="s">
        <v>77</v>
      </c>
      <c r="AY276" s="227" t="s">
        <v>133</v>
      </c>
    </row>
    <row r="277" s="1" customFormat="1" ht="16.5" customHeight="1">
      <c r="B277" s="36"/>
      <c r="C277" s="203" t="s">
        <v>650</v>
      </c>
      <c r="D277" s="203" t="s">
        <v>136</v>
      </c>
      <c r="E277" s="204" t="s">
        <v>651</v>
      </c>
      <c r="F277" s="205" t="s">
        <v>652</v>
      </c>
      <c r="G277" s="206" t="s">
        <v>145</v>
      </c>
      <c r="H277" s="207">
        <v>39.200000000000003</v>
      </c>
      <c r="I277" s="208"/>
      <c r="J277" s="208"/>
      <c r="K277" s="209">
        <f>ROUND(P277*H277,2)</f>
        <v>0</v>
      </c>
      <c r="L277" s="205" t="s">
        <v>1</v>
      </c>
      <c r="M277" s="41"/>
      <c r="N277" s="210" t="s">
        <v>1</v>
      </c>
      <c r="O277" s="211" t="s">
        <v>42</v>
      </c>
      <c r="P277" s="212">
        <f>I277+J277</f>
        <v>0</v>
      </c>
      <c r="Q277" s="212">
        <f>ROUND(I277*H277,2)</f>
        <v>0</v>
      </c>
      <c r="R277" s="212">
        <f>ROUND(J277*H277,2)</f>
        <v>0</v>
      </c>
      <c r="S277" s="77"/>
      <c r="T277" s="213">
        <f>S277*H277</f>
        <v>0</v>
      </c>
      <c r="U277" s="213">
        <v>0.00027</v>
      </c>
      <c r="V277" s="213">
        <f>U277*H277</f>
        <v>0.010584000000000001</v>
      </c>
      <c r="W277" s="213">
        <v>0</v>
      </c>
      <c r="X277" s="214">
        <f>W277*H277</f>
        <v>0</v>
      </c>
      <c r="AR277" s="15" t="s">
        <v>220</v>
      </c>
      <c r="AT277" s="15" t="s">
        <v>136</v>
      </c>
      <c r="AU277" s="15" t="s">
        <v>141</v>
      </c>
      <c r="AY277" s="15" t="s">
        <v>133</v>
      </c>
      <c r="BE277" s="215">
        <f>IF(O277="základní",K277,0)</f>
        <v>0</v>
      </c>
      <c r="BF277" s="215">
        <f>IF(O277="snížená",K277,0)</f>
        <v>0</v>
      </c>
      <c r="BG277" s="215">
        <f>IF(O277="zákl. přenesená",K277,0)</f>
        <v>0</v>
      </c>
      <c r="BH277" s="215">
        <f>IF(O277="sníž. přenesená",K277,0)</f>
        <v>0</v>
      </c>
      <c r="BI277" s="215">
        <f>IF(O277="nulová",K277,0)</f>
        <v>0</v>
      </c>
      <c r="BJ277" s="15" t="s">
        <v>141</v>
      </c>
      <c r="BK277" s="215">
        <f>ROUND(P277*H277,2)</f>
        <v>0</v>
      </c>
      <c r="BL277" s="15" t="s">
        <v>220</v>
      </c>
      <c r="BM277" s="15" t="s">
        <v>653</v>
      </c>
    </row>
    <row r="278" s="11" customFormat="1">
      <c r="B278" s="216"/>
      <c r="C278" s="217"/>
      <c r="D278" s="218" t="s">
        <v>148</v>
      </c>
      <c r="E278" s="219" t="s">
        <v>1</v>
      </c>
      <c r="F278" s="220" t="s">
        <v>654</v>
      </c>
      <c r="G278" s="217"/>
      <c r="H278" s="221">
        <v>39.200000000000003</v>
      </c>
      <c r="I278" s="222"/>
      <c r="J278" s="222"/>
      <c r="K278" s="217"/>
      <c r="L278" s="217"/>
      <c r="M278" s="223"/>
      <c r="N278" s="224"/>
      <c r="O278" s="225"/>
      <c r="P278" s="225"/>
      <c r="Q278" s="225"/>
      <c r="R278" s="225"/>
      <c r="S278" s="225"/>
      <c r="T278" s="225"/>
      <c r="U278" s="225"/>
      <c r="V278" s="225"/>
      <c r="W278" s="225"/>
      <c r="X278" s="226"/>
      <c r="AT278" s="227" t="s">
        <v>148</v>
      </c>
      <c r="AU278" s="227" t="s">
        <v>141</v>
      </c>
      <c r="AV278" s="11" t="s">
        <v>141</v>
      </c>
      <c r="AW278" s="11" t="s">
        <v>5</v>
      </c>
      <c r="AX278" s="11" t="s">
        <v>77</v>
      </c>
      <c r="AY278" s="227" t="s">
        <v>133</v>
      </c>
    </row>
    <row r="279" s="1" customFormat="1" ht="16.5" customHeight="1">
      <c r="B279" s="36"/>
      <c r="C279" s="249" t="s">
        <v>655</v>
      </c>
      <c r="D279" s="249" t="s">
        <v>212</v>
      </c>
      <c r="E279" s="250" t="s">
        <v>656</v>
      </c>
      <c r="F279" s="251" t="s">
        <v>657</v>
      </c>
      <c r="G279" s="252" t="s">
        <v>145</v>
      </c>
      <c r="H279" s="253">
        <v>40.768000000000001</v>
      </c>
      <c r="I279" s="254"/>
      <c r="J279" s="255"/>
      <c r="K279" s="256">
        <f>ROUND(P279*H279,2)</f>
        <v>0</v>
      </c>
      <c r="L279" s="251" t="s">
        <v>1</v>
      </c>
      <c r="M279" s="257"/>
      <c r="N279" s="258" t="s">
        <v>1</v>
      </c>
      <c r="O279" s="211" t="s">
        <v>42</v>
      </c>
      <c r="P279" s="212">
        <f>I279+J279</f>
        <v>0</v>
      </c>
      <c r="Q279" s="212">
        <f>ROUND(I279*H279,2)</f>
        <v>0</v>
      </c>
      <c r="R279" s="212">
        <f>ROUND(J279*H279,2)</f>
        <v>0</v>
      </c>
      <c r="S279" s="77"/>
      <c r="T279" s="213">
        <f>S279*H279</f>
        <v>0</v>
      </c>
      <c r="U279" s="213">
        <v>0.0025600000000000002</v>
      </c>
      <c r="V279" s="213">
        <f>U279*H279</f>
        <v>0.10436608000000001</v>
      </c>
      <c r="W279" s="213">
        <v>0</v>
      </c>
      <c r="X279" s="214">
        <f>W279*H279</f>
        <v>0</v>
      </c>
      <c r="AR279" s="15" t="s">
        <v>290</v>
      </c>
      <c r="AT279" s="15" t="s">
        <v>212</v>
      </c>
      <c r="AU279" s="15" t="s">
        <v>141</v>
      </c>
      <c r="AY279" s="15" t="s">
        <v>133</v>
      </c>
      <c r="BE279" s="215">
        <f>IF(O279="základní",K279,0)</f>
        <v>0</v>
      </c>
      <c r="BF279" s="215">
        <f>IF(O279="snížená",K279,0)</f>
        <v>0</v>
      </c>
      <c r="BG279" s="215">
        <f>IF(O279="zákl. přenesená",K279,0)</f>
        <v>0</v>
      </c>
      <c r="BH279" s="215">
        <f>IF(O279="sníž. přenesená",K279,0)</f>
        <v>0</v>
      </c>
      <c r="BI279" s="215">
        <f>IF(O279="nulová",K279,0)</f>
        <v>0</v>
      </c>
      <c r="BJ279" s="15" t="s">
        <v>141</v>
      </c>
      <c r="BK279" s="215">
        <f>ROUND(P279*H279,2)</f>
        <v>0</v>
      </c>
      <c r="BL279" s="15" t="s">
        <v>220</v>
      </c>
      <c r="BM279" s="15" t="s">
        <v>658</v>
      </c>
    </row>
    <row r="280" s="11" customFormat="1">
      <c r="B280" s="216"/>
      <c r="C280" s="217"/>
      <c r="D280" s="218" t="s">
        <v>148</v>
      </c>
      <c r="E280" s="217"/>
      <c r="F280" s="220" t="s">
        <v>659</v>
      </c>
      <c r="G280" s="217"/>
      <c r="H280" s="221">
        <v>40.768000000000001</v>
      </c>
      <c r="I280" s="222"/>
      <c r="J280" s="222"/>
      <c r="K280" s="217"/>
      <c r="L280" s="217"/>
      <c r="M280" s="223"/>
      <c r="N280" s="224"/>
      <c r="O280" s="225"/>
      <c r="P280" s="225"/>
      <c r="Q280" s="225"/>
      <c r="R280" s="225"/>
      <c r="S280" s="225"/>
      <c r="T280" s="225"/>
      <c r="U280" s="225"/>
      <c r="V280" s="225"/>
      <c r="W280" s="225"/>
      <c r="X280" s="226"/>
      <c r="AT280" s="227" t="s">
        <v>148</v>
      </c>
      <c r="AU280" s="227" t="s">
        <v>141</v>
      </c>
      <c r="AV280" s="11" t="s">
        <v>141</v>
      </c>
      <c r="AW280" s="11" t="s">
        <v>4</v>
      </c>
      <c r="AX280" s="11" t="s">
        <v>77</v>
      </c>
      <c r="AY280" s="227" t="s">
        <v>133</v>
      </c>
    </row>
    <row r="281" s="1" customFormat="1" ht="16.5" customHeight="1">
      <c r="B281" s="36"/>
      <c r="C281" s="203" t="s">
        <v>660</v>
      </c>
      <c r="D281" s="203" t="s">
        <v>136</v>
      </c>
      <c r="E281" s="204" t="s">
        <v>661</v>
      </c>
      <c r="F281" s="205" t="s">
        <v>662</v>
      </c>
      <c r="G281" s="206" t="s">
        <v>145</v>
      </c>
      <c r="H281" s="207">
        <v>39.200000000000003</v>
      </c>
      <c r="I281" s="208"/>
      <c r="J281" s="208"/>
      <c r="K281" s="209">
        <f>ROUND(P281*H281,2)</f>
        <v>0</v>
      </c>
      <c r="L281" s="205" t="s">
        <v>1</v>
      </c>
      <c r="M281" s="41"/>
      <c r="N281" s="210" t="s">
        <v>1</v>
      </c>
      <c r="O281" s="211" t="s">
        <v>42</v>
      </c>
      <c r="P281" s="212">
        <f>I281+J281</f>
        <v>0</v>
      </c>
      <c r="Q281" s="212">
        <f>ROUND(I281*H281,2)</f>
        <v>0</v>
      </c>
      <c r="R281" s="212">
        <f>ROUND(J281*H281,2)</f>
        <v>0</v>
      </c>
      <c r="S281" s="77"/>
      <c r="T281" s="213">
        <f>S281*H281</f>
        <v>0</v>
      </c>
      <c r="U281" s="213">
        <v>0</v>
      </c>
      <c r="V281" s="213">
        <f>U281*H281</f>
        <v>0</v>
      </c>
      <c r="W281" s="213">
        <v>0</v>
      </c>
      <c r="X281" s="214">
        <f>W281*H281</f>
        <v>0</v>
      </c>
      <c r="AR281" s="15" t="s">
        <v>220</v>
      </c>
      <c r="AT281" s="15" t="s">
        <v>136</v>
      </c>
      <c r="AU281" s="15" t="s">
        <v>141</v>
      </c>
      <c r="AY281" s="15" t="s">
        <v>133</v>
      </c>
      <c r="BE281" s="215">
        <f>IF(O281="základní",K281,0)</f>
        <v>0</v>
      </c>
      <c r="BF281" s="215">
        <f>IF(O281="snížená",K281,0)</f>
        <v>0</v>
      </c>
      <c r="BG281" s="215">
        <f>IF(O281="zákl. přenesená",K281,0)</f>
        <v>0</v>
      </c>
      <c r="BH281" s="215">
        <f>IF(O281="sníž. přenesená",K281,0)</f>
        <v>0</v>
      </c>
      <c r="BI281" s="215">
        <f>IF(O281="nulová",K281,0)</f>
        <v>0</v>
      </c>
      <c r="BJ281" s="15" t="s">
        <v>141</v>
      </c>
      <c r="BK281" s="215">
        <f>ROUND(P281*H281,2)</f>
        <v>0</v>
      </c>
      <c r="BL281" s="15" t="s">
        <v>220</v>
      </c>
      <c r="BM281" s="15" t="s">
        <v>663</v>
      </c>
    </row>
    <row r="282" s="1" customFormat="1" ht="16.5" customHeight="1">
      <c r="B282" s="36"/>
      <c r="C282" s="203" t="s">
        <v>664</v>
      </c>
      <c r="D282" s="203" t="s">
        <v>136</v>
      </c>
      <c r="E282" s="204" t="s">
        <v>665</v>
      </c>
      <c r="F282" s="205" t="s">
        <v>666</v>
      </c>
      <c r="G282" s="206" t="s">
        <v>145</v>
      </c>
      <c r="H282" s="207">
        <v>39.200000000000003</v>
      </c>
      <c r="I282" s="208"/>
      <c r="J282" s="208"/>
      <c r="K282" s="209">
        <f>ROUND(P282*H282,2)</f>
        <v>0</v>
      </c>
      <c r="L282" s="205" t="s">
        <v>1</v>
      </c>
      <c r="M282" s="41"/>
      <c r="N282" s="210" t="s">
        <v>1</v>
      </c>
      <c r="O282" s="211" t="s">
        <v>42</v>
      </c>
      <c r="P282" s="212">
        <f>I282+J282</f>
        <v>0</v>
      </c>
      <c r="Q282" s="212">
        <f>ROUND(I282*H282,2)</f>
        <v>0</v>
      </c>
      <c r="R282" s="212">
        <f>ROUND(J282*H282,2)</f>
        <v>0</v>
      </c>
      <c r="S282" s="77"/>
      <c r="T282" s="213">
        <f>S282*H282</f>
        <v>0</v>
      </c>
      <c r="U282" s="213">
        <v>0</v>
      </c>
      <c r="V282" s="213">
        <f>U282*H282</f>
        <v>0</v>
      </c>
      <c r="W282" s="213">
        <v>0</v>
      </c>
      <c r="X282" s="214">
        <f>W282*H282</f>
        <v>0</v>
      </c>
      <c r="AR282" s="15" t="s">
        <v>220</v>
      </c>
      <c r="AT282" s="15" t="s">
        <v>136</v>
      </c>
      <c r="AU282" s="15" t="s">
        <v>141</v>
      </c>
      <c r="AY282" s="15" t="s">
        <v>133</v>
      </c>
      <c r="BE282" s="215">
        <f>IF(O282="základní",K282,0)</f>
        <v>0</v>
      </c>
      <c r="BF282" s="215">
        <f>IF(O282="snížená",K282,0)</f>
        <v>0</v>
      </c>
      <c r="BG282" s="215">
        <f>IF(O282="zákl. přenesená",K282,0)</f>
        <v>0</v>
      </c>
      <c r="BH282" s="215">
        <f>IF(O282="sníž. přenesená",K282,0)</f>
        <v>0</v>
      </c>
      <c r="BI282" s="215">
        <f>IF(O282="nulová",K282,0)</f>
        <v>0</v>
      </c>
      <c r="BJ282" s="15" t="s">
        <v>141</v>
      </c>
      <c r="BK282" s="215">
        <f>ROUND(P282*H282,2)</f>
        <v>0</v>
      </c>
      <c r="BL282" s="15" t="s">
        <v>220</v>
      </c>
      <c r="BM282" s="15" t="s">
        <v>667</v>
      </c>
    </row>
    <row r="283" s="1" customFormat="1" ht="16.5" customHeight="1">
      <c r="B283" s="36"/>
      <c r="C283" s="203" t="s">
        <v>668</v>
      </c>
      <c r="D283" s="203" t="s">
        <v>136</v>
      </c>
      <c r="E283" s="204" t="s">
        <v>669</v>
      </c>
      <c r="F283" s="205" t="s">
        <v>670</v>
      </c>
      <c r="G283" s="206" t="s">
        <v>145</v>
      </c>
      <c r="H283" s="207">
        <v>39.200000000000003</v>
      </c>
      <c r="I283" s="208"/>
      <c r="J283" s="208"/>
      <c r="K283" s="209">
        <f>ROUND(P283*H283,2)</f>
        <v>0</v>
      </c>
      <c r="L283" s="205" t="s">
        <v>146</v>
      </c>
      <c r="M283" s="41"/>
      <c r="N283" s="210" t="s">
        <v>1</v>
      </c>
      <c r="O283" s="211" t="s">
        <v>42</v>
      </c>
      <c r="P283" s="212">
        <f>I283+J283</f>
        <v>0</v>
      </c>
      <c r="Q283" s="212">
        <f>ROUND(I283*H283,2)</f>
        <v>0</v>
      </c>
      <c r="R283" s="212">
        <f>ROUND(J283*H283,2)</f>
        <v>0</v>
      </c>
      <c r="S283" s="77"/>
      <c r="T283" s="213">
        <f>S283*H283</f>
        <v>0</v>
      </c>
      <c r="U283" s="213">
        <v>0.0075799999999999999</v>
      </c>
      <c r="V283" s="213">
        <f>U283*H283</f>
        <v>0.29713600000000001</v>
      </c>
      <c r="W283" s="213">
        <v>0</v>
      </c>
      <c r="X283" s="214">
        <f>W283*H283</f>
        <v>0</v>
      </c>
      <c r="AR283" s="15" t="s">
        <v>220</v>
      </c>
      <c r="AT283" s="15" t="s">
        <v>136</v>
      </c>
      <c r="AU283" s="15" t="s">
        <v>141</v>
      </c>
      <c r="AY283" s="15" t="s">
        <v>133</v>
      </c>
      <c r="BE283" s="215">
        <f>IF(O283="základní",K283,0)</f>
        <v>0</v>
      </c>
      <c r="BF283" s="215">
        <f>IF(O283="snížená",K283,0)</f>
        <v>0</v>
      </c>
      <c r="BG283" s="215">
        <f>IF(O283="zákl. přenesená",K283,0)</f>
        <v>0</v>
      </c>
      <c r="BH283" s="215">
        <f>IF(O283="sníž. přenesená",K283,0)</f>
        <v>0</v>
      </c>
      <c r="BI283" s="215">
        <f>IF(O283="nulová",K283,0)</f>
        <v>0</v>
      </c>
      <c r="BJ283" s="15" t="s">
        <v>141</v>
      </c>
      <c r="BK283" s="215">
        <f>ROUND(P283*H283,2)</f>
        <v>0</v>
      </c>
      <c r="BL283" s="15" t="s">
        <v>220</v>
      </c>
      <c r="BM283" s="15" t="s">
        <v>671</v>
      </c>
    </row>
    <row r="284" s="1" customFormat="1" ht="16.5" customHeight="1">
      <c r="B284" s="36"/>
      <c r="C284" s="203" t="s">
        <v>672</v>
      </c>
      <c r="D284" s="203" t="s">
        <v>136</v>
      </c>
      <c r="E284" s="204" t="s">
        <v>673</v>
      </c>
      <c r="F284" s="205" t="s">
        <v>674</v>
      </c>
      <c r="G284" s="206" t="s">
        <v>335</v>
      </c>
      <c r="H284" s="207">
        <v>0.42599999999999999</v>
      </c>
      <c r="I284" s="208"/>
      <c r="J284" s="208"/>
      <c r="K284" s="209">
        <f>ROUND(P284*H284,2)</f>
        <v>0</v>
      </c>
      <c r="L284" s="205" t="s">
        <v>1</v>
      </c>
      <c r="M284" s="41"/>
      <c r="N284" s="210" t="s">
        <v>1</v>
      </c>
      <c r="O284" s="211" t="s">
        <v>42</v>
      </c>
      <c r="P284" s="212">
        <f>I284+J284</f>
        <v>0</v>
      </c>
      <c r="Q284" s="212">
        <f>ROUND(I284*H284,2)</f>
        <v>0</v>
      </c>
      <c r="R284" s="212">
        <f>ROUND(J284*H284,2)</f>
        <v>0</v>
      </c>
      <c r="S284" s="77"/>
      <c r="T284" s="213">
        <f>S284*H284</f>
        <v>0</v>
      </c>
      <c r="U284" s="213">
        <v>0</v>
      </c>
      <c r="V284" s="213">
        <f>U284*H284</f>
        <v>0</v>
      </c>
      <c r="W284" s="213">
        <v>0</v>
      </c>
      <c r="X284" s="214">
        <f>W284*H284</f>
        <v>0</v>
      </c>
      <c r="AR284" s="15" t="s">
        <v>220</v>
      </c>
      <c r="AT284" s="15" t="s">
        <v>136</v>
      </c>
      <c r="AU284" s="15" t="s">
        <v>141</v>
      </c>
      <c r="AY284" s="15" t="s">
        <v>133</v>
      </c>
      <c r="BE284" s="215">
        <f>IF(O284="základní",K284,0)</f>
        <v>0</v>
      </c>
      <c r="BF284" s="215">
        <f>IF(O284="snížená",K284,0)</f>
        <v>0</v>
      </c>
      <c r="BG284" s="215">
        <f>IF(O284="zákl. přenesená",K284,0)</f>
        <v>0</v>
      </c>
      <c r="BH284" s="215">
        <f>IF(O284="sníž. přenesená",K284,0)</f>
        <v>0</v>
      </c>
      <c r="BI284" s="215">
        <f>IF(O284="nulová",K284,0)</f>
        <v>0</v>
      </c>
      <c r="BJ284" s="15" t="s">
        <v>141</v>
      </c>
      <c r="BK284" s="215">
        <f>ROUND(P284*H284,2)</f>
        <v>0</v>
      </c>
      <c r="BL284" s="15" t="s">
        <v>220</v>
      </c>
      <c r="BM284" s="15" t="s">
        <v>675</v>
      </c>
    </row>
    <row r="285" s="10" customFormat="1" ht="22.8" customHeight="1">
      <c r="B285" s="186"/>
      <c r="C285" s="187"/>
      <c r="D285" s="188" t="s">
        <v>71</v>
      </c>
      <c r="E285" s="201" t="s">
        <v>676</v>
      </c>
      <c r="F285" s="201" t="s">
        <v>677</v>
      </c>
      <c r="G285" s="187"/>
      <c r="H285" s="187"/>
      <c r="I285" s="190"/>
      <c r="J285" s="190"/>
      <c r="K285" s="202">
        <f>BK285</f>
        <v>0</v>
      </c>
      <c r="L285" s="187"/>
      <c r="M285" s="192"/>
      <c r="N285" s="193"/>
      <c r="O285" s="194"/>
      <c r="P285" s="194"/>
      <c r="Q285" s="195">
        <f>SUM(Q286:Q309)</f>
        <v>0</v>
      </c>
      <c r="R285" s="195">
        <f>SUM(R286:R309)</f>
        <v>0</v>
      </c>
      <c r="S285" s="194"/>
      <c r="T285" s="196">
        <f>SUM(T286:T309)</f>
        <v>0</v>
      </c>
      <c r="U285" s="194"/>
      <c r="V285" s="196">
        <f>SUM(V286:V309)</f>
        <v>0.43744999999999995</v>
      </c>
      <c r="W285" s="194"/>
      <c r="X285" s="197">
        <f>SUM(X286:X309)</f>
        <v>0</v>
      </c>
      <c r="AR285" s="198" t="s">
        <v>141</v>
      </c>
      <c r="AT285" s="199" t="s">
        <v>71</v>
      </c>
      <c r="AU285" s="199" t="s">
        <v>77</v>
      </c>
      <c r="AY285" s="198" t="s">
        <v>133</v>
      </c>
      <c r="BK285" s="200">
        <f>SUM(BK286:BK309)</f>
        <v>0</v>
      </c>
    </row>
    <row r="286" s="1" customFormat="1" ht="16.5" customHeight="1">
      <c r="B286" s="36"/>
      <c r="C286" s="203" t="s">
        <v>678</v>
      </c>
      <c r="D286" s="203" t="s">
        <v>136</v>
      </c>
      <c r="E286" s="204" t="s">
        <v>679</v>
      </c>
      <c r="F286" s="205" t="s">
        <v>680</v>
      </c>
      <c r="G286" s="206" t="s">
        <v>145</v>
      </c>
      <c r="H286" s="207">
        <v>22.5</v>
      </c>
      <c r="I286" s="208"/>
      <c r="J286" s="208"/>
      <c r="K286" s="209">
        <f>ROUND(P286*H286,2)</f>
        <v>0</v>
      </c>
      <c r="L286" s="205" t="s">
        <v>1</v>
      </c>
      <c r="M286" s="41"/>
      <c r="N286" s="210" t="s">
        <v>1</v>
      </c>
      <c r="O286" s="211" t="s">
        <v>42</v>
      </c>
      <c r="P286" s="212">
        <f>I286+J286</f>
        <v>0</v>
      </c>
      <c r="Q286" s="212">
        <f>ROUND(I286*H286,2)</f>
        <v>0</v>
      </c>
      <c r="R286" s="212">
        <f>ROUND(J286*H286,2)</f>
        <v>0</v>
      </c>
      <c r="S286" s="77"/>
      <c r="T286" s="213">
        <f>S286*H286</f>
        <v>0</v>
      </c>
      <c r="U286" s="213">
        <v>0.0030000000000000001</v>
      </c>
      <c r="V286" s="213">
        <f>U286*H286</f>
        <v>0.067500000000000004</v>
      </c>
      <c r="W286" s="213">
        <v>0</v>
      </c>
      <c r="X286" s="214">
        <f>W286*H286</f>
        <v>0</v>
      </c>
      <c r="AR286" s="15" t="s">
        <v>220</v>
      </c>
      <c r="AT286" s="15" t="s">
        <v>136</v>
      </c>
      <c r="AU286" s="15" t="s">
        <v>141</v>
      </c>
      <c r="AY286" s="15" t="s">
        <v>133</v>
      </c>
      <c r="BE286" s="215">
        <f>IF(O286="základní",K286,0)</f>
        <v>0</v>
      </c>
      <c r="BF286" s="215">
        <f>IF(O286="snížená",K286,0)</f>
        <v>0</v>
      </c>
      <c r="BG286" s="215">
        <f>IF(O286="zákl. přenesená",K286,0)</f>
        <v>0</v>
      </c>
      <c r="BH286" s="215">
        <f>IF(O286="sníž. přenesená",K286,0)</f>
        <v>0</v>
      </c>
      <c r="BI286" s="215">
        <f>IF(O286="nulová",K286,0)</f>
        <v>0</v>
      </c>
      <c r="BJ286" s="15" t="s">
        <v>141</v>
      </c>
      <c r="BK286" s="215">
        <f>ROUND(P286*H286,2)</f>
        <v>0</v>
      </c>
      <c r="BL286" s="15" t="s">
        <v>220</v>
      </c>
      <c r="BM286" s="15" t="s">
        <v>681</v>
      </c>
    </row>
    <row r="287" s="11" customFormat="1">
      <c r="B287" s="216"/>
      <c r="C287" s="217"/>
      <c r="D287" s="218" t="s">
        <v>148</v>
      </c>
      <c r="E287" s="219" t="s">
        <v>1</v>
      </c>
      <c r="F287" s="220" t="s">
        <v>682</v>
      </c>
      <c r="G287" s="217"/>
      <c r="H287" s="221">
        <v>11.4</v>
      </c>
      <c r="I287" s="222"/>
      <c r="J287" s="222"/>
      <c r="K287" s="217"/>
      <c r="L287" s="217"/>
      <c r="M287" s="223"/>
      <c r="N287" s="224"/>
      <c r="O287" s="225"/>
      <c r="P287" s="225"/>
      <c r="Q287" s="225"/>
      <c r="R287" s="225"/>
      <c r="S287" s="225"/>
      <c r="T287" s="225"/>
      <c r="U287" s="225"/>
      <c r="V287" s="225"/>
      <c r="W287" s="225"/>
      <c r="X287" s="226"/>
      <c r="AT287" s="227" t="s">
        <v>148</v>
      </c>
      <c r="AU287" s="227" t="s">
        <v>141</v>
      </c>
      <c r="AV287" s="11" t="s">
        <v>141</v>
      </c>
      <c r="AW287" s="11" t="s">
        <v>5</v>
      </c>
      <c r="AX287" s="11" t="s">
        <v>72</v>
      </c>
      <c r="AY287" s="227" t="s">
        <v>133</v>
      </c>
    </row>
    <row r="288" s="11" customFormat="1">
      <c r="B288" s="216"/>
      <c r="C288" s="217"/>
      <c r="D288" s="218" t="s">
        <v>148</v>
      </c>
      <c r="E288" s="219" t="s">
        <v>1</v>
      </c>
      <c r="F288" s="220" t="s">
        <v>683</v>
      </c>
      <c r="G288" s="217"/>
      <c r="H288" s="221">
        <v>7.5999999999999996</v>
      </c>
      <c r="I288" s="222"/>
      <c r="J288" s="222"/>
      <c r="K288" s="217"/>
      <c r="L288" s="217"/>
      <c r="M288" s="223"/>
      <c r="N288" s="224"/>
      <c r="O288" s="225"/>
      <c r="P288" s="225"/>
      <c r="Q288" s="225"/>
      <c r="R288" s="225"/>
      <c r="S288" s="225"/>
      <c r="T288" s="225"/>
      <c r="U288" s="225"/>
      <c r="V288" s="225"/>
      <c r="W288" s="225"/>
      <c r="X288" s="226"/>
      <c r="AT288" s="227" t="s">
        <v>148</v>
      </c>
      <c r="AU288" s="227" t="s">
        <v>141</v>
      </c>
      <c r="AV288" s="11" t="s">
        <v>141</v>
      </c>
      <c r="AW288" s="11" t="s">
        <v>5</v>
      </c>
      <c r="AX288" s="11" t="s">
        <v>72</v>
      </c>
      <c r="AY288" s="227" t="s">
        <v>133</v>
      </c>
    </row>
    <row r="289" s="11" customFormat="1">
      <c r="B289" s="216"/>
      <c r="C289" s="217"/>
      <c r="D289" s="218" t="s">
        <v>148</v>
      </c>
      <c r="E289" s="219" t="s">
        <v>1</v>
      </c>
      <c r="F289" s="220" t="s">
        <v>684</v>
      </c>
      <c r="G289" s="217"/>
      <c r="H289" s="221">
        <v>3.5</v>
      </c>
      <c r="I289" s="222"/>
      <c r="J289" s="222"/>
      <c r="K289" s="217"/>
      <c r="L289" s="217"/>
      <c r="M289" s="223"/>
      <c r="N289" s="224"/>
      <c r="O289" s="225"/>
      <c r="P289" s="225"/>
      <c r="Q289" s="225"/>
      <c r="R289" s="225"/>
      <c r="S289" s="225"/>
      <c r="T289" s="225"/>
      <c r="U289" s="225"/>
      <c r="V289" s="225"/>
      <c r="W289" s="225"/>
      <c r="X289" s="226"/>
      <c r="AT289" s="227" t="s">
        <v>148</v>
      </c>
      <c r="AU289" s="227" t="s">
        <v>141</v>
      </c>
      <c r="AV289" s="11" t="s">
        <v>141</v>
      </c>
      <c r="AW289" s="11" t="s">
        <v>5</v>
      </c>
      <c r="AX289" s="11" t="s">
        <v>72</v>
      </c>
      <c r="AY289" s="227" t="s">
        <v>133</v>
      </c>
    </row>
    <row r="290" s="13" customFormat="1">
      <c r="B290" s="238"/>
      <c r="C290" s="239"/>
      <c r="D290" s="218" t="s">
        <v>148</v>
      </c>
      <c r="E290" s="240" t="s">
        <v>1</v>
      </c>
      <c r="F290" s="241" t="s">
        <v>188</v>
      </c>
      <c r="G290" s="239"/>
      <c r="H290" s="242">
        <v>22.5</v>
      </c>
      <c r="I290" s="243"/>
      <c r="J290" s="243"/>
      <c r="K290" s="239"/>
      <c r="L290" s="239"/>
      <c r="M290" s="244"/>
      <c r="N290" s="245"/>
      <c r="O290" s="246"/>
      <c r="P290" s="246"/>
      <c r="Q290" s="246"/>
      <c r="R290" s="246"/>
      <c r="S290" s="246"/>
      <c r="T290" s="246"/>
      <c r="U290" s="246"/>
      <c r="V290" s="246"/>
      <c r="W290" s="246"/>
      <c r="X290" s="247"/>
      <c r="AT290" s="248" t="s">
        <v>148</v>
      </c>
      <c r="AU290" s="248" t="s">
        <v>141</v>
      </c>
      <c r="AV290" s="13" t="s">
        <v>140</v>
      </c>
      <c r="AW290" s="13" t="s">
        <v>5</v>
      </c>
      <c r="AX290" s="13" t="s">
        <v>77</v>
      </c>
      <c r="AY290" s="248" t="s">
        <v>133</v>
      </c>
    </row>
    <row r="291" s="1" customFormat="1" ht="16.5" customHeight="1">
      <c r="B291" s="36"/>
      <c r="C291" s="249" t="s">
        <v>685</v>
      </c>
      <c r="D291" s="249" t="s">
        <v>212</v>
      </c>
      <c r="E291" s="250" t="s">
        <v>686</v>
      </c>
      <c r="F291" s="251" t="s">
        <v>687</v>
      </c>
      <c r="G291" s="252" t="s">
        <v>145</v>
      </c>
      <c r="H291" s="253">
        <v>24.75</v>
      </c>
      <c r="I291" s="254"/>
      <c r="J291" s="255"/>
      <c r="K291" s="256">
        <f>ROUND(P291*H291,2)</f>
        <v>0</v>
      </c>
      <c r="L291" s="251" t="s">
        <v>1</v>
      </c>
      <c r="M291" s="257"/>
      <c r="N291" s="258" t="s">
        <v>1</v>
      </c>
      <c r="O291" s="211" t="s">
        <v>42</v>
      </c>
      <c r="P291" s="212">
        <f>I291+J291</f>
        <v>0</v>
      </c>
      <c r="Q291" s="212">
        <f>ROUND(I291*H291,2)</f>
        <v>0</v>
      </c>
      <c r="R291" s="212">
        <f>ROUND(J291*H291,2)</f>
        <v>0</v>
      </c>
      <c r="S291" s="77"/>
      <c r="T291" s="213">
        <f>S291*H291</f>
        <v>0</v>
      </c>
      <c r="U291" s="213">
        <v>0.0118</v>
      </c>
      <c r="V291" s="213">
        <f>U291*H291</f>
        <v>0.29204999999999998</v>
      </c>
      <c r="W291" s="213">
        <v>0</v>
      </c>
      <c r="X291" s="214">
        <f>W291*H291</f>
        <v>0</v>
      </c>
      <c r="AR291" s="15" t="s">
        <v>290</v>
      </c>
      <c r="AT291" s="15" t="s">
        <v>212</v>
      </c>
      <c r="AU291" s="15" t="s">
        <v>141</v>
      </c>
      <c r="AY291" s="15" t="s">
        <v>133</v>
      </c>
      <c r="BE291" s="215">
        <f>IF(O291="základní",K291,0)</f>
        <v>0</v>
      </c>
      <c r="BF291" s="215">
        <f>IF(O291="snížená",K291,0)</f>
        <v>0</v>
      </c>
      <c r="BG291" s="215">
        <f>IF(O291="zákl. přenesená",K291,0)</f>
        <v>0</v>
      </c>
      <c r="BH291" s="215">
        <f>IF(O291="sníž. přenesená",K291,0)</f>
        <v>0</v>
      </c>
      <c r="BI291" s="215">
        <f>IF(O291="nulová",K291,0)</f>
        <v>0</v>
      </c>
      <c r="BJ291" s="15" t="s">
        <v>141</v>
      </c>
      <c r="BK291" s="215">
        <f>ROUND(P291*H291,2)</f>
        <v>0</v>
      </c>
      <c r="BL291" s="15" t="s">
        <v>220</v>
      </c>
      <c r="BM291" s="15" t="s">
        <v>688</v>
      </c>
    </row>
    <row r="292" s="11" customFormat="1">
      <c r="B292" s="216"/>
      <c r="C292" s="217"/>
      <c r="D292" s="218" t="s">
        <v>148</v>
      </c>
      <c r="E292" s="217"/>
      <c r="F292" s="220" t="s">
        <v>689</v>
      </c>
      <c r="G292" s="217"/>
      <c r="H292" s="221">
        <v>24.75</v>
      </c>
      <c r="I292" s="222"/>
      <c r="J292" s="222"/>
      <c r="K292" s="217"/>
      <c r="L292" s="217"/>
      <c r="M292" s="223"/>
      <c r="N292" s="224"/>
      <c r="O292" s="225"/>
      <c r="P292" s="225"/>
      <c r="Q292" s="225"/>
      <c r="R292" s="225"/>
      <c r="S292" s="225"/>
      <c r="T292" s="225"/>
      <c r="U292" s="225"/>
      <c r="V292" s="225"/>
      <c r="W292" s="225"/>
      <c r="X292" s="226"/>
      <c r="AT292" s="227" t="s">
        <v>148</v>
      </c>
      <c r="AU292" s="227" t="s">
        <v>141</v>
      </c>
      <c r="AV292" s="11" t="s">
        <v>141</v>
      </c>
      <c r="AW292" s="11" t="s">
        <v>4</v>
      </c>
      <c r="AX292" s="11" t="s">
        <v>77</v>
      </c>
      <c r="AY292" s="227" t="s">
        <v>133</v>
      </c>
    </row>
    <row r="293" s="1" customFormat="1" ht="16.5" customHeight="1">
      <c r="B293" s="36"/>
      <c r="C293" s="203" t="s">
        <v>690</v>
      </c>
      <c r="D293" s="203" t="s">
        <v>136</v>
      </c>
      <c r="E293" s="204" t="s">
        <v>691</v>
      </c>
      <c r="F293" s="205" t="s">
        <v>692</v>
      </c>
      <c r="G293" s="206" t="s">
        <v>145</v>
      </c>
      <c r="H293" s="207">
        <v>22.5</v>
      </c>
      <c r="I293" s="208"/>
      <c r="J293" s="208"/>
      <c r="K293" s="209">
        <f>ROUND(P293*H293,2)</f>
        <v>0</v>
      </c>
      <c r="L293" s="205" t="s">
        <v>1</v>
      </c>
      <c r="M293" s="41"/>
      <c r="N293" s="210" t="s">
        <v>1</v>
      </c>
      <c r="O293" s="211" t="s">
        <v>42</v>
      </c>
      <c r="P293" s="212">
        <f>I293+J293</f>
        <v>0</v>
      </c>
      <c r="Q293" s="212">
        <f>ROUND(I293*H293,2)</f>
        <v>0</v>
      </c>
      <c r="R293" s="212">
        <f>ROUND(J293*H293,2)</f>
        <v>0</v>
      </c>
      <c r="S293" s="77"/>
      <c r="T293" s="213">
        <f>S293*H293</f>
        <v>0</v>
      </c>
      <c r="U293" s="213">
        <v>0</v>
      </c>
      <c r="V293" s="213">
        <f>U293*H293</f>
        <v>0</v>
      </c>
      <c r="W293" s="213">
        <v>0</v>
      </c>
      <c r="X293" s="214">
        <f>W293*H293</f>
        <v>0</v>
      </c>
      <c r="AR293" s="15" t="s">
        <v>220</v>
      </c>
      <c r="AT293" s="15" t="s">
        <v>136</v>
      </c>
      <c r="AU293" s="15" t="s">
        <v>141</v>
      </c>
      <c r="AY293" s="15" t="s">
        <v>133</v>
      </c>
      <c r="BE293" s="215">
        <f>IF(O293="základní",K293,0)</f>
        <v>0</v>
      </c>
      <c r="BF293" s="215">
        <f>IF(O293="snížená",K293,0)</f>
        <v>0</v>
      </c>
      <c r="BG293" s="215">
        <f>IF(O293="zákl. přenesená",K293,0)</f>
        <v>0</v>
      </c>
      <c r="BH293" s="215">
        <f>IF(O293="sníž. přenesená",K293,0)</f>
        <v>0</v>
      </c>
      <c r="BI293" s="215">
        <f>IF(O293="nulová",K293,0)</f>
        <v>0</v>
      </c>
      <c r="BJ293" s="15" t="s">
        <v>141</v>
      </c>
      <c r="BK293" s="215">
        <f>ROUND(P293*H293,2)</f>
        <v>0</v>
      </c>
      <c r="BL293" s="15" t="s">
        <v>220</v>
      </c>
      <c r="BM293" s="15" t="s">
        <v>693</v>
      </c>
    </row>
    <row r="294" s="1" customFormat="1" ht="16.5" customHeight="1">
      <c r="B294" s="36"/>
      <c r="C294" s="203" t="s">
        <v>694</v>
      </c>
      <c r="D294" s="203" t="s">
        <v>136</v>
      </c>
      <c r="E294" s="204" t="s">
        <v>695</v>
      </c>
      <c r="F294" s="205" t="s">
        <v>696</v>
      </c>
      <c r="G294" s="206" t="s">
        <v>145</v>
      </c>
      <c r="H294" s="207">
        <v>7.5</v>
      </c>
      <c r="I294" s="208"/>
      <c r="J294" s="208"/>
      <c r="K294" s="209">
        <f>ROUND(P294*H294,2)</f>
        <v>0</v>
      </c>
      <c r="L294" s="205" t="s">
        <v>180</v>
      </c>
      <c r="M294" s="41"/>
      <c r="N294" s="210" t="s">
        <v>1</v>
      </c>
      <c r="O294" s="211" t="s">
        <v>42</v>
      </c>
      <c r="P294" s="212">
        <f>I294+J294</f>
        <v>0</v>
      </c>
      <c r="Q294" s="212">
        <f>ROUND(I294*H294,2)</f>
        <v>0</v>
      </c>
      <c r="R294" s="212">
        <f>ROUND(J294*H294,2)</f>
        <v>0</v>
      </c>
      <c r="S294" s="77"/>
      <c r="T294" s="213">
        <f>S294*H294</f>
        <v>0</v>
      </c>
      <c r="U294" s="213">
        <v>0.0080000000000000002</v>
      </c>
      <c r="V294" s="213">
        <f>U294*H294</f>
        <v>0.059999999999999998</v>
      </c>
      <c r="W294" s="213">
        <v>0</v>
      </c>
      <c r="X294" s="214">
        <f>W294*H294</f>
        <v>0</v>
      </c>
      <c r="AR294" s="15" t="s">
        <v>220</v>
      </c>
      <c r="AT294" s="15" t="s">
        <v>136</v>
      </c>
      <c r="AU294" s="15" t="s">
        <v>141</v>
      </c>
      <c r="AY294" s="15" t="s">
        <v>133</v>
      </c>
      <c r="BE294" s="215">
        <f>IF(O294="základní",K294,0)</f>
        <v>0</v>
      </c>
      <c r="BF294" s="215">
        <f>IF(O294="snížená",K294,0)</f>
        <v>0</v>
      </c>
      <c r="BG294" s="215">
        <f>IF(O294="zákl. přenesená",K294,0)</f>
        <v>0</v>
      </c>
      <c r="BH294" s="215">
        <f>IF(O294="sníž. přenesená",K294,0)</f>
        <v>0</v>
      </c>
      <c r="BI294" s="215">
        <f>IF(O294="nulová",K294,0)</f>
        <v>0</v>
      </c>
      <c r="BJ294" s="15" t="s">
        <v>141</v>
      </c>
      <c r="BK294" s="215">
        <f>ROUND(P294*H294,2)</f>
        <v>0</v>
      </c>
      <c r="BL294" s="15" t="s">
        <v>220</v>
      </c>
      <c r="BM294" s="15" t="s">
        <v>697</v>
      </c>
    </row>
    <row r="295" s="12" customFormat="1">
      <c r="B295" s="228"/>
      <c r="C295" s="229"/>
      <c r="D295" s="218" t="s">
        <v>148</v>
      </c>
      <c r="E295" s="230" t="s">
        <v>1</v>
      </c>
      <c r="F295" s="231" t="s">
        <v>698</v>
      </c>
      <c r="G295" s="229"/>
      <c r="H295" s="230" t="s">
        <v>1</v>
      </c>
      <c r="I295" s="232"/>
      <c r="J295" s="232"/>
      <c r="K295" s="229"/>
      <c r="L295" s="229"/>
      <c r="M295" s="233"/>
      <c r="N295" s="234"/>
      <c r="O295" s="235"/>
      <c r="P295" s="235"/>
      <c r="Q295" s="235"/>
      <c r="R295" s="235"/>
      <c r="S295" s="235"/>
      <c r="T295" s="235"/>
      <c r="U295" s="235"/>
      <c r="V295" s="235"/>
      <c r="W295" s="235"/>
      <c r="X295" s="236"/>
      <c r="AT295" s="237" t="s">
        <v>148</v>
      </c>
      <c r="AU295" s="237" t="s">
        <v>141</v>
      </c>
      <c r="AV295" s="12" t="s">
        <v>77</v>
      </c>
      <c r="AW295" s="12" t="s">
        <v>5</v>
      </c>
      <c r="AX295" s="12" t="s">
        <v>72</v>
      </c>
      <c r="AY295" s="237" t="s">
        <v>133</v>
      </c>
    </row>
    <row r="296" s="11" customFormat="1">
      <c r="B296" s="216"/>
      <c r="C296" s="217"/>
      <c r="D296" s="218" t="s">
        <v>148</v>
      </c>
      <c r="E296" s="219" t="s">
        <v>1</v>
      </c>
      <c r="F296" s="220" t="s">
        <v>699</v>
      </c>
      <c r="G296" s="217"/>
      <c r="H296" s="221">
        <v>1.2</v>
      </c>
      <c r="I296" s="222"/>
      <c r="J296" s="222"/>
      <c r="K296" s="217"/>
      <c r="L296" s="217"/>
      <c r="M296" s="223"/>
      <c r="N296" s="224"/>
      <c r="O296" s="225"/>
      <c r="P296" s="225"/>
      <c r="Q296" s="225"/>
      <c r="R296" s="225"/>
      <c r="S296" s="225"/>
      <c r="T296" s="225"/>
      <c r="U296" s="225"/>
      <c r="V296" s="225"/>
      <c r="W296" s="225"/>
      <c r="X296" s="226"/>
      <c r="AT296" s="227" t="s">
        <v>148</v>
      </c>
      <c r="AU296" s="227" t="s">
        <v>141</v>
      </c>
      <c r="AV296" s="11" t="s">
        <v>141</v>
      </c>
      <c r="AW296" s="11" t="s">
        <v>5</v>
      </c>
      <c r="AX296" s="11" t="s">
        <v>72</v>
      </c>
      <c r="AY296" s="227" t="s">
        <v>133</v>
      </c>
    </row>
    <row r="297" s="11" customFormat="1">
      <c r="B297" s="216"/>
      <c r="C297" s="217"/>
      <c r="D297" s="218" t="s">
        <v>148</v>
      </c>
      <c r="E297" s="219" t="s">
        <v>1</v>
      </c>
      <c r="F297" s="220" t="s">
        <v>700</v>
      </c>
      <c r="G297" s="217"/>
      <c r="H297" s="221">
        <v>6.2999999999999998</v>
      </c>
      <c r="I297" s="222"/>
      <c r="J297" s="222"/>
      <c r="K297" s="217"/>
      <c r="L297" s="217"/>
      <c r="M297" s="223"/>
      <c r="N297" s="224"/>
      <c r="O297" s="225"/>
      <c r="P297" s="225"/>
      <c r="Q297" s="225"/>
      <c r="R297" s="225"/>
      <c r="S297" s="225"/>
      <c r="T297" s="225"/>
      <c r="U297" s="225"/>
      <c r="V297" s="225"/>
      <c r="W297" s="225"/>
      <c r="X297" s="226"/>
      <c r="AT297" s="227" t="s">
        <v>148</v>
      </c>
      <c r="AU297" s="227" t="s">
        <v>141</v>
      </c>
      <c r="AV297" s="11" t="s">
        <v>141</v>
      </c>
      <c r="AW297" s="11" t="s">
        <v>5</v>
      </c>
      <c r="AX297" s="11" t="s">
        <v>72</v>
      </c>
      <c r="AY297" s="227" t="s">
        <v>133</v>
      </c>
    </row>
    <row r="298" s="13" customFormat="1">
      <c r="B298" s="238"/>
      <c r="C298" s="239"/>
      <c r="D298" s="218" t="s">
        <v>148</v>
      </c>
      <c r="E298" s="240" t="s">
        <v>1</v>
      </c>
      <c r="F298" s="241" t="s">
        <v>188</v>
      </c>
      <c r="G298" s="239"/>
      <c r="H298" s="242">
        <v>7.5</v>
      </c>
      <c r="I298" s="243"/>
      <c r="J298" s="243"/>
      <c r="K298" s="239"/>
      <c r="L298" s="239"/>
      <c r="M298" s="244"/>
      <c r="N298" s="245"/>
      <c r="O298" s="246"/>
      <c r="P298" s="246"/>
      <c r="Q298" s="246"/>
      <c r="R298" s="246"/>
      <c r="S298" s="246"/>
      <c r="T298" s="246"/>
      <c r="U298" s="246"/>
      <c r="V298" s="246"/>
      <c r="W298" s="246"/>
      <c r="X298" s="247"/>
      <c r="AT298" s="248" t="s">
        <v>148</v>
      </c>
      <c r="AU298" s="248" t="s">
        <v>141</v>
      </c>
      <c r="AV298" s="13" t="s">
        <v>140</v>
      </c>
      <c r="AW298" s="13" t="s">
        <v>5</v>
      </c>
      <c r="AX298" s="13" t="s">
        <v>77</v>
      </c>
      <c r="AY298" s="248" t="s">
        <v>133</v>
      </c>
    </row>
    <row r="299" s="1" customFormat="1" ht="16.5" customHeight="1">
      <c r="B299" s="36"/>
      <c r="C299" s="203" t="s">
        <v>701</v>
      </c>
      <c r="D299" s="203" t="s">
        <v>136</v>
      </c>
      <c r="E299" s="204" t="s">
        <v>702</v>
      </c>
      <c r="F299" s="205" t="s">
        <v>703</v>
      </c>
      <c r="G299" s="206" t="s">
        <v>152</v>
      </c>
      <c r="H299" s="207">
        <v>28</v>
      </c>
      <c r="I299" s="208"/>
      <c r="J299" s="208"/>
      <c r="K299" s="209">
        <f>ROUND(P299*H299,2)</f>
        <v>0</v>
      </c>
      <c r="L299" s="205" t="s">
        <v>180</v>
      </c>
      <c r="M299" s="41"/>
      <c r="N299" s="210" t="s">
        <v>1</v>
      </c>
      <c r="O299" s="211" t="s">
        <v>42</v>
      </c>
      <c r="P299" s="212">
        <f>I299+J299</f>
        <v>0</v>
      </c>
      <c r="Q299" s="212">
        <f>ROUND(I299*H299,2)</f>
        <v>0</v>
      </c>
      <c r="R299" s="212">
        <f>ROUND(J299*H299,2)</f>
        <v>0</v>
      </c>
      <c r="S299" s="77"/>
      <c r="T299" s="213">
        <f>S299*H299</f>
        <v>0</v>
      </c>
      <c r="U299" s="213">
        <v>0.00031</v>
      </c>
      <c r="V299" s="213">
        <f>U299*H299</f>
        <v>0.0086800000000000002</v>
      </c>
      <c r="W299" s="213">
        <v>0</v>
      </c>
      <c r="X299" s="214">
        <f>W299*H299</f>
        <v>0</v>
      </c>
      <c r="AR299" s="15" t="s">
        <v>220</v>
      </c>
      <c r="AT299" s="15" t="s">
        <v>136</v>
      </c>
      <c r="AU299" s="15" t="s">
        <v>141</v>
      </c>
      <c r="AY299" s="15" t="s">
        <v>133</v>
      </c>
      <c r="BE299" s="215">
        <f>IF(O299="základní",K299,0)</f>
        <v>0</v>
      </c>
      <c r="BF299" s="215">
        <f>IF(O299="snížená",K299,0)</f>
        <v>0</v>
      </c>
      <c r="BG299" s="215">
        <f>IF(O299="zákl. přenesená",K299,0)</f>
        <v>0</v>
      </c>
      <c r="BH299" s="215">
        <f>IF(O299="sníž. přenesená",K299,0)</f>
        <v>0</v>
      </c>
      <c r="BI299" s="215">
        <f>IF(O299="nulová",K299,0)</f>
        <v>0</v>
      </c>
      <c r="BJ299" s="15" t="s">
        <v>141</v>
      </c>
      <c r="BK299" s="215">
        <f>ROUND(P299*H299,2)</f>
        <v>0</v>
      </c>
      <c r="BL299" s="15" t="s">
        <v>220</v>
      </c>
      <c r="BM299" s="15" t="s">
        <v>704</v>
      </c>
    </row>
    <row r="300" s="11" customFormat="1">
      <c r="B300" s="216"/>
      <c r="C300" s="217"/>
      <c r="D300" s="218" t="s">
        <v>148</v>
      </c>
      <c r="E300" s="219" t="s">
        <v>1</v>
      </c>
      <c r="F300" s="220" t="s">
        <v>705</v>
      </c>
      <c r="G300" s="217"/>
      <c r="H300" s="221">
        <v>12</v>
      </c>
      <c r="I300" s="222"/>
      <c r="J300" s="222"/>
      <c r="K300" s="217"/>
      <c r="L300" s="217"/>
      <c r="M300" s="223"/>
      <c r="N300" s="224"/>
      <c r="O300" s="225"/>
      <c r="P300" s="225"/>
      <c r="Q300" s="225"/>
      <c r="R300" s="225"/>
      <c r="S300" s="225"/>
      <c r="T300" s="225"/>
      <c r="U300" s="225"/>
      <c r="V300" s="225"/>
      <c r="W300" s="225"/>
      <c r="X300" s="226"/>
      <c r="AT300" s="227" t="s">
        <v>148</v>
      </c>
      <c r="AU300" s="227" t="s">
        <v>141</v>
      </c>
      <c r="AV300" s="11" t="s">
        <v>141</v>
      </c>
      <c r="AW300" s="11" t="s">
        <v>5</v>
      </c>
      <c r="AX300" s="11" t="s">
        <v>72</v>
      </c>
      <c r="AY300" s="227" t="s">
        <v>133</v>
      </c>
    </row>
    <row r="301" s="11" customFormat="1">
      <c r="B301" s="216"/>
      <c r="C301" s="217"/>
      <c r="D301" s="218" t="s">
        <v>148</v>
      </c>
      <c r="E301" s="219" t="s">
        <v>1</v>
      </c>
      <c r="F301" s="220" t="s">
        <v>705</v>
      </c>
      <c r="G301" s="217"/>
      <c r="H301" s="221">
        <v>12</v>
      </c>
      <c r="I301" s="222"/>
      <c r="J301" s="222"/>
      <c r="K301" s="217"/>
      <c r="L301" s="217"/>
      <c r="M301" s="223"/>
      <c r="N301" s="224"/>
      <c r="O301" s="225"/>
      <c r="P301" s="225"/>
      <c r="Q301" s="225"/>
      <c r="R301" s="225"/>
      <c r="S301" s="225"/>
      <c r="T301" s="225"/>
      <c r="U301" s="225"/>
      <c r="V301" s="225"/>
      <c r="W301" s="225"/>
      <c r="X301" s="226"/>
      <c r="AT301" s="227" t="s">
        <v>148</v>
      </c>
      <c r="AU301" s="227" t="s">
        <v>141</v>
      </c>
      <c r="AV301" s="11" t="s">
        <v>141</v>
      </c>
      <c r="AW301" s="11" t="s">
        <v>5</v>
      </c>
      <c r="AX301" s="11" t="s">
        <v>72</v>
      </c>
      <c r="AY301" s="227" t="s">
        <v>133</v>
      </c>
    </row>
    <row r="302" s="11" customFormat="1">
      <c r="B302" s="216"/>
      <c r="C302" s="217"/>
      <c r="D302" s="218" t="s">
        <v>148</v>
      </c>
      <c r="E302" s="219" t="s">
        <v>1</v>
      </c>
      <c r="F302" s="220" t="s">
        <v>706</v>
      </c>
      <c r="G302" s="217"/>
      <c r="H302" s="221">
        <v>4</v>
      </c>
      <c r="I302" s="222"/>
      <c r="J302" s="222"/>
      <c r="K302" s="217"/>
      <c r="L302" s="217"/>
      <c r="M302" s="223"/>
      <c r="N302" s="224"/>
      <c r="O302" s="225"/>
      <c r="P302" s="225"/>
      <c r="Q302" s="225"/>
      <c r="R302" s="225"/>
      <c r="S302" s="225"/>
      <c r="T302" s="225"/>
      <c r="U302" s="225"/>
      <c r="V302" s="225"/>
      <c r="W302" s="225"/>
      <c r="X302" s="226"/>
      <c r="AT302" s="227" t="s">
        <v>148</v>
      </c>
      <c r="AU302" s="227" t="s">
        <v>141</v>
      </c>
      <c r="AV302" s="11" t="s">
        <v>141</v>
      </c>
      <c r="AW302" s="11" t="s">
        <v>5</v>
      </c>
      <c r="AX302" s="11" t="s">
        <v>72</v>
      </c>
      <c r="AY302" s="227" t="s">
        <v>133</v>
      </c>
    </row>
    <row r="303" s="13" customFormat="1">
      <c r="B303" s="238"/>
      <c r="C303" s="239"/>
      <c r="D303" s="218" t="s">
        <v>148</v>
      </c>
      <c r="E303" s="240" t="s">
        <v>1</v>
      </c>
      <c r="F303" s="241" t="s">
        <v>188</v>
      </c>
      <c r="G303" s="239"/>
      <c r="H303" s="242">
        <v>28</v>
      </c>
      <c r="I303" s="243"/>
      <c r="J303" s="243"/>
      <c r="K303" s="239"/>
      <c r="L303" s="239"/>
      <c r="M303" s="244"/>
      <c r="N303" s="245"/>
      <c r="O303" s="246"/>
      <c r="P303" s="246"/>
      <c r="Q303" s="246"/>
      <c r="R303" s="246"/>
      <c r="S303" s="246"/>
      <c r="T303" s="246"/>
      <c r="U303" s="246"/>
      <c r="V303" s="246"/>
      <c r="W303" s="246"/>
      <c r="X303" s="247"/>
      <c r="AT303" s="248" t="s">
        <v>148</v>
      </c>
      <c r="AU303" s="248" t="s">
        <v>141</v>
      </c>
      <c r="AV303" s="13" t="s">
        <v>140</v>
      </c>
      <c r="AW303" s="13" t="s">
        <v>5</v>
      </c>
      <c r="AX303" s="13" t="s">
        <v>77</v>
      </c>
      <c r="AY303" s="248" t="s">
        <v>133</v>
      </c>
    </row>
    <row r="304" s="1" customFormat="1" ht="16.5" customHeight="1">
      <c r="B304" s="36"/>
      <c r="C304" s="203" t="s">
        <v>707</v>
      </c>
      <c r="D304" s="203" t="s">
        <v>136</v>
      </c>
      <c r="E304" s="204" t="s">
        <v>708</v>
      </c>
      <c r="F304" s="205" t="s">
        <v>709</v>
      </c>
      <c r="G304" s="206" t="s">
        <v>152</v>
      </c>
      <c r="H304" s="207">
        <v>9.5</v>
      </c>
      <c r="I304" s="208"/>
      <c r="J304" s="208"/>
      <c r="K304" s="209">
        <f>ROUND(P304*H304,2)</f>
        <v>0</v>
      </c>
      <c r="L304" s="205" t="s">
        <v>180</v>
      </c>
      <c r="M304" s="41"/>
      <c r="N304" s="210" t="s">
        <v>1</v>
      </c>
      <c r="O304" s="211" t="s">
        <v>42</v>
      </c>
      <c r="P304" s="212">
        <f>I304+J304</f>
        <v>0</v>
      </c>
      <c r="Q304" s="212">
        <f>ROUND(I304*H304,2)</f>
        <v>0</v>
      </c>
      <c r="R304" s="212">
        <f>ROUND(J304*H304,2)</f>
        <v>0</v>
      </c>
      <c r="S304" s="77"/>
      <c r="T304" s="213">
        <f>S304*H304</f>
        <v>0</v>
      </c>
      <c r="U304" s="213">
        <v>0.00025999999999999998</v>
      </c>
      <c r="V304" s="213">
        <f>U304*H304</f>
        <v>0.00247</v>
      </c>
      <c r="W304" s="213">
        <v>0</v>
      </c>
      <c r="X304" s="214">
        <f>W304*H304</f>
        <v>0</v>
      </c>
      <c r="AR304" s="15" t="s">
        <v>220</v>
      </c>
      <c r="AT304" s="15" t="s">
        <v>136</v>
      </c>
      <c r="AU304" s="15" t="s">
        <v>141</v>
      </c>
      <c r="AY304" s="15" t="s">
        <v>133</v>
      </c>
      <c r="BE304" s="215">
        <f>IF(O304="základní",K304,0)</f>
        <v>0</v>
      </c>
      <c r="BF304" s="215">
        <f>IF(O304="snížená",K304,0)</f>
        <v>0</v>
      </c>
      <c r="BG304" s="215">
        <f>IF(O304="zákl. přenesená",K304,0)</f>
        <v>0</v>
      </c>
      <c r="BH304" s="215">
        <f>IF(O304="sníž. přenesená",K304,0)</f>
        <v>0</v>
      </c>
      <c r="BI304" s="215">
        <f>IF(O304="nulová",K304,0)</f>
        <v>0</v>
      </c>
      <c r="BJ304" s="15" t="s">
        <v>141</v>
      </c>
      <c r="BK304" s="215">
        <f>ROUND(P304*H304,2)</f>
        <v>0</v>
      </c>
      <c r="BL304" s="15" t="s">
        <v>220</v>
      </c>
      <c r="BM304" s="15" t="s">
        <v>710</v>
      </c>
    </row>
    <row r="305" s="11" customFormat="1">
      <c r="B305" s="216"/>
      <c r="C305" s="217"/>
      <c r="D305" s="218" t="s">
        <v>148</v>
      </c>
      <c r="E305" s="219" t="s">
        <v>1</v>
      </c>
      <c r="F305" s="220" t="s">
        <v>711</v>
      </c>
      <c r="G305" s="217"/>
      <c r="H305" s="221">
        <v>3.7999999999999998</v>
      </c>
      <c r="I305" s="222"/>
      <c r="J305" s="222"/>
      <c r="K305" s="217"/>
      <c r="L305" s="217"/>
      <c r="M305" s="223"/>
      <c r="N305" s="224"/>
      <c r="O305" s="225"/>
      <c r="P305" s="225"/>
      <c r="Q305" s="225"/>
      <c r="R305" s="225"/>
      <c r="S305" s="225"/>
      <c r="T305" s="225"/>
      <c r="U305" s="225"/>
      <c r="V305" s="225"/>
      <c r="W305" s="225"/>
      <c r="X305" s="226"/>
      <c r="AT305" s="227" t="s">
        <v>148</v>
      </c>
      <c r="AU305" s="227" t="s">
        <v>141</v>
      </c>
      <c r="AV305" s="11" t="s">
        <v>141</v>
      </c>
      <c r="AW305" s="11" t="s">
        <v>5</v>
      </c>
      <c r="AX305" s="11" t="s">
        <v>72</v>
      </c>
      <c r="AY305" s="227" t="s">
        <v>133</v>
      </c>
    </row>
    <row r="306" s="11" customFormat="1">
      <c r="B306" s="216"/>
      <c r="C306" s="217"/>
      <c r="D306" s="218" t="s">
        <v>148</v>
      </c>
      <c r="E306" s="219" t="s">
        <v>1</v>
      </c>
      <c r="F306" s="220" t="s">
        <v>712</v>
      </c>
      <c r="G306" s="217"/>
      <c r="H306" s="221">
        <v>5.7000000000000002</v>
      </c>
      <c r="I306" s="222"/>
      <c r="J306" s="222"/>
      <c r="K306" s="217"/>
      <c r="L306" s="217"/>
      <c r="M306" s="223"/>
      <c r="N306" s="224"/>
      <c r="O306" s="225"/>
      <c r="P306" s="225"/>
      <c r="Q306" s="225"/>
      <c r="R306" s="225"/>
      <c r="S306" s="225"/>
      <c r="T306" s="225"/>
      <c r="U306" s="225"/>
      <c r="V306" s="225"/>
      <c r="W306" s="225"/>
      <c r="X306" s="226"/>
      <c r="AT306" s="227" t="s">
        <v>148</v>
      </c>
      <c r="AU306" s="227" t="s">
        <v>141</v>
      </c>
      <c r="AV306" s="11" t="s">
        <v>141</v>
      </c>
      <c r="AW306" s="11" t="s">
        <v>5</v>
      </c>
      <c r="AX306" s="11" t="s">
        <v>72</v>
      </c>
      <c r="AY306" s="227" t="s">
        <v>133</v>
      </c>
    </row>
    <row r="307" s="13" customFormat="1">
      <c r="B307" s="238"/>
      <c r="C307" s="239"/>
      <c r="D307" s="218" t="s">
        <v>148</v>
      </c>
      <c r="E307" s="240" t="s">
        <v>1</v>
      </c>
      <c r="F307" s="241" t="s">
        <v>188</v>
      </c>
      <c r="G307" s="239"/>
      <c r="H307" s="242">
        <v>9.5</v>
      </c>
      <c r="I307" s="243"/>
      <c r="J307" s="243"/>
      <c r="K307" s="239"/>
      <c r="L307" s="239"/>
      <c r="M307" s="244"/>
      <c r="N307" s="245"/>
      <c r="O307" s="246"/>
      <c r="P307" s="246"/>
      <c r="Q307" s="246"/>
      <c r="R307" s="246"/>
      <c r="S307" s="246"/>
      <c r="T307" s="246"/>
      <c r="U307" s="246"/>
      <c r="V307" s="246"/>
      <c r="W307" s="246"/>
      <c r="X307" s="247"/>
      <c r="AT307" s="248" t="s">
        <v>148</v>
      </c>
      <c r="AU307" s="248" t="s">
        <v>141</v>
      </c>
      <c r="AV307" s="13" t="s">
        <v>140</v>
      </c>
      <c r="AW307" s="13" t="s">
        <v>5</v>
      </c>
      <c r="AX307" s="13" t="s">
        <v>77</v>
      </c>
      <c r="AY307" s="248" t="s">
        <v>133</v>
      </c>
    </row>
    <row r="308" s="1" customFormat="1" ht="16.5" customHeight="1">
      <c r="B308" s="36"/>
      <c r="C308" s="203" t="s">
        <v>713</v>
      </c>
      <c r="D308" s="203" t="s">
        <v>136</v>
      </c>
      <c r="E308" s="204" t="s">
        <v>714</v>
      </c>
      <c r="F308" s="205" t="s">
        <v>715</v>
      </c>
      <c r="G308" s="206" t="s">
        <v>145</v>
      </c>
      <c r="H308" s="207">
        <v>22.5</v>
      </c>
      <c r="I308" s="208"/>
      <c r="J308" s="208"/>
      <c r="K308" s="209">
        <f>ROUND(P308*H308,2)</f>
        <v>0</v>
      </c>
      <c r="L308" s="205" t="s">
        <v>1</v>
      </c>
      <c r="M308" s="41"/>
      <c r="N308" s="210" t="s">
        <v>1</v>
      </c>
      <c r="O308" s="211" t="s">
        <v>42</v>
      </c>
      <c r="P308" s="212">
        <f>I308+J308</f>
        <v>0</v>
      </c>
      <c r="Q308" s="212">
        <f>ROUND(I308*H308,2)</f>
        <v>0</v>
      </c>
      <c r="R308" s="212">
        <f>ROUND(J308*H308,2)</f>
        <v>0</v>
      </c>
      <c r="S308" s="77"/>
      <c r="T308" s="213">
        <f>S308*H308</f>
        <v>0</v>
      </c>
      <c r="U308" s="213">
        <v>0.00029999999999999997</v>
      </c>
      <c r="V308" s="213">
        <f>U308*H308</f>
        <v>0.0067499999999999991</v>
      </c>
      <c r="W308" s="213">
        <v>0</v>
      </c>
      <c r="X308" s="214">
        <f>W308*H308</f>
        <v>0</v>
      </c>
      <c r="AR308" s="15" t="s">
        <v>220</v>
      </c>
      <c r="AT308" s="15" t="s">
        <v>136</v>
      </c>
      <c r="AU308" s="15" t="s">
        <v>141</v>
      </c>
      <c r="AY308" s="15" t="s">
        <v>133</v>
      </c>
      <c r="BE308" s="215">
        <f>IF(O308="základní",K308,0)</f>
        <v>0</v>
      </c>
      <c r="BF308" s="215">
        <f>IF(O308="snížená",K308,0)</f>
        <v>0</v>
      </c>
      <c r="BG308" s="215">
        <f>IF(O308="zákl. přenesená",K308,0)</f>
        <v>0</v>
      </c>
      <c r="BH308" s="215">
        <f>IF(O308="sníž. přenesená",K308,0)</f>
        <v>0</v>
      </c>
      <c r="BI308" s="215">
        <f>IF(O308="nulová",K308,0)</f>
        <v>0</v>
      </c>
      <c r="BJ308" s="15" t="s">
        <v>141</v>
      </c>
      <c r="BK308" s="215">
        <f>ROUND(P308*H308,2)</f>
        <v>0</v>
      </c>
      <c r="BL308" s="15" t="s">
        <v>220</v>
      </c>
      <c r="BM308" s="15" t="s">
        <v>716</v>
      </c>
    </row>
    <row r="309" s="1" customFormat="1" ht="16.5" customHeight="1">
      <c r="B309" s="36"/>
      <c r="C309" s="203" t="s">
        <v>717</v>
      </c>
      <c r="D309" s="203" t="s">
        <v>136</v>
      </c>
      <c r="E309" s="204" t="s">
        <v>718</v>
      </c>
      <c r="F309" s="205" t="s">
        <v>719</v>
      </c>
      <c r="G309" s="206" t="s">
        <v>335</v>
      </c>
      <c r="H309" s="207">
        <v>0.437</v>
      </c>
      <c r="I309" s="208"/>
      <c r="J309" s="208"/>
      <c r="K309" s="209">
        <f>ROUND(P309*H309,2)</f>
        <v>0</v>
      </c>
      <c r="L309" s="205" t="s">
        <v>1</v>
      </c>
      <c r="M309" s="41"/>
      <c r="N309" s="210" t="s">
        <v>1</v>
      </c>
      <c r="O309" s="211" t="s">
        <v>42</v>
      </c>
      <c r="P309" s="212">
        <f>I309+J309</f>
        <v>0</v>
      </c>
      <c r="Q309" s="212">
        <f>ROUND(I309*H309,2)</f>
        <v>0</v>
      </c>
      <c r="R309" s="212">
        <f>ROUND(J309*H309,2)</f>
        <v>0</v>
      </c>
      <c r="S309" s="77"/>
      <c r="T309" s="213">
        <f>S309*H309</f>
        <v>0</v>
      </c>
      <c r="U309" s="213">
        <v>0</v>
      </c>
      <c r="V309" s="213">
        <f>U309*H309</f>
        <v>0</v>
      </c>
      <c r="W309" s="213">
        <v>0</v>
      </c>
      <c r="X309" s="214">
        <f>W309*H309</f>
        <v>0</v>
      </c>
      <c r="AR309" s="15" t="s">
        <v>220</v>
      </c>
      <c r="AT309" s="15" t="s">
        <v>136</v>
      </c>
      <c r="AU309" s="15" t="s">
        <v>141</v>
      </c>
      <c r="AY309" s="15" t="s">
        <v>133</v>
      </c>
      <c r="BE309" s="215">
        <f>IF(O309="základní",K309,0)</f>
        <v>0</v>
      </c>
      <c r="BF309" s="215">
        <f>IF(O309="snížená",K309,0)</f>
        <v>0</v>
      </c>
      <c r="BG309" s="215">
        <f>IF(O309="zákl. přenesená",K309,0)</f>
        <v>0</v>
      </c>
      <c r="BH309" s="215">
        <f>IF(O309="sníž. přenesená",K309,0)</f>
        <v>0</v>
      </c>
      <c r="BI309" s="215">
        <f>IF(O309="nulová",K309,0)</f>
        <v>0</v>
      </c>
      <c r="BJ309" s="15" t="s">
        <v>141</v>
      </c>
      <c r="BK309" s="215">
        <f>ROUND(P309*H309,2)</f>
        <v>0</v>
      </c>
      <c r="BL309" s="15" t="s">
        <v>220</v>
      </c>
      <c r="BM309" s="15" t="s">
        <v>720</v>
      </c>
    </row>
    <row r="310" s="10" customFormat="1" ht="22.8" customHeight="1">
      <c r="B310" s="186"/>
      <c r="C310" s="187"/>
      <c r="D310" s="188" t="s">
        <v>71</v>
      </c>
      <c r="E310" s="201" t="s">
        <v>721</v>
      </c>
      <c r="F310" s="201" t="s">
        <v>722</v>
      </c>
      <c r="G310" s="187"/>
      <c r="H310" s="187"/>
      <c r="I310" s="190"/>
      <c r="J310" s="190"/>
      <c r="K310" s="202">
        <f>BK310</f>
        <v>0</v>
      </c>
      <c r="L310" s="187"/>
      <c r="M310" s="192"/>
      <c r="N310" s="193"/>
      <c r="O310" s="194"/>
      <c r="P310" s="194"/>
      <c r="Q310" s="195">
        <f>SUM(Q311:Q317)</f>
        <v>0</v>
      </c>
      <c r="R310" s="195">
        <f>SUM(R311:R317)</f>
        <v>0</v>
      </c>
      <c r="S310" s="194"/>
      <c r="T310" s="196">
        <f>SUM(T311:T317)</f>
        <v>0</v>
      </c>
      <c r="U310" s="194"/>
      <c r="V310" s="196">
        <f>SUM(V311:V317)</f>
        <v>0.0099649999999999999</v>
      </c>
      <c r="W310" s="194"/>
      <c r="X310" s="197">
        <f>SUM(X311:X317)</f>
        <v>0</v>
      </c>
      <c r="AR310" s="198" t="s">
        <v>141</v>
      </c>
      <c r="AT310" s="199" t="s">
        <v>71</v>
      </c>
      <c r="AU310" s="199" t="s">
        <v>77</v>
      </c>
      <c r="AY310" s="198" t="s">
        <v>133</v>
      </c>
      <c r="BK310" s="200">
        <f>SUM(BK311:BK317)</f>
        <v>0</v>
      </c>
    </row>
    <row r="311" s="1" customFormat="1" ht="16.5" customHeight="1">
      <c r="B311" s="36"/>
      <c r="C311" s="203" t="s">
        <v>723</v>
      </c>
      <c r="D311" s="203" t="s">
        <v>136</v>
      </c>
      <c r="E311" s="204" t="s">
        <v>724</v>
      </c>
      <c r="F311" s="205" t="s">
        <v>725</v>
      </c>
      <c r="G311" s="206" t="s">
        <v>145</v>
      </c>
      <c r="H311" s="207">
        <v>2.2000000000000002</v>
      </c>
      <c r="I311" s="208"/>
      <c r="J311" s="208"/>
      <c r="K311" s="209">
        <f>ROUND(P311*H311,2)</f>
        <v>0</v>
      </c>
      <c r="L311" s="205" t="s">
        <v>180</v>
      </c>
      <c r="M311" s="41"/>
      <c r="N311" s="210" t="s">
        <v>1</v>
      </c>
      <c r="O311" s="211" t="s">
        <v>42</v>
      </c>
      <c r="P311" s="212">
        <f>I311+J311</f>
        <v>0</v>
      </c>
      <c r="Q311" s="212">
        <f>ROUND(I311*H311,2)</f>
        <v>0</v>
      </c>
      <c r="R311" s="212">
        <f>ROUND(J311*H311,2)</f>
        <v>0</v>
      </c>
      <c r="S311" s="77"/>
      <c r="T311" s="213">
        <f>S311*H311</f>
        <v>0</v>
      </c>
      <c r="U311" s="213">
        <v>0</v>
      </c>
      <c r="V311" s="213">
        <f>U311*H311</f>
        <v>0</v>
      </c>
      <c r="W311" s="213">
        <v>0</v>
      </c>
      <c r="X311" s="214">
        <f>W311*H311</f>
        <v>0</v>
      </c>
      <c r="AR311" s="15" t="s">
        <v>220</v>
      </c>
      <c r="AT311" s="15" t="s">
        <v>136</v>
      </c>
      <c r="AU311" s="15" t="s">
        <v>141</v>
      </c>
      <c r="AY311" s="15" t="s">
        <v>133</v>
      </c>
      <c r="BE311" s="215">
        <f>IF(O311="základní",K311,0)</f>
        <v>0</v>
      </c>
      <c r="BF311" s="215">
        <f>IF(O311="snížená",K311,0)</f>
        <v>0</v>
      </c>
      <c r="BG311" s="215">
        <f>IF(O311="zákl. přenesená",K311,0)</f>
        <v>0</v>
      </c>
      <c r="BH311" s="215">
        <f>IF(O311="sníž. přenesená",K311,0)</f>
        <v>0</v>
      </c>
      <c r="BI311" s="215">
        <f>IF(O311="nulová",K311,0)</f>
        <v>0</v>
      </c>
      <c r="BJ311" s="15" t="s">
        <v>141</v>
      </c>
      <c r="BK311" s="215">
        <f>ROUND(P311*H311,2)</f>
        <v>0</v>
      </c>
      <c r="BL311" s="15" t="s">
        <v>220</v>
      </c>
      <c r="BM311" s="15" t="s">
        <v>726</v>
      </c>
    </row>
    <row r="312" s="12" customFormat="1">
      <c r="B312" s="228"/>
      <c r="C312" s="229"/>
      <c r="D312" s="218" t="s">
        <v>148</v>
      </c>
      <c r="E312" s="230" t="s">
        <v>1</v>
      </c>
      <c r="F312" s="231" t="s">
        <v>727</v>
      </c>
      <c r="G312" s="229"/>
      <c r="H312" s="230" t="s">
        <v>1</v>
      </c>
      <c r="I312" s="232"/>
      <c r="J312" s="232"/>
      <c r="K312" s="229"/>
      <c r="L312" s="229"/>
      <c r="M312" s="233"/>
      <c r="N312" s="234"/>
      <c r="O312" s="235"/>
      <c r="P312" s="235"/>
      <c r="Q312" s="235"/>
      <c r="R312" s="235"/>
      <c r="S312" s="235"/>
      <c r="T312" s="235"/>
      <c r="U312" s="235"/>
      <c r="V312" s="235"/>
      <c r="W312" s="235"/>
      <c r="X312" s="236"/>
      <c r="AT312" s="237" t="s">
        <v>148</v>
      </c>
      <c r="AU312" s="237" t="s">
        <v>141</v>
      </c>
      <c r="AV312" s="12" t="s">
        <v>77</v>
      </c>
      <c r="AW312" s="12" t="s">
        <v>5</v>
      </c>
      <c r="AX312" s="12" t="s">
        <v>72</v>
      </c>
      <c r="AY312" s="237" t="s">
        <v>133</v>
      </c>
    </row>
    <row r="313" s="11" customFormat="1">
      <c r="B313" s="216"/>
      <c r="C313" s="217"/>
      <c r="D313" s="218" t="s">
        <v>148</v>
      </c>
      <c r="E313" s="219" t="s">
        <v>1</v>
      </c>
      <c r="F313" s="220" t="s">
        <v>728</v>
      </c>
      <c r="G313" s="217"/>
      <c r="H313" s="221">
        <v>2.2000000000000002</v>
      </c>
      <c r="I313" s="222"/>
      <c r="J313" s="222"/>
      <c r="K313" s="217"/>
      <c r="L313" s="217"/>
      <c r="M313" s="223"/>
      <c r="N313" s="224"/>
      <c r="O313" s="225"/>
      <c r="P313" s="225"/>
      <c r="Q313" s="225"/>
      <c r="R313" s="225"/>
      <c r="S313" s="225"/>
      <c r="T313" s="225"/>
      <c r="U313" s="225"/>
      <c r="V313" s="225"/>
      <c r="W313" s="225"/>
      <c r="X313" s="226"/>
      <c r="AT313" s="227" t="s">
        <v>148</v>
      </c>
      <c r="AU313" s="227" t="s">
        <v>141</v>
      </c>
      <c r="AV313" s="11" t="s">
        <v>141</v>
      </c>
      <c r="AW313" s="11" t="s">
        <v>5</v>
      </c>
      <c r="AX313" s="11" t="s">
        <v>77</v>
      </c>
      <c r="AY313" s="227" t="s">
        <v>133</v>
      </c>
    </row>
    <row r="314" s="1" customFormat="1" ht="16.5" customHeight="1">
      <c r="B314" s="36"/>
      <c r="C314" s="203" t="s">
        <v>729</v>
      </c>
      <c r="D314" s="203" t="s">
        <v>136</v>
      </c>
      <c r="E314" s="204" t="s">
        <v>730</v>
      </c>
      <c r="F314" s="205" t="s">
        <v>731</v>
      </c>
      <c r="G314" s="206" t="s">
        <v>145</v>
      </c>
      <c r="H314" s="207">
        <v>5.5</v>
      </c>
      <c r="I314" s="208"/>
      <c r="J314" s="208"/>
      <c r="K314" s="209">
        <f>ROUND(P314*H314,2)</f>
        <v>0</v>
      </c>
      <c r="L314" s="205" t="s">
        <v>1</v>
      </c>
      <c r="M314" s="41"/>
      <c r="N314" s="210" t="s">
        <v>1</v>
      </c>
      <c r="O314" s="211" t="s">
        <v>42</v>
      </c>
      <c r="P314" s="212">
        <f>I314+J314</f>
        <v>0</v>
      </c>
      <c r="Q314" s="212">
        <f>ROUND(I314*H314,2)</f>
        <v>0</v>
      </c>
      <c r="R314" s="212">
        <f>ROUND(J314*H314,2)</f>
        <v>0</v>
      </c>
      <c r="S314" s="77"/>
      <c r="T314" s="213">
        <f>S314*H314</f>
        <v>0</v>
      </c>
      <c r="U314" s="213">
        <v>0.00023000000000000001</v>
      </c>
      <c r="V314" s="213">
        <f>U314*H314</f>
        <v>0.0012650000000000001</v>
      </c>
      <c r="W314" s="213">
        <v>0</v>
      </c>
      <c r="X314" s="214">
        <f>W314*H314</f>
        <v>0</v>
      </c>
      <c r="AR314" s="15" t="s">
        <v>220</v>
      </c>
      <c r="AT314" s="15" t="s">
        <v>136</v>
      </c>
      <c r="AU314" s="15" t="s">
        <v>141</v>
      </c>
      <c r="AY314" s="15" t="s">
        <v>133</v>
      </c>
      <c r="BE314" s="215">
        <f>IF(O314="základní",K314,0)</f>
        <v>0</v>
      </c>
      <c r="BF314" s="215">
        <f>IF(O314="snížená",K314,0)</f>
        <v>0</v>
      </c>
      <c r="BG314" s="215">
        <f>IF(O314="zákl. přenesená",K314,0)</f>
        <v>0</v>
      </c>
      <c r="BH314" s="215">
        <f>IF(O314="sníž. přenesená",K314,0)</f>
        <v>0</v>
      </c>
      <c r="BI314" s="215">
        <f>IF(O314="nulová",K314,0)</f>
        <v>0</v>
      </c>
      <c r="BJ314" s="15" t="s">
        <v>141</v>
      </c>
      <c r="BK314" s="215">
        <f>ROUND(P314*H314,2)</f>
        <v>0</v>
      </c>
      <c r="BL314" s="15" t="s">
        <v>220</v>
      </c>
      <c r="BM314" s="15" t="s">
        <v>732</v>
      </c>
    </row>
    <row r="315" s="12" customFormat="1">
      <c r="B315" s="228"/>
      <c r="C315" s="229"/>
      <c r="D315" s="218" t="s">
        <v>148</v>
      </c>
      <c r="E315" s="230" t="s">
        <v>1</v>
      </c>
      <c r="F315" s="231" t="s">
        <v>733</v>
      </c>
      <c r="G315" s="229"/>
      <c r="H315" s="230" t="s">
        <v>1</v>
      </c>
      <c r="I315" s="232"/>
      <c r="J315" s="232"/>
      <c r="K315" s="229"/>
      <c r="L315" s="229"/>
      <c r="M315" s="233"/>
      <c r="N315" s="234"/>
      <c r="O315" s="235"/>
      <c r="P315" s="235"/>
      <c r="Q315" s="235"/>
      <c r="R315" s="235"/>
      <c r="S315" s="235"/>
      <c r="T315" s="235"/>
      <c r="U315" s="235"/>
      <c r="V315" s="235"/>
      <c r="W315" s="235"/>
      <c r="X315" s="236"/>
      <c r="AT315" s="237" t="s">
        <v>148</v>
      </c>
      <c r="AU315" s="237" t="s">
        <v>141</v>
      </c>
      <c r="AV315" s="12" t="s">
        <v>77</v>
      </c>
      <c r="AW315" s="12" t="s">
        <v>5</v>
      </c>
      <c r="AX315" s="12" t="s">
        <v>72</v>
      </c>
      <c r="AY315" s="237" t="s">
        <v>133</v>
      </c>
    </row>
    <row r="316" s="11" customFormat="1">
      <c r="B316" s="216"/>
      <c r="C316" s="217"/>
      <c r="D316" s="218" t="s">
        <v>148</v>
      </c>
      <c r="E316" s="219" t="s">
        <v>1</v>
      </c>
      <c r="F316" s="220" t="s">
        <v>734</v>
      </c>
      <c r="G316" s="217"/>
      <c r="H316" s="221">
        <v>5.5</v>
      </c>
      <c r="I316" s="222"/>
      <c r="J316" s="222"/>
      <c r="K316" s="217"/>
      <c r="L316" s="217"/>
      <c r="M316" s="223"/>
      <c r="N316" s="224"/>
      <c r="O316" s="225"/>
      <c r="P316" s="225"/>
      <c r="Q316" s="225"/>
      <c r="R316" s="225"/>
      <c r="S316" s="225"/>
      <c r="T316" s="225"/>
      <c r="U316" s="225"/>
      <c r="V316" s="225"/>
      <c r="W316" s="225"/>
      <c r="X316" s="226"/>
      <c r="AT316" s="227" t="s">
        <v>148</v>
      </c>
      <c r="AU316" s="227" t="s">
        <v>141</v>
      </c>
      <c r="AV316" s="11" t="s">
        <v>141</v>
      </c>
      <c r="AW316" s="11" t="s">
        <v>5</v>
      </c>
      <c r="AX316" s="11" t="s">
        <v>77</v>
      </c>
      <c r="AY316" s="227" t="s">
        <v>133</v>
      </c>
    </row>
    <row r="317" s="1" customFormat="1" ht="16.5" customHeight="1">
      <c r="B317" s="36"/>
      <c r="C317" s="203" t="s">
        <v>735</v>
      </c>
      <c r="D317" s="203" t="s">
        <v>136</v>
      </c>
      <c r="E317" s="204" t="s">
        <v>736</v>
      </c>
      <c r="F317" s="205" t="s">
        <v>737</v>
      </c>
      <c r="G317" s="206" t="s">
        <v>145</v>
      </c>
      <c r="H317" s="207">
        <v>15</v>
      </c>
      <c r="I317" s="208"/>
      <c r="J317" s="208"/>
      <c r="K317" s="209">
        <f>ROUND(P317*H317,2)</f>
        <v>0</v>
      </c>
      <c r="L317" s="205" t="s">
        <v>1</v>
      </c>
      <c r="M317" s="41"/>
      <c r="N317" s="210" t="s">
        <v>1</v>
      </c>
      <c r="O317" s="211" t="s">
        <v>42</v>
      </c>
      <c r="P317" s="212">
        <f>I317+J317</f>
        <v>0</v>
      </c>
      <c r="Q317" s="212">
        <f>ROUND(I317*H317,2)</f>
        <v>0</v>
      </c>
      <c r="R317" s="212">
        <f>ROUND(J317*H317,2)</f>
        <v>0</v>
      </c>
      <c r="S317" s="77"/>
      <c r="T317" s="213">
        <f>S317*H317</f>
        <v>0</v>
      </c>
      <c r="U317" s="213">
        <v>0.00058</v>
      </c>
      <c r="V317" s="213">
        <f>U317*H317</f>
        <v>0.0086999999999999994</v>
      </c>
      <c r="W317" s="213">
        <v>0</v>
      </c>
      <c r="X317" s="214">
        <f>W317*H317</f>
        <v>0</v>
      </c>
      <c r="AR317" s="15" t="s">
        <v>220</v>
      </c>
      <c r="AT317" s="15" t="s">
        <v>136</v>
      </c>
      <c r="AU317" s="15" t="s">
        <v>141</v>
      </c>
      <c r="AY317" s="15" t="s">
        <v>133</v>
      </c>
      <c r="BE317" s="215">
        <f>IF(O317="základní",K317,0)</f>
        <v>0</v>
      </c>
      <c r="BF317" s="215">
        <f>IF(O317="snížená",K317,0)</f>
        <v>0</v>
      </c>
      <c r="BG317" s="215">
        <f>IF(O317="zákl. přenesená",K317,0)</f>
        <v>0</v>
      </c>
      <c r="BH317" s="215">
        <f>IF(O317="sníž. přenesená",K317,0)</f>
        <v>0</v>
      </c>
      <c r="BI317" s="215">
        <f>IF(O317="nulová",K317,0)</f>
        <v>0</v>
      </c>
      <c r="BJ317" s="15" t="s">
        <v>141</v>
      </c>
      <c r="BK317" s="215">
        <f>ROUND(P317*H317,2)</f>
        <v>0</v>
      </c>
      <c r="BL317" s="15" t="s">
        <v>220</v>
      </c>
      <c r="BM317" s="15" t="s">
        <v>738</v>
      </c>
    </row>
    <row r="318" s="10" customFormat="1" ht="22.8" customHeight="1">
      <c r="B318" s="186"/>
      <c r="C318" s="187"/>
      <c r="D318" s="188" t="s">
        <v>71</v>
      </c>
      <c r="E318" s="201" t="s">
        <v>739</v>
      </c>
      <c r="F318" s="201" t="s">
        <v>740</v>
      </c>
      <c r="G318" s="187"/>
      <c r="H318" s="187"/>
      <c r="I318" s="190"/>
      <c r="J318" s="190"/>
      <c r="K318" s="202">
        <f>BK318</f>
        <v>0</v>
      </c>
      <c r="L318" s="187"/>
      <c r="M318" s="192"/>
      <c r="N318" s="193"/>
      <c r="O318" s="194"/>
      <c r="P318" s="194"/>
      <c r="Q318" s="195">
        <f>SUM(Q319:Q330)</f>
        <v>0</v>
      </c>
      <c r="R318" s="195">
        <f>SUM(R319:R330)</f>
        <v>0</v>
      </c>
      <c r="S318" s="194"/>
      <c r="T318" s="196">
        <f>SUM(T319:T330)</f>
        <v>0</v>
      </c>
      <c r="U318" s="194"/>
      <c r="V318" s="196">
        <f>SUM(V319:V330)</f>
        <v>0.060348048999999994</v>
      </c>
      <c r="W318" s="194"/>
      <c r="X318" s="197">
        <f>SUM(X319:X330)</f>
        <v>0</v>
      </c>
      <c r="AR318" s="198" t="s">
        <v>141</v>
      </c>
      <c r="AT318" s="199" t="s">
        <v>71</v>
      </c>
      <c r="AU318" s="199" t="s">
        <v>77</v>
      </c>
      <c r="AY318" s="198" t="s">
        <v>133</v>
      </c>
      <c r="BK318" s="200">
        <f>SUM(BK319:BK330)</f>
        <v>0</v>
      </c>
    </row>
    <row r="319" s="1" customFormat="1" ht="16.5" customHeight="1">
      <c r="B319" s="36"/>
      <c r="C319" s="203" t="s">
        <v>741</v>
      </c>
      <c r="D319" s="203" t="s">
        <v>136</v>
      </c>
      <c r="E319" s="204" t="s">
        <v>742</v>
      </c>
      <c r="F319" s="205" t="s">
        <v>743</v>
      </c>
      <c r="G319" s="206" t="s">
        <v>145</v>
      </c>
      <c r="H319" s="207">
        <v>5.5800000000000001</v>
      </c>
      <c r="I319" s="208"/>
      <c r="J319" s="208"/>
      <c r="K319" s="209">
        <f>ROUND(P319*H319,2)</f>
        <v>0</v>
      </c>
      <c r="L319" s="205" t="s">
        <v>180</v>
      </c>
      <c r="M319" s="41"/>
      <c r="N319" s="210" t="s">
        <v>1</v>
      </c>
      <c r="O319" s="211" t="s">
        <v>42</v>
      </c>
      <c r="P319" s="212">
        <f>I319+J319</f>
        <v>0</v>
      </c>
      <c r="Q319" s="212">
        <f>ROUND(I319*H319,2)</f>
        <v>0</v>
      </c>
      <c r="R319" s="212">
        <f>ROUND(J319*H319,2)</f>
        <v>0</v>
      </c>
      <c r="S319" s="77"/>
      <c r="T319" s="213">
        <f>S319*H319</f>
        <v>0</v>
      </c>
      <c r="U319" s="213">
        <v>0</v>
      </c>
      <c r="V319" s="213">
        <f>U319*H319</f>
        <v>0</v>
      </c>
      <c r="W319" s="213">
        <v>0</v>
      </c>
      <c r="X319" s="214">
        <f>W319*H319</f>
        <v>0</v>
      </c>
      <c r="AR319" s="15" t="s">
        <v>220</v>
      </c>
      <c r="AT319" s="15" t="s">
        <v>136</v>
      </c>
      <c r="AU319" s="15" t="s">
        <v>141</v>
      </c>
      <c r="AY319" s="15" t="s">
        <v>133</v>
      </c>
      <c r="BE319" s="215">
        <f>IF(O319="základní",K319,0)</f>
        <v>0</v>
      </c>
      <c r="BF319" s="215">
        <f>IF(O319="snížená",K319,0)</f>
        <v>0</v>
      </c>
      <c r="BG319" s="215">
        <f>IF(O319="zákl. přenesená",K319,0)</f>
        <v>0</v>
      </c>
      <c r="BH319" s="215">
        <f>IF(O319="sníž. přenesená",K319,0)</f>
        <v>0</v>
      </c>
      <c r="BI319" s="215">
        <f>IF(O319="nulová",K319,0)</f>
        <v>0</v>
      </c>
      <c r="BJ319" s="15" t="s">
        <v>141</v>
      </c>
      <c r="BK319" s="215">
        <f>ROUND(P319*H319,2)</f>
        <v>0</v>
      </c>
      <c r="BL319" s="15" t="s">
        <v>220</v>
      </c>
      <c r="BM319" s="15" t="s">
        <v>744</v>
      </c>
    </row>
    <row r="320" s="11" customFormat="1">
      <c r="B320" s="216"/>
      <c r="C320" s="217"/>
      <c r="D320" s="218" t="s">
        <v>148</v>
      </c>
      <c r="E320" s="219" t="s">
        <v>1</v>
      </c>
      <c r="F320" s="220" t="s">
        <v>745</v>
      </c>
      <c r="G320" s="217"/>
      <c r="H320" s="221">
        <v>5.5800000000000001</v>
      </c>
      <c r="I320" s="222"/>
      <c r="J320" s="222"/>
      <c r="K320" s="217"/>
      <c r="L320" s="217"/>
      <c r="M320" s="223"/>
      <c r="N320" s="224"/>
      <c r="O320" s="225"/>
      <c r="P320" s="225"/>
      <c r="Q320" s="225"/>
      <c r="R320" s="225"/>
      <c r="S320" s="225"/>
      <c r="T320" s="225"/>
      <c r="U320" s="225"/>
      <c r="V320" s="225"/>
      <c r="W320" s="225"/>
      <c r="X320" s="226"/>
      <c r="AT320" s="227" t="s">
        <v>148</v>
      </c>
      <c r="AU320" s="227" t="s">
        <v>141</v>
      </c>
      <c r="AV320" s="11" t="s">
        <v>141</v>
      </c>
      <c r="AW320" s="11" t="s">
        <v>5</v>
      </c>
      <c r="AX320" s="11" t="s">
        <v>77</v>
      </c>
      <c r="AY320" s="227" t="s">
        <v>133</v>
      </c>
    </row>
    <row r="321" s="1" customFormat="1" ht="16.5" customHeight="1">
      <c r="B321" s="36"/>
      <c r="C321" s="249" t="s">
        <v>746</v>
      </c>
      <c r="D321" s="249" t="s">
        <v>212</v>
      </c>
      <c r="E321" s="250" t="s">
        <v>747</v>
      </c>
      <c r="F321" s="251" t="s">
        <v>748</v>
      </c>
      <c r="G321" s="252" t="s">
        <v>145</v>
      </c>
      <c r="H321" s="253">
        <v>5.859</v>
      </c>
      <c r="I321" s="254"/>
      <c r="J321" s="255"/>
      <c r="K321" s="256">
        <f>ROUND(P321*H321,2)</f>
        <v>0</v>
      </c>
      <c r="L321" s="251" t="s">
        <v>1</v>
      </c>
      <c r="M321" s="257"/>
      <c r="N321" s="258" t="s">
        <v>1</v>
      </c>
      <c r="O321" s="211" t="s">
        <v>42</v>
      </c>
      <c r="P321" s="212">
        <f>I321+J321</f>
        <v>0</v>
      </c>
      <c r="Q321" s="212">
        <f>ROUND(I321*H321,2)</f>
        <v>0</v>
      </c>
      <c r="R321" s="212">
        <f>ROUND(J321*H321,2)</f>
        <v>0</v>
      </c>
      <c r="S321" s="77"/>
      <c r="T321" s="213">
        <f>S321*H321</f>
        <v>0</v>
      </c>
      <c r="U321" s="213">
        <v>9.9999999999999995E-07</v>
      </c>
      <c r="V321" s="213">
        <f>U321*H321</f>
        <v>5.8589999999999993E-06</v>
      </c>
      <c r="W321" s="213">
        <v>0</v>
      </c>
      <c r="X321" s="214">
        <f>W321*H321</f>
        <v>0</v>
      </c>
      <c r="AR321" s="15" t="s">
        <v>290</v>
      </c>
      <c r="AT321" s="15" t="s">
        <v>212</v>
      </c>
      <c r="AU321" s="15" t="s">
        <v>141</v>
      </c>
      <c r="AY321" s="15" t="s">
        <v>133</v>
      </c>
      <c r="BE321" s="215">
        <f>IF(O321="základní",K321,0)</f>
        <v>0</v>
      </c>
      <c r="BF321" s="215">
        <f>IF(O321="snížená",K321,0)</f>
        <v>0</v>
      </c>
      <c r="BG321" s="215">
        <f>IF(O321="zákl. přenesená",K321,0)</f>
        <v>0</v>
      </c>
      <c r="BH321" s="215">
        <f>IF(O321="sníž. přenesená",K321,0)</f>
        <v>0</v>
      </c>
      <c r="BI321" s="215">
        <f>IF(O321="nulová",K321,0)</f>
        <v>0</v>
      </c>
      <c r="BJ321" s="15" t="s">
        <v>141</v>
      </c>
      <c r="BK321" s="215">
        <f>ROUND(P321*H321,2)</f>
        <v>0</v>
      </c>
      <c r="BL321" s="15" t="s">
        <v>220</v>
      </c>
      <c r="BM321" s="15" t="s">
        <v>749</v>
      </c>
    </row>
    <row r="322" s="11" customFormat="1">
      <c r="B322" s="216"/>
      <c r="C322" s="217"/>
      <c r="D322" s="218" t="s">
        <v>148</v>
      </c>
      <c r="E322" s="217"/>
      <c r="F322" s="220" t="s">
        <v>750</v>
      </c>
      <c r="G322" s="217"/>
      <c r="H322" s="221">
        <v>5.859</v>
      </c>
      <c r="I322" s="222"/>
      <c r="J322" s="222"/>
      <c r="K322" s="217"/>
      <c r="L322" s="217"/>
      <c r="M322" s="223"/>
      <c r="N322" s="224"/>
      <c r="O322" s="225"/>
      <c r="P322" s="225"/>
      <c r="Q322" s="225"/>
      <c r="R322" s="225"/>
      <c r="S322" s="225"/>
      <c r="T322" s="225"/>
      <c r="U322" s="225"/>
      <c r="V322" s="225"/>
      <c r="W322" s="225"/>
      <c r="X322" s="226"/>
      <c r="AT322" s="227" t="s">
        <v>148</v>
      </c>
      <c r="AU322" s="227" t="s">
        <v>141</v>
      </c>
      <c r="AV322" s="11" t="s">
        <v>141</v>
      </c>
      <c r="AW322" s="11" t="s">
        <v>4</v>
      </c>
      <c r="AX322" s="11" t="s">
        <v>77</v>
      </c>
      <c r="AY322" s="227" t="s">
        <v>133</v>
      </c>
    </row>
    <row r="323" s="1" customFormat="1" ht="16.5" customHeight="1">
      <c r="B323" s="36"/>
      <c r="C323" s="203" t="s">
        <v>751</v>
      </c>
      <c r="D323" s="203" t="s">
        <v>136</v>
      </c>
      <c r="E323" s="204" t="s">
        <v>752</v>
      </c>
      <c r="F323" s="205" t="s">
        <v>753</v>
      </c>
      <c r="G323" s="206" t="s">
        <v>145</v>
      </c>
      <c r="H323" s="207">
        <v>163.08699999999999</v>
      </c>
      <c r="I323" s="208"/>
      <c r="J323" s="208"/>
      <c r="K323" s="209">
        <f>ROUND(P323*H323,2)</f>
        <v>0</v>
      </c>
      <c r="L323" s="205" t="s">
        <v>218</v>
      </c>
      <c r="M323" s="41"/>
      <c r="N323" s="210" t="s">
        <v>1</v>
      </c>
      <c r="O323" s="211" t="s">
        <v>42</v>
      </c>
      <c r="P323" s="212">
        <f>I323+J323</f>
        <v>0</v>
      </c>
      <c r="Q323" s="212">
        <f>ROUND(I323*H323,2)</f>
        <v>0</v>
      </c>
      <c r="R323" s="212">
        <f>ROUND(J323*H323,2)</f>
        <v>0</v>
      </c>
      <c r="S323" s="77"/>
      <c r="T323" s="213">
        <f>S323*H323</f>
        <v>0</v>
      </c>
      <c r="U323" s="213">
        <v>0.00020000000000000001</v>
      </c>
      <c r="V323" s="213">
        <f>U323*H323</f>
        <v>0.032617399999999998</v>
      </c>
      <c r="W323" s="213">
        <v>0</v>
      </c>
      <c r="X323" s="214">
        <f>W323*H323</f>
        <v>0</v>
      </c>
      <c r="AR323" s="15" t="s">
        <v>220</v>
      </c>
      <c r="AT323" s="15" t="s">
        <v>136</v>
      </c>
      <c r="AU323" s="15" t="s">
        <v>141</v>
      </c>
      <c r="AY323" s="15" t="s">
        <v>133</v>
      </c>
      <c r="BE323" s="215">
        <f>IF(O323="základní",K323,0)</f>
        <v>0</v>
      </c>
      <c r="BF323" s="215">
        <f>IF(O323="snížená",K323,0)</f>
        <v>0</v>
      </c>
      <c r="BG323" s="215">
        <f>IF(O323="zákl. přenesená",K323,0)</f>
        <v>0</v>
      </c>
      <c r="BH323" s="215">
        <f>IF(O323="sníž. přenesená",K323,0)</f>
        <v>0</v>
      </c>
      <c r="BI323" s="215">
        <f>IF(O323="nulová",K323,0)</f>
        <v>0</v>
      </c>
      <c r="BJ323" s="15" t="s">
        <v>141</v>
      </c>
      <c r="BK323" s="215">
        <f>ROUND(P323*H323,2)</f>
        <v>0</v>
      </c>
      <c r="BL323" s="15" t="s">
        <v>220</v>
      </c>
      <c r="BM323" s="15" t="s">
        <v>754</v>
      </c>
    </row>
    <row r="324" s="11" customFormat="1">
      <c r="B324" s="216"/>
      <c r="C324" s="217"/>
      <c r="D324" s="218" t="s">
        <v>148</v>
      </c>
      <c r="E324" s="219" t="s">
        <v>1</v>
      </c>
      <c r="F324" s="220" t="s">
        <v>755</v>
      </c>
      <c r="G324" s="217"/>
      <c r="H324" s="221">
        <v>163.08699999999999</v>
      </c>
      <c r="I324" s="222"/>
      <c r="J324" s="222"/>
      <c r="K324" s="217"/>
      <c r="L324" s="217"/>
      <c r="M324" s="223"/>
      <c r="N324" s="224"/>
      <c r="O324" s="225"/>
      <c r="P324" s="225"/>
      <c r="Q324" s="225"/>
      <c r="R324" s="225"/>
      <c r="S324" s="225"/>
      <c r="T324" s="225"/>
      <c r="U324" s="225"/>
      <c r="V324" s="225"/>
      <c r="W324" s="225"/>
      <c r="X324" s="226"/>
      <c r="AT324" s="227" t="s">
        <v>148</v>
      </c>
      <c r="AU324" s="227" t="s">
        <v>141</v>
      </c>
      <c r="AV324" s="11" t="s">
        <v>141</v>
      </c>
      <c r="AW324" s="11" t="s">
        <v>5</v>
      </c>
      <c r="AX324" s="11" t="s">
        <v>77</v>
      </c>
      <c r="AY324" s="227" t="s">
        <v>133</v>
      </c>
    </row>
    <row r="325" s="1" customFormat="1" ht="16.5" customHeight="1">
      <c r="B325" s="36"/>
      <c r="C325" s="203" t="s">
        <v>756</v>
      </c>
      <c r="D325" s="203" t="s">
        <v>136</v>
      </c>
      <c r="E325" s="204" t="s">
        <v>757</v>
      </c>
      <c r="F325" s="205" t="s">
        <v>758</v>
      </c>
      <c r="G325" s="206" t="s">
        <v>145</v>
      </c>
      <c r="H325" s="207">
        <v>163.08699999999999</v>
      </c>
      <c r="I325" s="208"/>
      <c r="J325" s="208"/>
      <c r="K325" s="209">
        <f>ROUND(P325*H325,2)</f>
        <v>0</v>
      </c>
      <c r="L325" s="205" t="s">
        <v>169</v>
      </c>
      <c r="M325" s="41"/>
      <c r="N325" s="210" t="s">
        <v>1</v>
      </c>
      <c r="O325" s="211" t="s">
        <v>42</v>
      </c>
      <c r="P325" s="212">
        <f>I325+J325</f>
        <v>0</v>
      </c>
      <c r="Q325" s="212">
        <f>ROUND(I325*H325,2)</f>
        <v>0</v>
      </c>
      <c r="R325" s="212">
        <f>ROUND(J325*H325,2)</f>
        <v>0</v>
      </c>
      <c r="S325" s="77"/>
      <c r="T325" s="213">
        <f>S325*H325</f>
        <v>0</v>
      </c>
      <c r="U325" s="213">
        <v>0.00017000000000000001</v>
      </c>
      <c r="V325" s="213">
        <f>U325*H325</f>
        <v>0.027724789999999999</v>
      </c>
      <c r="W325" s="213">
        <v>0</v>
      </c>
      <c r="X325" s="214">
        <f>W325*H325</f>
        <v>0</v>
      </c>
      <c r="AR325" s="15" t="s">
        <v>220</v>
      </c>
      <c r="AT325" s="15" t="s">
        <v>136</v>
      </c>
      <c r="AU325" s="15" t="s">
        <v>141</v>
      </c>
      <c r="AY325" s="15" t="s">
        <v>133</v>
      </c>
      <c r="BE325" s="215">
        <f>IF(O325="základní",K325,0)</f>
        <v>0</v>
      </c>
      <c r="BF325" s="215">
        <f>IF(O325="snížená",K325,0)</f>
        <v>0</v>
      </c>
      <c r="BG325" s="215">
        <f>IF(O325="zákl. přenesená",K325,0)</f>
        <v>0</v>
      </c>
      <c r="BH325" s="215">
        <f>IF(O325="sníž. přenesená",K325,0)</f>
        <v>0</v>
      </c>
      <c r="BI325" s="215">
        <f>IF(O325="nulová",K325,0)</f>
        <v>0</v>
      </c>
      <c r="BJ325" s="15" t="s">
        <v>141</v>
      </c>
      <c r="BK325" s="215">
        <f>ROUND(P325*H325,2)</f>
        <v>0</v>
      </c>
      <c r="BL325" s="15" t="s">
        <v>220</v>
      </c>
      <c r="BM325" s="15" t="s">
        <v>759</v>
      </c>
    </row>
    <row r="326" s="11" customFormat="1">
      <c r="B326" s="216"/>
      <c r="C326" s="217"/>
      <c r="D326" s="218" t="s">
        <v>148</v>
      </c>
      <c r="E326" s="219" t="s">
        <v>1</v>
      </c>
      <c r="F326" s="220" t="s">
        <v>760</v>
      </c>
      <c r="G326" s="217"/>
      <c r="H326" s="221">
        <v>163.08699999999999</v>
      </c>
      <c r="I326" s="222"/>
      <c r="J326" s="222"/>
      <c r="K326" s="217"/>
      <c r="L326" s="217"/>
      <c r="M326" s="223"/>
      <c r="N326" s="224"/>
      <c r="O326" s="225"/>
      <c r="P326" s="225"/>
      <c r="Q326" s="225"/>
      <c r="R326" s="225"/>
      <c r="S326" s="225"/>
      <c r="T326" s="225"/>
      <c r="U326" s="225"/>
      <c r="V326" s="225"/>
      <c r="W326" s="225"/>
      <c r="X326" s="226"/>
      <c r="AT326" s="227" t="s">
        <v>148</v>
      </c>
      <c r="AU326" s="227" t="s">
        <v>141</v>
      </c>
      <c r="AV326" s="11" t="s">
        <v>141</v>
      </c>
      <c r="AW326" s="11" t="s">
        <v>5</v>
      </c>
      <c r="AX326" s="11" t="s">
        <v>77</v>
      </c>
      <c r="AY326" s="227" t="s">
        <v>133</v>
      </c>
    </row>
    <row r="327" s="1" customFormat="1" ht="16.5" customHeight="1">
      <c r="B327" s="36"/>
      <c r="C327" s="203" t="s">
        <v>761</v>
      </c>
      <c r="D327" s="203" t="s">
        <v>136</v>
      </c>
      <c r="E327" s="204" t="s">
        <v>762</v>
      </c>
      <c r="F327" s="205" t="s">
        <v>763</v>
      </c>
      <c r="G327" s="206" t="s">
        <v>145</v>
      </c>
      <c r="H327" s="207">
        <v>143.351</v>
      </c>
      <c r="I327" s="208"/>
      <c r="J327" s="208"/>
      <c r="K327" s="209">
        <f>ROUND(P327*H327,2)</f>
        <v>0</v>
      </c>
      <c r="L327" s="205" t="s">
        <v>1</v>
      </c>
      <c r="M327" s="41"/>
      <c r="N327" s="210" t="s">
        <v>1</v>
      </c>
      <c r="O327" s="211" t="s">
        <v>42</v>
      </c>
      <c r="P327" s="212">
        <f>I327+J327</f>
        <v>0</v>
      </c>
      <c r="Q327" s="212">
        <f>ROUND(I327*H327,2)</f>
        <v>0</v>
      </c>
      <c r="R327" s="212">
        <f>ROUND(J327*H327,2)</f>
        <v>0</v>
      </c>
      <c r="S327" s="77"/>
      <c r="T327" s="213">
        <f>S327*H327</f>
        <v>0</v>
      </c>
      <c r="U327" s="213">
        <v>0</v>
      </c>
      <c r="V327" s="213">
        <f>U327*H327</f>
        <v>0</v>
      </c>
      <c r="W327" s="213">
        <v>0</v>
      </c>
      <c r="X327" s="214">
        <f>W327*H327</f>
        <v>0</v>
      </c>
      <c r="AR327" s="15" t="s">
        <v>220</v>
      </c>
      <c r="AT327" s="15" t="s">
        <v>136</v>
      </c>
      <c r="AU327" s="15" t="s">
        <v>141</v>
      </c>
      <c r="AY327" s="15" t="s">
        <v>133</v>
      </c>
      <c r="BE327" s="215">
        <f>IF(O327="základní",K327,0)</f>
        <v>0</v>
      </c>
      <c r="BF327" s="215">
        <f>IF(O327="snížená",K327,0)</f>
        <v>0</v>
      </c>
      <c r="BG327" s="215">
        <f>IF(O327="zákl. přenesená",K327,0)</f>
        <v>0</v>
      </c>
      <c r="BH327" s="215">
        <f>IF(O327="sníž. přenesená",K327,0)</f>
        <v>0</v>
      </c>
      <c r="BI327" s="215">
        <f>IF(O327="nulová",K327,0)</f>
        <v>0</v>
      </c>
      <c r="BJ327" s="15" t="s">
        <v>141</v>
      </c>
      <c r="BK327" s="215">
        <f>ROUND(P327*H327,2)</f>
        <v>0</v>
      </c>
      <c r="BL327" s="15" t="s">
        <v>220</v>
      </c>
      <c r="BM327" s="15" t="s">
        <v>764</v>
      </c>
    </row>
    <row r="328" s="11" customFormat="1">
      <c r="B328" s="216"/>
      <c r="C328" s="217"/>
      <c r="D328" s="218" t="s">
        <v>148</v>
      </c>
      <c r="E328" s="219" t="s">
        <v>1</v>
      </c>
      <c r="F328" s="220" t="s">
        <v>171</v>
      </c>
      <c r="G328" s="217"/>
      <c r="H328" s="221">
        <v>39.200000000000003</v>
      </c>
      <c r="I328" s="222"/>
      <c r="J328" s="222"/>
      <c r="K328" s="217"/>
      <c r="L328" s="217"/>
      <c r="M328" s="223"/>
      <c r="N328" s="224"/>
      <c r="O328" s="225"/>
      <c r="P328" s="225"/>
      <c r="Q328" s="225"/>
      <c r="R328" s="225"/>
      <c r="S328" s="225"/>
      <c r="T328" s="225"/>
      <c r="U328" s="225"/>
      <c r="V328" s="225"/>
      <c r="W328" s="225"/>
      <c r="X328" s="226"/>
      <c r="AT328" s="227" t="s">
        <v>148</v>
      </c>
      <c r="AU328" s="227" t="s">
        <v>141</v>
      </c>
      <c r="AV328" s="11" t="s">
        <v>141</v>
      </c>
      <c r="AW328" s="11" t="s">
        <v>5</v>
      </c>
      <c r="AX328" s="11" t="s">
        <v>72</v>
      </c>
      <c r="AY328" s="227" t="s">
        <v>133</v>
      </c>
    </row>
    <row r="329" s="11" customFormat="1">
      <c r="B329" s="216"/>
      <c r="C329" s="217"/>
      <c r="D329" s="218" t="s">
        <v>148</v>
      </c>
      <c r="E329" s="219" t="s">
        <v>1</v>
      </c>
      <c r="F329" s="220" t="s">
        <v>765</v>
      </c>
      <c r="G329" s="217"/>
      <c r="H329" s="221">
        <v>104.151</v>
      </c>
      <c r="I329" s="222"/>
      <c r="J329" s="222"/>
      <c r="K329" s="217"/>
      <c r="L329" s="217"/>
      <c r="M329" s="223"/>
      <c r="N329" s="224"/>
      <c r="O329" s="225"/>
      <c r="P329" s="225"/>
      <c r="Q329" s="225"/>
      <c r="R329" s="225"/>
      <c r="S329" s="225"/>
      <c r="T329" s="225"/>
      <c r="U329" s="225"/>
      <c r="V329" s="225"/>
      <c r="W329" s="225"/>
      <c r="X329" s="226"/>
      <c r="AT329" s="227" t="s">
        <v>148</v>
      </c>
      <c r="AU329" s="227" t="s">
        <v>141</v>
      </c>
      <c r="AV329" s="11" t="s">
        <v>141</v>
      </c>
      <c r="AW329" s="11" t="s">
        <v>5</v>
      </c>
      <c r="AX329" s="11" t="s">
        <v>72</v>
      </c>
      <c r="AY329" s="227" t="s">
        <v>133</v>
      </c>
    </row>
    <row r="330" s="13" customFormat="1">
      <c r="B330" s="238"/>
      <c r="C330" s="239"/>
      <c r="D330" s="218" t="s">
        <v>148</v>
      </c>
      <c r="E330" s="240" t="s">
        <v>1</v>
      </c>
      <c r="F330" s="241" t="s">
        <v>188</v>
      </c>
      <c r="G330" s="239"/>
      <c r="H330" s="242">
        <v>143.351</v>
      </c>
      <c r="I330" s="243"/>
      <c r="J330" s="243"/>
      <c r="K330" s="239"/>
      <c r="L330" s="239"/>
      <c r="M330" s="244"/>
      <c r="N330" s="245"/>
      <c r="O330" s="246"/>
      <c r="P330" s="246"/>
      <c r="Q330" s="246"/>
      <c r="R330" s="246"/>
      <c r="S330" s="246"/>
      <c r="T330" s="246"/>
      <c r="U330" s="246"/>
      <c r="V330" s="246"/>
      <c r="W330" s="246"/>
      <c r="X330" s="247"/>
      <c r="AT330" s="248" t="s">
        <v>148</v>
      </c>
      <c r="AU330" s="248" t="s">
        <v>141</v>
      </c>
      <c r="AV330" s="13" t="s">
        <v>140</v>
      </c>
      <c r="AW330" s="13" t="s">
        <v>5</v>
      </c>
      <c r="AX330" s="13" t="s">
        <v>77</v>
      </c>
      <c r="AY330" s="248" t="s">
        <v>133</v>
      </c>
    </row>
    <row r="331" s="10" customFormat="1" ht="22.8" customHeight="1">
      <c r="B331" s="186"/>
      <c r="C331" s="187"/>
      <c r="D331" s="188" t="s">
        <v>71</v>
      </c>
      <c r="E331" s="201" t="s">
        <v>766</v>
      </c>
      <c r="F331" s="201" t="s">
        <v>767</v>
      </c>
      <c r="G331" s="187"/>
      <c r="H331" s="187"/>
      <c r="I331" s="190"/>
      <c r="J331" s="190"/>
      <c r="K331" s="202">
        <f>BK331</f>
        <v>0</v>
      </c>
      <c r="L331" s="187"/>
      <c r="M331" s="192"/>
      <c r="N331" s="193"/>
      <c r="O331" s="194"/>
      <c r="P331" s="194"/>
      <c r="Q331" s="195">
        <f>SUM(Q332:Q335)</f>
        <v>0</v>
      </c>
      <c r="R331" s="195">
        <f>SUM(R332:R335)</f>
        <v>0</v>
      </c>
      <c r="S331" s="194"/>
      <c r="T331" s="196">
        <f>SUM(T332:T335)</f>
        <v>0</v>
      </c>
      <c r="U331" s="194"/>
      <c r="V331" s="196">
        <f>SUM(V332:V335)</f>
        <v>0.007254</v>
      </c>
      <c r="W331" s="194"/>
      <c r="X331" s="197">
        <f>SUM(X332:X335)</f>
        <v>0</v>
      </c>
      <c r="AR331" s="198" t="s">
        <v>141</v>
      </c>
      <c r="AT331" s="199" t="s">
        <v>71</v>
      </c>
      <c r="AU331" s="199" t="s">
        <v>77</v>
      </c>
      <c r="AY331" s="198" t="s">
        <v>133</v>
      </c>
      <c r="BK331" s="200">
        <f>SUM(BK332:BK335)</f>
        <v>0</v>
      </c>
    </row>
    <row r="332" s="1" customFormat="1" ht="16.5" customHeight="1">
      <c r="B332" s="36"/>
      <c r="C332" s="203" t="s">
        <v>768</v>
      </c>
      <c r="D332" s="203" t="s">
        <v>136</v>
      </c>
      <c r="E332" s="204" t="s">
        <v>769</v>
      </c>
      <c r="F332" s="205" t="s">
        <v>770</v>
      </c>
      <c r="G332" s="206" t="s">
        <v>145</v>
      </c>
      <c r="H332" s="207">
        <v>5.5800000000000001</v>
      </c>
      <c r="I332" s="208"/>
      <c r="J332" s="208"/>
      <c r="K332" s="209">
        <f>ROUND(P332*H332,2)</f>
        <v>0</v>
      </c>
      <c r="L332" s="205" t="s">
        <v>269</v>
      </c>
      <c r="M332" s="41"/>
      <c r="N332" s="210" t="s">
        <v>1</v>
      </c>
      <c r="O332" s="211" t="s">
        <v>42</v>
      </c>
      <c r="P332" s="212">
        <f>I332+J332</f>
        <v>0</v>
      </c>
      <c r="Q332" s="212">
        <f>ROUND(I332*H332,2)</f>
        <v>0</v>
      </c>
      <c r="R332" s="212">
        <f>ROUND(J332*H332,2)</f>
        <v>0</v>
      </c>
      <c r="S332" s="77"/>
      <c r="T332" s="213">
        <f>S332*H332</f>
        <v>0</v>
      </c>
      <c r="U332" s="213">
        <v>0</v>
      </c>
      <c r="V332" s="213">
        <f>U332*H332</f>
        <v>0</v>
      </c>
      <c r="W332" s="213">
        <v>0</v>
      </c>
      <c r="X332" s="214">
        <f>W332*H332</f>
        <v>0</v>
      </c>
      <c r="AR332" s="15" t="s">
        <v>220</v>
      </c>
      <c r="AT332" s="15" t="s">
        <v>136</v>
      </c>
      <c r="AU332" s="15" t="s">
        <v>141</v>
      </c>
      <c r="AY332" s="15" t="s">
        <v>133</v>
      </c>
      <c r="BE332" s="215">
        <f>IF(O332="základní",K332,0)</f>
        <v>0</v>
      </c>
      <c r="BF332" s="215">
        <f>IF(O332="snížená",K332,0)</f>
        <v>0</v>
      </c>
      <c r="BG332" s="215">
        <f>IF(O332="zákl. přenesená",K332,0)</f>
        <v>0</v>
      </c>
      <c r="BH332" s="215">
        <f>IF(O332="sníž. přenesená",K332,0)</f>
        <v>0</v>
      </c>
      <c r="BI332" s="215">
        <f>IF(O332="nulová",K332,0)</f>
        <v>0</v>
      </c>
      <c r="BJ332" s="15" t="s">
        <v>141</v>
      </c>
      <c r="BK332" s="215">
        <f>ROUND(P332*H332,2)</f>
        <v>0</v>
      </c>
      <c r="BL332" s="15" t="s">
        <v>220</v>
      </c>
      <c r="BM332" s="15" t="s">
        <v>771</v>
      </c>
    </row>
    <row r="333" s="11" customFormat="1">
      <c r="B333" s="216"/>
      <c r="C333" s="217"/>
      <c r="D333" s="218" t="s">
        <v>148</v>
      </c>
      <c r="E333" s="219" t="s">
        <v>1</v>
      </c>
      <c r="F333" s="220" t="s">
        <v>745</v>
      </c>
      <c r="G333" s="217"/>
      <c r="H333" s="221">
        <v>5.5800000000000001</v>
      </c>
      <c r="I333" s="222"/>
      <c r="J333" s="222"/>
      <c r="K333" s="217"/>
      <c r="L333" s="217"/>
      <c r="M333" s="223"/>
      <c r="N333" s="224"/>
      <c r="O333" s="225"/>
      <c r="P333" s="225"/>
      <c r="Q333" s="225"/>
      <c r="R333" s="225"/>
      <c r="S333" s="225"/>
      <c r="T333" s="225"/>
      <c r="U333" s="225"/>
      <c r="V333" s="225"/>
      <c r="W333" s="225"/>
      <c r="X333" s="226"/>
      <c r="AT333" s="227" t="s">
        <v>148</v>
      </c>
      <c r="AU333" s="227" t="s">
        <v>141</v>
      </c>
      <c r="AV333" s="11" t="s">
        <v>141</v>
      </c>
      <c r="AW333" s="11" t="s">
        <v>5</v>
      </c>
      <c r="AX333" s="11" t="s">
        <v>77</v>
      </c>
      <c r="AY333" s="227" t="s">
        <v>133</v>
      </c>
    </row>
    <row r="334" s="1" customFormat="1" ht="16.5" customHeight="1">
      <c r="B334" s="36"/>
      <c r="C334" s="249" t="s">
        <v>772</v>
      </c>
      <c r="D334" s="249" t="s">
        <v>212</v>
      </c>
      <c r="E334" s="250" t="s">
        <v>773</v>
      </c>
      <c r="F334" s="251" t="s">
        <v>774</v>
      </c>
      <c r="G334" s="252" t="s">
        <v>145</v>
      </c>
      <c r="H334" s="253">
        <v>5.5800000000000001</v>
      </c>
      <c r="I334" s="254"/>
      <c r="J334" s="255"/>
      <c r="K334" s="256">
        <f>ROUND(P334*H334,2)</f>
        <v>0</v>
      </c>
      <c r="L334" s="251" t="s">
        <v>269</v>
      </c>
      <c r="M334" s="257"/>
      <c r="N334" s="258" t="s">
        <v>1</v>
      </c>
      <c r="O334" s="211" t="s">
        <v>42</v>
      </c>
      <c r="P334" s="212">
        <f>I334+J334</f>
        <v>0</v>
      </c>
      <c r="Q334" s="212">
        <f>ROUND(I334*H334,2)</f>
        <v>0</v>
      </c>
      <c r="R334" s="212">
        <f>ROUND(J334*H334,2)</f>
        <v>0</v>
      </c>
      <c r="S334" s="77"/>
      <c r="T334" s="213">
        <f>S334*H334</f>
        <v>0</v>
      </c>
      <c r="U334" s="213">
        <v>0.0012999999999999999</v>
      </c>
      <c r="V334" s="213">
        <f>U334*H334</f>
        <v>0.007254</v>
      </c>
      <c r="W334" s="213">
        <v>0</v>
      </c>
      <c r="X334" s="214">
        <f>W334*H334</f>
        <v>0</v>
      </c>
      <c r="AR334" s="15" t="s">
        <v>290</v>
      </c>
      <c r="AT334" s="15" t="s">
        <v>212</v>
      </c>
      <c r="AU334" s="15" t="s">
        <v>141</v>
      </c>
      <c r="AY334" s="15" t="s">
        <v>133</v>
      </c>
      <c r="BE334" s="215">
        <f>IF(O334="základní",K334,0)</f>
        <v>0</v>
      </c>
      <c r="BF334" s="215">
        <f>IF(O334="snížená",K334,0)</f>
        <v>0</v>
      </c>
      <c r="BG334" s="215">
        <f>IF(O334="zákl. přenesená",K334,0)</f>
        <v>0</v>
      </c>
      <c r="BH334" s="215">
        <f>IF(O334="sníž. přenesená",K334,0)</f>
        <v>0</v>
      </c>
      <c r="BI334" s="215">
        <f>IF(O334="nulová",K334,0)</f>
        <v>0</v>
      </c>
      <c r="BJ334" s="15" t="s">
        <v>141</v>
      </c>
      <c r="BK334" s="215">
        <f>ROUND(P334*H334,2)</f>
        <v>0</v>
      </c>
      <c r="BL334" s="15" t="s">
        <v>220</v>
      </c>
      <c r="BM334" s="15" t="s">
        <v>775</v>
      </c>
    </row>
    <row r="335" s="1" customFormat="1" ht="16.5" customHeight="1">
      <c r="B335" s="36"/>
      <c r="C335" s="203" t="s">
        <v>776</v>
      </c>
      <c r="D335" s="203" t="s">
        <v>136</v>
      </c>
      <c r="E335" s="204" t="s">
        <v>777</v>
      </c>
      <c r="F335" s="205" t="s">
        <v>778</v>
      </c>
      <c r="G335" s="206" t="s">
        <v>145</v>
      </c>
      <c r="H335" s="207">
        <v>5.5800000000000001</v>
      </c>
      <c r="I335" s="208"/>
      <c r="J335" s="208"/>
      <c r="K335" s="209">
        <f>ROUND(P335*H335,2)</f>
        <v>0</v>
      </c>
      <c r="L335" s="205" t="s">
        <v>1</v>
      </c>
      <c r="M335" s="41"/>
      <c r="N335" s="210" t="s">
        <v>1</v>
      </c>
      <c r="O335" s="211" t="s">
        <v>42</v>
      </c>
      <c r="P335" s="212">
        <f>I335+J335</f>
        <v>0</v>
      </c>
      <c r="Q335" s="212">
        <f>ROUND(I335*H335,2)</f>
        <v>0</v>
      </c>
      <c r="R335" s="212">
        <f>ROUND(J335*H335,2)</f>
        <v>0</v>
      </c>
      <c r="S335" s="77"/>
      <c r="T335" s="213">
        <f>S335*H335</f>
        <v>0</v>
      </c>
      <c r="U335" s="213">
        <v>0</v>
      </c>
      <c r="V335" s="213">
        <f>U335*H335</f>
        <v>0</v>
      </c>
      <c r="W335" s="213">
        <v>0</v>
      </c>
      <c r="X335" s="214">
        <f>W335*H335</f>
        <v>0</v>
      </c>
      <c r="AR335" s="15" t="s">
        <v>220</v>
      </c>
      <c r="AT335" s="15" t="s">
        <v>136</v>
      </c>
      <c r="AU335" s="15" t="s">
        <v>141</v>
      </c>
      <c r="AY335" s="15" t="s">
        <v>133</v>
      </c>
      <c r="BE335" s="215">
        <f>IF(O335="základní",K335,0)</f>
        <v>0</v>
      </c>
      <c r="BF335" s="215">
        <f>IF(O335="snížená",K335,0)</f>
        <v>0</v>
      </c>
      <c r="BG335" s="215">
        <f>IF(O335="zákl. přenesená",K335,0)</f>
        <v>0</v>
      </c>
      <c r="BH335" s="215">
        <f>IF(O335="sníž. přenesená",K335,0)</f>
        <v>0</v>
      </c>
      <c r="BI335" s="215">
        <f>IF(O335="nulová",K335,0)</f>
        <v>0</v>
      </c>
      <c r="BJ335" s="15" t="s">
        <v>141</v>
      </c>
      <c r="BK335" s="215">
        <f>ROUND(P335*H335,2)</f>
        <v>0</v>
      </c>
      <c r="BL335" s="15" t="s">
        <v>220</v>
      </c>
      <c r="BM335" s="15" t="s">
        <v>779</v>
      </c>
    </row>
    <row r="336" s="10" customFormat="1" ht="25.92" customHeight="1">
      <c r="B336" s="186"/>
      <c r="C336" s="187"/>
      <c r="D336" s="188" t="s">
        <v>71</v>
      </c>
      <c r="E336" s="189" t="s">
        <v>212</v>
      </c>
      <c r="F336" s="189" t="s">
        <v>780</v>
      </c>
      <c r="G336" s="187"/>
      <c r="H336" s="187"/>
      <c r="I336" s="190"/>
      <c r="J336" s="190"/>
      <c r="K336" s="191">
        <f>BK336</f>
        <v>0</v>
      </c>
      <c r="L336" s="187"/>
      <c r="M336" s="192"/>
      <c r="N336" s="193"/>
      <c r="O336" s="194"/>
      <c r="P336" s="194"/>
      <c r="Q336" s="195">
        <f>Q337+Q377</f>
        <v>0</v>
      </c>
      <c r="R336" s="195">
        <f>R337+R377</f>
        <v>0</v>
      </c>
      <c r="S336" s="194"/>
      <c r="T336" s="196">
        <f>T337+T377</f>
        <v>0</v>
      </c>
      <c r="U336" s="194"/>
      <c r="V336" s="196">
        <f>V337+V377</f>
        <v>0</v>
      </c>
      <c r="W336" s="194"/>
      <c r="X336" s="197">
        <f>X337+X377</f>
        <v>0</v>
      </c>
      <c r="AR336" s="198" t="s">
        <v>134</v>
      </c>
      <c r="AT336" s="199" t="s">
        <v>71</v>
      </c>
      <c r="AU336" s="199" t="s">
        <v>72</v>
      </c>
      <c r="AY336" s="198" t="s">
        <v>133</v>
      </c>
      <c r="BK336" s="200">
        <f>BK337+BK377</f>
        <v>0</v>
      </c>
    </row>
    <row r="337" s="10" customFormat="1" ht="22.8" customHeight="1">
      <c r="B337" s="186"/>
      <c r="C337" s="187"/>
      <c r="D337" s="188" t="s">
        <v>71</v>
      </c>
      <c r="E337" s="201" t="s">
        <v>781</v>
      </c>
      <c r="F337" s="201" t="s">
        <v>782</v>
      </c>
      <c r="G337" s="187"/>
      <c r="H337" s="187"/>
      <c r="I337" s="190"/>
      <c r="J337" s="190"/>
      <c r="K337" s="202">
        <f>BK337</f>
        <v>0</v>
      </c>
      <c r="L337" s="187"/>
      <c r="M337" s="192"/>
      <c r="N337" s="193"/>
      <c r="O337" s="194"/>
      <c r="P337" s="194"/>
      <c r="Q337" s="195">
        <f>SUM(Q338:Q376)</f>
        <v>0</v>
      </c>
      <c r="R337" s="195">
        <f>SUM(R338:R376)</f>
        <v>0</v>
      </c>
      <c r="S337" s="194"/>
      <c r="T337" s="196">
        <f>SUM(T338:T376)</f>
        <v>0</v>
      </c>
      <c r="U337" s="194"/>
      <c r="V337" s="196">
        <f>SUM(V338:V376)</f>
        <v>0</v>
      </c>
      <c r="W337" s="194"/>
      <c r="X337" s="197">
        <f>SUM(X338:X376)</f>
        <v>0</v>
      </c>
      <c r="AR337" s="198" t="s">
        <v>134</v>
      </c>
      <c r="AT337" s="199" t="s">
        <v>71</v>
      </c>
      <c r="AU337" s="199" t="s">
        <v>77</v>
      </c>
      <c r="AY337" s="198" t="s">
        <v>133</v>
      </c>
      <c r="BK337" s="200">
        <f>SUM(BK338:BK376)</f>
        <v>0</v>
      </c>
    </row>
    <row r="338" s="1" customFormat="1" ht="16.5" customHeight="1">
      <c r="B338" s="36"/>
      <c r="C338" s="203" t="s">
        <v>783</v>
      </c>
      <c r="D338" s="203" t="s">
        <v>136</v>
      </c>
      <c r="E338" s="204" t="s">
        <v>784</v>
      </c>
      <c r="F338" s="205" t="s">
        <v>785</v>
      </c>
      <c r="G338" s="206" t="s">
        <v>314</v>
      </c>
      <c r="H338" s="207">
        <v>1</v>
      </c>
      <c r="I338" s="208"/>
      <c r="J338" s="208"/>
      <c r="K338" s="209">
        <f>ROUND(P338*H338,2)</f>
        <v>0</v>
      </c>
      <c r="L338" s="205" t="s">
        <v>1</v>
      </c>
      <c r="M338" s="41"/>
      <c r="N338" s="210" t="s">
        <v>1</v>
      </c>
      <c r="O338" s="211" t="s">
        <v>42</v>
      </c>
      <c r="P338" s="212">
        <f>I338+J338</f>
        <v>0</v>
      </c>
      <c r="Q338" s="212">
        <f>ROUND(I338*H338,2)</f>
        <v>0</v>
      </c>
      <c r="R338" s="212">
        <f>ROUND(J338*H338,2)</f>
        <v>0</v>
      </c>
      <c r="S338" s="77"/>
      <c r="T338" s="213">
        <f>S338*H338</f>
        <v>0</v>
      </c>
      <c r="U338" s="213">
        <v>0</v>
      </c>
      <c r="V338" s="213">
        <f>U338*H338</f>
        <v>0</v>
      </c>
      <c r="W338" s="213">
        <v>0</v>
      </c>
      <c r="X338" s="214">
        <f>W338*H338</f>
        <v>0</v>
      </c>
      <c r="AR338" s="15" t="s">
        <v>446</v>
      </c>
      <c r="AT338" s="15" t="s">
        <v>136</v>
      </c>
      <c r="AU338" s="15" t="s">
        <v>141</v>
      </c>
      <c r="AY338" s="15" t="s">
        <v>133</v>
      </c>
      <c r="BE338" s="215">
        <f>IF(O338="základní",K338,0)</f>
        <v>0</v>
      </c>
      <c r="BF338" s="215">
        <f>IF(O338="snížená",K338,0)</f>
        <v>0</v>
      </c>
      <c r="BG338" s="215">
        <f>IF(O338="zákl. přenesená",K338,0)</f>
        <v>0</v>
      </c>
      <c r="BH338" s="215">
        <f>IF(O338="sníž. přenesená",K338,0)</f>
        <v>0</v>
      </c>
      <c r="BI338" s="215">
        <f>IF(O338="nulová",K338,0)</f>
        <v>0</v>
      </c>
      <c r="BJ338" s="15" t="s">
        <v>141</v>
      </c>
      <c r="BK338" s="215">
        <f>ROUND(P338*H338,2)</f>
        <v>0</v>
      </c>
      <c r="BL338" s="15" t="s">
        <v>446</v>
      </c>
      <c r="BM338" s="15" t="s">
        <v>786</v>
      </c>
    </row>
    <row r="339" s="1" customFormat="1" ht="16.5" customHeight="1">
      <c r="B339" s="36"/>
      <c r="C339" s="203" t="s">
        <v>787</v>
      </c>
      <c r="D339" s="203" t="s">
        <v>136</v>
      </c>
      <c r="E339" s="204" t="s">
        <v>788</v>
      </c>
      <c r="F339" s="205" t="s">
        <v>789</v>
      </c>
      <c r="G339" s="206" t="s">
        <v>314</v>
      </c>
      <c r="H339" s="207">
        <v>1</v>
      </c>
      <c r="I339" s="208"/>
      <c r="J339" s="208"/>
      <c r="K339" s="209">
        <f>ROUND(P339*H339,2)</f>
        <v>0</v>
      </c>
      <c r="L339" s="205" t="s">
        <v>1</v>
      </c>
      <c r="M339" s="41"/>
      <c r="N339" s="210" t="s">
        <v>1</v>
      </c>
      <c r="O339" s="211" t="s">
        <v>42</v>
      </c>
      <c r="P339" s="212">
        <f>I339+J339</f>
        <v>0</v>
      </c>
      <c r="Q339" s="212">
        <f>ROUND(I339*H339,2)</f>
        <v>0</v>
      </c>
      <c r="R339" s="212">
        <f>ROUND(J339*H339,2)</f>
        <v>0</v>
      </c>
      <c r="S339" s="77"/>
      <c r="T339" s="213">
        <f>S339*H339</f>
        <v>0</v>
      </c>
      <c r="U339" s="213">
        <v>0</v>
      </c>
      <c r="V339" s="213">
        <f>U339*H339</f>
        <v>0</v>
      </c>
      <c r="W339" s="213">
        <v>0</v>
      </c>
      <c r="X339" s="214">
        <f>W339*H339</f>
        <v>0</v>
      </c>
      <c r="AR339" s="15" t="s">
        <v>446</v>
      </c>
      <c r="AT339" s="15" t="s">
        <v>136</v>
      </c>
      <c r="AU339" s="15" t="s">
        <v>141</v>
      </c>
      <c r="AY339" s="15" t="s">
        <v>133</v>
      </c>
      <c r="BE339" s="215">
        <f>IF(O339="základní",K339,0)</f>
        <v>0</v>
      </c>
      <c r="BF339" s="215">
        <f>IF(O339="snížená",K339,0)</f>
        <v>0</v>
      </c>
      <c r="BG339" s="215">
        <f>IF(O339="zákl. přenesená",K339,0)</f>
        <v>0</v>
      </c>
      <c r="BH339" s="215">
        <f>IF(O339="sníž. přenesená",K339,0)</f>
        <v>0</v>
      </c>
      <c r="BI339" s="215">
        <f>IF(O339="nulová",K339,0)</f>
        <v>0</v>
      </c>
      <c r="BJ339" s="15" t="s">
        <v>141</v>
      </c>
      <c r="BK339" s="215">
        <f>ROUND(P339*H339,2)</f>
        <v>0</v>
      </c>
      <c r="BL339" s="15" t="s">
        <v>446</v>
      </c>
      <c r="BM339" s="15" t="s">
        <v>790</v>
      </c>
    </row>
    <row r="340" s="1" customFormat="1" ht="16.5" customHeight="1">
      <c r="B340" s="36"/>
      <c r="C340" s="203" t="s">
        <v>791</v>
      </c>
      <c r="D340" s="203" t="s">
        <v>136</v>
      </c>
      <c r="E340" s="204" t="s">
        <v>792</v>
      </c>
      <c r="F340" s="205" t="s">
        <v>793</v>
      </c>
      <c r="G340" s="206" t="s">
        <v>314</v>
      </c>
      <c r="H340" s="207">
        <v>1</v>
      </c>
      <c r="I340" s="208"/>
      <c r="J340" s="208"/>
      <c r="K340" s="209">
        <f>ROUND(P340*H340,2)</f>
        <v>0</v>
      </c>
      <c r="L340" s="205" t="s">
        <v>1</v>
      </c>
      <c r="M340" s="41"/>
      <c r="N340" s="210" t="s">
        <v>1</v>
      </c>
      <c r="O340" s="211" t="s">
        <v>42</v>
      </c>
      <c r="P340" s="212">
        <f>I340+J340</f>
        <v>0</v>
      </c>
      <c r="Q340" s="212">
        <f>ROUND(I340*H340,2)</f>
        <v>0</v>
      </c>
      <c r="R340" s="212">
        <f>ROUND(J340*H340,2)</f>
        <v>0</v>
      </c>
      <c r="S340" s="77"/>
      <c r="T340" s="213">
        <f>S340*H340</f>
        <v>0</v>
      </c>
      <c r="U340" s="213">
        <v>0</v>
      </c>
      <c r="V340" s="213">
        <f>U340*H340</f>
        <v>0</v>
      </c>
      <c r="W340" s="213">
        <v>0</v>
      </c>
      <c r="X340" s="214">
        <f>W340*H340</f>
        <v>0</v>
      </c>
      <c r="AR340" s="15" t="s">
        <v>446</v>
      </c>
      <c r="AT340" s="15" t="s">
        <v>136</v>
      </c>
      <c r="AU340" s="15" t="s">
        <v>141</v>
      </c>
      <c r="AY340" s="15" t="s">
        <v>133</v>
      </c>
      <c r="BE340" s="215">
        <f>IF(O340="základní",K340,0)</f>
        <v>0</v>
      </c>
      <c r="BF340" s="215">
        <f>IF(O340="snížená",K340,0)</f>
        <v>0</v>
      </c>
      <c r="BG340" s="215">
        <f>IF(O340="zákl. přenesená",K340,0)</f>
        <v>0</v>
      </c>
      <c r="BH340" s="215">
        <f>IF(O340="sníž. přenesená",K340,0)</f>
        <v>0</v>
      </c>
      <c r="BI340" s="215">
        <f>IF(O340="nulová",K340,0)</f>
        <v>0</v>
      </c>
      <c r="BJ340" s="15" t="s">
        <v>141</v>
      </c>
      <c r="BK340" s="215">
        <f>ROUND(P340*H340,2)</f>
        <v>0</v>
      </c>
      <c r="BL340" s="15" t="s">
        <v>446</v>
      </c>
      <c r="BM340" s="15" t="s">
        <v>794</v>
      </c>
    </row>
    <row r="341" s="1" customFormat="1" ht="16.5" customHeight="1">
      <c r="B341" s="36"/>
      <c r="C341" s="203" t="s">
        <v>795</v>
      </c>
      <c r="D341" s="203" t="s">
        <v>136</v>
      </c>
      <c r="E341" s="204" t="s">
        <v>796</v>
      </c>
      <c r="F341" s="205" t="s">
        <v>797</v>
      </c>
      <c r="G341" s="206" t="s">
        <v>314</v>
      </c>
      <c r="H341" s="207">
        <v>1</v>
      </c>
      <c r="I341" s="208"/>
      <c r="J341" s="208"/>
      <c r="K341" s="209">
        <f>ROUND(P341*H341,2)</f>
        <v>0</v>
      </c>
      <c r="L341" s="205" t="s">
        <v>1</v>
      </c>
      <c r="M341" s="41"/>
      <c r="N341" s="210" t="s">
        <v>1</v>
      </c>
      <c r="O341" s="211" t="s">
        <v>42</v>
      </c>
      <c r="P341" s="212">
        <f>I341+J341</f>
        <v>0</v>
      </c>
      <c r="Q341" s="212">
        <f>ROUND(I341*H341,2)</f>
        <v>0</v>
      </c>
      <c r="R341" s="212">
        <f>ROUND(J341*H341,2)</f>
        <v>0</v>
      </c>
      <c r="S341" s="77"/>
      <c r="T341" s="213">
        <f>S341*H341</f>
        <v>0</v>
      </c>
      <c r="U341" s="213">
        <v>0</v>
      </c>
      <c r="V341" s="213">
        <f>U341*H341</f>
        <v>0</v>
      </c>
      <c r="W341" s="213">
        <v>0</v>
      </c>
      <c r="X341" s="214">
        <f>W341*H341</f>
        <v>0</v>
      </c>
      <c r="AR341" s="15" t="s">
        <v>446</v>
      </c>
      <c r="AT341" s="15" t="s">
        <v>136</v>
      </c>
      <c r="AU341" s="15" t="s">
        <v>141</v>
      </c>
      <c r="AY341" s="15" t="s">
        <v>133</v>
      </c>
      <c r="BE341" s="215">
        <f>IF(O341="základní",K341,0)</f>
        <v>0</v>
      </c>
      <c r="BF341" s="215">
        <f>IF(O341="snížená",K341,0)</f>
        <v>0</v>
      </c>
      <c r="BG341" s="215">
        <f>IF(O341="zákl. přenesená",K341,0)</f>
        <v>0</v>
      </c>
      <c r="BH341" s="215">
        <f>IF(O341="sníž. přenesená",K341,0)</f>
        <v>0</v>
      </c>
      <c r="BI341" s="215">
        <f>IF(O341="nulová",K341,0)</f>
        <v>0</v>
      </c>
      <c r="BJ341" s="15" t="s">
        <v>141</v>
      </c>
      <c r="BK341" s="215">
        <f>ROUND(P341*H341,2)</f>
        <v>0</v>
      </c>
      <c r="BL341" s="15" t="s">
        <v>446</v>
      </c>
      <c r="BM341" s="15" t="s">
        <v>798</v>
      </c>
    </row>
    <row r="342" s="1" customFormat="1" ht="16.5" customHeight="1">
      <c r="B342" s="36"/>
      <c r="C342" s="203" t="s">
        <v>799</v>
      </c>
      <c r="D342" s="203" t="s">
        <v>136</v>
      </c>
      <c r="E342" s="204" t="s">
        <v>800</v>
      </c>
      <c r="F342" s="205" t="s">
        <v>801</v>
      </c>
      <c r="G342" s="206" t="s">
        <v>314</v>
      </c>
      <c r="H342" s="207">
        <v>1</v>
      </c>
      <c r="I342" s="208"/>
      <c r="J342" s="208"/>
      <c r="K342" s="209">
        <f>ROUND(P342*H342,2)</f>
        <v>0</v>
      </c>
      <c r="L342" s="205" t="s">
        <v>1</v>
      </c>
      <c r="M342" s="41"/>
      <c r="N342" s="210" t="s">
        <v>1</v>
      </c>
      <c r="O342" s="211" t="s">
        <v>42</v>
      </c>
      <c r="P342" s="212">
        <f>I342+J342</f>
        <v>0</v>
      </c>
      <c r="Q342" s="212">
        <f>ROUND(I342*H342,2)</f>
        <v>0</v>
      </c>
      <c r="R342" s="212">
        <f>ROUND(J342*H342,2)</f>
        <v>0</v>
      </c>
      <c r="S342" s="77"/>
      <c r="T342" s="213">
        <f>S342*H342</f>
        <v>0</v>
      </c>
      <c r="U342" s="213">
        <v>0</v>
      </c>
      <c r="V342" s="213">
        <f>U342*H342</f>
        <v>0</v>
      </c>
      <c r="W342" s="213">
        <v>0</v>
      </c>
      <c r="X342" s="214">
        <f>W342*H342</f>
        <v>0</v>
      </c>
      <c r="AR342" s="15" t="s">
        <v>446</v>
      </c>
      <c r="AT342" s="15" t="s">
        <v>136</v>
      </c>
      <c r="AU342" s="15" t="s">
        <v>141</v>
      </c>
      <c r="AY342" s="15" t="s">
        <v>133</v>
      </c>
      <c r="BE342" s="215">
        <f>IF(O342="základní",K342,0)</f>
        <v>0</v>
      </c>
      <c r="BF342" s="215">
        <f>IF(O342="snížená",K342,0)</f>
        <v>0</v>
      </c>
      <c r="BG342" s="215">
        <f>IF(O342="zákl. přenesená",K342,0)</f>
        <v>0</v>
      </c>
      <c r="BH342" s="215">
        <f>IF(O342="sníž. přenesená",K342,0)</f>
        <v>0</v>
      </c>
      <c r="BI342" s="215">
        <f>IF(O342="nulová",K342,0)</f>
        <v>0</v>
      </c>
      <c r="BJ342" s="15" t="s">
        <v>141</v>
      </c>
      <c r="BK342" s="215">
        <f>ROUND(P342*H342,2)</f>
        <v>0</v>
      </c>
      <c r="BL342" s="15" t="s">
        <v>446</v>
      </c>
      <c r="BM342" s="15" t="s">
        <v>802</v>
      </c>
    </row>
    <row r="343" s="1" customFormat="1" ht="16.5" customHeight="1">
      <c r="B343" s="36"/>
      <c r="C343" s="203" t="s">
        <v>803</v>
      </c>
      <c r="D343" s="203" t="s">
        <v>136</v>
      </c>
      <c r="E343" s="204" t="s">
        <v>804</v>
      </c>
      <c r="F343" s="205" t="s">
        <v>805</v>
      </c>
      <c r="G343" s="206" t="s">
        <v>152</v>
      </c>
      <c r="H343" s="207">
        <v>55</v>
      </c>
      <c r="I343" s="208"/>
      <c r="J343" s="208"/>
      <c r="K343" s="209">
        <f>ROUND(P343*H343,2)</f>
        <v>0</v>
      </c>
      <c r="L343" s="205" t="s">
        <v>1</v>
      </c>
      <c r="M343" s="41"/>
      <c r="N343" s="210" t="s">
        <v>1</v>
      </c>
      <c r="O343" s="211" t="s">
        <v>42</v>
      </c>
      <c r="P343" s="212">
        <f>I343+J343</f>
        <v>0</v>
      </c>
      <c r="Q343" s="212">
        <f>ROUND(I343*H343,2)</f>
        <v>0</v>
      </c>
      <c r="R343" s="212">
        <f>ROUND(J343*H343,2)</f>
        <v>0</v>
      </c>
      <c r="S343" s="77"/>
      <c r="T343" s="213">
        <f>S343*H343</f>
        <v>0</v>
      </c>
      <c r="U343" s="213">
        <v>0</v>
      </c>
      <c r="V343" s="213">
        <f>U343*H343</f>
        <v>0</v>
      </c>
      <c r="W343" s="213">
        <v>0</v>
      </c>
      <c r="X343" s="214">
        <f>W343*H343</f>
        <v>0</v>
      </c>
      <c r="AR343" s="15" t="s">
        <v>446</v>
      </c>
      <c r="AT343" s="15" t="s">
        <v>136</v>
      </c>
      <c r="AU343" s="15" t="s">
        <v>141</v>
      </c>
      <c r="AY343" s="15" t="s">
        <v>133</v>
      </c>
      <c r="BE343" s="215">
        <f>IF(O343="základní",K343,0)</f>
        <v>0</v>
      </c>
      <c r="BF343" s="215">
        <f>IF(O343="snížená",K343,0)</f>
        <v>0</v>
      </c>
      <c r="BG343" s="215">
        <f>IF(O343="zákl. přenesená",K343,0)</f>
        <v>0</v>
      </c>
      <c r="BH343" s="215">
        <f>IF(O343="sníž. přenesená",K343,0)</f>
        <v>0</v>
      </c>
      <c r="BI343" s="215">
        <f>IF(O343="nulová",K343,0)</f>
        <v>0</v>
      </c>
      <c r="BJ343" s="15" t="s">
        <v>141</v>
      </c>
      <c r="BK343" s="215">
        <f>ROUND(P343*H343,2)</f>
        <v>0</v>
      </c>
      <c r="BL343" s="15" t="s">
        <v>446</v>
      </c>
      <c r="BM343" s="15" t="s">
        <v>806</v>
      </c>
    </row>
    <row r="344" s="1" customFormat="1" ht="16.5" customHeight="1">
      <c r="B344" s="36"/>
      <c r="C344" s="203" t="s">
        <v>807</v>
      </c>
      <c r="D344" s="203" t="s">
        <v>136</v>
      </c>
      <c r="E344" s="204" t="s">
        <v>808</v>
      </c>
      <c r="F344" s="205" t="s">
        <v>809</v>
      </c>
      <c r="G344" s="206" t="s">
        <v>152</v>
      </c>
      <c r="H344" s="207">
        <v>105</v>
      </c>
      <c r="I344" s="208"/>
      <c r="J344" s="208"/>
      <c r="K344" s="209">
        <f>ROUND(P344*H344,2)</f>
        <v>0</v>
      </c>
      <c r="L344" s="205" t="s">
        <v>1</v>
      </c>
      <c r="M344" s="41"/>
      <c r="N344" s="210" t="s">
        <v>1</v>
      </c>
      <c r="O344" s="211" t="s">
        <v>42</v>
      </c>
      <c r="P344" s="212">
        <f>I344+J344</f>
        <v>0</v>
      </c>
      <c r="Q344" s="212">
        <f>ROUND(I344*H344,2)</f>
        <v>0</v>
      </c>
      <c r="R344" s="212">
        <f>ROUND(J344*H344,2)</f>
        <v>0</v>
      </c>
      <c r="S344" s="77"/>
      <c r="T344" s="213">
        <f>S344*H344</f>
        <v>0</v>
      </c>
      <c r="U344" s="213">
        <v>0</v>
      </c>
      <c r="V344" s="213">
        <f>U344*H344</f>
        <v>0</v>
      </c>
      <c r="W344" s="213">
        <v>0</v>
      </c>
      <c r="X344" s="214">
        <f>W344*H344</f>
        <v>0</v>
      </c>
      <c r="AR344" s="15" t="s">
        <v>446</v>
      </c>
      <c r="AT344" s="15" t="s">
        <v>136</v>
      </c>
      <c r="AU344" s="15" t="s">
        <v>141</v>
      </c>
      <c r="AY344" s="15" t="s">
        <v>133</v>
      </c>
      <c r="BE344" s="215">
        <f>IF(O344="základní",K344,0)</f>
        <v>0</v>
      </c>
      <c r="BF344" s="215">
        <f>IF(O344="snížená",K344,0)</f>
        <v>0</v>
      </c>
      <c r="BG344" s="215">
        <f>IF(O344="zákl. přenesená",K344,0)</f>
        <v>0</v>
      </c>
      <c r="BH344" s="215">
        <f>IF(O344="sníž. přenesená",K344,0)</f>
        <v>0</v>
      </c>
      <c r="BI344" s="215">
        <f>IF(O344="nulová",K344,0)</f>
        <v>0</v>
      </c>
      <c r="BJ344" s="15" t="s">
        <v>141</v>
      </c>
      <c r="BK344" s="215">
        <f>ROUND(P344*H344,2)</f>
        <v>0</v>
      </c>
      <c r="BL344" s="15" t="s">
        <v>446</v>
      </c>
      <c r="BM344" s="15" t="s">
        <v>810</v>
      </c>
    </row>
    <row r="345" s="1" customFormat="1" ht="16.5" customHeight="1">
      <c r="B345" s="36"/>
      <c r="C345" s="203" t="s">
        <v>811</v>
      </c>
      <c r="D345" s="203" t="s">
        <v>136</v>
      </c>
      <c r="E345" s="204" t="s">
        <v>812</v>
      </c>
      <c r="F345" s="205" t="s">
        <v>813</v>
      </c>
      <c r="G345" s="206" t="s">
        <v>152</v>
      </c>
      <c r="H345" s="207">
        <v>15</v>
      </c>
      <c r="I345" s="208"/>
      <c r="J345" s="208"/>
      <c r="K345" s="209">
        <f>ROUND(P345*H345,2)</f>
        <v>0</v>
      </c>
      <c r="L345" s="205" t="s">
        <v>1</v>
      </c>
      <c r="M345" s="41"/>
      <c r="N345" s="210" t="s">
        <v>1</v>
      </c>
      <c r="O345" s="211" t="s">
        <v>42</v>
      </c>
      <c r="P345" s="212">
        <f>I345+J345</f>
        <v>0</v>
      </c>
      <c r="Q345" s="212">
        <f>ROUND(I345*H345,2)</f>
        <v>0</v>
      </c>
      <c r="R345" s="212">
        <f>ROUND(J345*H345,2)</f>
        <v>0</v>
      </c>
      <c r="S345" s="77"/>
      <c r="T345" s="213">
        <f>S345*H345</f>
        <v>0</v>
      </c>
      <c r="U345" s="213">
        <v>0</v>
      </c>
      <c r="V345" s="213">
        <f>U345*H345</f>
        <v>0</v>
      </c>
      <c r="W345" s="213">
        <v>0</v>
      </c>
      <c r="X345" s="214">
        <f>W345*H345</f>
        <v>0</v>
      </c>
      <c r="AR345" s="15" t="s">
        <v>446</v>
      </c>
      <c r="AT345" s="15" t="s">
        <v>136</v>
      </c>
      <c r="AU345" s="15" t="s">
        <v>141</v>
      </c>
      <c r="AY345" s="15" t="s">
        <v>133</v>
      </c>
      <c r="BE345" s="215">
        <f>IF(O345="základní",K345,0)</f>
        <v>0</v>
      </c>
      <c r="BF345" s="215">
        <f>IF(O345="snížená",K345,0)</f>
        <v>0</v>
      </c>
      <c r="BG345" s="215">
        <f>IF(O345="zákl. přenesená",K345,0)</f>
        <v>0</v>
      </c>
      <c r="BH345" s="215">
        <f>IF(O345="sníž. přenesená",K345,0)</f>
        <v>0</v>
      </c>
      <c r="BI345" s="215">
        <f>IF(O345="nulová",K345,0)</f>
        <v>0</v>
      </c>
      <c r="BJ345" s="15" t="s">
        <v>141</v>
      </c>
      <c r="BK345" s="215">
        <f>ROUND(P345*H345,2)</f>
        <v>0</v>
      </c>
      <c r="BL345" s="15" t="s">
        <v>446</v>
      </c>
      <c r="BM345" s="15" t="s">
        <v>814</v>
      </c>
    </row>
    <row r="346" s="1" customFormat="1" ht="16.5" customHeight="1">
      <c r="B346" s="36"/>
      <c r="C346" s="203" t="s">
        <v>815</v>
      </c>
      <c r="D346" s="203" t="s">
        <v>136</v>
      </c>
      <c r="E346" s="204" t="s">
        <v>816</v>
      </c>
      <c r="F346" s="205" t="s">
        <v>817</v>
      </c>
      <c r="G346" s="206" t="s">
        <v>152</v>
      </c>
      <c r="H346" s="207">
        <v>25</v>
      </c>
      <c r="I346" s="208"/>
      <c r="J346" s="208"/>
      <c r="K346" s="209">
        <f>ROUND(P346*H346,2)</f>
        <v>0</v>
      </c>
      <c r="L346" s="205" t="s">
        <v>1</v>
      </c>
      <c r="M346" s="41"/>
      <c r="N346" s="210" t="s">
        <v>1</v>
      </c>
      <c r="O346" s="211" t="s">
        <v>42</v>
      </c>
      <c r="P346" s="212">
        <f>I346+J346</f>
        <v>0</v>
      </c>
      <c r="Q346" s="212">
        <f>ROUND(I346*H346,2)</f>
        <v>0</v>
      </c>
      <c r="R346" s="212">
        <f>ROUND(J346*H346,2)</f>
        <v>0</v>
      </c>
      <c r="S346" s="77"/>
      <c r="T346" s="213">
        <f>S346*H346</f>
        <v>0</v>
      </c>
      <c r="U346" s="213">
        <v>0</v>
      </c>
      <c r="V346" s="213">
        <f>U346*H346</f>
        <v>0</v>
      </c>
      <c r="W346" s="213">
        <v>0</v>
      </c>
      <c r="X346" s="214">
        <f>W346*H346</f>
        <v>0</v>
      </c>
      <c r="AR346" s="15" t="s">
        <v>446</v>
      </c>
      <c r="AT346" s="15" t="s">
        <v>136</v>
      </c>
      <c r="AU346" s="15" t="s">
        <v>141</v>
      </c>
      <c r="AY346" s="15" t="s">
        <v>133</v>
      </c>
      <c r="BE346" s="215">
        <f>IF(O346="základní",K346,0)</f>
        <v>0</v>
      </c>
      <c r="BF346" s="215">
        <f>IF(O346="snížená",K346,0)</f>
        <v>0</v>
      </c>
      <c r="BG346" s="215">
        <f>IF(O346="zákl. přenesená",K346,0)</f>
        <v>0</v>
      </c>
      <c r="BH346" s="215">
        <f>IF(O346="sníž. přenesená",K346,0)</f>
        <v>0</v>
      </c>
      <c r="BI346" s="215">
        <f>IF(O346="nulová",K346,0)</f>
        <v>0</v>
      </c>
      <c r="BJ346" s="15" t="s">
        <v>141</v>
      </c>
      <c r="BK346" s="215">
        <f>ROUND(P346*H346,2)</f>
        <v>0</v>
      </c>
      <c r="BL346" s="15" t="s">
        <v>446</v>
      </c>
      <c r="BM346" s="15" t="s">
        <v>818</v>
      </c>
    </row>
    <row r="347" s="1" customFormat="1" ht="16.5" customHeight="1">
      <c r="B347" s="36"/>
      <c r="C347" s="203" t="s">
        <v>819</v>
      </c>
      <c r="D347" s="203" t="s">
        <v>136</v>
      </c>
      <c r="E347" s="204" t="s">
        <v>820</v>
      </c>
      <c r="F347" s="205" t="s">
        <v>821</v>
      </c>
      <c r="G347" s="206" t="s">
        <v>152</v>
      </c>
      <c r="H347" s="207">
        <v>6</v>
      </c>
      <c r="I347" s="208"/>
      <c r="J347" s="208"/>
      <c r="K347" s="209">
        <f>ROUND(P347*H347,2)</f>
        <v>0</v>
      </c>
      <c r="L347" s="205" t="s">
        <v>1</v>
      </c>
      <c r="M347" s="41"/>
      <c r="N347" s="210" t="s">
        <v>1</v>
      </c>
      <c r="O347" s="211" t="s">
        <v>42</v>
      </c>
      <c r="P347" s="212">
        <f>I347+J347</f>
        <v>0</v>
      </c>
      <c r="Q347" s="212">
        <f>ROUND(I347*H347,2)</f>
        <v>0</v>
      </c>
      <c r="R347" s="212">
        <f>ROUND(J347*H347,2)</f>
        <v>0</v>
      </c>
      <c r="S347" s="77"/>
      <c r="T347" s="213">
        <f>S347*H347</f>
        <v>0</v>
      </c>
      <c r="U347" s="213">
        <v>0</v>
      </c>
      <c r="V347" s="213">
        <f>U347*H347</f>
        <v>0</v>
      </c>
      <c r="W347" s="213">
        <v>0</v>
      </c>
      <c r="X347" s="214">
        <f>W347*H347</f>
        <v>0</v>
      </c>
      <c r="AR347" s="15" t="s">
        <v>446</v>
      </c>
      <c r="AT347" s="15" t="s">
        <v>136</v>
      </c>
      <c r="AU347" s="15" t="s">
        <v>141</v>
      </c>
      <c r="AY347" s="15" t="s">
        <v>133</v>
      </c>
      <c r="BE347" s="215">
        <f>IF(O347="základní",K347,0)</f>
        <v>0</v>
      </c>
      <c r="BF347" s="215">
        <f>IF(O347="snížená",K347,0)</f>
        <v>0</v>
      </c>
      <c r="BG347" s="215">
        <f>IF(O347="zákl. přenesená",K347,0)</f>
        <v>0</v>
      </c>
      <c r="BH347" s="215">
        <f>IF(O347="sníž. přenesená",K347,0)</f>
        <v>0</v>
      </c>
      <c r="BI347" s="215">
        <f>IF(O347="nulová",K347,0)</f>
        <v>0</v>
      </c>
      <c r="BJ347" s="15" t="s">
        <v>141</v>
      </c>
      <c r="BK347" s="215">
        <f>ROUND(P347*H347,2)</f>
        <v>0</v>
      </c>
      <c r="BL347" s="15" t="s">
        <v>446</v>
      </c>
      <c r="BM347" s="15" t="s">
        <v>822</v>
      </c>
    </row>
    <row r="348" s="1" customFormat="1" ht="16.5" customHeight="1">
      <c r="B348" s="36"/>
      <c r="C348" s="203" t="s">
        <v>823</v>
      </c>
      <c r="D348" s="203" t="s">
        <v>136</v>
      </c>
      <c r="E348" s="204" t="s">
        <v>824</v>
      </c>
      <c r="F348" s="205" t="s">
        <v>825</v>
      </c>
      <c r="G348" s="206" t="s">
        <v>152</v>
      </c>
      <c r="H348" s="207">
        <v>10</v>
      </c>
      <c r="I348" s="208"/>
      <c r="J348" s="208"/>
      <c r="K348" s="209">
        <f>ROUND(P348*H348,2)</f>
        <v>0</v>
      </c>
      <c r="L348" s="205" t="s">
        <v>1</v>
      </c>
      <c r="M348" s="41"/>
      <c r="N348" s="210" t="s">
        <v>1</v>
      </c>
      <c r="O348" s="211" t="s">
        <v>42</v>
      </c>
      <c r="P348" s="212">
        <f>I348+J348</f>
        <v>0</v>
      </c>
      <c r="Q348" s="212">
        <f>ROUND(I348*H348,2)</f>
        <v>0</v>
      </c>
      <c r="R348" s="212">
        <f>ROUND(J348*H348,2)</f>
        <v>0</v>
      </c>
      <c r="S348" s="77"/>
      <c r="T348" s="213">
        <f>S348*H348</f>
        <v>0</v>
      </c>
      <c r="U348" s="213">
        <v>0</v>
      </c>
      <c r="V348" s="213">
        <f>U348*H348</f>
        <v>0</v>
      </c>
      <c r="W348" s="213">
        <v>0</v>
      </c>
      <c r="X348" s="214">
        <f>W348*H348</f>
        <v>0</v>
      </c>
      <c r="AR348" s="15" t="s">
        <v>446</v>
      </c>
      <c r="AT348" s="15" t="s">
        <v>136</v>
      </c>
      <c r="AU348" s="15" t="s">
        <v>141</v>
      </c>
      <c r="AY348" s="15" t="s">
        <v>133</v>
      </c>
      <c r="BE348" s="215">
        <f>IF(O348="základní",K348,0)</f>
        <v>0</v>
      </c>
      <c r="BF348" s="215">
        <f>IF(O348="snížená",K348,0)</f>
        <v>0</v>
      </c>
      <c r="BG348" s="215">
        <f>IF(O348="zákl. přenesená",K348,0)</f>
        <v>0</v>
      </c>
      <c r="BH348" s="215">
        <f>IF(O348="sníž. přenesená",K348,0)</f>
        <v>0</v>
      </c>
      <c r="BI348" s="215">
        <f>IF(O348="nulová",K348,0)</f>
        <v>0</v>
      </c>
      <c r="BJ348" s="15" t="s">
        <v>141</v>
      </c>
      <c r="BK348" s="215">
        <f>ROUND(P348*H348,2)</f>
        <v>0</v>
      </c>
      <c r="BL348" s="15" t="s">
        <v>446</v>
      </c>
      <c r="BM348" s="15" t="s">
        <v>826</v>
      </c>
    </row>
    <row r="349" s="1" customFormat="1" ht="16.5" customHeight="1">
      <c r="B349" s="36"/>
      <c r="C349" s="203" t="s">
        <v>827</v>
      </c>
      <c r="D349" s="203" t="s">
        <v>136</v>
      </c>
      <c r="E349" s="204" t="s">
        <v>828</v>
      </c>
      <c r="F349" s="205" t="s">
        <v>829</v>
      </c>
      <c r="G349" s="206" t="s">
        <v>152</v>
      </c>
      <c r="H349" s="207">
        <v>10</v>
      </c>
      <c r="I349" s="208"/>
      <c r="J349" s="208"/>
      <c r="K349" s="209">
        <f>ROUND(P349*H349,2)</f>
        <v>0</v>
      </c>
      <c r="L349" s="205" t="s">
        <v>1</v>
      </c>
      <c r="M349" s="41"/>
      <c r="N349" s="210" t="s">
        <v>1</v>
      </c>
      <c r="O349" s="211" t="s">
        <v>42</v>
      </c>
      <c r="P349" s="212">
        <f>I349+J349</f>
        <v>0</v>
      </c>
      <c r="Q349" s="212">
        <f>ROUND(I349*H349,2)</f>
        <v>0</v>
      </c>
      <c r="R349" s="212">
        <f>ROUND(J349*H349,2)</f>
        <v>0</v>
      </c>
      <c r="S349" s="77"/>
      <c r="T349" s="213">
        <f>S349*H349</f>
        <v>0</v>
      </c>
      <c r="U349" s="213">
        <v>0</v>
      </c>
      <c r="V349" s="213">
        <f>U349*H349</f>
        <v>0</v>
      </c>
      <c r="W349" s="213">
        <v>0</v>
      </c>
      <c r="X349" s="214">
        <f>W349*H349</f>
        <v>0</v>
      </c>
      <c r="AR349" s="15" t="s">
        <v>446</v>
      </c>
      <c r="AT349" s="15" t="s">
        <v>136</v>
      </c>
      <c r="AU349" s="15" t="s">
        <v>141</v>
      </c>
      <c r="AY349" s="15" t="s">
        <v>133</v>
      </c>
      <c r="BE349" s="215">
        <f>IF(O349="základní",K349,0)</f>
        <v>0</v>
      </c>
      <c r="BF349" s="215">
        <f>IF(O349="snížená",K349,0)</f>
        <v>0</v>
      </c>
      <c r="BG349" s="215">
        <f>IF(O349="zákl. přenesená",K349,0)</f>
        <v>0</v>
      </c>
      <c r="BH349" s="215">
        <f>IF(O349="sníž. přenesená",K349,0)</f>
        <v>0</v>
      </c>
      <c r="BI349" s="215">
        <f>IF(O349="nulová",K349,0)</f>
        <v>0</v>
      </c>
      <c r="BJ349" s="15" t="s">
        <v>141</v>
      </c>
      <c r="BK349" s="215">
        <f>ROUND(P349*H349,2)</f>
        <v>0</v>
      </c>
      <c r="BL349" s="15" t="s">
        <v>446</v>
      </c>
      <c r="BM349" s="15" t="s">
        <v>830</v>
      </c>
    </row>
    <row r="350" s="1" customFormat="1" ht="16.5" customHeight="1">
      <c r="B350" s="36"/>
      <c r="C350" s="203" t="s">
        <v>831</v>
      </c>
      <c r="D350" s="203" t="s">
        <v>136</v>
      </c>
      <c r="E350" s="204" t="s">
        <v>832</v>
      </c>
      <c r="F350" s="205" t="s">
        <v>833</v>
      </c>
      <c r="G350" s="206" t="s">
        <v>152</v>
      </c>
      <c r="H350" s="207">
        <v>30</v>
      </c>
      <c r="I350" s="208"/>
      <c r="J350" s="208"/>
      <c r="K350" s="209">
        <f>ROUND(P350*H350,2)</f>
        <v>0</v>
      </c>
      <c r="L350" s="205" t="s">
        <v>1</v>
      </c>
      <c r="M350" s="41"/>
      <c r="N350" s="210" t="s">
        <v>1</v>
      </c>
      <c r="O350" s="211" t="s">
        <v>42</v>
      </c>
      <c r="P350" s="212">
        <f>I350+J350</f>
        <v>0</v>
      </c>
      <c r="Q350" s="212">
        <f>ROUND(I350*H350,2)</f>
        <v>0</v>
      </c>
      <c r="R350" s="212">
        <f>ROUND(J350*H350,2)</f>
        <v>0</v>
      </c>
      <c r="S350" s="77"/>
      <c r="T350" s="213">
        <f>S350*H350</f>
        <v>0</v>
      </c>
      <c r="U350" s="213">
        <v>0</v>
      </c>
      <c r="V350" s="213">
        <f>U350*H350</f>
        <v>0</v>
      </c>
      <c r="W350" s="213">
        <v>0</v>
      </c>
      <c r="X350" s="214">
        <f>W350*H350</f>
        <v>0</v>
      </c>
      <c r="AR350" s="15" t="s">
        <v>446</v>
      </c>
      <c r="AT350" s="15" t="s">
        <v>136</v>
      </c>
      <c r="AU350" s="15" t="s">
        <v>141</v>
      </c>
      <c r="AY350" s="15" t="s">
        <v>133</v>
      </c>
      <c r="BE350" s="215">
        <f>IF(O350="základní",K350,0)</f>
        <v>0</v>
      </c>
      <c r="BF350" s="215">
        <f>IF(O350="snížená",K350,0)</f>
        <v>0</v>
      </c>
      <c r="BG350" s="215">
        <f>IF(O350="zákl. přenesená",K350,0)</f>
        <v>0</v>
      </c>
      <c r="BH350" s="215">
        <f>IF(O350="sníž. přenesená",K350,0)</f>
        <v>0</v>
      </c>
      <c r="BI350" s="215">
        <f>IF(O350="nulová",K350,0)</f>
        <v>0</v>
      </c>
      <c r="BJ350" s="15" t="s">
        <v>141</v>
      </c>
      <c r="BK350" s="215">
        <f>ROUND(P350*H350,2)</f>
        <v>0</v>
      </c>
      <c r="BL350" s="15" t="s">
        <v>446</v>
      </c>
      <c r="BM350" s="15" t="s">
        <v>834</v>
      </c>
    </row>
    <row r="351" s="1" customFormat="1" ht="16.5" customHeight="1">
      <c r="B351" s="36"/>
      <c r="C351" s="203" t="s">
        <v>835</v>
      </c>
      <c r="D351" s="203" t="s">
        <v>136</v>
      </c>
      <c r="E351" s="204" t="s">
        <v>836</v>
      </c>
      <c r="F351" s="205" t="s">
        <v>837</v>
      </c>
      <c r="G351" s="206" t="s">
        <v>152</v>
      </c>
      <c r="H351" s="207">
        <v>20</v>
      </c>
      <c r="I351" s="208"/>
      <c r="J351" s="208"/>
      <c r="K351" s="209">
        <f>ROUND(P351*H351,2)</f>
        <v>0</v>
      </c>
      <c r="L351" s="205" t="s">
        <v>1</v>
      </c>
      <c r="M351" s="41"/>
      <c r="N351" s="210" t="s">
        <v>1</v>
      </c>
      <c r="O351" s="211" t="s">
        <v>42</v>
      </c>
      <c r="P351" s="212">
        <f>I351+J351</f>
        <v>0</v>
      </c>
      <c r="Q351" s="212">
        <f>ROUND(I351*H351,2)</f>
        <v>0</v>
      </c>
      <c r="R351" s="212">
        <f>ROUND(J351*H351,2)</f>
        <v>0</v>
      </c>
      <c r="S351" s="77"/>
      <c r="T351" s="213">
        <f>S351*H351</f>
        <v>0</v>
      </c>
      <c r="U351" s="213">
        <v>0</v>
      </c>
      <c r="V351" s="213">
        <f>U351*H351</f>
        <v>0</v>
      </c>
      <c r="W351" s="213">
        <v>0</v>
      </c>
      <c r="X351" s="214">
        <f>W351*H351</f>
        <v>0</v>
      </c>
      <c r="AR351" s="15" t="s">
        <v>446</v>
      </c>
      <c r="AT351" s="15" t="s">
        <v>136</v>
      </c>
      <c r="AU351" s="15" t="s">
        <v>141</v>
      </c>
      <c r="AY351" s="15" t="s">
        <v>133</v>
      </c>
      <c r="BE351" s="215">
        <f>IF(O351="základní",K351,0)</f>
        <v>0</v>
      </c>
      <c r="BF351" s="215">
        <f>IF(O351="snížená",K351,0)</f>
        <v>0</v>
      </c>
      <c r="BG351" s="215">
        <f>IF(O351="zákl. přenesená",K351,0)</f>
        <v>0</v>
      </c>
      <c r="BH351" s="215">
        <f>IF(O351="sníž. přenesená",K351,0)</f>
        <v>0</v>
      </c>
      <c r="BI351" s="215">
        <f>IF(O351="nulová",K351,0)</f>
        <v>0</v>
      </c>
      <c r="BJ351" s="15" t="s">
        <v>141</v>
      </c>
      <c r="BK351" s="215">
        <f>ROUND(P351*H351,2)</f>
        <v>0</v>
      </c>
      <c r="BL351" s="15" t="s">
        <v>446</v>
      </c>
      <c r="BM351" s="15" t="s">
        <v>838</v>
      </c>
    </row>
    <row r="352" s="1" customFormat="1" ht="16.5" customHeight="1">
      <c r="B352" s="36"/>
      <c r="C352" s="203" t="s">
        <v>839</v>
      </c>
      <c r="D352" s="203" t="s">
        <v>136</v>
      </c>
      <c r="E352" s="204" t="s">
        <v>840</v>
      </c>
      <c r="F352" s="205" t="s">
        <v>841</v>
      </c>
      <c r="G352" s="206" t="s">
        <v>314</v>
      </c>
      <c r="H352" s="207">
        <v>1</v>
      </c>
      <c r="I352" s="208"/>
      <c r="J352" s="208"/>
      <c r="K352" s="209">
        <f>ROUND(P352*H352,2)</f>
        <v>0</v>
      </c>
      <c r="L352" s="205" t="s">
        <v>1</v>
      </c>
      <c r="M352" s="41"/>
      <c r="N352" s="210" t="s">
        <v>1</v>
      </c>
      <c r="O352" s="211" t="s">
        <v>42</v>
      </c>
      <c r="P352" s="212">
        <f>I352+J352</f>
        <v>0</v>
      </c>
      <c r="Q352" s="212">
        <f>ROUND(I352*H352,2)</f>
        <v>0</v>
      </c>
      <c r="R352" s="212">
        <f>ROUND(J352*H352,2)</f>
        <v>0</v>
      </c>
      <c r="S352" s="77"/>
      <c r="T352" s="213">
        <f>S352*H352</f>
        <v>0</v>
      </c>
      <c r="U352" s="213">
        <v>0</v>
      </c>
      <c r="V352" s="213">
        <f>U352*H352</f>
        <v>0</v>
      </c>
      <c r="W352" s="213">
        <v>0</v>
      </c>
      <c r="X352" s="214">
        <f>W352*H352</f>
        <v>0</v>
      </c>
      <c r="AR352" s="15" t="s">
        <v>446</v>
      </c>
      <c r="AT352" s="15" t="s">
        <v>136</v>
      </c>
      <c r="AU352" s="15" t="s">
        <v>141</v>
      </c>
      <c r="AY352" s="15" t="s">
        <v>133</v>
      </c>
      <c r="BE352" s="215">
        <f>IF(O352="základní",K352,0)</f>
        <v>0</v>
      </c>
      <c r="BF352" s="215">
        <f>IF(O352="snížená",K352,0)</f>
        <v>0</v>
      </c>
      <c r="BG352" s="215">
        <f>IF(O352="zákl. přenesená",K352,0)</f>
        <v>0</v>
      </c>
      <c r="BH352" s="215">
        <f>IF(O352="sníž. přenesená",K352,0)</f>
        <v>0</v>
      </c>
      <c r="BI352" s="215">
        <f>IF(O352="nulová",K352,0)</f>
        <v>0</v>
      </c>
      <c r="BJ352" s="15" t="s">
        <v>141</v>
      </c>
      <c r="BK352" s="215">
        <f>ROUND(P352*H352,2)</f>
        <v>0</v>
      </c>
      <c r="BL352" s="15" t="s">
        <v>446</v>
      </c>
      <c r="BM352" s="15" t="s">
        <v>842</v>
      </c>
    </row>
    <row r="353" s="1" customFormat="1" ht="16.5" customHeight="1">
      <c r="B353" s="36"/>
      <c r="C353" s="203" t="s">
        <v>843</v>
      </c>
      <c r="D353" s="203" t="s">
        <v>136</v>
      </c>
      <c r="E353" s="204" t="s">
        <v>844</v>
      </c>
      <c r="F353" s="205" t="s">
        <v>845</v>
      </c>
      <c r="G353" s="206" t="s">
        <v>314</v>
      </c>
      <c r="H353" s="207">
        <v>1</v>
      </c>
      <c r="I353" s="208"/>
      <c r="J353" s="208"/>
      <c r="K353" s="209">
        <f>ROUND(P353*H353,2)</f>
        <v>0</v>
      </c>
      <c r="L353" s="205" t="s">
        <v>1</v>
      </c>
      <c r="M353" s="41"/>
      <c r="N353" s="210" t="s">
        <v>1</v>
      </c>
      <c r="O353" s="211" t="s">
        <v>42</v>
      </c>
      <c r="P353" s="212">
        <f>I353+J353</f>
        <v>0</v>
      </c>
      <c r="Q353" s="212">
        <f>ROUND(I353*H353,2)</f>
        <v>0</v>
      </c>
      <c r="R353" s="212">
        <f>ROUND(J353*H353,2)</f>
        <v>0</v>
      </c>
      <c r="S353" s="77"/>
      <c r="T353" s="213">
        <f>S353*H353</f>
        <v>0</v>
      </c>
      <c r="U353" s="213">
        <v>0</v>
      </c>
      <c r="V353" s="213">
        <f>U353*H353</f>
        <v>0</v>
      </c>
      <c r="W353" s="213">
        <v>0</v>
      </c>
      <c r="X353" s="214">
        <f>W353*H353</f>
        <v>0</v>
      </c>
      <c r="AR353" s="15" t="s">
        <v>446</v>
      </c>
      <c r="AT353" s="15" t="s">
        <v>136</v>
      </c>
      <c r="AU353" s="15" t="s">
        <v>141</v>
      </c>
      <c r="AY353" s="15" t="s">
        <v>133</v>
      </c>
      <c r="BE353" s="215">
        <f>IF(O353="základní",K353,0)</f>
        <v>0</v>
      </c>
      <c r="BF353" s="215">
        <f>IF(O353="snížená",K353,0)</f>
        <v>0</v>
      </c>
      <c r="BG353" s="215">
        <f>IF(O353="zákl. přenesená",K353,0)</f>
        <v>0</v>
      </c>
      <c r="BH353" s="215">
        <f>IF(O353="sníž. přenesená",K353,0)</f>
        <v>0</v>
      </c>
      <c r="BI353" s="215">
        <f>IF(O353="nulová",K353,0)</f>
        <v>0</v>
      </c>
      <c r="BJ353" s="15" t="s">
        <v>141</v>
      </c>
      <c r="BK353" s="215">
        <f>ROUND(P353*H353,2)</f>
        <v>0</v>
      </c>
      <c r="BL353" s="15" t="s">
        <v>446</v>
      </c>
      <c r="BM353" s="15" t="s">
        <v>846</v>
      </c>
    </row>
    <row r="354" s="1" customFormat="1" ht="16.5" customHeight="1">
      <c r="B354" s="36"/>
      <c r="C354" s="203" t="s">
        <v>847</v>
      </c>
      <c r="D354" s="203" t="s">
        <v>136</v>
      </c>
      <c r="E354" s="204" t="s">
        <v>848</v>
      </c>
      <c r="F354" s="205" t="s">
        <v>849</v>
      </c>
      <c r="G354" s="206" t="s">
        <v>314</v>
      </c>
      <c r="H354" s="207">
        <v>2</v>
      </c>
      <c r="I354" s="208"/>
      <c r="J354" s="208"/>
      <c r="K354" s="209">
        <f>ROUND(P354*H354,2)</f>
        <v>0</v>
      </c>
      <c r="L354" s="205" t="s">
        <v>1</v>
      </c>
      <c r="M354" s="41"/>
      <c r="N354" s="210" t="s">
        <v>1</v>
      </c>
      <c r="O354" s="211" t="s">
        <v>42</v>
      </c>
      <c r="P354" s="212">
        <f>I354+J354</f>
        <v>0</v>
      </c>
      <c r="Q354" s="212">
        <f>ROUND(I354*H354,2)</f>
        <v>0</v>
      </c>
      <c r="R354" s="212">
        <f>ROUND(J354*H354,2)</f>
        <v>0</v>
      </c>
      <c r="S354" s="77"/>
      <c r="T354" s="213">
        <f>S354*H354</f>
        <v>0</v>
      </c>
      <c r="U354" s="213">
        <v>0</v>
      </c>
      <c r="V354" s="213">
        <f>U354*H354</f>
        <v>0</v>
      </c>
      <c r="W354" s="213">
        <v>0</v>
      </c>
      <c r="X354" s="214">
        <f>W354*H354</f>
        <v>0</v>
      </c>
      <c r="AR354" s="15" t="s">
        <v>446</v>
      </c>
      <c r="AT354" s="15" t="s">
        <v>136</v>
      </c>
      <c r="AU354" s="15" t="s">
        <v>141</v>
      </c>
      <c r="AY354" s="15" t="s">
        <v>133</v>
      </c>
      <c r="BE354" s="215">
        <f>IF(O354="základní",K354,0)</f>
        <v>0</v>
      </c>
      <c r="BF354" s="215">
        <f>IF(O354="snížená",K354,0)</f>
        <v>0</v>
      </c>
      <c r="BG354" s="215">
        <f>IF(O354="zákl. přenesená",K354,0)</f>
        <v>0</v>
      </c>
      <c r="BH354" s="215">
        <f>IF(O354="sníž. přenesená",K354,0)</f>
        <v>0</v>
      </c>
      <c r="BI354" s="215">
        <f>IF(O354="nulová",K354,0)</f>
        <v>0</v>
      </c>
      <c r="BJ354" s="15" t="s">
        <v>141</v>
      </c>
      <c r="BK354" s="215">
        <f>ROUND(P354*H354,2)</f>
        <v>0</v>
      </c>
      <c r="BL354" s="15" t="s">
        <v>446</v>
      </c>
      <c r="BM354" s="15" t="s">
        <v>850</v>
      </c>
    </row>
    <row r="355" s="1" customFormat="1" ht="16.5" customHeight="1">
      <c r="B355" s="36"/>
      <c r="C355" s="203" t="s">
        <v>851</v>
      </c>
      <c r="D355" s="203" t="s">
        <v>136</v>
      </c>
      <c r="E355" s="204" t="s">
        <v>852</v>
      </c>
      <c r="F355" s="205" t="s">
        <v>853</v>
      </c>
      <c r="G355" s="206" t="s">
        <v>314</v>
      </c>
      <c r="H355" s="207">
        <v>9</v>
      </c>
      <c r="I355" s="208"/>
      <c r="J355" s="208"/>
      <c r="K355" s="209">
        <f>ROUND(P355*H355,2)</f>
        <v>0</v>
      </c>
      <c r="L355" s="205" t="s">
        <v>1</v>
      </c>
      <c r="M355" s="41"/>
      <c r="N355" s="210" t="s">
        <v>1</v>
      </c>
      <c r="O355" s="211" t="s">
        <v>42</v>
      </c>
      <c r="P355" s="212">
        <f>I355+J355</f>
        <v>0</v>
      </c>
      <c r="Q355" s="212">
        <f>ROUND(I355*H355,2)</f>
        <v>0</v>
      </c>
      <c r="R355" s="212">
        <f>ROUND(J355*H355,2)</f>
        <v>0</v>
      </c>
      <c r="S355" s="77"/>
      <c r="T355" s="213">
        <f>S355*H355</f>
        <v>0</v>
      </c>
      <c r="U355" s="213">
        <v>0</v>
      </c>
      <c r="V355" s="213">
        <f>U355*H355</f>
        <v>0</v>
      </c>
      <c r="W355" s="213">
        <v>0</v>
      </c>
      <c r="X355" s="214">
        <f>W355*H355</f>
        <v>0</v>
      </c>
      <c r="AR355" s="15" t="s">
        <v>446</v>
      </c>
      <c r="AT355" s="15" t="s">
        <v>136</v>
      </c>
      <c r="AU355" s="15" t="s">
        <v>141</v>
      </c>
      <c r="AY355" s="15" t="s">
        <v>133</v>
      </c>
      <c r="BE355" s="215">
        <f>IF(O355="základní",K355,0)</f>
        <v>0</v>
      </c>
      <c r="BF355" s="215">
        <f>IF(O355="snížená",K355,0)</f>
        <v>0</v>
      </c>
      <c r="BG355" s="215">
        <f>IF(O355="zákl. přenesená",K355,0)</f>
        <v>0</v>
      </c>
      <c r="BH355" s="215">
        <f>IF(O355="sníž. přenesená",K355,0)</f>
        <v>0</v>
      </c>
      <c r="BI355" s="215">
        <f>IF(O355="nulová",K355,0)</f>
        <v>0</v>
      </c>
      <c r="BJ355" s="15" t="s">
        <v>141</v>
      </c>
      <c r="BK355" s="215">
        <f>ROUND(P355*H355,2)</f>
        <v>0</v>
      </c>
      <c r="BL355" s="15" t="s">
        <v>446</v>
      </c>
      <c r="BM355" s="15" t="s">
        <v>854</v>
      </c>
    </row>
    <row r="356" s="1" customFormat="1" ht="16.5" customHeight="1">
      <c r="B356" s="36"/>
      <c r="C356" s="203" t="s">
        <v>855</v>
      </c>
      <c r="D356" s="203" t="s">
        <v>136</v>
      </c>
      <c r="E356" s="204" t="s">
        <v>856</v>
      </c>
      <c r="F356" s="205" t="s">
        <v>857</v>
      </c>
      <c r="G356" s="206" t="s">
        <v>314</v>
      </c>
      <c r="H356" s="207">
        <v>4</v>
      </c>
      <c r="I356" s="208"/>
      <c r="J356" s="208"/>
      <c r="K356" s="209">
        <f>ROUND(P356*H356,2)</f>
        <v>0</v>
      </c>
      <c r="L356" s="205" t="s">
        <v>1</v>
      </c>
      <c r="M356" s="41"/>
      <c r="N356" s="210" t="s">
        <v>1</v>
      </c>
      <c r="O356" s="211" t="s">
        <v>42</v>
      </c>
      <c r="P356" s="212">
        <f>I356+J356</f>
        <v>0</v>
      </c>
      <c r="Q356" s="212">
        <f>ROUND(I356*H356,2)</f>
        <v>0</v>
      </c>
      <c r="R356" s="212">
        <f>ROUND(J356*H356,2)</f>
        <v>0</v>
      </c>
      <c r="S356" s="77"/>
      <c r="T356" s="213">
        <f>S356*H356</f>
        <v>0</v>
      </c>
      <c r="U356" s="213">
        <v>0</v>
      </c>
      <c r="V356" s="213">
        <f>U356*H356</f>
        <v>0</v>
      </c>
      <c r="W356" s="213">
        <v>0</v>
      </c>
      <c r="X356" s="214">
        <f>W356*H356</f>
        <v>0</v>
      </c>
      <c r="AR356" s="15" t="s">
        <v>446</v>
      </c>
      <c r="AT356" s="15" t="s">
        <v>136</v>
      </c>
      <c r="AU356" s="15" t="s">
        <v>141</v>
      </c>
      <c r="AY356" s="15" t="s">
        <v>133</v>
      </c>
      <c r="BE356" s="215">
        <f>IF(O356="základní",K356,0)</f>
        <v>0</v>
      </c>
      <c r="BF356" s="215">
        <f>IF(O356="snížená",K356,0)</f>
        <v>0</v>
      </c>
      <c r="BG356" s="215">
        <f>IF(O356="zákl. přenesená",K356,0)</f>
        <v>0</v>
      </c>
      <c r="BH356" s="215">
        <f>IF(O356="sníž. přenesená",K356,0)</f>
        <v>0</v>
      </c>
      <c r="BI356" s="215">
        <f>IF(O356="nulová",K356,0)</f>
        <v>0</v>
      </c>
      <c r="BJ356" s="15" t="s">
        <v>141</v>
      </c>
      <c r="BK356" s="215">
        <f>ROUND(P356*H356,2)</f>
        <v>0</v>
      </c>
      <c r="BL356" s="15" t="s">
        <v>446</v>
      </c>
      <c r="BM356" s="15" t="s">
        <v>858</v>
      </c>
    </row>
    <row r="357" s="1" customFormat="1" ht="16.5" customHeight="1">
      <c r="B357" s="36"/>
      <c r="C357" s="203" t="s">
        <v>859</v>
      </c>
      <c r="D357" s="203" t="s">
        <v>136</v>
      </c>
      <c r="E357" s="204" t="s">
        <v>860</v>
      </c>
      <c r="F357" s="205" t="s">
        <v>861</v>
      </c>
      <c r="G357" s="206" t="s">
        <v>314</v>
      </c>
      <c r="H357" s="207">
        <v>2</v>
      </c>
      <c r="I357" s="208"/>
      <c r="J357" s="208"/>
      <c r="K357" s="209">
        <f>ROUND(P357*H357,2)</f>
        <v>0</v>
      </c>
      <c r="L357" s="205" t="s">
        <v>1</v>
      </c>
      <c r="M357" s="41"/>
      <c r="N357" s="210" t="s">
        <v>1</v>
      </c>
      <c r="O357" s="211" t="s">
        <v>42</v>
      </c>
      <c r="P357" s="212">
        <f>I357+J357</f>
        <v>0</v>
      </c>
      <c r="Q357" s="212">
        <f>ROUND(I357*H357,2)</f>
        <v>0</v>
      </c>
      <c r="R357" s="212">
        <f>ROUND(J357*H357,2)</f>
        <v>0</v>
      </c>
      <c r="S357" s="77"/>
      <c r="T357" s="213">
        <f>S357*H357</f>
        <v>0</v>
      </c>
      <c r="U357" s="213">
        <v>0</v>
      </c>
      <c r="V357" s="213">
        <f>U357*H357</f>
        <v>0</v>
      </c>
      <c r="W357" s="213">
        <v>0</v>
      </c>
      <c r="X357" s="214">
        <f>W357*H357</f>
        <v>0</v>
      </c>
      <c r="AR357" s="15" t="s">
        <v>446</v>
      </c>
      <c r="AT357" s="15" t="s">
        <v>136</v>
      </c>
      <c r="AU357" s="15" t="s">
        <v>141</v>
      </c>
      <c r="AY357" s="15" t="s">
        <v>133</v>
      </c>
      <c r="BE357" s="215">
        <f>IF(O357="základní",K357,0)</f>
        <v>0</v>
      </c>
      <c r="BF357" s="215">
        <f>IF(O357="snížená",K357,0)</f>
        <v>0</v>
      </c>
      <c r="BG357" s="215">
        <f>IF(O357="zákl. přenesená",K357,0)</f>
        <v>0</v>
      </c>
      <c r="BH357" s="215">
        <f>IF(O357="sníž. přenesená",K357,0)</f>
        <v>0</v>
      </c>
      <c r="BI357" s="215">
        <f>IF(O357="nulová",K357,0)</f>
        <v>0</v>
      </c>
      <c r="BJ357" s="15" t="s">
        <v>141</v>
      </c>
      <c r="BK357" s="215">
        <f>ROUND(P357*H357,2)</f>
        <v>0</v>
      </c>
      <c r="BL357" s="15" t="s">
        <v>446</v>
      </c>
      <c r="BM357" s="15" t="s">
        <v>862</v>
      </c>
    </row>
    <row r="358" s="1" customFormat="1" ht="16.5" customHeight="1">
      <c r="B358" s="36"/>
      <c r="C358" s="203" t="s">
        <v>863</v>
      </c>
      <c r="D358" s="203" t="s">
        <v>136</v>
      </c>
      <c r="E358" s="204" t="s">
        <v>864</v>
      </c>
      <c r="F358" s="205" t="s">
        <v>865</v>
      </c>
      <c r="G358" s="206" t="s">
        <v>314</v>
      </c>
      <c r="H358" s="207">
        <v>12</v>
      </c>
      <c r="I358" s="208"/>
      <c r="J358" s="208"/>
      <c r="K358" s="209">
        <f>ROUND(P358*H358,2)</f>
        <v>0</v>
      </c>
      <c r="L358" s="205" t="s">
        <v>1</v>
      </c>
      <c r="M358" s="41"/>
      <c r="N358" s="210" t="s">
        <v>1</v>
      </c>
      <c r="O358" s="211" t="s">
        <v>42</v>
      </c>
      <c r="P358" s="212">
        <f>I358+J358</f>
        <v>0</v>
      </c>
      <c r="Q358" s="212">
        <f>ROUND(I358*H358,2)</f>
        <v>0</v>
      </c>
      <c r="R358" s="212">
        <f>ROUND(J358*H358,2)</f>
        <v>0</v>
      </c>
      <c r="S358" s="77"/>
      <c r="T358" s="213">
        <f>S358*H358</f>
        <v>0</v>
      </c>
      <c r="U358" s="213">
        <v>0</v>
      </c>
      <c r="V358" s="213">
        <f>U358*H358</f>
        <v>0</v>
      </c>
      <c r="W358" s="213">
        <v>0</v>
      </c>
      <c r="X358" s="214">
        <f>W358*H358</f>
        <v>0</v>
      </c>
      <c r="AR358" s="15" t="s">
        <v>446</v>
      </c>
      <c r="AT358" s="15" t="s">
        <v>136</v>
      </c>
      <c r="AU358" s="15" t="s">
        <v>141</v>
      </c>
      <c r="AY358" s="15" t="s">
        <v>133</v>
      </c>
      <c r="BE358" s="215">
        <f>IF(O358="základní",K358,0)</f>
        <v>0</v>
      </c>
      <c r="BF358" s="215">
        <f>IF(O358="snížená",K358,0)</f>
        <v>0</v>
      </c>
      <c r="BG358" s="215">
        <f>IF(O358="zákl. přenesená",K358,0)</f>
        <v>0</v>
      </c>
      <c r="BH358" s="215">
        <f>IF(O358="sníž. přenesená",K358,0)</f>
        <v>0</v>
      </c>
      <c r="BI358" s="215">
        <f>IF(O358="nulová",K358,0)</f>
        <v>0</v>
      </c>
      <c r="BJ358" s="15" t="s">
        <v>141</v>
      </c>
      <c r="BK358" s="215">
        <f>ROUND(P358*H358,2)</f>
        <v>0</v>
      </c>
      <c r="BL358" s="15" t="s">
        <v>446</v>
      </c>
      <c r="BM358" s="15" t="s">
        <v>866</v>
      </c>
    </row>
    <row r="359" s="1" customFormat="1" ht="16.5" customHeight="1">
      <c r="B359" s="36"/>
      <c r="C359" s="203" t="s">
        <v>867</v>
      </c>
      <c r="D359" s="203" t="s">
        <v>136</v>
      </c>
      <c r="E359" s="204" t="s">
        <v>868</v>
      </c>
      <c r="F359" s="205" t="s">
        <v>869</v>
      </c>
      <c r="G359" s="206" t="s">
        <v>314</v>
      </c>
      <c r="H359" s="207">
        <v>1</v>
      </c>
      <c r="I359" s="208"/>
      <c r="J359" s="208"/>
      <c r="K359" s="209">
        <f>ROUND(P359*H359,2)</f>
        <v>0</v>
      </c>
      <c r="L359" s="205" t="s">
        <v>1</v>
      </c>
      <c r="M359" s="41"/>
      <c r="N359" s="210" t="s">
        <v>1</v>
      </c>
      <c r="O359" s="211" t="s">
        <v>42</v>
      </c>
      <c r="P359" s="212">
        <f>I359+J359</f>
        <v>0</v>
      </c>
      <c r="Q359" s="212">
        <f>ROUND(I359*H359,2)</f>
        <v>0</v>
      </c>
      <c r="R359" s="212">
        <f>ROUND(J359*H359,2)</f>
        <v>0</v>
      </c>
      <c r="S359" s="77"/>
      <c r="T359" s="213">
        <f>S359*H359</f>
        <v>0</v>
      </c>
      <c r="U359" s="213">
        <v>0</v>
      </c>
      <c r="V359" s="213">
        <f>U359*H359</f>
        <v>0</v>
      </c>
      <c r="W359" s="213">
        <v>0</v>
      </c>
      <c r="X359" s="214">
        <f>W359*H359</f>
        <v>0</v>
      </c>
      <c r="AR359" s="15" t="s">
        <v>446</v>
      </c>
      <c r="AT359" s="15" t="s">
        <v>136</v>
      </c>
      <c r="AU359" s="15" t="s">
        <v>141</v>
      </c>
      <c r="AY359" s="15" t="s">
        <v>133</v>
      </c>
      <c r="BE359" s="215">
        <f>IF(O359="základní",K359,0)</f>
        <v>0</v>
      </c>
      <c r="BF359" s="215">
        <f>IF(O359="snížená",K359,0)</f>
        <v>0</v>
      </c>
      <c r="BG359" s="215">
        <f>IF(O359="zákl. přenesená",K359,0)</f>
        <v>0</v>
      </c>
      <c r="BH359" s="215">
        <f>IF(O359="sníž. přenesená",K359,0)</f>
        <v>0</v>
      </c>
      <c r="BI359" s="215">
        <f>IF(O359="nulová",K359,0)</f>
        <v>0</v>
      </c>
      <c r="BJ359" s="15" t="s">
        <v>141</v>
      </c>
      <c r="BK359" s="215">
        <f>ROUND(P359*H359,2)</f>
        <v>0</v>
      </c>
      <c r="BL359" s="15" t="s">
        <v>446</v>
      </c>
      <c r="BM359" s="15" t="s">
        <v>870</v>
      </c>
    </row>
    <row r="360" s="1" customFormat="1" ht="16.5" customHeight="1">
      <c r="B360" s="36"/>
      <c r="C360" s="203" t="s">
        <v>871</v>
      </c>
      <c r="D360" s="203" t="s">
        <v>136</v>
      </c>
      <c r="E360" s="204" t="s">
        <v>872</v>
      </c>
      <c r="F360" s="205" t="s">
        <v>873</v>
      </c>
      <c r="G360" s="206" t="s">
        <v>314</v>
      </c>
      <c r="H360" s="207">
        <v>8</v>
      </c>
      <c r="I360" s="208"/>
      <c r="J360" s="208"/>
      <c r="K360" s="209">
        <f>ROUND(P360*H360,2)</f>
        <v>0</v>
      </c>
      <c r="L360" s="205" t="s">
        <v>1</v>
      </c>
      <c r="M360" s="41"/>
      <c r="N360" s="210" t="s">
        <v>1</v>
      </c>
      <c r="O360" s="211" t="s">
        <v>42</v>
      </c>
      <c r="P360" s="212">
        <f>I360+J360</f>
        <v>0</v>
      </c>
      <c r="Q360" s="212">
        <f>ROUND(I360*H360,2)</f>
        <v>0</v>
      </c>
      <c r="R360" s="212">
        <f>ROUND(J360*H360,2)</f>
        <v>0</v>
      </c>
      <c r="S360" s="77"/>
      <c r="T360" s="213">
        <f>S360*H360</f>
        <v>0</v>
      </c>
      <c r="U360" s="213">
        <v>0</v>
      </c>
      <c r="V360" s="213">
        <f>U360*H360</f>
        <v>0</v>
      </c>
      <c r="W360" s="213">
        <v>0</v>
      </c>
      <c r="X360" s="214">
        <f>W360*H360</f>
        <v>0</v>
      </c>
      <c r="AR360" s="15" t="s">
        <v>446</v>
      </c>
      <c r="AT360" s="15" t="s">
        <v>136</v>
      </c>
      <c r="AU360" s="15" t="s">
        <v>141</v>
      </c>
      <c r="AY360" s="15" t="s">
        <v>133</v>
      </c>
      <c r="BE360" s="215">
        <f>IF(O360="základní",K360,0)</f>
        <v>0</v>
      </c>
      <c r="BF360" s="215">
        <f>IF(O360="snížená",K360,0)</f>
        <v>0</v>
      </c>
      <c r="BG360" s="215">
        <f>IF(O360="zákl. přenesená",K360,0)</f>
        <v>0</v>
      </c>
      <c r="BH360" s="215">
        <f>IF(O360="sníž. přenesená",K360,0)</f>
        <v>0</v>
      </c>
      <c r="BI360" s="215">
        <f>IF(O360="nulová",K360,0)</f>
        <v>0</v>
      </c>
      <c r="BJ360" s="15" t="s">
        <v>141</v>
      </c>
      <c r="BK360" s="215">
        <f>ROUND(P360*H360,2)</f>
        <v>0</v>
      </c>
      <c r="BL360" s="15" t="s">
        <v>446</v>
      </c>
      <c r="BM360" s="15" t="s">
        <v>874</v>
      </c>
    </row>
    <row r="361" s="1" customFormat="1" ht="16.5" customHeight="1">
      <c r="B361" s="36"/>
      <c r="C361" s="203" t="s">
        <v>875</v>
      </c>
      <c r="D361" s="203" t="s">
        <v>136</v>
      </c>
      <c r="E361" s="204" t="s">
        <v>876</v>
      </c>
      <c r="F361" s="205" t="s">
        <v>877</v>
      </c>
      <c r="G361" s="206" t="s">
        <v>314</v>
      </c>
      <c r="H361" s="207">
        <v>1</v>
      </c>
      <c r="I361" s="208"/>
      <c r="J361" s="208"/>
      <c r="K361" s="209">
        <f>ROUND(P361*H361,2)</f>
        <v>0</v>
      </c>
      <c r="L361" s="205" t="s">
        <v>1</v>
      </c>
      <c r="M361" s="41"/>
      <c r="N361" s="210" t="s">
        <v>1</v>
      </c>
      <c r="O361" s="211" t="s">
        <v>42</v>
      </c>
      <c r="P361" s="212">
        <f>I361+J361</f>
        <v>0</v>
      </c>
      <c r="Q361" s="212">
        <f>ROUND(I361*H361,2)</f>
        <v>0</v>
      </c>
      <c r="R361" s="212">
        <f>ROUND(J361*H361,2)</f>
        <v>0</v>
      </c>
      <c r="S361" s="77"/>
      <c r="T361" s="213">
        <f>S361*H361</f>
        <v>0</v>
      </c>
      <c r="U361" s="213">
        <v>0</v>
      </c>
      <c r="V361" s="213">
        <f>U361*H361</f>
        <v>0</v>
      </c>
      <c r="W361" s="213">
        <v>0</v>
      </c>
      <c r="X361" s="214">
        <f>W361*H361</f>
        <v>0</v>
      </c>
      <c r="AR361" s="15" t="s">
        <v>446</v>
      </c>
      <c r="AT361" s="15" t="s">
        <v>136</v>
      </c>
      <c r="AU361" s="15" t="s">
        <v>141</v>
      </c>
      <c r="AY361" s="15" t="s">
        <v>133</v>
      </c>
      <c r="BE361" s="215">
        <f>IF(O361="základní",K361,0)</f>
        <v>0</v>
      </c>
      <c r="BF361" s="215">
        <f>IF(O361="snížená",K361,0)</f>
        <v>0</v>
      </c>
      <c r="BG361" s="215">
        <f>IF(O361="zákl. přenesená",K361,0)</f>
        <v>0</v>
      </c>
      <c r="BH361" s="215">
        <f>IF(O361="sníž. přenesená",K361,0)</f>
        <v>0</v>
      </c>
      <c r="BI361" s="215">
        <f>IF(O361="nulová",K361,0)</f>
        <v>0</v>
      </c>
      <c r="BJ361" s="15" t="s">
        <v>141</v>
      </c>
      <c r="BK361" s="215">
        <f>ROUND(P361*H361,2)</f>
        <v>0</v>
      </c>
      <c r="BL361" s="15" t="s">
        <v>446</v>
      </c>
      <c r="BM361" s="15" t="s">
        <v>878</v>
      </c>
    </row>
    <row r="362" s="1" customFormat="1" ht="16.5" customHeight="1">
      <c r="B362" s="36"/>
      <c r="C362" s="203" t="s">
        <v>879</v>
      </c>
      <c r="D362" s="203" t="s">
        <v>136</v>
      </c>
      <c r="E362" s="204" t="s">
        <v>880</v>
      </c>
      <c r="F362" s="205" t="s">
        <v>881</v>
      </c>
      <c r="G362" s="206" t="s">
        <v>314</v>
      </c>
      <c r="H362" s="207">
        <v>1</v>
      </c>
      <c r="I362" s="208"/>
      <c r="J362" s="208"/>
      <c r="K362" s="209">
        <f>ROUND(P362*H362,2)</f>
        <v>0</v>
      </c>
      <c r="L362" s="205" t="s">
        <v>1</v>
      </c>
      <c r="M362" s="41"/>
      <c r="N362" s="210" t="s">
        <v>1</v>
      </c>
      <c r="O362" s="211" t="s">
        <v>42</v>
      </c>
      <c r="P362" s="212">
        <f>I362+J362</f>
        <v>0</v>
      </c>
      <c r="Q362" s="212">
        <f>ROUND(I362*H362,2)</f>
        <v>0</v>
      </c>
      <c r="R362" s="212">
        <f>ROUND(J362*H362,2)</f>
        <v>0</v>
      </c>
      <c r="S362" s="77"/>
      <c r="T362" s="213">
        <f>S362*H362</f>
        <v>0</v>
      </c>
      <c r="U362" s="213">
        <v>0</v>
      </c>
      <c r="V362" s="213">
        <f>U362*H362</f>
        <v>0</v>
      </c>
      <c r="W362" s="213">
        <v>0</v>
      </c>
      <c r="X362" s="214">
        <f>W362*H362</f>
        <v>0</v>
      </c>
      <c r="AR362" s="15" t="s">
        <v>446</v>
      </c>
      <c r="AT362" s="15" t="s">
        <v>136</v>
      </c>
      <c r="AU362" s="15" t="s">
        <v>141</v>
      </c>
      <c r="AY362" s="15" t="s">
        <v>133</v>
      </c>
      <c r="BE362" s="215">
        <f>IF(O362="základní",K362,0)</f>
        <v>0</v>
      </c>
      <c r="BF362" s="215">
        <f>IF(O362="snížená",K362,0)</f>
        <v>0</v>
      </c>
      <c r="BG362" s="215">
        <f>IF(O362="zákl. přenesená",K362,0)</f>
        <v>0</v>
      </c>
      <c r="BH362" s="215">
        <f>IF(O362="sníž. přenesená",K362,0)</f>
        <v>0</v>
      </c>
      <c r="BI362" s="215">
        <f>IF(O362="nulová",K362,0)</f>
        <v>0</v>
      </c>
      <c r="BJ362" s="15" t="s">
        <v>141</v>
      </c>
      <c r="BK362" s="215">
        <f>ROUND(P362*H362,2)</f>
        <v>0</v>
      </c>
      <c r="BL362" s="15" t="s">
        <v>446</v>
      </c>
      <c r="BM362" s="15" t="s">
        <v>882</v>
      </c>
    </row>
    <row r="363" s="1" customFormat="1" ht="16.5" customHeight="1">
      <c r="B363" s="36"/>
      <c r="C363" s="203" t="s">
        <v>883</v>
      </c>
      <c r="D363" s="203" t="s">
        <v>136</v>
      </c>
      <c r="E363" s="204" t="s">
        <v>884</v>
      </c>
      <c r="F363" s="205" t="s">
        <v>885</v>
      </c>
      <c r="G363" s="206" t="s">
        <v>314</v>
      </c>
      <c r="H363" s="207">
        <v>1</v>
      </c>
      <c r="I363" s="208"/>
      <c r="J363" s="208"/>
      <c r="K363" s="209">
        <f>ROUND(P363*H363,2)</f>
        <v>0</v>
      </c>
      <c r="L363" s="205" t="s">
        <v>1</v>
      </c>
      <c r="M363" s="41"/>
      <c r="N363" s="210" t="s">
        <v>1</v>
      </c>
      <c r="O363" s="211" t="s">
        <v>42</v>
      </c>
      <c r="P363" s="212">
        <f>I363+J363</f>
        <v>0</v>
      </c>
      <c r="Q363" s="212">
        <f>ROUND(I363*H363,2)</f>
        <v>0</v>
      </c>
      <c r="R363" s="212">
        <f>ROUND(J363*H363,2)</f>
        <v>0</v>
      </c>
      <c r="S363" s="77"/>
      <c r="T363" s="213">
        <f>S363*H363</f>
        <v>0</v>
      </c>
      <c r="U363" s="213">
        <v>0</v>
      </c>
      <c r="V363" s="213">
        <f>U363*H363</f>
        <v>0</v>
      </c>
      <c r="W363" s="213">
        <v>0</v>
      </c>
      <c r="X363" s="214">
        <f>W363*H363</f>
        <v>0</v>
      </c>
      <c r="AR363" s="15" t="s">
        <v>446</v>
      </c>
      <c r="AT363" s="15" t="s">
        <v>136</v>
      </c>
      <c r="AU363" s="15" t="s">
        <v>141</v>
      </c>
      <c r="AY363" s="15" t="s">
        <v>133</v>
      </c>
      <c r="BE363" s="215">
        <f>IF(O363="základní",K363,0)</f>
        <v>0</v>
      </c>
      <c r="BF363" s="215">
        <f>IF(O363="snížená",K363,0)</f>
        <v>0</v>
      </c>
      <c r="BG363" s="215">
        <f>IF(O363="zákl. přenesená",K363,0)</f>
        <v>0</v>
      </c>
      <c r="BH363" s="215">
        <f>IF(O363="sníž. přenesená",K363,0)</f>
        <v>0</v>
      </c>
      <c r="BI363" s="215">
        <f>IF(O363="nulová",K363,0)</f>
        <v>0</v>
      </c>
      <c r="BJ363" s="15" t="s">
        <v>141</v>
      </c>
      <c r="BK363" s="215">
        <f>ROUND(P363*H363,2)</f>
        <v>0</v>
      </c>
      <c r="BL363" s="15" t="s">
        <v>446</v>
      </c>
      <c r="BM363" s="15" t="s">
        <v>886</v>
      </c>
    </row>
    <row r="364" s="1" customFormat="1" ht="16.5" customHeight="1">
      <c r="B364" s="36"/>
      <c r="C364" s="203" t="s">
        <v>887</v>
      </c>
      <c r="D364" s="203" t="s">
        <v>136</v>
      </c>
      <c r="E364" s="204" t="s">
        <v>888</v>
      </c>
      <c r="F364" s="205" t="s">
        <v>889</v>
      </c>
      <c r="G364" s="206" t="s">
        <v>314</v>
      </c>
      <c r="H364" s="207">
        <v>1</v>
      </c>
      <c r="I364" s="208"/>
      <c r="J364" s="208"/>
      <c r="K364" s="209">
        <f>ROUND(P364*H364,2)</f>
        <v>0</v>
      </c>
      <c r="L364" s="205" t="s">
        <v>1</v>
      </c>
      <c r="M364" s="41"/>
      <c r="N364" s="210" t="s">
        <v>1</v>
      </c>
      <c r="O364" s="211" t="s">
        <v>42</v>
      </c>
      <c r="P364" s="212">
        <f>I364+J364</f>
        <v>0</v>
      </c>
      <c r="Q364" s="212">
        <f>ROUND(I364*H364,2)</f>
        <v>0</v>
      </c>
      <c r="R364" s="212">
        <f>ROUND(J364*H364,2)</f>
        <v>0</v>
      </c>
      <c r="S364" s="77"/>
      <c r="T364" s="213">
        <f>S364*H364</f>
        <v>0</v>
      </c>
      <c r="U364" s="213">
        <v>0</v>
      </c>
      <c r="V364" s="213">
        <f>U364*H364</f>
        <v>0</v>
      </c>
      <c r="W364" s="213">
        <v>0</v>
      </c>
      <c r="X364" s="214">
        <f>W364*H364</f>
        <v>0</v>
      </c>
      <c r="AR364" s="15" t="s">
        <v>446</v>
      </c>
      <c r="AT364" s="15" t="s">
        <v>136</v>
      </c>
      <c r="AU364" s="15" t="s">
        <v>141</v>
      </c>
      <c r="AY364" s="15" t="s">
        <v>133</v>
      </c>
      <c r="BE364" s="215">
        <f>IF(O364="základní",K364,0)</f>
        <v>0</v>
      </c>
      <c r="BF364" s="215">
        <f>IF(O364="snížená",K364,0)</f>
        <v>0</v>
      </c>
      <c r="BG364" s="215">
        <f>IF(O364="zákl. přenesená",K364,0)</f>
        <v>0</v>
      </c>
      <c r="BH364" s="215">
        <f>IF(O364="sníž. přenesená",K364,0)</f>
        <v>0</v>
      </c>
      <c r="BI364" s="215">
        <f>IF(O364="nulová",K364,0)</f>
        <v>0</v>
      </c>
      <c r="BJ364" s="15" t="s">
        <v>141</v>
      </c>
      <c r="BK364" s="215">
        <f>ROUND(P364*H364,2)</f>
        <v>0</v>
      </c>
      <c r="BL364" s="15" t="s">
        <v>446</v>
      </c>
      <c r="BM364" s="15" t="s">
        <v>890</v>
      </c>
    </row>
    <row r="365" s="1" customFormat="1" ht="16.5" customHeight="1">
      <c r="B365" s="36"/>
      <c r="C365" s="203" t="s">
        <v>891</v>
      </c>
      <c r="D365" s="203" t="s">
        <v>136</v>
      </c>
      <c r="E365" s="204" t="s">
        <v>892</v>
      </c>
      <c r="F365" s="205" t="s">
        <v>893</v>
      </c>
      <c r="G365" s="206" t="s">
        <v>314</v>
      </c>
      <c r="H365" s="207">
        <v>3</v>
      </c>
      <c r="I365" s="208"/>
      <c r="J365" s="208"/>
      <c r="K365" s="209">
        <f>ROUND(P365*H365,2)</f>
        <v>0</v>
      </c>
      <c r="L365" s="205" t="s">
        <v>1</v>
      </c>
      <c r="M365" s="41"/>
      <c r="N365" s="210" t="s">
        <v>1</v>
      </c>
      <c r="O365" s="211" t="s">
        <v>42</v>
      </c>
      <c r="P365" s="212">
        <f>I365+J365</f>
        <v>0</v>
      </c>
      <c r="Q365" s="212">
        <f>ROUND(I365*H365,2)</f>
        <v>0</v>
      </c>
      <c r="R365" s="212">
        <f>ROUND(J365*H365,2)</f>
        <v>0</v>
      </c>
      <c r="S365" s="77"/>
      <c r="T365" s="213">
        <f>S365*H365</f>
        <v>0</v>
      </c>
      <c r="U365" s="213">
        <v>0</v>
      </c>
      <c r="V365" s="213">
        <f>U365*H365</f>
        <v>0</v>
      </c>
      <c r="W365" s="213">
        <v>0</v>
      </c>
      <c r="X365" s="214">
        <f>W365*H365</f>
        <v>0</v>
      </c>
      <c r="AR365" s="15" t="s">
        <v>446</v>
      </c>
      <c r="AT365" s="15" t="s">
        <v>136</v>
      </c>
      <c r="AU365" s="15" t="s">
        <v>141</v>
      </c>
      <c r="AY365" s="15" t="s">
        <v>133</v>
      </c>
      <c r="BE365" s="215">
        <f>IF(O365="základní",K365,0)</f>
        <v>0</v>
      </c>
      <c r="BF365" s="215">
        <f>IF(O365="snížená",K365,0)</f>
        <v>0</v>
      </c>
      <c r="BG365" s="215">
        <f>IF(O365="zákl. přenesená",K365,0)</f>
        <v>0</v>
      </c>
      <c r="BH365" s="215">
        <f>IF(O365="sníž. přenesená",K365,0)</f>
        <v>0</v>
      </c>
      <c r="BI365" s="215">
        <f>IF(O365="nulová",K365,0)</f>
        <v>0</v>
      </c>
      <c r="BJ365" s="15" t="s">
        <v>141</v>
      </c>
      <c r="BK365" s="215">
        <f>ROUND(P365*H365,2)</f>
        <v>0</v>
      </c>
      <c r="BL365" s="15" t="s">
        <v>446</v>
      </c>
      <c r="BM365" s="15" t="s">
        <v>894</v>
      </c>
    </row>
    <row r="366" s="1" customFormat="1" ht="16.5" customHeight="1">
      <c r="B366" s="36"/>
      <c r="C366" s="203" t="s">
        <v>895</v>
      </c>
      <c r="D366" s="203" t="s">
        <v>136</v>
      </c>
      <c r="E366" s="204" t="s">
        <v>896</v>
      </c>
      <c r="F366" s="205" t="s">
        <v>897</v>
      </c>
      <c r="G366" s="206" t="s">
        <v>314</v>
      </c>
      <c r="H366" s="207">
        <v>11</v>
      </c>
      <c r="I366" s="208"/>
      <c r="J366" s="208"/>
      <c r="K366" s="209">
        <f>ROUND(P366*H366,2)</f>
        <v>0</v>
      </c>
      <c r="L366" s="205" t="s">
        <v>1</v>
      </c>
      <c r="M366" s="41"/>
      <c r="N366" s="210" t="s">
        <v>1</v>
      </c>
      <c r="O366" s="211" t="s">
        <v>42</v>
      </c>
      <c r="P366" s="212">
        <f>I366+J366</f>
        <v>0</v>
      </c>
      <c r="Q366" s="212">
        <f>ROUND(I366*H366,2)</f>
        <v>0</v>
      </c>
      <c r="R366" s="212">
        <f>ROUND(J366*H366,2)</f>
        <v>0</v>
      </c>
      <c r="S366" s="77"/>
      <c r="T366" s="213">
        <f>S366*H366</f>
        <v>0</v>
      </c>
      <c r="U366" s="213">
        <v>0</v>
      </c>
      <c r="V366" s="213">
        <f>U366*H366</f>
        <v>0</v>
      </c>
      <c r="W366" s="213">
        <v>0</v>
      </c>
      <c r="X366" s="214">
        <f>W366*H366</f>
        <v>0</v>
      </c>
      <c r="AR366" s="15" t="s">
        <v>446</v>
      </c>
      <c r="AT366" s="15" t="s">
        <v>136</v>
      </c>
      <c r="AU366" s="15" t="s">
        <v>141</v>
      </c>
      <c r="AY366" s="15" t="s">
        <v>133</v>
      </c>
      <c r="BE366" s="215">
        <f>IF(O366="základní",K366,0)</f>
        <v>0</v>
      </c>
      <c r="BF366" s="215">
        <f>IF(O366="snížená",K366,0)</f>
        <v>0</v>
      </c>
      <c r="BG366" s="215">
        <f>IF(O366="zákl. přenesená",K366,0)</f>
        <v>0</v>
      </c>
      <c r="BH366" s="215">
        <f>IF(O366="sníž. přenesená",K366,0)</f>
        <v>0</v>
      </c>
      <c r="BI366" s="215">
        <f>IF(O366="nulová",K366,0)</f>
        <v>0</v>
      </c>
      <c r="BJ366" s="15" t="s">
        <v>141</v>
      </c>
      <c r="BK366" s="215">
        <f>ROUND(P366*H366,2)</f>
        <v>0</v>
      </c>
      <c r="BL366" s="15" t="s">
        <v>446</v>
      </c>
      <c r="BM366" s="15" t="s">
        <v>898</v>
      </c>
    </row>
    <row r="367" s="1" customFormat="1" ht="16.5" customHeight="1">
      <c r="B367" s="36"/>
      <c r="C367" s="203" t="s">
        <v>899</v>
      </c>
      <c r="D367" s="203" t="s">
        <v>136</v>
      </c>
      <c r="E367" s="204" t="s">
        <v>900</v>
      </c>
      <c r="F367" s="205" t="s">
        <v>901</v>
      </c>
      <c r="G367" s="206" t="s">
        <v>314</v>
      </c>
      <c r="H367" s="207">
        <v>14</v>
      </c>
      <c r="I367" s="208"/>
      <c r="J367" s="208"/>
      <c r="K367" s="209">
        <f>ROUND(P367*H367,2)</f>
        <v>0</v>
      </c>
      <c r="L367" s="205" t="s">
        <v>1</v>
      </c>
      <c r="M367" s="41"/>
      <c r="N367" s="210" t="s">
        <v>1</v>
      </c>
      <c r="O367" s="211" t="s">
        <v>42</v>
      </c>
      <c r="P367" s="212">
        <f>I367+J367</f>
        <v>0</v>
      </c>
      <c r="Q367" s="212">
        <f>ROUND(I367*H367,2)</f>
        <v>0</v>
      </c>
      <c r="R367" s="212">
        <f>ROUND(J367*H367,2)</f>
        <v>0</v>
      </c>
      <c r="S367" s="77"/>
      <c r="T367" s="213">
        <f>S367*H367</f>
        <v>0</v>
      </c>
      <c r="U367" s="213">
        <v>0</v>
      </c>
      <c r="V367" s="213">
        <f>U367*H367</f>
        <v>0</v>
      </c>
      <c r="W367" s="213">
        <v>0</v>
      </c>
      <c r="X367" s="214">
        <f>W367*H367</f>
        <v>0</v>
      </c>
      <c r="AR367" s="15" t="s">
        <v>446</v>
      </c>
      <c r="AT367" s="15" t="s">
        <v>136</v>
      </c>
      <c r="AU367" s="15" t="s">
        <v>141</v>
      </c>
      <c r="AY367" s="15" t="s">
        <v>133</v>
      </c>
      <c r="BE367" s="215">
        <f>IF(O367="základní",K367,0)</f>
        <v>0</v>
      </c>
      <c r="BF367" s="215">
        <f>IF(O367="snížená",K367,0)</f>
        <v>0</v>
      </c>
      <c r="BG367" s="215">
        <f>IF(O367="zákl. přenesená",K367,0)</f>
        <v>0</v>
      </c>
      <c r="BH367" s="215">
        <f>IF(O367="sníž. přenesená",K367,0)</f>
        <v>0</v>
      </c>
      <c r="BI367" s="215">
        <f>IF(O367="nulová",K367,0)</f>
        <v>0</v>
      </c>
      <c r="BJ367" s="15" t="s">
        <v>141</v>
      </c>
      <c r="BK367" s="215">
        <f>ROUND(P367*H367,2)</f>
        <v>0</v>
      </c>
      <c r="BL367" s="15" t="s">
        <v>446</v>
      </c>
      <c r="BM367" s="15" t="s">
        <v>902</v>
      </c>
    </row>
    <row r="368" s="1" customFormat="1" ht="16.5" customHeight="1">
      <c r="B368" s="36"/>
      <c r="C368" s="203" t="s">
        <v>903</v>
      </c>
      <c r="D368" s="203" t="s">
        <v>136</v>
      </c>
      <c r="E368" s="204" t="s">
        <v>904</v>
      </c>
      <c r="F368" s="205" t="s">
        <v>905</v>
      </c>
      <c r="G368" s="206" t="s">
        <v>139</v>
      </c>
      <c r="H368" s="207">
        <v>3</v>
      </c>
      <c r="I368" s="208"/>
      <c r="J368" s="208"/>
      <c r="K368" s="209">
        <f>ROUND(P368*H368,2)</f>
        <v>0</v>
      </c>
      <c r="L368" s="205" t="s">
        <v>1</v>
      </c>
      <c r="M368" s="41"/>
      <c r="N368" s="210" t="s">
        <v>1</v>
      </c>
      <c r="O368" s="211" t="s">
        <v>42</v>
      </c>
      <c r="P368" s="212">
        <f>I368+J368</f>
        <v>0</v>
      </c>
      <c r="Q368" s="212">
        <f>ROUND(I368*H368,2)</f>
        <v>0</v>
      </c>
      <c r="R368" s="212">
        <f>ROUND(J368*H368,2)</f>
        <v>0</v>
      </c>
      <c r="S368" s="77"/>
      <c r="T368" s="213">
        <f>S368*H368</f>
        <v>0</v>
      </c>
      <c r="U368" s="213">
        <v>0</v>
      </c>
      <c r="V368" s="213">
        <f>U368*H368</f>
        <v>0</v>
      </c>
      <c r="W368" s="213">
        <v>0</v>
      </c>
      <c r="X368" s="214">
        <f>W368*H368</f>
        <v>0</v>
      </c>
      <c r="AR368" s="15" t="s">
        <v>446</v>
      </c>
      <c r="AT368" s="15" t="s">
        <v>136</v>
      </c>
      <c r="AU368" s="15" t="s">
        <v>141</v>
      </c>
      <c r="AY368" s="15" t="s">
        <v>133</v>
      </c>
      <c r="BE368" s="215">
        <f>IF(O368="základní",K368,0)</f>
        <v>0</v>
      </c>
      <c r="BF368" s="215">
        <f>IF(O368="snížená",K368,0)</f>
        <v>0</v>
      </c>
      <c r="BG368" s="215">
        <f>IF(O368="zákl. přenesená",K368,0)</f>
        <v>0</v>
      </c>
      <c r="BH368" s="215">
        <f>IF(O368="sníž. přenesená",K368,0)</f>
        <v>0</v>
      </c>
      <c r="BI368" s="215">
        <f>IF(O368="nulová",K368,0)</f>
        <v>0</v>
      </c>
      <c r="BJ368" s="15" t="s">
        <v>141</v>
      </c>
      <c r="BK368" s="215">
        <f>ROUND(P368*H368,2)</f>
        <v>0</v>
      </c>
      <c r="BL368" s="15" t="s">
        <v>446</v>
      </c>
      <c r="BM368" s="15" t="s">
        <v>906</v>
      </c>
    </row>
    <row r="369" s="1" customFormat="1" ht="16.5" customHeight="1">
      <c r="B369" s="36"/>
      <c r="C369" s="203" t="s">
        <v>907</v>
      </c>
      <c r="D369" s="203" t="s">
        <v>136</v>
      </c>
      <c r="E369" s="204" t="s">
        <v>908</v>
      </c>
      <c r="F369" s="205" t="s">
        <v>909</v>
      </c>
      <c r="G369" s="206" t="s">
        <v>139</v>
      </c>
      <c r="H369" s="207">
        <v>1</v>
      </c>
      <c r="I369" s="208"/>
      <c r="J369" s="208"/>
      <c r="K369" s="209">
        <f>ROUND(P369*H369,2)</f>
        <v>0</v>
      </c>
      <c r="L369" s="205" t="s">
        <v>1</v>
      </c>
      <c r="M369" s="41"/>
      <c r="N369" s="210" t="s">
        <v>1</v>
      </c>
      <c r="O369" s="211" t="s">
        <v>42</v>
      </c>
      <c r="P369" s="212">
        <f>I369+J369</f>
        <v>0</v>
      </c>
      <c r="Q369" s="212">
        <f>ROUND(I369*H369,2)</f>
        <v>0</v>
      </c>
      <c r="R369" s="212">
        <f>ROUND(J369*H369,2)</f>
        <v>0</v>
      </c>
      <c r="S369" s="77"/>
      <c r="T369" s="213">
        <f>S369*H369</f>
        <v>0</v>
      </c>
      <c r="U369" s="213">
        <v>0</v>
      </c>
      <c r="V369" s="213">
        <f>U369*H369</f>
        <v>0</v>
      </c>
      <c r="W369" s="213">
        <v>0</v>
      </c>
      <c r="X369" s="214">
        <f>W369*H369</f>
        <v>0</v>
      </c>
      <c r="AR369" s="15" t="s">
        <v>446</v>
      </c>
      <c r="AT369" s="15" t="s">
        <v>136</v>
      </c>
      <c r="AU369" s="15" t="s">
        <v>141</v>
      </c>
      <c r="AY369" s="15" t="s">
        <v>133</v>
      </c>
      <c r="BE369" s="215">
        <f>IF(O369="základní",K369,0)</f>
        <v>0</v>
      </c>
      <c r="BF369" s="215">
        <f>IF(O369="snížená",K369,0)</f>
        <v>0</v>
      </c>
      <c r="BG369" s="215">
        <f>IF(O369="zákl. přenesená",K369,0)</f>
        <v>0</v>
      </c>
      <c r="BH369" s="215">
        <f>IF(O369="sníž. přenesená",K369,0)</f>
        <v>0</v>
      </c>
      <c r="BI369" s="215">
        <f>IF(O369="nulová",K369,0)</f>
        <v>0</v>
      </c>
      <c r="BJ369" s="15" t="s">
        <v>141</v>
      </c>
      <c r="BK369" s="215">
        <f>ROUND(P369*H369,2)</f>
        <v>0</v>
      </c>
      <c r="BL369" s="15" t="s">
        <v>446</v>
      </c>
      <c r="BM369" s="15" t="s">
        <v>910</v>
      </c>
    </row>
    <row r="370" s="1" customFormat="1" ht="16.5" customHeight="1">
      <c r="B370" s="36"/>
      <c r="C370" s="203" t="s">
        <v>911</v>
      </c>
      <c r="D370" s="203" t="s">
        <v>136</v>
      </c>
      <c r="E370" s="204" t="s">
        <v>912</v>
      </c>
      <c r="F370" s="205" t="s">
        <v>913</v>
      </c>
      <c r="G370" s="206" t="s">
        <v>139</v>
      </c>
      <c r="H370" s="207">
        <v>1</v>
      </c>
      <c r="I370" s="208"/>
      <c r="J370" s="208"/>
      <c r="K370" s="209">
        <f>ROUND(P370*H370,2)</f>
        <v>0</v>
      </c>
      <c r="L370" s="205" t="s">
        <v>1</v>
      </c>
      <c r="M370" s="41"/>
      <c r="N370" s="210" t="s">
        <v>1</v>
      </c>
      <c r="O370" s="211" t="s">
        <v>42</v>
      </c>
      <c r="P370" s="212">
        <f>I370+J370</f>
        <v>0</v>
      </c>
      <c r="Q370" s="212">
        <f>ROUND(I370*H370,2)</f>
        <v>0</v>
      </c>
      <c r="R370" s="212">
        <f>ROUND(J370*H370,2)</f>
        <v>0</v>
      </c>
      <c r="S370" s="77"/>
      <c r="T370" s="213">
        <f>S370*H370</f>
        <v>0</v>
      </c>
      <c r="U370" s="213">
        <v>0</v>
      </c>
      <c r="V370" s="213">
        <f>U370*H370</f>
        <v>0</v>
      </c>
      <c r="W370" s="213">
        <v>0</v>
      </c>
      <c r="X370" s="214">
        <f>W370*H370</f>
        <v>0</v>
      </c>
      <c r="AR370" s="15" t="s">
        <v>446</v>
      </c>
      <c r="AT370" s="15" t="s">
        <v>136</v>
      </c>
      <c r="AU370" s="15" t="s">
        <v>141</v>
      </c>
      <c r="AY370" s="15" t="s">
        <v>133</v>
      </c>
      <c r="BE370" s="215">
        <f>IF(O370="základní",K370,0)</f>
        <v>0</v>
      </c>
      <c r="BF370" s="215">
        <f>IF(O370="snížená",K370,0)</f>
        <v>0</v>
      </c>
      <c r="BG370" s="215">
        <f>IF(O370="zákl. přenesená",K370,0)</f>
        <v>0</v>
      </c>
      <c r="BH370" s="215">
        <f>IF(O370="sníž. přenesená",K370,0)</f>
        <v>0</v>
      </c>
      <c r="BI370" s="215">
        <f>IF(O370="nulová",K370,0)</f>
        <v>0</v>
      </c>
      <c r="BJ370" s="15" t="s">
        <v>141</v>
      </c>
      <c r="BK370" s="215">
        <f>ROUND(P370*H370,2)</f>
        <v>0</v>
      </c>
      <c r="BL370" s="15" t="s">
        <v>446</v>
      </c>
      <c r="BM370" s="15" t="s">
        <v>914</v>
      </c>
    </row>
    <row r="371" s="1" customFormat="1" ht="16.5" customHeight="1">
      <c r="B371" s="36"/>
      <c r="C371" s="203" t="s">
        <v>915</v>
      </c>
      <c r="D371" s="203" t="s">
        <v>136</v>
      </c>
      <c r="E371" s="204" t="s">
        <v>916</v>
      </c>
      <c r="F371" s="205" t="s">
        <v>917</v>
      </c>
      <c r="G371" s="206" t="s">
        <v>139</v>
      </c>
      <c r="H371" s="207">
        <v>1</v>
      </c>
      <c r="I371" s="208"/>
      <c r="J371" s="208"/>
      <c r="K371" s="209">
        <f>ROUND(P371*H371,2)</f>
        <v>0</v>
      </c>
      <c r="L371" s="205" t="s">
        <v>1</v>
      </c>
      <c r="M371" s="41"/>
      <c r="N371" s="210" t="s">
        <v>1</v>
      </c>
      <c r="O371" s="211" t="s">
        <v>42</v>
      </c>
      <c r="P371" s="212">
        <f>I371+J371</f>
        <v>0</v>
      </c>
      <c r="Q371" s="212">
        <f>ROUND(I371*H371,2)</f>
        <v>0</v>
      </c>
      <c r="R371" s="212">
        <f>ROUND(J371*H371,2)</f>
        <v>0</v>
      </c>
      <c r="S371" s="77"/>
      <c r="T371" s="213">
        <f>S371*H371</f>
        <v>0</v>
      </c>
      <c r="U371" s="213">
        <v>0</v>
      </c>
      <c r="V371" s="213">
        <f>U371*H371</f>
        <v>0</v>
      </c>
      <c r="W371" s="213">
        <v>0</v>
      </c>
      <c r="X371" s="214">
        <f>W371*H371</f>
        <v>0</v>
      </c>
      <c r="AR371" s="15" t="s">
        <v>446</v>
      </c>
      <c r="AT371" s="15" t="s">
        <v>136</v>
      </c>
      <c r="AU371" s="15" t="s">
        <v>141</v>
      </c>
      <c r="AY371" s="15" t="s">
        <v>133</v>
      </c>
      <c r="BE371" s="215">
        <f>IF(O371="základní",K371,0)</f>
        <v>0</v>
      </c>
      <c r="BF371" s="215">
        <f>IF(O371="snížená",K371,0)</f>
        <v>0</v>
      </c>
      <c r="BG371" s="215">
        <f>IF(O371="zákl. přenesená",K371,0)</f>
        <v>0</v>
      </c>
      <c r="BH371" s="215">
        <f>IF(O371="sníž. přenesená",K371,0)</f>
        <v>0</v>
      </c>
      <c r="BI371" s="215">
        <f>IF(O371="nulová",K371,0)</f>
        <v>0</v>
      </c>
      <c r="BJ371" s="15" t="s">
        <v>141</v>
      </c>
      <c r="BK371" s="215">
        <f>ROUND(P371*H371,2)</f>
        <v>0</v>
      </c>
      <c r="BL371" s="15" t="s">
        <v>446</v>
      </c>
      <c r="BM371" s="15" t="s">
        <v>918</v>
      </c>
    </row>
    <row r="372" s="1" customFormat="1" ht="16.5" customHeight="1">
      <c r="B372" s="36"/>
      <c r="C372" s="203" t="s">
        <v>919</v>
      </c>
      <c r="D372" s="203" t="s">
        <v>136</v>
      </c>
      <c r="E372" s="204" t="s">
        <v>920</v>
      </c>
      <c r="F372" s="205" t="s">
        <v>921</v>
      </c>
      <c r="G372" s="206" t="s">
        <v>314</v>
      </c>
      <c r="H372" s="207">
        <v>1</v>
      </c>
      <c r="I372" s="208"/>
      <c r="J372" s="208"/>
      <c r="K372" s="209">
        <f>ROUND(P372*H372,2)</f>
        <v>0</v>
      </c>
      <c r="L372" s="205" t="s">
        <v>1</v>
      </c>
      <c r="M372" s="41"/>
      <c r="N372" s="210" t="s">
        <v>1</v>
      </c>
      <c r="O372" s="211" t="s">
        <v>42</v>
      </c>
      <c r="P372" s="212">
        <f>I372+J372</f>
        <v>0</v>
      </c>
      <c r="Q372" s="212">
        <f>ROUND(I372*H372,2)</f>
        <v>0</v>
      </c>
      <c r="R372" s="212">
        <f>ROUND(J372*H372,2)</f>
        <v>0</v>
      </c>
      <c r="S372" s="77"/>
      <c r="T372" s="213">
        <f>S372*H372</f>
        <v>0</v>
      </c>
      <c r="U372" s="213">
        <v>0</v>
      </c>
      <c r="V372" s="213">
        <f>U372*H372</f>
        <v>0</v>
      </c>
      <c r="W372" s="213">
        <v>0</v>
      </c>
      <c r="X372" s="214">
        <f>W372*H372</f>
        <v>0</v>
      </c>
      <c r="AR372" s="15" t="s">
        <v>446</v>
      </c>
      <c r="AT372" s="15" t="s">
        <v>136</v>
      </c>
      <c r="AU372" s="15" t="s">
        <v>141</v>
      </c>
      <c r="AY372" s="15" t="s">
        <v>133</v>
      </c>
      <c r="BE372" s="215">
        <f>IF(O372="základní",K372,0)</f>
        <v>0</v>
      </c>
      <c r="BF372" s="215">
        <f>IF(O372="snížená",K372,0)</f>
        <v>0</v>
      </c>
      <c r="BG372" s="215">
        <f>IF(O372="zákl. přenesená",K372,0)</f>
        <v>0</v>
      </c>
      <c r="BH372" s="215">
        <f>IF(O372="sníž. přenesená",K372,0)</f>
        <v>0</v>
      </c>
      <c r="BI372" s="215">
        <f>IF(O372="nulová",K372,0)</f>
        <v>0</v>
      </c>
      <c r="BJ372" s="15" t="s">
        <v>141</v>
      </c>
      <c r="BK372" s="215">
        <f>ROUND(P372*H372,2)</f>
        <v>0</v>
      </c>
      <c r="BL372" s="15" t="s">
        <v>446</v>
      </c>
      <c r="BM372" s="15" t="s">
        <v>922</v>
      </c>
    </row>
    <row r="373" s="1" customFormat="1" ht="16.5" customHeight="1">
      <c r="B373" s="36"/>
      <c r="C373" s="203" t="s">
        <v>923</v>
      </c>
      <c r="D373" s="203" t="s">
        <v>136</v>
      </c>
      <c r="E373" s="204" t="s">
        <v>924</v>
      </c>
      <c r="F373" s="205" t="s">
        <v>925</v>
      </c>
      <c r="G373" s="206" t="s">
        <v>314</v>
      </c>
      <c r="H373" s="207">
        <v>1</v>
      </c>
      <c r="I373" s="208"/>
      <c r="J373" s="208"/>
      <c r="K373" s="209">
        <f>ROUND(P373*H373,2)</f>
        <v>0</v>
      </c>
      <c r="L373" s="205" t="s">
        <v>1</v>
      </c>
      <c r="M373" s="41"/>
      <c r="N373" s="210" t="s">
        <v>1</v>
      </c>
      <c r="O373" s="211" t="s">
        <v>42</v>
      </c>
      <c r="P373" s="212">
        <f>I373+J373</f>
        <v>0</v>
      </c>
      <c r="Q373" s="212">
        <f>ROUND(I373*H373,2)</f>
        <v>0</v>
      </c>
      <c r="R373" s="212">
        <f>ROUND(J373*H373,2)</f>
        <v>0</v>
      </c>
      <c r="S373" s="77"/>
      <c r="T373" s="213">
        <f>S373*H373</f>
        <v>0</v>
      </c>
      <c r="U373" s="213">
        <v>0</v>
      </c>
      <c r="V373" s="213">
        <f>U373*H373</f>
        <v>0</v>
      </c>
      <c r="W373" s="213">
        <v>0</v>
      </c>
      <c r="X373" s="214">
        <f>W373*H373</f>
        <v>0</v>
      </c>
      <c r="AR373" s="15" t="s">
        <v>446</v>
      </c>
      <c r="AT373" s="15" t="s">
        <v>136</v>
      </c>
      <c r="AU373" s="15" t="s">
        <v>141</v>
      </c>
      <c r="AY373" s="15" t="s">
        <v>133</v>
      </c>
      <c r="BE373" s="215">
        <f>IF(O373="základní",K373,0)</f>
        <v>0</v>
      </c>
      <c r="BF373" s="215">
        <f>IF(O373="snížená",K373,0)</f>
        <v>0</v>
      </c>
      <c r="BG373" s="215">
        <f>IF(O373="zákl. přenesená",K373,0)</f>
        <v>0</v>
      </c>
      <c r="BH373" s="215">
        <f>IF(O373="sníž. přenesená",K373,0)</f>
        <v>0</v>
      </c>
      <c r="BI373" s="215">
        <f>IF(O373="nulová",K373,0)</f>
        <v>0</v>
      </c>
      <c r="BJ373" s="15" t="s">
        <v>141</v>
      </c>
      <c r="BK373" s="215">
        <f>ROUND(P373*H373,2)</f>
        <v>0</v>
      </c>
      <c r="BL373" s="15" t="s">
        <v>446</v>
      </c>
      <c r="BM373" s="15" t="s">
        <v>926</v>
      </c>
    </row>
    <row r="374" s="1" customFormat="1" ht="16.5" customHeight="1">
      <c r="B374" s="36"/>
      <c r="C374" s="203" t="s">
        <v>927</v>
      </c>
      <c r="D374" s="203" t="s">
        <v>136</v>
      </c>
      <c r="E374" s="204" t="s">
        <v>928</v>
      </c>
      <c r="F374" s="205" t="s">
        <v>929</v>
      </c>
      <c r="G374" s="206" t="s">
        <v>314</v>
      </c>
      <c r="H374" s="207">
        <v>1</v>
      </c>
      <c r="I374" s="208"/>
      <c r="J374" s="208"/>
      <c r="K374" s="209">
        <f>ROUND(P374*H374,2)</f>
        <v>0</v>
      </c>
      <c r="L374" s="205" t="s">
        <v>1</v>
      </c>
      <c r="M374" s="41"/>
      <c r="N374" s="210" t="s">
        <v>1</v>
      </c>
      <c r="O374" s="211" t="s">
        <v>42</v>
      </c>
      <c r="P374" s="212">
        <f>I374+J374</f>
        <v>0</v>
      </c>
      <c r="Q374" s="212">
        <f>ROUND(I374*H374,2)</f>
        <v>0</v>
      </c>
      <c r="R374" s="212">
        <f>ROUND(J374*H374,2)</f>
        <v>0</v>
      </c>
      <c r="S374" s="77"/>
      <c r="T374" s="213">
        <f>S374*H374</f>
        <v>0</v>
      </c>
      <c r="U374" s="213">
        <v>0</v>
      </c>
      <c r="V374" s="213">
        <f>U374*H374</f>
        <v>0</v>
      </c>
      <c r="W374" s="213">
        <v>0</v>
      </c>
      <c r="X374" s="214">
        <f>W374*H374</f>
        <v>0</v>
      </c>
      <c r="AR374" s="15" t="s">
        <v>446</v>
      </c>
      <c r="AT374" s="15" t="s">
        <v>136</v>
      </c>
      <c r="AU374" s="15" t="s">
        <v>141</v>
      </c>
      <c r="AY374" s="15" t="s">
        <v>133</v>
      </c>
      <c r="BE374" s="215">
        <f>IF(O374="základní",K374,0)</f>
        <v>0</v>
      </c>
      <c r="BF374" s="215">
        <f>IF(O374="snížená",K374,0)</f>
        <v>0</v>
      </c>
      <c r="BG374" s="215">
        <f>IF(O374="zákl. přenesená",K374,0)</f>
        <v>0</v>
      </c>
      <c r="BH374" s="215">
        <f>IF(O374="sníž. přenesená",K374,0)</f>
        <v>0</v>
      </c>
      <c r="BI374" s="215">
        <f>IF(O374="nulová",K374,0)</f>
        <v>0</v>
      </c>
      <c r="BJ374" s="15" t="s">
        <v>141</v>
      </c>
      <c r="BK374" s="215">
        <f>ROUND(P374*H374,2)</f>
        <v>0</v>
      </c>
      <c r="BL374" s="15" t="s">
        <v>446</v>
      </c>
      <c r="BM374" s="15" t="s">
        <v>930</v>
      </c>
    </row>
    <row r="375" s="1" customFormat="1" ht="16.5" customHeight="1">
      <c r="B375" s="36"/>
      <c r="C375" s="203" t="s">
        <v>931</v>
      </c>
      <c r="D375" s="203" t="s">
        <v>136</v>
      </c>
      <c r="E375" s="204" t="s">
        <v>932</v>
      </c>
      <c r="F375" s="205" t="s">
        <v>933</v>
      </c>
      <c r="G375" s="206" t="s">
        <v>314</v>
      </c>
      <c r="H375" s="207">
        <v>1</v>
      </c>
      <c r="I375" s="208"/>
      <c r="J375" s="208"/>
      <c r="K375" s="209">
        <f>ROUND(P375*H375,2)</f>
        <v>0</v>
      </c>
      <c r="L375" s="205" t="s">
        <v>1</v>
      </c>
      <c r="M375" s="41"/>
      <c r="N375" s="210" t="s">
        <v>1</v>
      </c>
      <c r="O375" s="211" t="s">
        <v>42</v>
      </c>
      <c r="P375" s="212">
        <f>I375+J375</f>
        <v>0</v>
      </c>
      <c r="Q375" s="212">
        <f>ROUND(I375*H375,2)</f>
        <v>0</v>
      </c>
      <c r="R375" s="212">
        <f>ROUND(J375*H375,2)</f>
        <v>0</v>
      </c>
      <c r="S375" s="77"/>
      <c r="T375" s="213">
        <f>S375*H375</f>
        <v>0</v>
      </c>
      <c r="U375" s="213">
        <v>0</v>
      </c>
      <c r="V375" s="213">
        <f>U375*H375</f>
        <v>0</v>
      </c>
      <c r="W375" s="213">
        <v>0</v>
      </c>
      <c r="X375" s="214">
        <f>W375*H375</f>
        <v>0</v>
      </c>
      <c r="AR375" s="15" t="s">
        <v>446</v>
      </c>
      <c r="AT375" s="15" t="s">
        <v>136</v>
      </c>
      <c r="AU375" s="15" t="s">
        <v>141</v>
      </c>
      <c r="AY375" s="15" t="s">
        <v>133</v>
      </c>
      <c r="BE375" s="215">
        <f>IF(O375="základní",K375,0)</f>
        <v>0</v>
      </c>
      <c r="BF375" s="215">
        <f>IF(O375="snížená",K375,0)</f>
        <v>0</v>
      </c>
      <c r="BG375" s="215">
        <f>IF(O375="zákl. přenesená",K375,0)</f>
        <v>0</v>
      </c>
      <c r="BH375" s="215">
        <f>IF(O375="sníž. přenesená",K375,0)</f>
        <v>0</v>
      </c>
      <c r="BI375" s="215">
        <f>IF(O375="nulová",K375,0)</f>
        <v>0</v>
      </c>
      <c r="BJ375" s="15" t="s">
        <v>141</v>
      </c>
      <c r="BK375" s="215">
        <f>ROUND(P375*H375,2)</f>
        <v>0</v>
      </c>
      <c r="BL375" s="15" t="s">
        <v>446</v>
      </c>
      <c r="BM375" s="15" t="s">
        <v>934</v>
      </c>
    </row>
    <row r="376" s="1" customFormat="1" ht="16.5" customHeight="1">
      <c r="B376" s="36"/>
      <c r="C376" s="203" t="s">
        <v>935</v>
      </c>
      <c r="D376" s="203" t="s">
        <v>136</v>
      </c>
      <c r="E376" s="204" t="s">
        <v>936</v>
      </c>
      <c r="F376" s="205" t="s">
        <v>937</v>
      </c>
      <c r="G376" s="206" t="s">
        <v>314</v>
      </c>
      <c r="H376" s="207">
        <v>1</v>
      </c>
      <c r="I376" s="208"/>
      <c r="J376" s="208"/>
      <c r="K376" s="209">
        <f>ROUND(P376*H376,2)</f>
        <v>0</v>
      </c>
      <c r="L376" s="205" t="s">
        <v>1</v>
      </c>
      <c r="M376" s="41"/>
      <c r="N376" s="210" t="s">
        <v>1</v>
      </c>
      <c r="O376" s="211" t="s">
        <v>42</v>
      </c>
      <c r="P376" s="212">
        <f>I376+J376</f>
        <v>0</v>
      </c>
      <c r="Q376" s="212">
        <f>ROUND(I376*H376,2)</f>
        <v>0</v>
      </c>
      <c r="R376" s="212">
        <f>ROUND(J376*H376,2)</f>
        <v>0</v>
      </c>
      <c r="S376" s="77"/>
      <c r="T376" s="213">
        <f>S376*H376</f>
        <v>0</v>
      </c>
      <c r="U376" s="213">
        <v>0</v>
      </c>
      <c r="V376" s="213">
        <f>U376*H376</f>
        <v>0</v>
      </c>
      <c r="W376" s="213">
        <v>0</v>
      </c>
      <c r="X376" s="214">
        <f>W376*H376</f>
        <v>0</v>
      </c>
      <c r="AR376" s="15" t="s">
        <v>446</v>
      </c>
      <c r="AT376" s="15" t="s">
        <v>136</v>
      </c>
      <c r="AU376" s="15" t="s">
        <v>141</v>
      </c>
      <c r="AY376" s="15" t="s">
        <v>133</v>
      </c>
      <c r="BE376" s="215">
        <f>IF(O376="základní",K376,0)</f>
        <v>0</v>
      </c>
      <c r="BF376" s="215">
        <f>IF(O376="snížená",K376,0)</f>
        <v>0</v>
      </c>
      <c r="BG376" s="215">
        <f>IF(O376="zákl. přenesená",K376,0)</f>
        <v>0</v>
      </c>
      <c r="BH376" s="215">
        <f>IF(O376="sníž. přenesená",K376,0)</f>
        <v>0</v>
      </c>
      <c r="BI376" s="215">
        <f>IF(O376="nulová",K376,0)</f>
        <v>0</v>
      </c>
      <c r="BJ376" s="15" t="s">
        <v>141</v>
      </c>
      <c r="BK376" s="215">
        <f>ROUND(P376*H376,2)</f>
        <v>0</v>
      </c>
      <c r="BL376" s="15" t="s">
        <v>446</v>
      </c>
      <c r="BM376" s="15" t="s">
        <v>938</v>
      </c>
    </row>
    <row r="377" s="10" customFormat="1" ht="22.8" customHeight="1">
      <c r="B377" s="186"/>
      <c r="C377" s="187"/>
      <c r="D377" s="188" t="s">
        <v>71</v>
      </c>
      <c r="E377" s="201" t="s">
        <v>939</v>
      </c>
      <c r="F377" s="201" t="s">
        <v>940</v>
      </c>
      <c r="G377" s="187"/>
      <c r="H377" s="187"/>
      <c r="I377" s="190"/>
      <c r="J377" s="190"/>
      <c r="K377" s="202">
        <f>BK377</f>
        <v>0</v>
      </c>
      <c r="L377" s="187"/>
      <c r="M377" s="192"/>
      <c r="N377" s="193"/>
      <c r="O377" s="194"/>
      <c r="P377" s="194"/>
      <c r="Q377" s="195">
        <f>SUM(Q378:Q381)</f>
        <v>0</v>
      </c>
      <c r="R377" s="195">
        <f>SUM(R378:R381)</f>
        <v>0</v>
      </c>
      <c r="S377" s="194"/>
      <c r="T377" s="196">
        <f>SUM(T378:T381)</f>
        <v>0</v>
      </c>
      <c r="U377" s="194"/>
      <c r="V377" s="196">
        <f>SUM(V378:V381)</f>
        <v>0</v>
      </c>
      <c r="W377" s="194"/>
      <c r="X377" s="197">
        <f>SUM(X378:X381)</f>
        <v>0</v>
      </c>
      <c r="AR377" s="198" t="s">
        <v>134</v>
      </c>
      <c r="AT377" s="199" t="s">
        <v>71</v>
      </c>
      <c r="AU377" s="199" t="s">
        <v>77</v>
      </c>
      <c r="AY377" s="198" t="s">
        <v>133</v>
      </c>
      <c r="BK377" s="200">
        <f>SUM(BK378:BK381)</f>
        <v>0</v>
      </c>
    </row>
    <row r="378" s="1" customFormat="1" ht="16.5" customHeight="1">
      <c r="B378" s="36"/>
      <c r="C378" s="203" t="s">
        <v>941</v>
      </c>
      <c r="D378" s="203" t="s">
        <v>136</v>
      </c>
      <c r="E378" s="204" t="s">
        <v>942</v>
      </c>
      <c r="F378" s="205" t="s">
        <v>943</v>
      </c>
      <c r="G378" s="206" t="s">
        <v>139</v>
      </c>
      <c r="H378" s="207">
        <v>1</v>
      </c>
      <c r="I378" s="208"/>
      <c r="J378" s="208"/>
      <c r="K378" s="209">
        <f>ROUND(P378*H378,2)</f>
        <v>0</v>
      </c>
      <c r="L378" s="205" t="s">
        <v>1</v>
      </c>
      <c r="M378" s="41"/>
      <c r="N378" s="210" t="s">
        <v>1</v>
      </c>
      <c r="O378" s="211" t="s">
        <v>42</v>
      </c>
      <c r="P378" s="212">
        <f>I378+J378</f>
        <v>0</v>
      </c>
      <c r="Q378" s="212">
        <f>ROUND(I378*H378,2)</f>
        <v>0</v>
      </c>
      <c r="R378" s="212">
        <f>ROUND(J378*H378,2)</f>
        <v>0</v>
      </c>
      <c r="S378" s="77"/>
      <c r="T378" s="213">
        <f>S378*H378</f>
        <v>0</v>
      </c>
      <c r="U378" s="213">
        <v>0</v>
      </c>
      <c r="V378" s="213">
        <f>U378*H378</f>
        <v>0</v>
      </c>
      <c r="W378" s="213">
        <v>0</v>
      </c>
      <c r="X378" s="214">
        <f>W378*H378</f>
        <v>0</v>
      </c>
      <c r="AR378" s="15" t="s">
        <v>446</v>
      </c>
      <c r="AT378" s="15" t="s">
        <v>136</v>
      </c>
      <c r="AU378" s="15" t="s">
        <v>141</v>
      </c>
      <c r="AY378" s="15" t="s">
        <v>133</v>
      </c>
      <c r="BE378" s="215">
        <f>IF(O378="základní",K378,0)</f>
        <v>0</v>
      </c>
      <c r="BF378" s="215">
        <f>IF(O378="snížená",K378,0)</f>
        <v>0</v>
      </c>
      <c r="BG378" s="215">
        <f>IF(O378="zákl. přenesená",K378,0)</f>
        <v>0</v>
      </c>
      <c r="BH378" s="215">
        <f>IF(O378="sníž. přenesená",K378,0)</f>
        <v>0</v>
      </c>
      <c r="BI378" s="215">
        <f>IF(O378="nulová",K378,0)</f>
        <v>0</v>
      </c>
      <c r="BJ378" s="15" t="s">
        <v>141</v>
      </c>
      <c r="BK378" s="215">
        <f>ROUND(P378*H378,2)</f>
        <v>0</v>
      </c>
      <c r="BL378" s="15" t="s">
        <v>446</v>
      </c>
      <c r="BM378" s="15" t="s">
        <v>944</v>
      </c>
    </row>
    <row r="379" s="1" customFormat="1" ht="16.5" customHeight="1">
      <c r="B379" s="36"/>
      <c r="C379" s="203" t="s">
        <v>945</v>
      </c>
      <c r="D379" s="203" t="s">
        <v>136</v>
      </c>
      <c r="E379" s="204" t="s">
        <v>946</v>
      </c>
      <c r="F379" s="205" t="s">
        <v>947</v>
      </c>
      <c r="G379" s="206" t="s">
        <v>139</v>
      </c>
      <c r="H379" s="207">
        <v>1</v>
      </c>
      <c r="I379" s="208"/>
      <c r="J379" s="208"/>
      <c r="K379" s="209">
        <f>ROUND(P379*H379,2)</f>
        <v>0</v>
      </c>
      <c r="L379" s="205" t="s">
        <v>1</v>
      </c>
      <c r="M379" s="41"/>
      <c r="N379" s="210" t="s">
        <v>1</v>
      </c>
      <c r="O379" s="211" t="s">
        <v>42</v>
      </c>
      <c r="P379" s="212">
        <f>I379+J379</f>
        <v>0</v>
      </c>
      <c r="Q379" s="212">
        <f>ROUND(I379*H379,2)</f>
        <v>0</v>
      </c>
      <c r="R379" s="212">
        <f>ROUND(J379*H379,2)</f>
        <v>0</v>
      </c>
      <c r="S379" s="77"/>
      <c r="T379" s="213">
        <f>S379*H379</f>
        <v>0</v>
      </c>
      <c r="U379" s="213">
        <v>0</v>
      </c>
      <c r="V379" s="213">
        <f>U379*H379</f>
        <v>0</v>
      </c>
      <c r="W379" s="213">
        <v>0</v>
      </c>
      <c r="X379" s="214">
        <f>W379*H379</f>
        <v>0</v>
      </c>
      <c r="AR379" s="15" t="s">
        <v>446</v>
      </c>
      <c r="AT379" s="15" t="s">
        <v>136</v>
      </c>
      <c r="AU379" s="15" t="s">
        <v>141</v>
      </c>
      <c r="AY379" s="15" t="s">
        <v>133</v>
      </c>
      <c r="BE379" s="215">
        <f>IF(O379="základní",K379,0)</f>
        <v>0</v>
      </c>
      <c r="BF379" s="215">
        <f>IF(O379="snížená",K379,0)</f>
        <v>0</v>
      </c>
      <c r="BG379" s="215">
        <f>IF(O379="zákl. přenesená",K379,0)</f>
        <v>0</v>
      </c>
      <c r="BH379" s="215">
        <f>IF(O379="sníž. přenesená",K379,0)</f>
        <v>0</v>
      </c>
      <c r="BI379" s="215">
        <f>IF(O379="nulová",K379,0)</f>
        <v>0</v>
      </c>
      <c r="BJ379" s="15" t="s">
        <v>141</v>
      </c>
      <c r="BK379" s="215">
        <f>ROUND(P379*H379,2)</f>
        <v>0</v>
      </c>
      <c r="BL379" s="15" t="s">
        <v>446</v>
      </c>
      <c r="BM379" s="15" t="s">
        <v>948</v>
      </c>
    </row>
    <row r="380" s="1" customFormat="1" ht="16.5" customHeight="1">
      <c r="B380" s="36"/>
      <c r="C380" s="203" t="s">
        <v>949</v>
      </c>
      <c r="D380" s="203" t="s">
        <v>136</v>
      </c>
      <c r="E380" s="204" t="s">
        <v>950</v>
      </c>
      <c r="F380" s="205" t="s">
        <v>951</v>
      </c>
      <c r="G380" s="206" t="s">
        <v>152</v>
      </c>
      <c r="H380" s="207">
        <v>1.5</v>
      </c>
      <c r="I380" s="208"/>
      <c r="J380" s="208"/>
      <c r="K380" s="209">
        <f>ROUND(P380*H380,2)</f>
        <v>0</v>
      </c>
      <c r="L380" s="205" t="s">
        <v>1</v>
      </c>
      <c r="M380" s="41"/>
      <c r="N380" s="210" t="s">
        <v>1</v>
      </c>
      <c r="O380" s="211" t="s">
        <v>42</v>
      </c>
      <c r="P380" s="212">
        <f>I380+J380</f>
        <v>0</v>
      </c>
      <c r="Q380" s="212">
        <f>ROUND(I380*H380,2)</f>
        <v>0</v>
      </c>
      <c r="R380" s="212">
        <f>ROUND(J380*H380,2)</f>
        <v>0</v>
      </c>
      <c r="S380" s="77"/>
      <c r="T380" s="213">
        <f>S380*H380</f>
        <v>0</v>
      </c>
      <c r="U380" s="213">
        <v>0</v>
      </c>
      <c r="V380" s="213">
        <f>U380*H380</f>
        <v>0</v>
      </c>
      <c r="W380" s="213">
        <v>0</v>
      </c>
      <c r="X380" s="214">
        <f>W380*H380</f>
        <v>0</v>
      </c>
      <c r="AR380" s="15" t="s">
        <v>446</v>
      </c>
      <c r="AT380" s="15" t="s">
        <v>136</v>
      </c>
      <c r="AU380" s="15" t="s">
        <v>141</v>
      </c>
      <c r="AY380" s="15" t="s">
        <v>133</v>
      </c>
      <c r="BE380" s="215">
        <f>IF(O380="základní",K380,0)</f>
        <v>0</v>
      </c>
      <c r="BF380" s="215">
        <f>IF(O380="snížená",K380,0)</f>
        <v>0</v>
      </c>
      <c r="BG380" s="215">
        <f>IF(O380="zákl. přenesená",K380,0)</f>
        <v>0</v>
      </c>
      <c r="BH380" s="215">
        <f>IF(O380="sníž. přenesená",K380,0)</f>
        <v>0</v>
      </c>
      <c r="BI380" s="215">
        <f>IF(O380="nulová",K380,0)</f>
        <v>0</v>
      </c>
      <c r="BJ380" s="15" t="s">
        <v>141</v>
      </c>
      <c r="BK380" s="215">
        <f>ROUND(P380*H380,2)</f>
        <v>0</v>
      </c>
      <c r="BL380" s="15" t="s">
        <v>446</v>
      </c>
      <c r="BM380" s="15" t="s">
        <v>952</v>
      </c>
    </row>
    <row r="381" s="1" customFormat="1" ht="16.5" customHeight="1">
      <c r="B381" s="36"/>
      <c r="C381" s="203" t="s">
        <v>953</v>
      </c>
      <c r="D381" s="203" t="s">
        <v>136</v>
      </c>
      <c r="E381" s="204" t="s">
        <v>954</v>
      </c>
      <c r="F381" s="205" t="s">
        <v>955</v>
      </c>
      <c r="G381" s="206" t="s">
        <v>139</v>
      </c>
      <c r="H381" s="207">
        <v>1</v>
      </c>
      <c r="I381" s="208"/>
      <c r="J381" s="208"/>
      <c r="K381" s="209">
        <f>ROUND(P381*H381,2)</f>
        <v>0</v>
      </c>
      <c r="L381" s="205" t="s">
        <v>1</v>
      </c>
      <c r="M381" s="41"/>
      <c r="N381" s="259" t="s">
        <v>1</v>
      </c>
      <c r="O381" s="260" t="s">
        <v>42</v>
      </c>
      <c r="P381" s="261">
        <f>I381+J381</f>
        <v>0</v>
      </c>
      <c r="Q381" s="261">
        <f>ROUND(I381*H381,2)</f>
        <v>0</v>
      </c>
      <c r="R381" s="261">
        <f>ROUND(J381*H381,2)</f>
        <v>0</v>
      </c>
      <c r="S381" s="262"/>
      <c r="T381" s="263">
        <f>S381*H381</f>
        <v>0</v>
      </c>
      <c r="U381" s="263">
        <v>0</v>
      </c>
      <c r="V381" s="263">
        <f>U381*H381</f>
        <v>0</v>
      </c>
      <c r="W381" s="263">
        <v>0</v>
      </c>
      <c r="X381" s="264">
        <f>W381*H381</f>
        <v>0</v>
      </c>
      <c r="AR381" s="15" t="s">
        <v>446</v>
      </c>
      <c r="AT381" s="15" t="s">
        <v>136</v>
      </c>
      <c r="AU381" s="15" t="s">
        <v>141</v>
      </c>
      <c r="AY381" s="15" t="s">
        <v>133</v>
      </c>
      <c r="BE381" s="215">
        <f>IF(O381="základní",K381,0)</f>
        <v>0</v>
      </c>
      <c r="BF381" s="215">
        <f>IF(O381="snížená",K381,0)</f>
        <v>0</v>
      </c>
      <c r="BG381" s="215">
        <f>IF(O381="zákl. přenesená",K381,0)</f>
        <v>0</v>
      </c>
      <c r="BH381" s="215">
        <f>IF(O381="sníž. přenesená",K381,0)</f>
        <v>0</v>
      </c>
      <c r="BI381" s="215">
        <f>IF(O381="nulová",K381,0)</f>
        <v>0</v>
      </c>
      <c r="BJ381" s="15" t="s">
        <v>141</v>
      </c>
      <c r="BK381" s="215">
        <f>ROUND(P381*H381,2)</f>
        <v>0</v>
      </c>
      <c r="BL381" s="15" t="s">
        <v>446</v>
      </c>
      <c r="BM381" s="15" t="s">
        <v>956</v>
      </c>
    </row>
    <row r="382" s="1" customFormat="1" ht="6.96" customHeight="1">
      <c r="B382" s="55"/>
      <c r="C382" s="56"/>
      <c r="D382" s="56"/>
      <c r="E382" s="56"/>
      <c r="F382" s="56"/>
      <c r="G382" s="56"/>
      <c r="H382" s="56"/>
      <c r="I382" s="149"/>
      <c r="J382" s="149"/>
      <c r="K382" s="56"/>
      <c r="L382" s="56"/>
      <c r="M382" s="41"/>
    </row>
  </sheetData>
  <sheetProtection sheet="1" autoFilter="0" formatColumns="0" formatRows="0" objects="1" scenarios="1" spinCount="100000" saltValue="4cysVr/g4tZrOy2w3Jx/wruYqS60bDfgUqqpwHy8vpVsAWva9pEu+9ZMJ2vnwLllzBn8MWzYs26avtHpGDrk0g==" hashValue="deyb7nMKk+cxRJk7Y12HuFhAQSOfTxMsBDdZm8ouL/vY+ZJlDGO5b0nkZy6iVp/1814Q+9mjhY1oy8oem0b2rw==" algorithmName="SHA-512" password="CC35"/>
  <autoFilter ref="C99:L381"/>
  <mergeCells count="6">
    <mergeCell ref="E7:H7"/>
    <mergeCell ref="E16:H16"/>
    <mergeCell ref="E25:H25"/>
    <mergeCell ref="E48:H48"/>
    <mergeCell ref="E92:H92"/>
    <mergeCell ref="M2:Z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LENKA\Lenka Jandová</dc:creator>
  <cp:lastModifiedBy>LENKA\Lenka Jandová</cp:lastModifiedBy>
  <dcterms:created xsi:type="dcterms:W3CDTF">2019-06-13T07:34:20Z</dcterms:created>
  <dcterms:modified xsi:type="dcterms:W3CDTF">2019-06-13T07:34:24Z</dcterms:modified>
</cp:coreProperties>
</file>