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'Byt - Stavební úpravy byt...'!$C$97:$K$387</definedName>
    <definedName name="_xlnm.Print_Area" localSheetId="1">'Byt - Stavební úpravy byt...'!$C$4:$J$37,'Byt - Stavební úpravy byt...'!$C$43:$J$81,'Byt - Stavební úpravy byt...'!$C$87:$K$387</definedName>
    <definedName name="_xlnm.Print_Titles" localSheetId="1">'Byt - Stavební úpravy byt...'!$97:$97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387"/>
  <c r="BH387"/>
  <c r="BG387"/>
  <c r="BE387"/>
  <c r="T387"/>
  <c r="R387"/>
  <c r="P387"/>
  <c r="BK387"/>
  <c r="J387"/>
  <c r="BF387"/>
  <c r="BI386"/>
  <c r="BH386"/>
  <c r="BG386"/>
  <c r="BE386"/>
  <c r="T386"/>
  <c r="R386"/>
  <c r="P386"/>
  <c r="BK386"/>
  <c r="J386"/>
  <c r="BF386"/>
  <c r="BI385"/>
  <c r="BH385"/>
  <c r="BG385"/>
  <c r="BE385"/>
  <c r="T385"/>
  <c r="R385"/>
  <c r="P385"/>
  <c r="BK385"/>
  <c r="J385"/>
  <c r="BF385"/>
  <c r="BI384"/>
  <c r="BH384"/>
  <c r="BG384"/>
  <c r="BE384"/>
  <c r="T384"/>
  <c r="T383"/>
  <c r="R384"/>
  <c r="R383"/>
  <c r="P384"/>
  <c r="P383"/>
  <c r="BK384"/>
  <c r="BK383"/>
  <c r="J383"/>
  <c r="J384"/>
  <c r="BF384"/>
  <c r="J80"/>
  <c r="BI382"/>
  <c r="BH382"/>
  <c r="BG382"/>
  <c r="BE382"/>
  <c r="T382"/>
  <c r="R382"/>
  <c r="P382"/>
  <c r="BK382"/>
  <c r="J382"/>
  <c r="BF382"/>
  <c r="BI381"/>
  <c r="BH381"/>
  <c r="BG381"/>
  <c r="BE381"/>
  <c r="T381"/>
  <c r="R381"/>
  <c r="P381"/>
  <c r="BK381"/>
  <c r="J381"/>
  <c r="BF381"/>
  <c r="BI380"/>
  <c r="BH380"/>
  <c r="BG380"/>
  <c r="BE380"/>
  <c r="T380"/>
  <c r="R380"/>
  <c r="P380"/>
  <c r="BK380"/>
  <c r="J380"/>
  <c r="BF380"/>
  <c r="BI379"/>
  <c r="BH379"/>
  <c r="BG379"/>
  <c r="BE379"/>
  <c r="T379"/>
  <c r="R379"/>
  <c r="P379"/>
  <c r="BK379"/>
  <c r="J379"/>
  <c r="BF379"/>
  <c r="BI378"/>
  <c r="BH378"/>
  <c r="BG378"/>
  <c r="BE378"/>
  <c r="T378"/>
  <c r="R378"/>
  <c r="P378"/>
  <c r="BK378"/>
  <c r="J378"/>
  <c r="BF378"/>
  <c r="BI377"/>
  <c r="BH377"/>
  <c r="BG377"/>
  <c r="BE377"/>
  <c r="T377"/>
  <c r="R377"/>
  <c r="P377"/>
  <c r="BK377"/>
  <c r="J377"/>
  <c r="BF377"/>
  <c r="BI376"/>
  <c r="BH376"/>
  <c r="BG376"/>
  <c r="BE376"/>
  <c r="T376"/>
  <c r="R376"/>
  <c r="P376"/>
  <c r="BK376"/>
  <c r="J376"/>
  <c r="BF376"/>
  <c r="BI375"/>
  <c r="BH375"/>
  <c r="BG375"/>
  <c r="BE375"/>
  <c r="T375"/>
  <c r="R375"/>
  <c r="P375"/>
  <c r="BK375"/>
  <c r="J375"/>
  <c r="BF375"/>
  <c r="BI374"/>
  <c r="BH374"/>
  <c r="BG374"/>
  <c r="BE374"/>
  <c r="T374"/>
  <c r="R374"/>
  <c r="P374"/>
  <c r="BK374"/>
  <c r="J374"/>
  <c r="BF374"/>
  <c r="BI373"/>
  <c r="BH373"/>
  <c r="BG373"/>
  <c r="BE373"/>
  <c r="T373"/>
  <c r="R373"/>
  <c r="P373"/>
  <c r="BK373"/>
  <c r="J373"/>
  <c r="BF373"/>
  <c r="BI372"/>
  <c r="BH372"/>
  <c r="BG372"/>
  <c r="BE372"/>
  <c r="T372"/>
  <c r="R372"/>
  <c r="P372"/>
  <c r="BK372"/>
  <c r="J372"/>
  <c r="BF372"/>
  <c r="BI371"/>
  <c r="BH371"/>
  <c r="BG371"/>
  <c r="BE371"/>
  <c r="T371"/>
  <c r="R371"/>
  <c r="P371"/>
  <c r="BK371"/>
  <c r="J371"/>
  <c r="BF371"/>
  <c r="BI370"/>
  <c r="BH370"/>
  <c r="BG370"/>
  <c r="BE370"/>
  <c r="T370"/>
  <c r="R370"/>
  <c r="P370"/>
  <c r="BK370"/>
  <c r="J370"/>
  <c r="BF370"/>
  <c r="BI369"/>
  <c r="BH369"/>
  <c r="BG369"/>
  <c r="BE369"/>
  <c r="T369"/>
  <c r="R369"/>
  <c r="P369"/>
  <c r="BK369"/>
  <c r="J369"/>
  <c r="BF369"/>
  <c r="BI368"/>
  <c r="BH368"/>
  <c r="BG368"/>
  <c r="BE368"/>
  <c r="T368"/>
  <c r="R368"/>
  <c r="P368"/>
  <c r="BK368"/>
  <c r="J368"/>
  <c r="BF368"/>
  <c r="BI367"/>
  <c r="BH367"/>
  <c r="BG367"/>
  <c r="BE367"/>
  <c r="T367"/>
  <c r="R367"/>
  <c r="P367"/>
  <c r="BK367"/>
  <c r="J367"/>
  <c r="BF367"/>
  <c r="BI366"/>
  <c r="BH366"/>
  <c r="BG366"/>
  <c r="BE366"/>
  <c r="T366"/>
  <c r="R366"/>
  <c r="P366"/>
  <c r="BK366"/>
  <c r="J366"/>
  <c r="BF366"/>
  <c r="BI365"/>
  <c r="BH365"/>
  <c r="BG365"/>
  <c r="BE365"/>
  <c r="T365"/>
  <c r="R365"/>
  <c r="P365"/>
  <c r="BK365"/>
  <c r="J365"/>
  <c r="BF365"/>
  <c r="BI364"/>
  <c r="BH364"/>
  <c r="BG364"/>
  <c r="BE364"/>
  <c r="T364"/>
  <c r="R364"/>
  <c r="P364"/>
  <c r="BK364"/>
  <c r="J364"/>
  <c r="BF364"/>
  <c r="BI363"/>
  <c r="BH363"/>
  <c r="BG363"/>
  <c r="BE363"/>
  <c r="T363"/>
  <c r="R363"/>
  <c r="P363"/>
  <c r="BK363"/>
  <c r="J363"/>
  <c r="BF363"/>
  <c r="BI362"/>
  <c r="BH362"/>
  <c r="BG362"/>
  <c r="BE362"/>
  <c r="T362"/>
  <c r="R362"/>
  <c r="P362"/>
  <c r="BK362"/>
  <c r="J362"/>
  <c r="BF362"/>
  <c r="BI361"/>
  <c r="BH361"/>
  <c r="BG361"/>
  <c r="BE361"/>
  <c r="T361"/>
  <c r="R361"/>
  <c r="P361"/>
  <c r="BK361"/>
  <c r="J361"/>
  <c r="BF361"/>
  <c r="BI360"/>
  <c r="BH360"/>
  <c r="BG360"/>
  <c r="BE360"/>
  <c r="T360"/>
  <c r="R360"/>
  <c r="P360"/>
  <c r="BK360"/>
  <c r="J360"/>
  <c r="BF360"/>
  <c r="BI359"/>
  <c r="BH359"/>
  <c r="BG359"/>
  <c r="BE359"/>
  <c r="T359"/>
  <c r="R359"/>
  <c r="P359"/>
  <c r="BK359"/>
  <c r="J359"/>
  <c r="BF359"/>
  <c r="BI358"/>
  <c r="BH358"/>
  <c r="BG358"/>
  <c r="BE358"/>
  <c r="T358"/>
  <c r="R358"/>
  <c r="P358"/>
  <c r="BK358"/>
  <c r="J358"/>
  <c r="BF358"/>
  <c r="BI357"/>
  <c r="BH357"/>
  <c r="BG357"/>
  <c r="BE357"/>
  <c r="T357"/>
  <c r="R357"/>
  <c r="P357"/>
  <c r="BK357"/>
  <c r="J357"/>
  <c r="BF357"/>
  <c r="BI356"/>
  <c r="BH356"/>
  <c r="BG356"/>
  <c r="BE356"/>
  <c r="T356"/>
  <c r="R356"/>
  <c r="P356"/>
  <c r="BK356"/>
  <c r="J356"/>
  <c r="BF356"/>
  <c r="BI355"/>
  <c r="BH355"/>
  <c r="BG355"/>
  <c r="BE355"/>
  <c r="T355"/>
  <c r="R355"/>
  <c r="P355"/>
  <c r="BK355"/>
  <c r="J355"/>
  <c r="BF355"/>
  <c r="BI354"/>
  <c r="BH354"/>
  <c r="BG354"/>
  <c r="BE354"/>
  <c r="T354"/>
  <c r="R354"/>
  <c r="P354"/>
  <c r="BK354"/>
  <c r="J354"/>
  <c r="BF354"/>
  <c r="BI353"/>
  <c r="BH353"/>
  <c r="BG353"/>
  <c r="BE353"/>
  <c r="T353"/>
  <c r="R353"/>
  <c r="P353"/>
  <c r="BK353"/>
  <c r="J353"/>
  <c r="BF353"/>
  <c r="BI352"/>
  <c r="BH352"/>
  <c r="BG352"/>
  <c r="BE352"/>
  <c r="T352"/>
  <c r="R352"/>
  <c r="P352"/>
  <c r="BK352"/>
  <c r="J352"/>
  <c r="BF352"/>
  <c r="BI351"/>
  <c r="BH351"/>
  <c r="BG351"/>
  <c r="BE351"/>
  <c r="T351"/>
  <c r="R351"/>
  <c r="P351"/>
  <c r="BK351"/>
  <c r="J351"/>
  <c r="BF351"/>
  <c r="BI350"/>
  <c r="BH350"/>
  <c r="BG350"/>
  <c r="BE350"/>
  <c r="T350"/>
  <c r="R350"/>
  <c r="P350"/>
  <c r="BK350"/>
  <c r="J350"/>
  <c r="BF350"/>
  <c r="BI349"/>
  <c r="BH349"/>
  <c r="BG349"/>
  <c r="BE349"/>
  <c r="T349"/>
  <c r="R349"/>
  <c r="P349"/>
  <c r="BK349"/>
  <c r="J349"/>
  <c r="BF349"/>
  <c r="BI348"/>
  <c r="BH348"/>
  <c r="BG348"/>
  <c r="BE348"/>
  <c r="T348"/>
  <c r="R348"/>
  <c r="P348"/>
  <c r="BK348"/>
  <c r="J348"/>
  <c r="BF348"/>
  <c r="BI347"/>
  <c r="BH347"/>
  <c r="BG347"/>
  <c r="BE347"/>
  <c r="T347"/>
  <c r="R347"/>
  <c r="P347"/>
  <c r="BK347"/>
  <c r="J347"/>
  <c r="BF347"/>
  <c r="BI346"/>
  <c r="BH346"/>
  <c r="BG346"/>
  <c r="BE346"/>
  <c r="T346"/>
  <c r="R346"/>
  <c r="P346"/>
  <c r="BK346"/>
  <c r="J346"/>
  <c r="BF346"/>
  <c r="BI345"/>
  <c r="BH345"/>
  <c r="BG345"/>
  <c r="BE345"/>
  <c r="T345"/>
  <c r="R345"/>
  <c r="P345"/>
  <c r="BK345"/>
  <c r="J345"/>
  <c r="BF345"/>
  <c r="BI344"/>
  <c r="BH344"/>
  <c r="BG344"/>
  <c r="BE344"/>
  <c r="T344"/>
  <c r="T343"/>
  <c r="T342"/>
  <c r="R344"/>
  <c r="R343"/>
  <c r="R342"/>
  <c r="P344"/>
  <c r="P343"/>
  <c r="P342"/>
  <c r="BK344"/>
  <c r="BK343"/>
  <c r="J343"/>
  <c r="BK342"/>
  <c r="J342"/>
  <c r="J344"/>
  <c r="BF344"/>
  <c r="J79"/>
  <c r="J78"/>
  <c r="BI341"/>
  <c r="BH341"/>
  <c r="BG341"/>
  <c r="BE341"/>
  <c r="T341"/>
  <c r="R341"/>
  <c r="P341"/>
  <c r="BK341"/>
  <c r="J341"/>
  <c r="BF341"/>
  <c r="BI340"/>
  <c r="BH340"/>
  <c r="BG340"/>
  <c r="BE340"/>
  <c r="T340"/>
  <c r="R340"/>
  <c r="P340"/>
  <c r="BK340"/>
  <c r="J340"/>
  <c r="BF340"/>
  <c r="BI338"/>
  <c r="BH338"/>
  <c r="BG338"/>
  <c r="BE338"/>
  <c r="T338"/>
  <c r="T337"/>
  <c r="R338"/>
  <c r="R337"/>
  <c r="P338"/>
  <c r="P337"/>
  <c r="BK338"/>
  <c r="BK337"/>
  <c r="J337"/>
  <c r="J338"/>
  <c r="BF338"/>
  <c r="J77"/>
  <c r="BI330"/>
  <c r="BH330"/>
  <c r="BG330"/>
  <c r="BE330"/>
  <c r="T330"/>
  <c r="R330"/>
  <c r="P330"/>
  <c r="BK330"/>
  <c r="J330"/>
  <c r="BF330"/>
  <c r="BI328"/>
  <c r="BH328"/>
  <c r="BG328"/>
  <c r="BE328"/>
  <c r="T328"/>
  <c r="R328"/>
  <c r="P328"/>
  <c r="BK328"/>
  <c r="J328"/>
  <c r="BF328"/>
  <c r="BI324"/>
  <c r="BH324"/>
  <c r="BG324"/>
  <c r="BE324"/>
  <c r="T324"/>
  <c r="R324"/>
  <c r="P324"/>
  <c r="BK324"/>
  <c r="J324"/>
  <c r="BF324"/>
  <c r="BI322"/>
  <c r="BH322"/>
  <c r="BG322"/>
  <c r="BE322"/>
  <c r="T322"/>
  <c r="R322"/>
  <c r="P322"/>
  <c r="BK322"/>
  <c r="J322"/>
  <c r="BF322"/>
  <c r="BI320"/>
  <c r="BH320"/>
  <c r="BG320"/>
  <c r="BE320"/>
  <c r="T320"/>
  <c r="R320"/>
  <c r="P320"/>
  <c r="BK320"/>
  <c r="J320"/>
  <c r="BF320"/>
  <c r="BI318"/>
  <c r="BH318"/>
  <c r="BG318"/>
  <c r="BE318"/>
  <c r="T318"/>
  <c r="R318"/>
  <c r="P318"/>
  <c r="BK318"/>
  <c r="J318"/>
  <c r="BF318"/>
  <c r="BI315"/>
  <c r="BH315"/>
  <c r="BG315"/>
  <c r="BE315"/>
  <c r="T315"/>
  <c r="T314"/>
  <c r="R315"/>
  <c r="R314"/>
  <c r="P315"/>
  <c r="P314"/>
  <c r="BK315"/>
  <c r="BK314"/>
  <c r="J314"/>
  <c r="J315"/>
  <c r="BF315"/>
  <c r="J76"/>
  <c r="BI313"/>
  <c r="BH313"/>
  <c r="BG313"/>
  <c r="BE313"/>
  <c r="T313"/>
  <c r="R313"/>
  <c r="P313"/>
  <c r="BK313"/>
  <c r="J313"/>
  <c r="BF313"/>
  <c r="BI310"/>
  <c r="BH310"/>
  <c r="BG310"/>
  <c r="BE310"/>
  <c r="T310"/>
  <c r="R310"/>
  <c r="P310"/>
  <c r="BK310"/>
  <c r="J310"/>
  <c r="BF310"/>
  <c r="BI307"/>
  <c r="BH307"/>
  <c r="BG307"/>
  <c r="BE307"/>
  <c r="T307"/>
  <c r="T306"/>
  <c r="R307"/>
  <c r="R306"/>
  <c r="P307"/>
  <c r="P306"/>
  <c r="BK307"/>
  <c r="BK306"/>
  <c r="J306"/>
  <c r="J307"/>
  <c r="BF307"/>
  <c r="J75"/>
  <c r="BI305"/>
  <c r="BH305"/>
  <c r="BG305"/>
  <c r="BE305"/>
  <c r="T305"/>
  <c r="R305"/>
  <c r="P305"/>
  <c r="BK305"/>
  <c r="J305"/>
  <c r="BF305"/>
  <c r="BI304"/>
  <c r="BH304"/>
  <c r="BG304"/>
  <c r="BE304"/>
  <c r="T304"/>
  <c r="R304"/>
  <c r="P304"/>
  <c r="BK304"/>
  <c r="J304"/>
  <c r="BF304"/>
  <c r="BI300"/>
  <c r="BH300"/>
  <c r="BG300"/>
  <c r="BE300"/>
  <c r="T300"/>
  <c r="R300"/>
  <c r="P300"/>
  <c r="BK300"/>
  <c r="J300"/>
  <c r="BF300"/>
  <c r="BI295"/>
  <c r="BH295"/>
  <c r="BG295"/>
  <c r="BE295"/>
  <c r="T295"/>
  <c r="R295"/>
  <c r="P295"/>
  <c r="BK295"/>
  <c r="J295"/>
  <c r="BF295"/>
  <c r="BI290"/>
  <c r="BH290"/>
  <c r="BG290"/>
  <c r="BE290"/>
  <c r="T290"/>
  <c r="R290"/>
  <c r="P290"/>
  <c r="BK290"/>
  <c r="J290"/>
  <c r="BF290"/>
  <c r="BI289"/>
  <c r="BH289"/>
  <c r="BG289"/>
  <c r="BE289"/>
  <c r="T289"/>
  <c r="R289"/>
  <c r="P289"/>
  <c r="BK289"/>
  <c r="J289"/>
  <c r="BF289"/>
  <c r="BI287"/>
  <c r="BH287"/>
  <c r="BG287"/>
  <c r="BE287"/>
  <c r="T287"/>
  <c r="R287"/>
  <c r="P287"/>
  <c r="BK287"/>
  <c r="J287"/>
  <c r="BF287"/>
  <c r="BI282"/>
  <c r="BH282"/>
  <c r="BG282"/>
  <c r="BE282"/>
  <c r="T282"/>
  <c r="T281"/>
  <c r="R282"/>
  <c r="R281"/>
  <c r="P282"/>
  <c r="P281"/>
  <c r="BK282"/>
  <c r="BK281"/>
  <c r="J281"/>
  <c r="J282"/>
  <c r="BF282"/>
  <c r="J74"/>
  <c r="BI280"/>
  <c r="BH280"/>
  <c r="BG280"/>
  <c r="BE280"/>
  <c r="T280"/>
  <c r="R280"/>
  <c r="P280"/>
  <c r="BK280"/>
  <c r="J280"/>
  <c r="BF280"/>
  <c r="BI279"/>
  <c r="BH279"/>
  <c r="BG279"/>
  <c r="BE279"/>
  <c r="T279"/>
  <c r="R279"/>
  <c r="P279"/>
  <c r="BK279"/>
  <c r="J279"/>
  <c r="BF279"/>
  <c r="BI278"/>
  <c r="BH278"/>
  <c r="BG278"/>
  <c r="BE278"/>
  <c r="T278"/>
  <c r="R278"/>
  <c r="P278"/>
  <c r="BK278"/>
  <c r="J278"/>
  <c r="BF278"/>
  <c r="BI277"/>
  <c r="BH277"/>
  <c r="BG277"/>
  <c r="BE277"/>
  <c r="T277"/>
  <c r="R277"/>
  <c r="P277"/>
  <c r="BK277"/>
  <c r="J277"/>
  <c r="BF277"/>
  <c r="BI275"/>
  <c r="BH275"/>
  <c r="BG275"/>
  <c r="BE275"/>
  <c r="T275"/>
  <c r="R275"/>
  <c r="P275"/>
  <c r="BK275"/>
  <c r="J275"/>
  <c r="BF275"/>
  <c r="BI273"/>
  <c r="BH273"/>
  <c r="BG273"/>
  <c r="BE273"/>
  <c r="T273"/>
  <c r="R273"/>
  <c r="P273"/>
  <c r="BK273"/>
  <c r="J273"/>
  <c r="BF273"/>
  <c r="BI271"/>
  <c r="BH271"/>
  <c r="BG271"/>
  <c r="BE271"/>
  <c r="T271"/>
  <c r="R271"/>
  <c r="P271"/>
  <c r="BK271"/>
  <c r="J271"/>
  <c r="BF271"/>
  <c r="BI266"/>
  <c r="BH266"/>
  <c r="BG266"/>
  <c r="BE266"/>
  <c r="T266"/>
  <c r="T265"/>
  <c r="R266"/>
  <c r="R265"/>
  <c r="P266"/>
  <c r="P265"/>
  <c r="BK266"/>
  <c r="BK265"/>
  <c r="J265"/>
  <c r="J266"/>
  <c r="BF266"/>
  <c r="J73"/>
  <c r="BI263"/>
  <c r="BH263"/>
  <c r="BG263"/>
  <c r="BE263"/>
  <c r="T263"/>
  <c r="R263"/>
  <c r="P263"/>
  <c r="BK263"/>
  <c r="J263"/>
  <c r="BF263"/>
  <c r="BI261"/>
  <c r="BH261"/>
  <c r="BG261"/>
  <c r="BE261"/>
  <c r="T261"/>
  <c r="T260"/>
  <c r="R261"/>
  <c r="R260"/>
  <c r="P261"/>
  <c r="P260"/>
  <c r="BK261"/>
  <c r="BK260"/>
  <c r="J260"/>
  <c r="J261"/>
  <c r="BF261"/>
  <c r="J72"/>
  <c r="BI259"/>
  <c r="BH259"/>
  <c r="BG259"/>
  <c r="BE259"/>
  <c r="T259"/>
  <c r="R259"/>
  <c r="P259"/>
  <c r="BK259"/>
  <c r="J259"/>
  <c r="BF259"/>
  <c r="BI258"/>
  <c r="BH258"/>
  <c r="BG258"/>
  <c r="BE258"/>
  <c r="T258"/>
  <c r="R258"/>
  <c r="P258"/>
  <c r="BK258"/>
  <c r="J258"/>
  <c r="BF258"/>
  <c r="BI257"/>
  <c r="BH257"/>
  <c r="BG257"/>
  <c r="BE257"/>
  <c r="T257"/>
  <c r="R257"/>
  <c r="P257"/>
  <c r="BK257"/>
  <c r="J257"/>
  <c r="BF257"/>
  <c r="BI256"/>
  <c r="BH256"/>
  <c r="BG256"/>
  <c r="BE256"/>
  <c r="T256"/>
  <c r="R256"/>
  <c r="P256"/>
  <c r="BK256"/>
  <c r="J256"/>
  <c r="BF256"/>
  <c r="BI254"/>
  <c r="BH254"/>
  <c r="BG254"/>
  <c r="BE254"/>
  <c r="T254"/>
  <c r="R254"/>
  <c r="P254"/>
  <c r="BK254"/>
  <c r="J254"/>
  <c r="BF254"/>
  <c r="BI252"/>
  <c r="BH252"/>
  <c r="BG252"/>
  <c r="BE252"/>
  <c r="T252"/>
  <c r="T251"/>
  <c r="R252"/>
  <c r="R251"/>
  <c r="P252"/>
  <c r="P251"/>
  <c r="BK252"/>
  <c r="BK251"/>
  <c r="J251"/>
  <c r="J252"/>
  <c r="BF252"/>
  <c r="J7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2"/>
  <c r="BH242"/>
  <c r="BG242"/>
  <c r="BE242"/>
  <c r="T242"/>
  <c r="R242"/>
  <c r="P242"/>
  <c r="BK242"/>
  <c r="J242"/>
  <c r="BF242"/>
  <c r="BI241"/>
  <c r="BH241"/>
  <c r="BG241"/>
  <c r="BE241"/>
  <c r="T241"/>
  <c r="T240"/>
  <c r="R241"/>
  <c r="R240"/>
  <c r="P241"/>
  <c r="P240"/>
  <c r="BK241"/>
  <c r="BK240"/>
  <c r="J240"/>
  <c r="J241"/>
  <c r="BF241"/>
  <c r="J70"/>
  <c r="BI239"/>
  <c r="BH239"/>
  <c r="BG239"/>
  <c r="BE239"/>
  <c r="T239"/>
  <c r="R239"/>
  <c r="P239"/>
  <c r="BK239"/>
  <c r="J239"/>
  <c r="BF239"/>
  <c r="BI238"/>
  <c r="BH238"/>
  <c r="BG238"/>
  <c r="BE238"/>
  <c r="T238"/>
  <c r="R238"/>
  <c r="P238"/>
  <c r="BK238"/>
  <c r="J238"/>
  <c r="BF238"/>
  <c r="BI236"/>
  <c r="BH236"/>
  <c r="BG236"/>
  <c r="BE236"/>
  <c r="T236"/>
  <c r="R236"/>
  <c r="P236"/>
  <c r="BK236"/>
  <c r="J236"/>
  <c r="BF236"/>
  <c r="BI234"/>
  <c r="BH234"/>
  <c r="BG234"/>
  <c r="BE234"/>
  <c r="T234"/>
  <c r="T233"/>
  <c r="R234"/>
  <c r="R233"/>
  <c r="P234"/>
  <c r="P233"/>
  <c r="BK234"/>
  <c r="BK233"/>
  <c r="J233"/>
  <c r="J234"/>
  <c r="BF234"/>
  <c r="J69"/>
  <c r="BI232"/>
  <c r="BH232"/>
  <c r="BG232"/>
  <c r="BE232"/>
  <c r="T232"/>
  <c r="R232"/>
  <c r="P232"/>
  <c r="BK232"/>
  <c r="J232"/>
  <c r="BF232"/>
  <c r="BI231"/>
  <c r="BH231"/>
  <c r="BG231"/>
  <c r="BE231"/>
  <c r="T231"/>
  <c r="R231"/>
  <c r="P231"/>
  <c r="BK231"/>
  <c r="J231"/>
  <c r="BF231"/>
  <c r="BI230"/>
  <c r="BH230"/>
  <c r="BG230"/>
  <c r="BE230"/>
  <c r="T230"/>
  <c r="R230"/>
  <c r="P230"/>
  <c r="BK230"/>
  <c r="J230"/>
  <c r="BF230"/>
  <c r="BI229"/>
  <c r="BH229"/>
  <c r="BG229"/>
  <c r="BE229"/>
  <c r="T229"/>
  <c r="R229"/>
  <c r="P229"/>
  <c r="BK229"/>
  <c r="J229"/>
  <c r="BF229"/>
  <c r="BI228"/>
  <c r="BH228"/>
  <c r="BG228"/>
  <c r="BE228"/>
  <c r="T228"/>
  <c r="R228"/>
  <c r="P228"/>
  <c r="BK228"/>
  <c r="J228"/>
  <c r="BF228"/>
  <c r="BI227"/>
  <c r="BH227"/>
  <c r="BG227"/>
  <c r="BE227"/>
  <c r="T227"/>
  <c r="R227"/>
  <c r="P227"/>
  <c r="BK227"/>
  <c r="J227"/>
  <c r="BF227"/>
  <c r="BI226"/>
  <c r="BH226"/>
  <c r="BG226"/>
  <c r="BE226"/>
  <c r="T226"/>
  <c r="R226"/>
  <c r="P226"/>
  <c r="BK226"/>
  <c r="J226"/>
  <c r="BF226"/>
  <c r="BI225"/>
  <c r="BH225"/>
  <c r="BG225"/>
  <c r="BE225"/>
  <c r="T225"/>
  <c r="R225"/>
  <c r="P225"/>
  <c r="BK225"/>
  <c r="J225"/>
  <c r="BF225"/>
  <c r="BI224"/>
  <c r="BH224"/>
  <c r="BG224"/>
  <c r="BE224"/>
  <c r="T224"/>
  <c r="R224"/>
  <c r="P224"/>
  <c r="BK224"/>
  <c r="J224"/>
  <c r="BF224"/>
  <c r="BI223"/>
  <c r="BH223"/>
  <c r="BG223"/>
  <c r="BE223"/>
  <c r="T223"/>
  <c r="R223"/>
  <c r="P223"/>
  <c r="BK223"/>
  <c r="J223"/>
  <c r="BF223"/>
  <c r="BI222"/>
  <c r="BH222"/>
  <c r="BG222"/>
  <c r="BE222"/>
  <c r="T222"/>
  <c r="R222"/>
  <c r="P222"/>
  <c r="BK222"/>
  <c r="J222"/>
  <c r="BF222"/>
  <c r="BI221"/>
  <c r="BH221"/>
  <c r="BG221"/>
  <c r="BE221"/>
  <c r="T221"/>
  <c r="R221"/>
  <c r="P221"/>
  <c r="BK221"/>
  <c r="J221"/>
  <c r="BF221"/>
  <c r="BI220"/>
  <c r="BH220"/>
  <c r="BG220"/>
  <c r="BE220"/>
  <c r="T220"/>
  <c r="R220"/>
  <c r="P220"/>
  <c r="BK220"/>
  <c r="J220"/>
  <c r="BF220"/>
  <c r="BI219"/>
  <c r="BH219"/>
  <c r="BG219"/>
  <c r="BE219"/>
  <c r="T219"/>
  <c r="R219"/>
  <c r="P219"/>
  <c r="BK219"/>
  <c r="J219"/>
  <c r="BF219"/>
  <c r="BI218"/>
  <c r="BH218"/>
  <c r="BG218"/>
  <c r="BE218"/>
  <c r="T218"/>
  <c r="R218"/>
  <c r="P218"/>
  <c r="BK218"/>
  <c r="J218"/>
  <c r="BF218"/>
  <c r="BI217"/>
  <c r="BH217"/>
  <c r="BG217"/>
  <c r="BE217"/>
  <c r="T217"/>
  <c r="T216"/>
  <c r="R217"/>
  <c r="R216"/>
  <c r="P217"/>
  <c r="P216"/>
  <c r="BK217"/>
  <c r="BK216"/>
  <c r="J216"/>
  <c r="J217"/>
  <c r="BF217"/>
  <c r="J68"/>
  <c r="BI215"/>
  <c r="BH215"/>
  <c r="BG215"/>
  <c r="BE215"/>
  <c r="T215"/>
  <c r="R215"/>
  <c r="P215"/>
  <c r="BK215"/>
  <c r="J215"/>
  <c r="BF215"/>
  <c r="BI214"/>
  <c r="BH214"/>
  <c r="BG214"/>
  <c r="BE214"/>
  <c r="T214"/>
  <c r="R214"/>
  <c r="P214"/>
  <c r="BK214"/>
  <c r="J214"/>
  <c r="BF214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R208"/>
  <c r="P208"/>
  <c r="BK208"/>
  <c r="J208"/>
  <c r="BF208"/>
  <c r="BI207"/>
  <c r="BH207"/>
  <c r="BG207"/>
  <c r="BE207"/>
  <c r="T207"/>
  <c r="T206"/>
  <c r="R207"/>
  <c r="R206"/>
  <c r="P207"/>
  <c r="P206"/>
  <c r="BK207"/>
  <c r="BK206"/>
  <c r="J206"/>
  <c r="J207"/>
  <c r="BF207"/>
  <c r="J67"/>
  <c r="BI205"/>
  <c r="BH205"/>
  <c r="BG205"/>
  <c r="BE205"/>
  <c r="T205"/>
  <c r="R205"/>
  <c r="P205"/>
  <c r="BK205"/>
  <c r="J205"/>
  <c r="BF205"/>
  <c r="BI204"/>
  <c r="BH204"/>
  <c r="BG204"/>
  <c r="BE204"/>
  <c r="T204"/>
  <c r="R204"/>
  <c r="P204"/>
  <c r="BK204"/>
  <c r="J204"/>
  <c r="BF204"/>
  <c r="BI203"/>
  <c r="BH203"/>
  <c r="BG203"/>
  <c r="BE203"/>
  <c r="T203"/>
  <c r="R203"/>
  <c r="P203"/>
  <c r="BK203"/>
  <c r="J203"/>
  <c r="BF203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9"/>
  <c r="BH199"/>
  <c r="BG199"/>
  <c r="BE199"/>
  <c r="T199"/>
  <c r="R199"/>
  <c r="P199"/>
  <c r="BK199"/>
  <c r="J199"/>
  <c r="BF199"/>
  <c r="BI198"/>
  <c r="BH198"/>
  <c r="BG198"/>
  <c r="BE198"/>
  <c r="T198"/>
  <c r="R198"/>
  <c r="P198"/>
  <c r="BK198"/>
  <c r="J198"/>
  <c r="BF198"/>
  <c r="BI197"/>
  <c r="BH197"/>
  <c r="BG197"/>
  <c r="BE197"/>
  <c r="T197"/>
  <c r="R197"/>
  <c r="P197"/>
  <c r="BK197"/>
  <c r="J197"/>
  <c r="BF197"/>
  <c r="BI196"/>
  <c r="BH196"/>
  <c r="BG196"/>
  <c r="BE196"/>
  <c r="T196"/>
  <c r="T195"/>
  <c r="R196"/>
  <c r="R195"/>
  <c r="P196"/>
  <c r="P195"/>
  <c r="BK196"/>
  <c r="BK195"/>
  <c r="J195"/>
  <c r="J196"/>
  <c r="BF196"/>
  <c r="J66"/>
  <c r="BI194"/>
  <c r="BH194"/>
  <c r="BG194"/>
  <c r="BE194"/>
  <c r="T194"/>
  <c r="R194"/>
  <c r="P194"/>
  <c r="BK194"/>
  <c r="J194"/>
  <c r="BF194"/>
  <c r="BI192"/>
  <c r="BH192"/>
  <c r="BG192"/>
  <c r="BE192"/>
  <c r="T192"/>
  <c r="R192"/>
  <c r="P192"/>
  <c r="BK192"/>
  <c r="J192"/>
  <c r="BF192"/>
  <c r="BI191"/>
  <c r="BH191"/>
  <c r="BG191"/>
  <c r="BE191"/>
  <c r="T191"/>
  <c r="T190"/>
  <c r="R191"/>
  <c r="R190"/>
  <c r="P191"/>
  <c r="P190"/>
  <c r="BK191"/>
  <c r="BK190"/>
  <c r="J190"/>
  <c r="J191"/>
  <c r="BF191"/>
  <c r="J65"/>
  <c r="BI188"/>
  <c r="BH188"/>
  <c r="BG188"/>
  <c r="BE188"/>
  <c r="T188"/>
  <c r="R188"/>
  <c r="P188"/>
  <c r="BK188"/>
  <c r="J188"/>
  <c r="BF188"/>
  <c r="BI184"/>
  <c r="BH184"/>
  <c r="BG184"/>
  <c r="BE184"/>
  <c r="T184"/>
  <c r="R184"/>
  <c r="P184"/>
  <c r="BK184"/>
  <c r="J184"/>
  <c r="BF184"/>
  <c r="BI182"/>
  <c r="BH182"/>
  <c r="BG182"/>
  <c r="BE182"/>
  <c r="T182"/>
  <c r="T181"/>
  <c r="T180"/>
  <c r="R182"/>
  <c r="R181"/>
  <c r="R180"/>
  <c r="P182"/>
  <c r="P181"/>
  <c r="P180"/>
  <c r="BK182"/>
  <c r="BK181"/>
  <c r="J181"/>
  <c r="BK180"/>
  <c r="J180"/>
  <c r="J182"/>
  <c r="BF182"/>
  <c r="J64"/>
  <c r="J63"/>
  <c r="BI179"/>
  <c r="BH179"/>
  <c r="BG179"/>
  <c r="BE179"/>
  <c r="T179"/>
  <c r="T178"/>
  <c r="R179"/>
  <c r="R178"/>
  <c r="P179"/>
  <c r="P178"/>
  <c r="BK179"/>
  <c r="BK178"/>
  <c r="J178"/>
  <c r="J179"/>
  <c r="BF179"/>
  <c r="J62"/>
  <c r="BI177"/>
  <c r="BH177"/>
  <c r="BG177"/>
  <c r="BE177"/>
  <c r="T177"/>
  <c r="R177"/>
  <c r="P177"/>
  <c r="BK177"/>
  <c r="J177"/>
  <c r="BF177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3"/>
  <c r="BH173"/>
  <c r="BG173"/>
  <c r="BE173"/>
  <c r="T173"/>
  <c r="T172"/>
  <c r="R173"/>
  <c r="R172"/>
  <c r="P173"/>
  <c r="P172"/>
  <c r="BK173"/>
  <c r="BK172"/>
  <c r="J172"/>
  <c r="J173"/>
  <c r="BF173"/>
  <c r="J6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1"/>
  <c r="BH161"/>
  <c r="BG161"/>
  <c r="BE161"/>
  <c r="T161"/>
  <c r="R161"/>
  <c r="P161"/>
  <c r="BK161"/>
  <c r="J161"/>
  <c r="BF161"/>
  <c r="BI159"/>
  <c r="BH159"/>
  <c r="BG159"/>
  <c r="BE159"/>
  <c r="T159"/>
  <c r="R159"/>
  <c r="P159"/>
  <c r="BK159"/>
  <c r="J159"/>
  <c r="BF159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1"/>
  <c r="BH151"/>
  <c r="BG151"/>
  <c r="BE151"/>
  <c r="T151"/>
  <c r="R151"/>
  <c r="P151"/>
  <c r="BK151"/>
  <c r="J151"/>
  <c r="BF151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T138"/>
  <c r="R139"/>
  <c r="R138"/>
  <c r="P139"/>
  <c r="P138"/>
  <c r="BK139"/>
  <c r="BK138"/>
  <c r="J138"/>
  <c r="J139"/>
  <c r="BF139"/>
  <c r="J60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1"/>
  <c r="BH131"/>
  <c r="BG131"/>
  <c r="BE131"/>
  <c r="T131"/>
  <c r="R131"/>
  <c r="P131"/>
  <c r="BK131"/>
  <c r="J131"/>
  <c r="BF131"/>
  <c r="BI124"/>
  <c r="BH124"/>
  <c r="BG124"/>
  <c r="BE124"/>
  <c r="T124"/>
  <c r="R124"/>
  <c r="P124"/>
  <c r="BK124"/>
  <c r="J124"/>
  <c r="BF124"/>
  <c r="BI122"/>
  <c r="BH122"/>
  <c r="BG122"/>
  <c r="BE122"/>
  <c r="T122"/>
  <c r="R122"/>
  <c r="P122"/>
  <c r="BK122"/>
  <c r="J122"/>
  <c r="BF122"/>
  <c r="BI118"/>
  <c r="BH118"/>
  <c r="BG118"/>
  <c r="BE118"/>
  <c r="T118"/>
  <c r="R118"/>
  <c r="P118"/>
  <c r="BK118"/>
  <c r="J118"/>
  <c r="BF118"/>
  <c r="BI116"/>
  <c r="BH116"/>
  <c r="BG116"/>
  <c r="BE116"/>
  <c r="T116"/>
  <c r="R116"/>
  <c r="P116"/>
  <c r="BK116"/>
  <c r="J116"/>
  <c r="BF116"/>
  <c r="BI114"/>
  <c r="BH114"/>
  <c r="BG114"/>
  <c r="BE114"/>
  <c r="T114"/>
  <c r="R114"/>
  <c r="P114"/>
  <c r="BK114"/>
  <c r="J114"/>
  <c r="BF114"/>
  <c r="BI112"/>
  <c r="BH112"/>
  <c r="BG112"/>
  <c r="BE112"/>
  <c r="T112"/>
  <c r="T111"/>
  <c r="R112"/>
  <c r="R111"/>
  <c r="P112"/>
  <c r="P111"/>
  <c r="BK112"/>
  <c r="BK111"/>
  <c r="J111"/>
  <c r="J112"/>
  <c r="BF112"/>
  <c r="J59"/>
  <c r="BI110"/>
  <c r="BH110"/>
  <c r="BG110"/>
  <c r="BE110"/>
  <c r="T110"/>
  <c r="T109"/>
  <c r="R110"/>
  <c r="R109"/>
  <c r="P110"/>
  <c r="P109"/>
  <c r="BK110"/>
  <c r="BK109"/>
  <c r="J109"/>
  <c r="J110"/>
  <c r="BF110"/>
  <c r="J58"/>
  <c r="BI107"/>
  <c r="BH107"/>
  <c r="BG107"/>
  <c r="BE107"/>
  <c r="T107"/>
  <c r="R107"/>
  <c r="P107"/>
  <c r="BK107"/>
  <c r="J107"/>
  <c r="BF107"/>
  <c r="BI104"/>
  <c r="BH104"/>
  <c r="BG104"/>
  <c r="BE104"/>
  <c r="T104"/>
  <c r="R104"/>
  <c r="P104"/>
  <c r="BK104"/>
  <c r="J104"/>
  <c r="BF104"/>
  <c r="BI102"/>
  <c r="BH102"/>
  <c r="BG102"/>
  <c r="BE102"/>
  <c r="T102"/>
  <c r="R102"/>
  <c r="P102"/>
  <c r="BK102"/>
  <c r="J102"/>
  <c r="BF102"/>
  <c r="BI101"/>
  <c r="F35"/>
  <c i="1" r="BD55"/>
  <c i="2" r="BH101"/>
  <c r="F34"/>
  <c i="1" r="BC55"/>
  <c i="2" r="BG101"/>
  <c r="F33"/>
  <c i="1" r="BB55"/>
  <c i="2" r="BE101"/>
  <c r="J31"/>
  <c i="1" r="AV55"/>
  <c i="2" r="F31"/>
  <c i="1" r="AZ55"/>
  <c i="2" r="T101"/>
  <c r="T100"/>
  <c r="T99"/>
  <c r="T98"/>
  <c r="R101"/>
  <c r="R100"/>
  <c r="R99"/>
  <c r="R98"/>
  <c r="P101"/>
  <c r="P100"/>
  <c r="P99"/>
  <c r="P98"/>
  <c i="1" r="AU55"/>
  <c i="2" r="BK101"/>
  <c r="BK100"/>
  <c r="J100"/>
  <c r="BK99"/>
  <c r="J99"/>
  <c r="BK98"/>
  <c r="J98"/>
  <c r="J55"/>
  <c r="J28"/>
  <c i="1" r="AG55"/>
  <c i="2" r="J101"/>
  <c r="BF101"/>
  <c r="J32"/>
  <c i="1" r="AW55"/>
  <c i="2" r="F32"/>
  <c i="1" r="BA55"/>
  <c i="2" r="J57"/>
  <c r="J56"/>
  <c r="J95"/>
  <c r="J94"/>
  <c r="F94"/>
  <c r="F92"/>
  <c r="E90"/>
  <c r="J51"/>
  <c r="J50"/>
  <c r="F50"/>
  <c r="F48"/>
  <c r="E46"/>
  <c r="J37"/>
  <c r="J16"/>
  <c r="E16"/>
  <c r="F95"/>
  <c r="F51"/>
  <c r="J15"/>
  <c r="J10"/>
  <c r="J92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<sst xmlns="http://schemas.openxmlformats.org/spreadsheetml/2006/main">
  <si>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</si>
  <si>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</si>
  <si>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</si>
  <si>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</si>
  <si>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</si>
  <si>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{18675c97-03cd-4608-a764-d2ad02bf9def}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</si>
  <si>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</si>
  <si>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</si>
  <si>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</si>
  <si>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</si>
  <si>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</si>
  <si>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</si>
  <si>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</si>
  <si>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</si>
  <si>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</si>
  <si>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</si>
  <si>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</si>
  <si>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Galandova 1243, byt č. 4</t>
  </si>
  <si>
    <t>KSO:</t>
  </si>
  <si>
    <t>CC-CZ:</t>
  </si>
  <si>
    <t>Místo:</t>
  </si>
  <si>
    <t>Galandova 1243, Praha 17</t>
  </si>
  <si>
    <t>Datum:</t>
  </si>
  <si>
    <t>15. 10. 2019</t>
  </si>
  <si>
    <t>Zadavatel:</t>
  </si>
  <si>
    <t>IČ:</t>
  </si>
  <si>
    <t>Městská část Praha 17, Praha 17 - Řepy</t>
  </si>
  <si>
    <t>DIČ:</t>
  </si>
  <si>
    <t>Uchazeč: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</si>
  <si>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</si>
  <si>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</si>
  <si>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</si>
  <si>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</si>
  <si>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</si>
  <si>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</si>
  <si>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</si>
  <si>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</si>
  <si>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</si>
  <si>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</si>
  <si>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</si>
  <si>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</si>
  <si>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</si>
  <si>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</si>
  <si>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</si>
  <si>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</si>
  <si>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</si>
  <si>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</si>
  <si>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</si>
  <si>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</si>
  <si>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</si>
  <si>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</si>
  <si>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</si>
  <si>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</si>
  <si>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</si>
  <si>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</si>
  <si>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</si>
  <si>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</si>
  <si>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</si>
  <si>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</si>
  <si>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</si>
  <si>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</si>
  <si>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</si>
  <si>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</si>
  <si>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</si>
  <si>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</si>
  <si>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</si>
  <si>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</si>
  <si>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</si>
  <si>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</si>
  <si>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</si>
  <si>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</si>
  <si>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</si>
  <si>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</si>
  <si>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</si>
  <si>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</si>
  <si>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</si>
  <si>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</si>
  <si>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</si>
  <si>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</si>
  <si>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</si>
  <si>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</si>
  <si>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</si>
  <si>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</si>
  <si>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</si>
  <si>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</si>
  <si>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</si>
  <si>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</si>
  <si>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</si>
  <si>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</si>
  <si>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</si>
  <si>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</si>
  <si>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</si>
  <si>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</si>
  <si>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</si>
  <si>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</si>
  <si>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</si>
  <si>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</si>
  <si>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</si>
  <si>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</si>
  <si>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</si>
  <si>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</si>
  <si>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</si>
  <si>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</si>
  <si>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</si>
  <si>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</si>
  <si>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</si>
  <si>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</si>
  <si>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</si>
  <si>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</si>
  <si>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</si>
  <si>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</si>
  <si>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</si>
  <si>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</si>
  <si>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</si>
  <si>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</si>
  <si>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</si>
  <si>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</si>
  <si>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</si>
  <si>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</si>
  <si>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</si>
  <si>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</si>
  <si>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</si>
  <si>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</si>
  <si>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</si>
  <si>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</si>
  <si>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</si>
  <si>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</si>
  <si>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</si>
  <si>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</si>
  <si>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</si>
  <si>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</si>
  <si>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</si>
  <si>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-387032515</t>
  </si>
  <si>
    <t>342272323</t>
  </si>
  <si>
    <t>Příčky tl 100 mm z pórobetonových přesných hladkých příčkovek objemové hmotnosti 500 kg/m3</t>
  </si>
  <si>
    <t>m2</t>
  </si>
  <si>
    <t>416975923</t>
  </si>
  <si>
    <t>VV</t>
  </si>
  <si>
    <t>(2,3*2+1,77)*2,6-0,6*2*2</t>
  </si>
  <si>
    <t>342291111</t>
  </si>
  <si>
    <t>Ukotvení příček montážní polyuretanovou pěnou tl příčky do 100 mm</t>
  </si>
  <si>
    <t>m</t>
  </si>
  <si>
    <t>-1933028326</t>
  </si>
  <si>
    <t>" ke stropu"</t>
  </si>
  <si>
    <t>2,3*2+1,77</t>
  </si>
  <si>
    <t>342291131</t>
  </si>
  <si>
    <t>Ukotvení příček k betonovým konstrukcím plochými kotvami</t>
  </si>
  <si>
    <t>-1620978524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</si>
  <si>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</si>
  <si>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</si>
  <si>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</si>
  <si>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</si>
  <si>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</si>
  <si>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</si>
  <si>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</si>
  <si>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Úpravy povrchů, podlahy a osazování výplní</t>
  </si>
  <si>
    <t>611311131</t>
  </si>
  <si>
    <t>Potažení vnitřních rovných stropů vápenným štukem tloušťky do 3 mm</t>
  </si>
  <si>
    <t>CS ÚRS 2017 02</t>
  </si>
  <si>
    <t>-43455823</t>
  </si>
  <si>
    <t>42,85-3,25</t>
  </si>
  <si>
    <t>7</t>
  </si>
  <si>
    <t>611321141</t>
  </si>
  <si>
    <t>Vápenocementová omítka štuková dvouvrstvá vnitřních stropů rovných nanášená ručně</t>
  </si>
  <si>
    <t>-113372915</t>
  </si>
  <si>
    <t>2,2+1,05</t>
  </si>
  <si>
    <t>8</t>
  </si>
  <si>
    <t>611325411</t>
  </si>
  <si>
    <t>Oprava vnitřní vápenocementové hladké omítky stropů v rozsahu plochy do 10%</t>
  </si>
  <si>
    <t>CS ÚRS 2014 01</t>
  </si>
  <si>
    <t>-377317520</t>
  </si>
  <si>
    <t>9</t>
  </si>
  <si>
    <t>612142001</t>
  </si>
  <si>
    <t>Potažení vnitřních stěn sklovláknitým pletivem vtlačeným do tenkovrstvé hmoty</t>
  </si>
  <si>
    <t>-1012733937</t>
  </si>
  <si>
    <t>(2,3+2,35)*2,6-0,6*2*2</t>
  </si>
  <si>
    <t>(1,77*2+1,2*2+1,1*2+0,95*2)*0,6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</si>
  <si>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</si>
  <si>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</si>
  <si>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</si>
  <si>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</si>
  <si>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</si>
  <si>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15,714+110,391</t>
  </si>
  <si>
    <t>11</t>
  </si>
  <si>
    <t>612325412</t>
  </si>
  <si>
    <t>Oprava vnitřní vápenocementové hladké omítky stěn v rozsahu plochy do 30%</t>
  </si>
  <si>
    <t>-1131629329</t>
  </si>
  <si>
    <t>(2,4+3,42+1,12+0,825+1,7)*2,6-(0,8*2*2)</t>
  </si>
  <si>
    <t>(2,4*2+4,2*2)*2,6-(1,5*1,55+0,8*2)</t>
  </si>
  <si>
    <t>(3,35*2+7,7*2+0,05+0,7)*2,6-(0,8*2+1,5*1,55)</t>
  </si>
  <si>
    <t>(1,77+1,1)*0,6</t>
  </si>
  <si>
    <t>(1,5*2+1,55*4)*0,15</t>
  </si>
  <si>
    <t>12</t>
  </si>
  <si>
    <t>632451031</t>
  </si>
  <si>
    <t xml:space="preserve"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</si>
  <si>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</si>
  <si>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</si>
  <si>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</si>
  <si>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</si>
  <si>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</si>
  <si>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</si>
  <si>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</si>
  <si>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</si>
  <si>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</si>
  <si>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</si>
  <si>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</si>
  <si>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</si>
  <si>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CS ÚRS 2016 02</t>
  </si>
  <si>
    <t>288170988</t>
  </si>
  <si>
    <t>16</t>
  </si>
  <si>
    <t>553311041</t>
  </si>
  <si>
    <t xml:space="preserve"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</si>
  <si>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</si>
  <si>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</si>
  <si>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</si>
  <si>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</si>
  <si>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</si>
  <si>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Ostatní konstrukce a práce-bourání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</si>
  <si>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</si>
  <si>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</si>
  <si>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</si>
  <si>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</si>
  <si>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</si>
  <si>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</si>
  <si>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</si>
  <si>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</si>
  <si>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</si>
  <si>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</si>
  <si>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</si>
  <si>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</si>
  <si>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</si>
  <si>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</si>
  <si>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</si>
  <si>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</si>
  <si>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</si>
  <si>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</si>
  <si>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</si>
  <si>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</si>
  <si>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</si>
  <si>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</si>
  <si>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</si>
  <si>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</si>
  <si>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</si>
  <si>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</si>
  <si>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</si>
  <si>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</si>
  <si>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</si>
  <si>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</si>
  <si>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</si>
  <si>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</si>
  <si>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</si>
  <si>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</si>
  <si>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766812840</t>
  </si>
  <si>
    <t>Demontáž kuchyňských linek dřevěných nebo kovových délky do 2,1 m</t>
  </si>
  <si>
    <t>844374510</t>
  </si>
  <si>
    <t>27</t>
  </si>
  <si>
    <t>776201811</t>
  </si>
  <si>
    <t>Demontáž lepených povlakových podlah bez podložky ručně</t>
  </si>
  <si>
    <t>-159683718</t>
  </si>
  <si>
    <t>43</t>
  </si>
  <si>
    <t>28</t>
  </si>
  <si>
    <t>776401800</t>
  </si>
  <si>
    <t>Odstranění soklíků a lišt pryžových nebo plastových</t>
  </si>
  <si>
    <t>-539600287</t>
  </si>
  <si>
    <t>(1,15*2+0,98*2+1,78*2+1,2*2)-0,6*2</t>
  </si>
  <si>
    <t>(2,4*2+4,2*2+3,035*2+7,7*2+2,4*2+3,42*2)-(0,8*5+0,6*2)</t>
  </si>
  <si>
    <t>29</t>
  </si>
  <si>
    <t>776991821</t>
  </si>
  <si>
    <t>Odstranění lepidla ručně z podlah</t>
  </si>
  <si>
    <t>-649128581</t>
  </si>
  <si>
    <t>30</t>
  </si>
  <si>
    <t>952901111</t>
  </si>
  <si>
    <t>Vyčištění budov bytové a občanské výstavby při výšce podlaží do 4 m</t>
  </si>
  <si>
    <t>-988276518</t>
  </si>
  <si>
    <t>31</t>
  </si>
  <si>
    <t>962084131</t>
  </si>
  <si>
    <t>Bourání příček deskových umakartových tl do 100 mm vč.stropu</t>
  </si>
  <si>
    <t>-1690451008</t>
  </si>
  <si>
    <t>(2,3*2+1,73*3+0,98)*2,6</t>
  </si>
  <si>
    <t>32</t>
  </si>
  <si>
    <t>965042131</t>
  </si>
  <si>
    <t>Bourání podkladů pod dlažby nebo mazanin betonových nebo z litého asfaltu tl do 100 mm pl do 4 m2</t>
  </si>
  <si>
    <t>m3</t>
  </si>
  <si>
    <t>-1045886197</t>
  </si>
  <si>
    <t>(1+2,1)*0,05</t>
  </si>
  <si>
    <t>33</t>
  </si>
  <si>
    <t>968072455</t>
  </si>
  <si>
    <t>Vybourání kovových dveřních zárubní pl do 2 m2</t>
  </si>
  <si>
    <t>-1528064133</t>
  </si>
  <si>
    <t>0,6*2*2+0,8*3</t>
  </si>
  <si>
    <t>34</t>
  </si>
  <si>
    <t>766825811</t>
  </si>
  <si>
    <t>Demontáž truhlářských vestavěných skříní jednokřídlových</t>
  </si>
  <si>
    <t>CS ÚRS 2017 01</t>
  </si>
  <si>
    <t>-665823914</t>
  </si>
  <si>
    <t>35</t>
  </si>
  <si>
    <t>766825821</t>
  </si>
  <si>
    <t>Demontáž truhlářských vestavěných skříní dvoukřídlových</t>
  </si>
  <si>
    <t>854333863</t>
  </si>
  <si>
    <t>36</t>
  </si>
  <si>
    <t>766825822</t>
  </si>
  <si>
    <t>Demontáž šatní stěny</t>
  </si>
  <si>
    <t>447840362</t>
  </si>
  <si>
    <t>37</t>
  </si>
  <si>
    <t>766411821</t>
  </si>
  <si>
    <t>Demontáž truhlářského obložení stěn z palubek</t>
  </si>
  <si>
    <t>-259721241</t>
  </si>
  <si>
    <t>38</t>
  </si>
  <si>
    <t>766411822</t>
  </si>
  <si>
    <t>Demontáž truhlářského obložení stěn podkladových roštů</t>
  </si>
  <si>
    <t>-1734239665</t>
  </si>
  <si>
    <t>39</t>
  </si>
  <si>
    <t>969011120</t>
  </si>
  <si>
    <t>Demontáž potrubí ZTI+VZT+ rozvody elektro</t>
  </si>
  <si>
    <t>soub</t>
  </si>
  <si>
    <t>-281229811</t>
  </si>
  <si>
    <t>40</t>
  </si>
  <si>
    <t>969011121</t>
  </si>
  <si>
    <t>Zaslepení vývodů instalací</t>
  </si>
  <si>
    <t>568826254</t>
  </si>
  <si>
    <t>41</t>
  </si>
  <si>
    <t>978059511</t>
  </si>
  <si>
    <t>Odsekání a odebrání obkladů stěn z vnitřních obkládaček plochy do 1 m2</t>
  </si>
  <si>
    <t>-1736488356</t>
  </si>
  <si>
    <t>1,65*2,16</t>
  </si>
  <si>
    <t>99</t>
  </si>
  <si>
    <t>Přesun hmot</t>
  </si>
  <si>
    <t>42</t>
  </si>
  <si>
    <t>997013215</t>
  </si>
  <si>
    <t>Vnitrostaveništní doprava suti a vybouraných hmot pro budovy v do 18 m ručně</t>
  </si>
  <si>
    <t>t</t>
  </si>
  <si>
    <t>-851601526</t>
  </si>
  <si>
    <t>997013501</t>
  </si>
  <si>
    <t>Odvoz suti na skládku a vybouraných hmot nebo meziskládku do 1 km se složením</t>
  </si>
  <si>
    <t>1882265407</t>
  </si>
  <si>
    <t>44</t>
  </si>
  <si>
    <t>997013509</t>
  </si>
  <si>
    <t>Příplatek k odvozu suti a vybouraných hmot na skládku ZKD 1 km přes 1 km</t>
  </si>
  <si>
    <t>-556144814</t>
  </si>
  <si>
    <t>6,667*10 'Přepočtené koeficientem množství</t>
  </si>
  <si>
    <t>45</t>
  </si>
  <si>
    <t>997013831</t>
  </si>
  <si>
    <t>Poplatek za uložení stavebního směsného odpadu na skládce (skládkovné)</t>
  </si>
  <si>
    <t>-510486917</t>
  </si>
  <si>
    <t>998</t>
  </si>
  <si>
    <t>46</t>
  </si>
  <si>
    <t>998018002</t>
  </si>
  <si>
    <t>Přesun hmot ruční pro budovy v do 12 m</t>
  </si>
  <si>
    <t>135169530</t>
  </si>
  <si>
    <t>PSV</t>
  </si>
  <si>
    <t>Práce a dodávky PSV</t>
  </si>
  <si>
    <t>711</t>
  </si>
  <si>
    <t>Izolace proti vodě, vlhkosti a plynům</t>
  </si>
  <si>
    <t>47</t>
  </si>
  <si>
    <t>711493110</t>
  </si>
  <si>
    <t xml:space="preserve">Izolace proti  vodě vodorovná těsnicí stěrkou </t>
  </si>
  <si>
    <t>210963980</t>
  </si>
  <si>
    <t>48</t>
  </si>
  <si>
    <t>711493120</t>
  </si>
  <si>
    <t xml:space="preserve">Izolace proti  vodě svislá  těsnicí stěrkou</t>
  </si>
  <si>
    <t>-1843209327</t>
  </si>
  <si>
    <t>(1,2+0,7*2)*0,7</t>
  </si>
  <si>
    <t>(1,2+1,77*2+1,1*2+0,95*2)*0,3</t>
  </si>
  <si>
    <t>49</t>
  </si>
  <si>
    <t>711493130</t>
  </si>
  <si>
    <t>Těsnící rohová páska</t>
  </si>
  <si>
    <t>-1234814119</t>
  </si>
  <si>
    <t>(1,75*2+1,25*2+1,1*2+0,95*2)-0,6*2</t>
  </si>
  <si>
    <t>713</t>
  </si>
  <si>
    <t>Izolace tepelné</t>
  </si>
  <si>
    <t>50</t>
  </si>
  <si>
    <t>713121111</t>
  </si>
  <si>
    <t>Montáž izolace tepelné podlah volně kladenými rohožemi, pásy, dílci, deskami 1 vrstva</t>
  </si>
  <si>
    <t>1578306790</t>
  </si>
  <si>
    <t>51</t>
  </si>
  <si>
    <t>631414301</t>
  </si>
  <si>
    <t>deska izolační podlahová 15 mm</t>
  </si>
  <si>
    <t>-1437077155</t>
  </si>
  <si>
    <t>3,25*1,02 'Přepočtené koeficientem množství</t>
  </si>
  <si>
    <t>52</t>
  </si>
  <si>
    <t>713121129</t>
  </si>
  <si>
    <t>Protipožární ucpávky kolem stoupaček</t>
  </si>
  <si>
    <t>1326991020</t>
  </si>
  <si>
    <t>721</t>
  </si>
  <si>
    <t>Zdravotechnika - vnitřní kanalizace</t>
  </si>
  <si>
    <t>53</t>
  </si>
  <si>
    <t>721173401</t>
  </si>
  <si>
    <t>Potrubí kanalizační plastové svodné systém KG DN 100</t>
  </si>
  <si>
    <t>1419894943</t>
  </si>
  <si>
    <t>54</t>
  </si>
  <si>
    <t>721174042</t>
  </si>
  <si>
    <t>Potrubí kanalizační z PP připojovací systém HT DN 40</t>
  </si>
  <si>
    <t>2008468837</t>
  </si>
  <si>
    <t>55</t>
  </si>
  <si>
    <t>721174043</t>
  </si>
  <si>
    <t>Potrubí kanalizační z PP připojovací systém HT DN 50</t>
  </si>
  <si>
    <t>431361695</t>
  </si>
  <si>
    <t>56</t>
  </si>
  <si>
    <t>721226510</t>
  </si>
  <si>
    <t>Zápachová uzávěrka umyvadlo DN 40</t>
  </si>
  <si>
    <t>1998527533</t>
  </si>
  <si>
    <t>57</t>
  </si>
  <si>
    <t>721226520</t>
  </si>
  <si>
    <t>Zápachová uzávěrka dřez DN 50</t>
  </si>
  <si>
    <t>463732864</t>
  </si>
  <si>
    <t>58</t>
  </si>
  <si>
    <t>721290111</t>
  </si>
  <si>
    <t>Zkouška těsnosti potrubí kanalizace vodou do DN 125</t>
  </si>
  <si>
    <t>-1300756417</t>
  </si>
  <si>
    <t>3,5+1,1+1</t>
  </si>
  <si>
    <t>59</t>
  </si>
  <si>
    <t>721290191</t>
  </si>
  <si>
    <t>Drobný instalační materiál</t>
  </si>
  <si>
    <t>-1518721984</t>
  </si>
  <si>
    <t>60</t>
  </si>
  <si>
    <t>721290192</t>
  </si>
  <si>
    <t>Stavební přípomoce</t>
  </si>
  <si>
    <t>1673610155</t>
  </si>
  <si>
    <t>61</t>
  </si>
  <si>
    <t>998721101</t>
  </si>
  <si>
    <t>Přesun hmot tonážní pro vnitřní kanalizace v objektech v do 6 m</t>
  </si>
  <si>
    <t>-633191293</t>
  </si>
  <si>
    <t>722</t>
  </si>
  <si>
    <t>Zdravotechnika - vnitřní vodovod</t>
  </si>
  <si>
    <t>62</t>
  </si>
  <si>
    <t>722174001</t>
  </si>
  <si>
    <t>Potrubí vodovodní plastové PPR svar polyfuze PN 16 D 16 x 2,2 mm</t>
  </si>
  <si>
    <t>-1235187027</t>
  </si>
  <si>
    <t>63</t>
  </si>
  <si>
    <t>722181221</t>
  </si>
  <si>
    <t>Ochrana vodovodního potrubí přilepenými tepelně izolačními trubicemi z PE tl do 10 mm DN do 22 mm</t>
  </si>
  <si>
    <t>1313782184</t>
  </si>
  <si>
    <t>64</t>
  </si>
  <si>
    <t>722181231</t>
  </si>
  <si>
    <t>Ochrana vodovodního potrubí přilepenými tepelně izolačními trubicemi z PE tl do 15 mm DN do 22 mm</t>
  </si>
  <si>
    <t>-634989469</t>
  </si>
  <si>
    <t>65</t>
  </si>
  <si>
    <t>722240121</t>
  </si>
  <si>
    <t>Kohout kulový plastový PPR DN 16</t>
  </si>
  <si>
    <t>-2061184977</t>
  </si>
  <si>
    <t>66</t>
  </si>
  <si>
    <t>722290215</t>
  </si>
  <si>
    <t>Zkouška těsnosti vodovodního potrubí hrdlového nebo přírubového do DN 100</t>
  </si>
  <si>
    <t>-942365843</t>
  </si>
  <si>
    <t>67</t>
  </si>
  <si>
    <t>722290234</t>
  </si>
  <si>
    <t>Proplach a dezinfekce vodovodního potrubí do DN 80</t>
  </si>
  <si>
    <t>807872915</t>
  </si>
  <si>
    <t>68</t>
  </si>
  <si>
    <t>722290291</t>
  </si>
  <si>
    <t>854274177</t>
  </si>
  <si>
    <t>69</t>
  </si>
  <si>
    <t>722290292</t>
  </si>
  <si>
    <t>Drobý instalační materiál</t>
  </si>
  <si>
    <t>1413877169</t>
  </si>
  <si>
    <t>70</t>
  </si>
  <si>
    <t>998722102</t>
  </si>
  <si>
    <t>Přesun hmot tonážní tonážní pro vnitřní vodovod v objektech v do 12 m</t>
  </si>
  <si>
    <t>-6210674</t>
  </si>
  <si>
    <t>725</t>
  </si>
  <si>
    <t>Zdravotechnika - zařizovací předměty</t>
  </si>
  <si>
    <t>71</t>
  </si>
  <si>
    <t>725112171</t>
  </si>
  <si>
    <t xml:space="preserve">Kombi klozet </t>
  </si>
  <si>
    <t>-821049463</t>
  </si>
  <si>
    <t>72</t>
  </si>
  <si>
    <t>725211621</t>
  </si>
  <si>
    <t>Umyvadlo keram</t>
  </si>
  <si>
    <t>2048952156</t>
  </si>
  <si>
    <t>73</t>
  </si>
  <si>
    <t>725311121</t>
  </si>
  <si>
    <t>Drez nerez</t>
  </si>
  <si>
    <t>1861776634</t>
  </si>
  <si>
    <t>74</t>
  </si>
  <si>
    <t>725813112</t>
  </si>
  <si>
    <t xml:space="preserve">rohový uzávěr  DN 15 </t>
  </si>
  <si>
    <t>1740639230</t>
  </si>
  <si>
    <t>75</t>
  </si>
  <si>
    <t>725813113</t>
  </si>
  <si>
    <t>Výtokový ventil T212-DN15</t>
  </si>
  <si>
    <t>112024813</t>
  </si>
  <si>
    <t>76</t>
  </si>
  <si>
    <t>725821325</t>
  </si>
  <si>
    <t>Baterie drezová</t>
  </si>
  <si>
    <t>-904734394</t>
  </si>
  <si>
    <t>77</t>
  </si>
  <si>
    <t>725822612</t>
  </si>
  <si>
    <t>Baterie umyv stoj páka+výpust</t>
  </si>
  <si>
    <t>767362022</t>
  </si>
  <si>
    <t>78</t>
  </si>
  <si>
    <t>725841311</t>
  </si>
  <si>
    <t>Baterie sprchová nástěnná</t>
  </si>
  <si>
    <t>1187999727</t>
  </si>
  <si>
    <t>79</t>
  </si>
  <si>
    <t>725860202</t>
  </si>
  <si>
    <t>Sifon dřezový HL100G</t>
  </si>
  <si>
    <t>-1950207523</t>
  </si>
  <si>
    <t>80</t>
  </si>
  <si>
    <t>725860203</t>
  </si>
  <si>
    <t xml:space="preserve">Sifon sprchový  HL 522</t>
  </si>
  <si>
    <t>575166163</t>
  </si>
  <si>
    <t>81</t>
  </si>
  <si>
    <t>725860212</t>
  </si>
  <si>
    <t>Sifon umyvadlový HL134.0 pod omítku</t>
  </si>
  <si>
    <t>-1574615380</t>
  </si>
  <si>
    <t>82</t>
  </si>
  <si>
    <t>725901</t>
  </si>
  <si>
    <t>Sporák se sklokeramickou deskou - DODÁVKA+MONTÁŽ</t>
  </si>
  <si>
    <t>1103411814</t>
  </si>
  <si>
    <t>83</t>
  </si>
  <si>
    <t>725902</t>
  </si>
  <si>
    <t>Sprchová vanička - polyban akrylát vč- zástěny 120/140</t>
  </si>
  <si>
    <t>1882125539</t>
  </si>
  <si>
    <t>84</t>
  </si>
  <si>
    <t>Pol5</t>
  </si>
  <si>
    <t xml:space="preserve">Sifon stěnový -  HL400</t>
  </si>
  <si>
    <t>1842647649</t>
  </si>
  <si>
    <t>85</t>
  </si>
  <si>
    <t>Pol7</t>
  </si>
  <si>
    <t>topný žebřík 960/450 mm- DODÁVKA+MONTÁŽ (koupelna)</t>
  </si>
  <si>
    <t>-781523148</t>
  </si>
  <si>
    <t>86</t>
  </si>
  <si>
    <t>Pol8</t>
  </si>
  <si>
    <t xml:space="preserve">Zrcadlo s poličkou   DODÁVKA+MONTÁŽ</t>
  </si>
  <si>
    <t>108078120</t>
  </si>
  <si>
    <t>763</t>
  </si>
  <si>
    <t>Konstrukce suché výstavby</t>
  </si>
  <si>
    <t>87</t>
  </si>
  <si>
    <t>763111333</t>
  </si>
  <si>
    <t>SDK příčka tl 100 mm profil CW+UW 75 desky 1xH2 12,5 TI 60 mm EI 30 Rw 45 dB</t>
  </si>
  <si>
    <t>416051425</t>
  </si>
  <si>
    <t>0,95*2,6-0,8*0,8</t>
  </si>
  <si>
    <t>88</t>
  </si>
  <si>
    <t>763111717</t>
  </si>
  <si>
    <t>SDK příčka základní penetrační nátěr</t>
  </si>
  <si>
    <t>611222497</t>
  </si>
  <si>
    <t>0,95*0,6</t>
  </si>
  <si>
    <t>89</t>
  </si>
  <si>
    <t>763111771</t>
  </si>
  <si>
    <t>Příplatek k SDK příčce za rovinnost kvality Q3</t>
  </si>
  <si>
    <t>850208542</t>
  </si>
  <si>
    <t>90</t>
  </si>
  <si>
    <t>998763302</t>
  </si>
  <si>
    <t>Přesun hmot tonážní pro sádrokartonové konstrukce v objektech v do 12 m</t>
  </si>
  <si>
    <t>497896106</t>
  </si>
  <si>
    <t>766</t>
  </si>
  <si>
    <t>Konstrukce truhlářské</t>
  </si>
  <si>
    <t>91</t>
  </si>
  <si>
    <t>766660001</t>
  </si>
  <si>
    <t>Montáž dveřních křídel otvíravých 1křídlových š do 0,8 m do ocelové zárubně</t>
  </si>
  <si>
    <t>1306539201</t>
  </si>
  <si>
    <t>92</t>
  </si>
  <si>
    <t>611601260</t>
  </si>
  <si>
    <t xml:space="preserve">dveře dřevěné vnitřní hladké plné 1křídlové  60x197 cm dekor dub</t>
  </si>
  <si>
    <t>-1360922462</t>
  </si>
  <si>
    <t>93</t>
  </si>
  <si>
    <t>611601261</t>
  </si>
  <si>
    <t xml:space="preserve">dveře dřevěné vnitřní hladké 2/3 sklo 1křídlové  80x197 cm dekor dub</t>
  </si>
  <si>
    <t>-692743305</t>
  </si>
  <si>
    <t>94</t>
  </si>
  <si>
    <t>766660021</t>
  </si>
  <si>
    <t>Montáž dveřních křídel otvíravých 1křídlových š do 0,8 m požárních do ocelové zárubně</t>
  </si>
  <si>
    <t>-2038159565</t>
  </si>
  <si>
    <t>95</t>
  </si>
  <si>
    <t>611600501</t>
  </si>
  <si>
    <t>dveře vstupní 80x197 EI 30 , vč. kování, plné</t>
  </si>
  <si>
    <t>-599337846</t>
  </si>
  <si>
    <t>96</t>
  </si>
  <si>
    <t>766660722</t>
  </si>
  <si>
    <t>Montáž dveřního kování</t>
  </si>
  <si>
    <t>1306239321</t>
  </si>
  <si>
    <t>97</t>
  </si>
  <si>
    <t>549141001</t>
  </si>
  <si>
    <t>kování dveřní kovové</t>
  </si>
  <si>
    <t>1153040833</t>
  </si>
  <si>
    <t>98</t>
  </si>
  <si>
    <t>766691939</t>
  </si>
  <si>
    <t>Seřízení oken</t>
  </si>
  <si>
    <t>1198141685</t>
  </si>
  <si>
    <t>766811110</t>
  </si>
  <si>
    <t xml:space="preserve">Montáž a dodávka kuchyňské linky </t>
  </si>
  <si>
    <t>-1118275799</t>
  </si>
  <si>
    <t>100</t>
  </si>
  <si>
    <t>998766102</t>
  </si>
  <si>
    <t>Přesun hmot tonážní pro konstrukce truhlářské v objektech v do 12 m</t>
  </si>
  <si>
    <t>-109458190</t>
  </si>
  <si>
    <t>771</t>
  </si>
  <si>
    <t>Podlahy z dlaždic</t>
  </si>
  <si>
    <t>101</t>
  </si>
  <si>
    <t>771574117</t>
  </si>
  <si>
    <t>Montáž podlah keramických režných hladkých lepených flexibilním lepidlem do 35 ks/m2</t>
  </si>
  <si>
    <t>800356541</t>
  </si>
  <si>
    <t>102</t>
  </si>
  <si>
    <t>597614081</t>
  </si>
  <si>
    <t>keramická dlažba</t>
  </si>
  <si>
    <t>-832715355</t>
  </si>
  <si>
    <t>3,25*1,1 'Přepočtené koeficientem množství</t>
  </si>
  <si>
    <t>103</t>
  </si>
  <si>
    <t>771579191</t>
  </si>
  <si>
    <t>Příplatek k montáž podlah keramických za plochu do 5 m2</t>
  </si>
  <si>
    <t>779805672</t>
  </si>
  <si>
    <t>104</t>
  </si>
  <si>
    <t>771591111</t>
  </si>
  <si>
    <t>Podlahy penetrace podkladu</t>
  </si>
  <si>
    <t>-1477547552</t>
  </si>
  <si>
    <t>105</t>
  </si>
  <si>
    <t>771990111</t>
  </si>
  <si>
    <t>Vyrovnání podkladu samonivelační stěrkou tl 4 mm pevnosti 15 Mpa</t>
  </si>
  <si>
    <t>1985791092</t>
  </si>
  <si>
    <t>106</t>
  </si>
  <si>
    <t>998771102</t>
  </si>
  <si>
    <t>Přesun hmot tonážní pro podlahy z dlaždic v objektech v do 12 m</t>
  </si>
  <si>
    <t>-29337949</t>
  </si>
  <si>
    <t>775</t>
  </si>
  <si>
    <t>Podlahy skládané (parkety, vlysy, lamely aj.)</t>
  </si>
  <si>
    <t>107</t>
  </si>
  <si>
    <t>775429121</t>
  </si>
  <si>
    <t>Montáž podlahové lišty přechodové připevněné vruty</t>
  </si>
  <si>
    <t>459973606</t>
  </si>
  <si>
    <t>0,6*2+0,8*2</t>
  </si>
  <si>
    <t>108</t>
  </si>
  <si>
    <t>614181012</t>
  </si>
  <si>
    <t>lišta podlahová přechodová</t>
  </si>
  <si>
    <t>1101395363</t>
  </si>
  <si>
    <t>2,8*1,1 'Přepočtené koeficientem množství</t>
  </si>
  <si>
    <t>776</t>
  </si>
  <si>
    <t>Podlahy povlakové</t>
  </si>
  <si>
    <t>109</t>
  </si>
  <si>
    <t>776421100</t>
  </si>
  <si>
    <t>Lepení obvodových soklíků nebo lišt z měkčených plastů</t>
  </si>
  <si>
    <t>1641498117</t>
  </si>
  <si>
    <t>(2,4*2+3,42*2)-(0,6*2+0,8*3)</t>
  </si>
  <si>
    <t>(2,4*2+4,2*2)-0,8</t>
  </si>
  <si>
    <t>(3,35*2+7,7*2+0,6)-0,8</t>
  </si>
  <si>
    <t>110</t>
  </si>
  <si>
    <t>284110081</t>
  </si>
  <si>
    <t xml:space="preserve">lišta speciální soklová </t>
  </si>
  <si>
    <t>922288041</t>
  </si>
  <si>
    <t>42,34*1,04 'Přepočtené koeficientem množství</t>
  </si>
  <si>
    <t>111</t>
  </si>
  <si>
    <t>776521100</t>
  </si>
  <si>
    <t>Lepení pásů povlakových podlah plastových</t>
  </si>
  <si>
    <t>624448331</t>
  </si>
  <si>
    <t>6,6+10+18,1+4,9</t>
  </si>
  <si>
    <t>112</t>
  </si>
  <si>
    <t>284122551</t>
  </si>
  <si>
    <t>podlahovina PVC</t>
  </si>
  <si>
    <t>-759057770</t>
  </si>
  <si>
    <t>39,6*1,04 'Přepočtené koeficientem množství</t>
  </si>
  <si>
    <t>113</t>
  </si>
  <si>
    <t>776590100</t>
  </si>
  <si>
    <t>Úprava podkladu nášlapných ploch vysátím</t>
  </si>
  <si>
    <t>1330003954</t>
  </si>
  <si>
    <t>114</t>
  </si>
  <si>
    <t>776590150</t>
  </si>
  <si>
    <t>Úprava podkladu nášlapných ploch penetrací</t>
  </si>
  <si>
    <t>-1017630674</t>
  </si>
  <si>
    <t>115</t>
  </si>
  <si>
    <t>776990111</t>
  </si>
  <si>
    <t>Vyrovnání podkladu samonivelační stěrkou tl 3 mm pevnosti 15 Mpa</t>
  </si>
  <si>
    <t>-571565350</t>
  </si>
  <si>
    <t>116</t>
  </si>
  <si>
    <t>998776102</t>
  </si>
  <si>
    <t>Přesun hmot tonážní pro podlahy povlakové v objektech v do 12 m</t>
  </si>
  <si>
    <t>650320617</t>
  </si>
  <si>
    <t>781</t>
  </si>
  <si>
    <t>Dokončovací práce - obklady keramické</t>
  </si>
  <si>
    <t>117</t>
  </si>
  <si>
    <t>781474115</t>
  </si>
  <si>
    <t>Montáž obkladů vnitřních keramických hladkých do 25 ks/m2 lepených flexibilním lepidlem</t>
  </si>
  <si>
    <t>664052702</t>
  </si>
  <si>
    <t>(1,77*2+1,2*2)*2-0,6*2</t>
  </si>
  <si>
    <t>(1,1*2+0,96*2)*2-0,6*2</t>
  </si>
  <si>
    <t>(0,6+2,3+0,6)*1</t>
  </si>
  <si>
    <t>118</t>
  </si>
  <si>
    <t>597610000</t>
  </si>
  <si>
    <t>keramický obklad</t>
  </si>
  <si>
    <t>1538341128</t>
  </si>
  <si>
    <t>21,22*1,04 'Přepočtené koeficientem množství</t>
  </si>
  <si>
    <t>119</t>
  </si>
  <si>
    <t>781479191</t>
  </si>
  <si>
    <t>Příplatek k montáži obkladů vnitřních keramických hladkých za plochu do 10 m2</t>
  </si>
  <si>
    <t>-1806457616</t>
  </si>
  <si>
    <t>120</t>
  </si>
  <si>
    <t>781479194</t>
  </si>
  <si>
    <t>Příplatek k montáži obkladů vnitřních keramických hladkých za nerovný povrch</t>
  </si>
  <si>
    <t>643935594</t>
  </si>
  <si>
    <t>" stávající stěna "</t>
  </si>
  <si>
    <t xml:space="preserve">0,6*2*1  " kuchyně</t>
  </si>
  <si>
    <t>(1,1+1,75)*2 "Koupelna a wC"</t>
  </si>
  <si>
    <t>121</t>
  </si>
  <si>
    <t>781493111</t>
  </si>
  <si>
    <t>Plastové profily rohové lepené standardním lepidlem</t>
  </si>
  <si>
    <t>1212385502</t>
  </si>
  <si>
    <t>6*2</t>
  </si>
  <si>
    <t>4*1</t>
  </si>
  <si>
    <t>122</t>
  </si>
  <si>
    <t>781493511</t>
  </si>
  <si>
    <t>Plastové profily ukončovací lepené standardním lepidlem</t>
  </si>
  <si>
    <t>-167101552</t>
  </si>
  <si>
    <t>0,95*2+1,2*2-0,6</t>
  </si>
  <si>
    <t>1,75*2+1,35*2-0,6</t>
  </si>
  <si>
    <t>123</t>
  </si>
  <si>
    <t>781495111</t>
  </si>
  <si>
    <t>penetrace podkladu</t>
  </si>
  <si>
    <t>918792925</t>
  </si>
  <si>
    <t>124</t>
  </si>
  <si>
    <t>998781102</t>
  </si>
  <si>
    <t>Přesun hmot tonážní pro obklady keramické v objektech v do 12 m</t>
  </si>
  <si>
    <t>992252766</t>
  </si>
  <si>
    <t>783</t>
  </si>
  <si>
    <t>Dokončovací práce - nátěry</t>
  </si>
  <si>
    <t>125</t>
  </si>
  <si>
    <t>783201811</t>
  </si>
  <si>
    <t>Odstranění nátěrů ze zámečnických konstrukcí oškrabáním</t>
  </si>
  <si>
    <t>716242305</t>
  </si>
  <si>
    <t>" stávající zárubně"</t>
  </si>
  <si>
    <t>1,1*2</t>
  </si>
  <si>
    <t>126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</si>
  <si>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</si>
  <si>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</si>
  <si>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</si>
  <si>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</si>
  <si>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</si>
  <si>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127</t>
  </si>
  <si>
    <t>783321100</t>
  </si>
  <si>
    <t>Nátěry syntetické - otopná tělesa, potrubí ÚT</t>
  </si>
  <si>
    <t>-788345065</t>
  </si>
  <si>
    <t>784</t>
  </si>
  <si>
    <t>Dokončovací práce - malby</t>
  </si>
  <si>
    <t>128</t>
  </si>
  <si>
    <t>784111011</t>
  </si>
  <si>
    <t>Obroušení podkladu omítnutého v místnostech výšky do 3,80 m</t>
  </si>
  <si>
    <t>-1093017001</t>
  </si>
  <si>
    <t>" po odstranění tapet"</t>
  </si>
  <si>
    <t>129</t>
  </si>
  <si>
    <t>784131017</t>
  </si>
  <si>
    <t>Odstranění lepených tapet bez makulatury ze stěn výšky do 3,80 m</t>
  </si>
  <si>
    <t>1359333015</t>
  </si>
  <si>
    <t>130</t>
  </si>
  <si>
    <t>784171111</t>
  </si>
  <si>
    <t>Zakrytí vnitřních ploch stěn v místnostech výšky do 3,80 m</t>
  </si>
  <si>
    <t>-1085941262</t>
  </si>
  <si>
    <t>1,5*1,55+2,1*1,55</t>
  </si>
  <si>
    <t>131</t>
  </si>
  <si>
    <t>581248431</t>
  </si>
  <si>
    <t>fólie pro malířské potřeby zakrývací</t>
  </si>
  <si>
    <t>1692934392</t>
  </si>
  <si>
    <t>5,58*1,05 'Přepočtené koeficientem množství</t>
  </si>
  <si>
    <t>132</t>
  </si>
  <si>
    <t>784181121</t>
  </si>
  <si>
    <t>Hloubková jednonásobná penetrace podkladu v místnostech výšky do 3,80 m</t>
  </si>
  <si>
    <t>859832571</t>
  </si>
  <si>
    <t>42,85</t>
  </si>
  <si>
    <t>133</t>
  </si>
  <si>
    <t>784221121</t>
  </si>
  <si>
    <t xml:space="preserve">Dvojnásobné bílé malby  ze směsí za sucha minimálně otěruvzdorných v místnostech do 3,80 m</t>
  </si>
  <si>
    <t>227283892</t>
  </si>
  <si>
    <t>168,955</t>
  </si>
  <si>
    <t>134</t>
  </si>
  <si>
    <t>784402801</t>
  </si>
  <si>
    <t>Odstranění maleb oškrabáním v místnostech v do 3,8 m</t>
  </si>
  <si>
    <t>-1530806316</t>
  </si>
  <si>
    <t>(2,4*2+1,12+3,42)*2,6-(0,8*2*3)</t>
  </si>
  <si>
    <t>(3,35*2+7,7*2)*2,6-(2,1*1,55+0,8*2)</t>
  </si>
  <si>
    <t>-5</t>
  </si>
  <si>
    <t>786</t>
  </si>
  <si>
    <t>Dokončovací práce - čalounické úpravy</t>
  </si>
  <si>
    <t>135</t>
  </si>
  <si>
    <t>786624111</t>
  </si>
  <si>
    <t>Montáž lamelové žaluzie do oken zdvojených dřevěných otevíravých, sklápěcích a vyklápěcích</t>
  </si>
  <si>
    <t>1887599111</t>
  </si>
  <si>
    <t>136</t>
  </si>
  <si>
    <t>553462000</t>
  </si>
  <si>
    <t>žaluzie horizontální interiérové</t>
  </si>
  <si>
    <t>-1262345319</t>
  </si>
  <si>
    <t>137</t>
  </si>
  <si>
    <t>786624119</t>
  </si>
  <si>
    <t>Demontář lamelové žaluzie</t>
  </si>
  <si>
    <t>945828280</t>
  </si>
  <si>
    <t>Práce a dodávky M</t>
  </si>
  <si>
    <t>21-M</t>
  </si>
  <si>
    <t>Elektromontáže (montáž vč. dodávky)</t>
  </si>
  <si>
    <t>138</t>
  </si>
  <si>
    <t>210 00-01</t>
  </si>
  <si>
    <t>rozvadec RB vcet. jistice a vybavení</t>
  </si>
  <si>
    <t>-156969738</t>
  </si>
  <si>
    <t>139</t>
  </si>
  <si>
    <t>210 00-03</t>
  </si>
  <si>
    <t>zásuvka TV, SAT, VKV</t>
  </si>
  <si>
    <t>-893403711</t>
  </si>
  <si>
    <t>140</t>
  </si>
  <si>
    <t>210 00-04</t>
  </si>
  <si>
    <t>zvýšení príkonu u PRE z 1x20A na 3x25A /ceníková cena 11000/+ vyřízení</t>
  </si>
  <si>
    <t>-1028387138</t>
  </si>
  <si>
    <t>141</t>
  </si>
  <si>
    <t>210 00-05</t>
  </si>
  <si>
    <t>zkoušky, revize, príprava odberného místa</t>
  </si>
  <si>
    <t>-1786147232</t>
  </si>
  <si>
    <t>142</t>
  </si>
  <si>
    <t>210 00-06</t>
  </si>
  <si>
    <t>domovní telefon</t>
  </si>
  <si>
    <t>1202592004</t>
  </si>
  <si>
    <t>143</t>
  </si>
  <si>
    <t>210800105</t>
  </si>
  <si>
    <t>Kabel CYKY 750 V 3x1,5 mm2 uložený pod omítkou vcetne dodávky kabelu 3Cx1,5</t>
  </si>
  <si>
    <t>-841691896</t>
  </si>
  <si>
    <t>144</t>
  </si>
  <si>
    <t>210800106</t>
  </si>
  <si>
    <t>Kabel CYKY 750 V 3x2,5 mm2 uložený pod omítkou vcetne dodávky kabelu 3Cx2,5</t>
  </si>
  <si>
    <t>-490937301</t>
  </si>
  <si>
    <t>145</t>
  </si>
  <si>
    <t>Pol09</t>
  </si>
  <si>
    <t>Kabel CYKY 5Cx2,5</t>
  </si>
  <si>
    <t>1582316274</t>
  </si>
  <si>
    <t>146</t>
  </si>
  <si>
    <t>Pol10</t>
  </si>
  <si>
    <t>Kabel CYKY 3Ax1,5</t>
  </si>
  <si>
    <t>-1485668628</t>
  </si>
  <si>
    <t>147</t>
  </si>
  <si>
    <t>Pol11</t>
  </si>
  <si>
    <t>Kabel CYKY 2Ax1,5</t>
  </si>
  <si>
    <t>-520080352</t>
  </si>
  <si>
    <t>148</t>
  </si>
  <si>
    <t>Pol12</t>
  </si>
  <si>
    <t>Kabel CYKY 5Cx6</t>
  </si>
  <si>
    <t>622954843</t>
  </si>
  <si>
    <t>149</t>
  </si>
  <si>
    <t>Pol13</t>
  </si>
  <si>
    <t>Kabel CY6</t>
  </si>
  <si>
    <t>985092746</t>
  </si>
  <si>
    <t>150</t>
  </si>
  <si>
    <t>Pol14</t>
  </si>
  <si>
    <t>podlahová lišta LP35 s prísluš</t>
  </si>
  <si>
    <t>-983482542</t>
  </si>
  <si>
    <t>151</t>
  </si>
  <si>
    <t>Pol15</t>
  </si>
  <si>
    <t>koax kabel</t>
  </si>
  <si>
    <t>-944932131</t>
  </si>
  <si>
    <t>152</t>
  </si>
  <si>
    <t>Pol16</t>
  </si>
  <si>
    <t>svorkovnice 5pol</t>
  </si>
  <si>
    <t>1648338431</t>
  </si>
  <si>
    <t>153</t>
  </si>
  <si>
    <t>Pol17</t>
  </si>
  <si>
    <t>seriový prepínac</t>
  </si>
  <si>
    <t>-275157021</t>
  </si>
  <si>
    <t>154</t>
  </si>
  <si>
    <t>Pol18</t>
  </si>
  <si>
    <t>Strídavý prepinac</t>
  </si>
  <si>
    <t>728841916</t>
  </si>
  <si>
    <t>155</t>
  </si>
  <si>
    <t>Pol19</t>
  </si>
  <si>
    <t>prístrojový nosic pro LP35</t>
  </si>
  <si>
    <t>855976035</t>
  </si>
  <si>
    <t>156</t>
  </si>
  <si>
    <t>Pol20</t>
  </si>
  <si>
    <t>1pol vypinac</t>
  </si>
  <si>
    <t>685655937</t>
  </si>
  <si>
    <t>157</t>
  </si>
  <si>
    <t>Pol21</t>
  </si>
  <si>
    <t>styk. Ovladac</t>
  </si>
  <si>
    <t>419128883</t>
  </si>
  <si>
    <t>158</t>
  </si>
  <si>
    <t>Pol22</t>
  </si>
  <si>
    <t>zásuvka dvojnásobná</t>
  </si>
  <si>
    <t>155978903</t>
  </si>
  <si>
    <t>159</t>
  </si>
  <si>
    <t>Pol23</t>
  </si>
  <si>
    <t>jistic 3B25/3</t>
  </si>
  <si>
    <t>1197433614</t>
  </si>
  <si>
    <t>160</t>
  </si>
  <si>
    <t>Pol24</t>
  </si>
  <si>
    <t>LK 80x20R1</t>
  </si>
  <si>
    <t>-1178768937</t>
  </si>
  <si>
    <t>161</t>
  </si>
  <si>
    <t>Pol25</t>
  </si>
  <si>
    <t>LK 80x28 2ZK</t>
  </si>
  <si>
    <t>-729786000</t>
  </si>
  <si>
    <t>162</t>
  </si>
  <si>
    <t>Pol26</t>
  </si>
  <si>
    <t>LK 80x28 2R</t>
  </si>
  <si>
    <t>877748612</t>
  </si>
  <si>
    <t>163</t>
  </si>
  <si>
    <t>Pol27</t>
  </si>
  <si>
    <t>vícko VLK80 2R</t>
  </si>
  <si>
    <t>-1783412350</t>
  </si>
  <si>
    <t>164</t>
  </si>
  <si>
    <t>Pol28</t>
  </si>
  <si>
    <t>svorkovnice S66</t>
  </si>
  <si>
    <t>1246917384</t>
  </si>
  <si>
    <t>165</t>
  </si>
  <si>
    <t>Pol29</t>
  </si>
  <si>
    <t>LK 80R/3</t>
  </si>
  <si>
    <t>-2093597301</t>
  </si>
  <si>
    <t>166</t>
  </si>
  <si>
    <t>Pol30</t>
  </si>
  <si>
    <t>KU 1903</t>
  </si>
  <si>
    <t>709996597</t>
  </si>
  <si>
    <t>167</t>
  </si>
  <si>
    <t>Pol31</t>
  </si>
  <si>
    <t>KU 1901</t>
  </si>
  <si>
    <t>533576684</t>
  </si>
  <si>
    <t>168</t>
  </si>
  <si>
    <t>Pol32</t>
  </si>
  <si>
    <t>svítidlo kruhové- difuzér opálové sklo, 1x75 W/E27, IP20, D280-300mm, hloubka cca 100 mm, 4000k</t>
  </si>
  <si>
    <t>1208295658</t>
  </si>
  <si>
    <t>169</t>
  </si>
  <si>
    <t>Pol32-1</t>
  </si>
  <si>
    <t>svítidlo kruhové- difuzér opálové sklo, 1x75 W/E27, IP44/IP64, D280-300mm, hloubka cca 100 mm, 4000k</t>
  </si>
  <si>
    <t>904224791</t>
  </si>
  <si>
    <t>170</t>
  </si>
  <si>
    <t>Pol32-2</t>
  </si>
  <si>
    <t xml:space="preserve">nábytkové svítidlo -  1x39W/G5; IP44/IP20, délka 600 mm, hloubka 90 mm, 4000k</t>
  </si>
  <si>
    <t>2098586462</t>
  </si>
  <si>
    <t>171</t>
  </si>
  <si>
    <t>Pol33</t>
  </si>
  <si>
    <t>koupelnové přisazené nástěnné svítidlo - chrom/sklo, 2x40W/E14, IP44/IP64, šířka 300mm, výška 100 mm, 4000k</t>
  </si>
  <si>
    <t>349188787</t>
  </si>
  <si>
    <t>172</t>
  </si>
  <si>
    <t>Pol34</t>
  </si>
  <si>
    <t>požární ucpávka - hlavní přívod</t>
  </si>
  <si>
    <t>-197920865</t>
  </si>
  <si>
    <t>173</t>
  </si>
  <si>
    <t>Pol35</t>
  </si>
  <si>
    <t>kontrola a zprovoznení telefonu</t>
  </si>
  <si>
    <t>1770452602</t>
  </si>
  <si>
    <t>174</t>
  </si>
  <si>
    <t>Pol36</t>
  </si>
  <si>
    <t>kontrola a zprovoznení TV zásuvek</t>
  </si>
  <si>
    <t>-769764046</t>
  </si>
  <si>
    <t>175</t>
  </si>
  <si>
    <t>Pol37</t>
  </si>
  <si>
    <t>stavební přípomoce - sekání rýh</t>
  </si>
  <si>
    <t>1717570839</t>
  </si>
  <si>
    <t>176</t>
  </si>
  <si>
    <t>Pol38</t>
  </si>
  <si>
    <t>stavební přípomoce - zapravení rýh</t>
  </si>
  <si>
    <t>-1147979286</t>
  </si>
  <si>
    <t>24-M</t>
  </si>
  <si>
    <t>Montáže vzduchotechnických zařízení</t>
  </si>
  <si>
    <t>177</t>
  </si>
  <si>
    <t>240010212</t>
  </si>
  <si>
    <t>Malý axiální ventilátor s doběhem WC</t>
  </si>
  <si>
    <t>-2021553214</t>
  </si>
  <si>
    <t>178</t>
  </si>
  <si>
    <t>240010213</t>
  </si>
  <si>
    <t>Malý axiální ventilátor s doběhem 1x12V - kouplena</t>
  </si>
  <si>
    <t>-410016057</t>
  </si>
  <si>
    <t>179</t>
  </si>
  <si>
    <t>240080319</t>
  </si>
  <si>
    <t>Potrubí VZT flexi vč. tepelné izolace</t>
  </si>
  <si>
    <t>593203087</t>
  </si>
  <si>
    <t>180</t>
  </si>
  <si>
    <t>728414611</t>
  </si>
  <si>
    <t>dodávka a montáž digestore s horním odtahem</t>
  </si>
  <si>
    <t>346425387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</si>
</sst>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167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Byt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Stavební úpravy bytu - Galandova 1243, byt č. 4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Galandova 1243, Praha 17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15. 10. 2019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Městská část Praha 17, Praha 17 - Řepy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66" t="str">
        <f>IF(E17="","",E17)</f>
        <v>ing. arch. Lenka David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>Lenka Jandová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8" t="s">
        <v>67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68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69</v>
      </c>
      <c r="BT54" s="103" t="s">
        <v>70</v>
      </c>
      <c r="BV54" s="103" t="s">
        <v>71</v>
      </c>
      <c r="BW54" s="103" t="s">
        <v>5</v>
      </c>
      <c r="BX54" s="103" t="s">
        <v>72</v>
      </c>
      <c r="CL54" s="103" t="s">
        <v>1</v>
      </c>
    </row>
    <row r="55" s="5" customFormat="1" ht="27" customHeight="1">
      <c r="A55" s="104" t="s">
        <v>73</v>
      </c>
      <c r="B55" s="105"/>
      <c r="C55" s="106"/>
      <c r="D55" s="107" t="s">
        <v>14</v>
      </c>
      <c r="E55" s="107"/>
      <c r="F55" s="107"/>
      <c r="G55" s="107"/>
      <c r="H55" s="107"/>
      <c r="I55" s="108"/>
      <c r="J55" s="107" t="s">
        <v>17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'Byt - Stavební úpravy byt...'!J28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74</v>
      </c>
      <c r="AR55" s="111"/>
      <c r="AS55" s="112">
        <v>0</v>
      </c>
      <c r="AT55" s="113">
        <f>ROUND(SUM(AV55:AW55),2)</f>
        <v>0</v>
      </c>
      <c r="AU55" s="114">
        <f>'Byt - Stavební úpravy byt...'!P98</f>
        <v>0</v>
      </c>
      <c r="AV55" s="113">
        <f>'Byt - Stavební úpravy byt...'!J31</f>
        <v>0</v>
      </c>
      <c r="AW55" s="113">
        <f>'Byt - Stavební úpravy byt...'!J32</f>
        <v>0</v>
      </c>
      <c r="AX55" s="113">
        <f>'Byt - Stavební úpravy byt...'!J33</f>
        <v>0</v>
      </c>
      <c r="AY55" s="113">
        <f>'Byt - Stavební úpravy byt...'!J34</f>
        <v>0</v>
      </c>
      <c r="AZ55" s="113">
        <f>'Byt - Stavební úpravy byt...'!F31</f>
        <v>0</v>
      </c>
      <c r="BA55" s="113">
        <f>'Byt - Stavební úpravy byt...'!F32</f>
        <v>0</v>
      </c>
      <c r="BB55" s="113">
        <f>'Byt - Stavební úpravy byt...'!F33</f>
        <v>0</v>
      </c>
      <c r="BC55" s="113">
        <f>'Byt - Stavební úpravy byt...'!F34</f>
        <v>0</v>
      </c>
      <c r="BD55" s="115">
        <f>'Byt - Stavební úpravy byt...'!F35</f>
        <v>0</v>
      </c>
      <c r="BT55" s="116" t="s">
        <v>75</v>
      </c>
      <c r="BU55" s="116" t="s">
        <v>76</v>
      </c>
      <c r="BV55" s="116" t="s">
        <v>71</v>
      </c>
      <c r="BW55" s="116" t="s">
        <v>5</v>
      </c>
      <c r="BX55" s="116" t="s">
        <v>72</v>
      </c>
      <c r="CL55" s="116" t="s">
        <v>1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BAqp0cyAi4lnkw1iTuHt1WPKgG9CR47CsWxriEE4fW4b+Sq5Het47D/BGFD3KoOGyeVfcuxcy8S8217cNhEkyQ==" hashValue="iBNr6dFmEg084FHq1z7rC63+B9qOlHwhfmQd/lB8vmWAzOcvPQlCK4cpVjulqFaxm+T92VlA4KGb/sG8EPfYw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Byt - Stavební úpravy by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</row>
    <row r="3" ht="6.96" customHeight="1">
      <c r="B3" s="118"/>
      <c r="C3" s="119"/>
      <c r="D3" s="119"/>
      <c r="E3" s="119"/>
      <c r="F3" s="119"/>
      <c r="G3" s="119"/>
      <c r="H3" s="119"/>
      <c r="I3" s="120"/>
      <c r="J3" s="119"/>
      <c r="K3" s="119"/>
      <c r="L3" s="18"/>
      <c r="AT3" s="15" t="s">
        <v>75</v>
      </c>
    </row>
    <row r="4" ht="24.96" customHeight="1">
      <c r="B4" s="18"/>
      <c r="D4" s="121" t="s">
        <v>77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s="1" customFormat="1" ht="12" customHeight="1">
      <c r="B6" s="41"/>
      <c r="D6" s="122" t="s">
        <v>16</v>
      </c>
      <c r="I6" s="123"/>
      <c r="L6" s="41"/>
    </row>
    <row r="7" s="1" customFormat="1" ht="36.96" customHeight="1">
      <c r="B7" s="41"/>
      <c r="E7" s="124" t="s">
        <v>17</v>
      </c>
      <c r="F7" s="1"/>
      <c r="G7" s="1"/>
      <c r="H7" s="1"/>
      <c r="I7" s="123"/>
      <c r="L7" s="41"/>
    </row>
    <row r="8" s="1" customFormat="1">
      <c r="B8" s="41"/>
      <c r="I8" s="123"/>
      <c r="L8" s="41"/>
    </row>
    <row r="9" s="1" customFormat="1" ht="12" customHeight="1">
      <c r="B9" s="41"/>
      <c r="D9" s="122" t="s">
        <v>18</v>
      </c>
      <c r="F9" s="15" t="s">
        <v>1</v>
      </c>
      <c r="I9" s="125" t="s">
        <v>19</v>
      </c>
      <c r="J9" s="15" t="s">
        <v>1</v>
      </c>
      <c r="L9" s="41"/>
    </row>
    <row r="10" s="1" customFormat="1" ht="12" customHeight="1">
      <c r="B10" s="41"/>
      <c r="D10" s="122" t="s">
        <v>20</v>
      </c>
      <c r="F10" s="15" t="s">
        <v>21</v>
      </c>
      <c r="I10" s="125" t="s">
        <v>22</v>
      </c>
      <c r="J10" s="126" t="str">
        <f>'Rekapitulace stavby'!AN8</f>
        <v>15. 10. 2019</v>
      </c>
      <c r="L10" s="41"/>
    </row>
    <row r="11" s="1" customFormat="1" ht="10.8" customHeight="1">
      <c r="B11" s="41"/>
      <c r="I11" s="123"/>
      <c r="L11" s="41"/>
    </row>
    <row r="12" s="1" customFormat="1" ht="12" customHeight="1">
      <c r="B12" s="41"/>
      <c r="D12" s="122" t="s">
        <v>24</v>
      </c>
      <c r="I12" s="125" t="s">
        <v>25</v>
      </c>
      <c r="J12" s="15" t="s">
        <v>1</v>
      </c>
      <c r="L12" s="41"/>
    </row>
    <row r="13" s="1" customFormat="1" ht="18" customHeight="1">
      <c r="B13" s="41"/>
      <c r="E13" s="15" t="s">
        <v>26</v>
      </c>
      <c r="I13" s="125" t="s">
        <v>27</v>
      </c>
      <c r="J13" s="15" t="s">
        <v>1</v>
      </c>
      <c r="L13" s="41"/>
    </row>
    <row r="14" s="1" customFormat="1" ht="6.96" customHeight="1">
      <c r="B14" s="41"/>
      <c r="I14" s="123"/>
      <c r="L14" s="41"/>
    </row>
    <row r="15" s="1" customFormat="1" ht="12" customHeight="1">
      <c r="B15" s="41"/>
      <c r="D15" s="122" t="s">
        <v>28</v>
      </c>
      <c r="I15" s="125" t="s">
        <v>25</v>
      </c>
      <c r="J15" s="31" t="str">
        <f>'Rekapitulace stavby'!AN13</f>
        <v>Vyplň údaj</v>
      </c>
      <c r="L15" s="41"/>
    </row>
    <row r="16" s="1" customFormat="1" ht="18" customHeight="1">
      <c r="B16" s="41"/>
      <c r="E16" s="31" t="str">
        <f>'Rekapitulace stavby'!E14</f>
        <v>Vyplň údaj</v>
      </c>
      <c r="F16" s="15"/>
      <c r="G16" s="15"/>
      <c r="H16" s="15"/>
      <c r="I16" s="125" t="s">
        <v>27</v>
      </c>
      <c r="J16" s="31" t="str">
        <f>'Rekapitulace stavby'!AN14</f>
        <v>Vyplň údaj</v>
      </c>
      <c r="L16" s="41"/>
    </row>
    <row r="17" s="1" customFormat="1" ht="6.96" customHeight="1">
      <c r="B17" s="41"/>
      <c r="I17" s="123"/>
      <c r="L17" s="41"/>
    </row>
    <row r="18" s="1" customFormat="1" ht="12" customHeight="1">
      <c r="B18" s="41"/>
      <c r="D18" s="122" t="s">
        <v>30</v>
      </c>
      <c r="I18" s="125" t="s">
        <v>25</v>
      </c>
      <c r="J18" s="15" t="s">
        <v>1</v>
      </c>
      <c r="L18" s="41"/>
    </row>
    <row r="19" s="1" customFormat="1" ht="18" customHeight="1">
      <c r="B19" s="41"/>
      <c r="E19" s="15" t="s">
        <v>31</v>
      </c>
      <c r="I19" s="125" t="s">
        <v>27</v>
      </c>
      <c r="J19" s="15" t="s">
        <v>1</v>
      </c>
      <c r="L19" s="41"/>
    </row>
    <row r="20" s="1" customFormat="1" ht="6.96" customHeight="1">
      <c r="B20" s="41"/>
      <c r="I20" s="123"/>
      <c r="L20" s="41"/>
    </row>
    <row r="21" s="1" customFormat="1" ht="12" customHeight="1">
      <c r="B21" s="41"/>
      <c r="D21" s="122" t="s">
        <v>33</v>
      </c>
      <c r="I21" s="125" t="s">
        <v>25</v>
      </c>
      <c r="J21" s="15" t="s">
        <v>1</v>
      </c>
      <c r="L21" s="41"/>
    </row>
    <row r="22" s="1" customFormat="1" ht="18" customHeight="1">
      <c r="B22" s="41"/>
      <c r="E22" s="15" t="s">
        <v>34</v>
      </c>
      <c r="I22" s="125" t="s">
        <v>27</v>
      </c>
      <c r="J22" s="15" t="s">
        <v>1</v>
      </c>
      <c r="L22" s="41"/>
    </row>
    <row r="23" s="1" customFormat="1" ht="6.96" customHeight="1">
      <c r="B23" s="41"/>
      <c r="I23" s="123"/>
      <c r="L23" s="41"/>
    </row>
    <row r="24" s="1" customFormat="1" ht="12" customHeight="1">
      <c r="B24" s="41"/>
      <c r="D24" s="122" t="s">
        <v>35</v>
      </c>
      <c r="I24" s="123"/>
      <c r="L24" s="41"/>
    </row>
    <row r="25" s="6" customFormat="1" ht="16.5" customHeight="1">
      <c r="B25" s="127"/>
      <c r="E25" s="128" t="s">
        <v>1</v>
      </c>
      <c r="F25" s="128"/>
      <c r="G25" s="128"/>
      <c r="H25" s="128"/>
      <c r="I25" s="129"/>
      <c r="L25" s="127"/>
    </row>
    <row r="26" s="1" customFormat="1" ht="6.96" customHeight="1">
      <c r="B26" s="41"/>
      <c r="I26" s="123"/>
      <c r="L26" s="41"/>
    </row>
    <row r="27" s="1" customFormat="1" ht="6.96" customHeight="1">
      <c r="B27" s="41"/>
      <c r="D27" s="69"/>
      <c r="E27" s="69"/>
      <c r="F27" s="69"/>
      <c r="G27" s="69"/>
      <c r="H27" s="69"/>
      <c r="I27" s="130"/>
      <c r="J27" s="69"/>
      <c r="K27" s="69"/>
      <c r="L27" s="41"/>
    </row>
    <row r="28" s="1" customFormat="1" ht="25.44" customHeight="1">
      <c r="B28" s="41"/>
      <c r="D28" s="131" t="s">
        <v>36</v>
      </c>
      <c r="I28" s="123"/>
      <c r="J28" s="132">
        <f>ROUND(J98, 2)</f>
        <v>0</v>
      </c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0"/>
      <c r="J29" s="69"/>
      <c r="K29" s="69"/>
      <c r="L29" s="41"/>
    </row>
    <row r="30" s="1" customFormat="1" ht="14.4" customHeight="1">
      <c r="B30" s="41"/>
      <c r="F30" s="133" t="s">
        <v>38</v>
      </c>
      <c r="I30" s="134" t="s">
        <v>37</v>
      </c>
      <c r="J30" s="133" t="s">
        <v>39</v>
      </c>
      <c r="L30" s="41"/>
    </row>
    <row r="31" s="1" customFormat="1" ht="14.4" customHeight="1">
      <c r="B31" s="41"/>
      <c r="D31" s="122" t="s">
        <v>40</v>
      </c>
      <c r="E31" s="122" t="s">
        <v>41</v>
      </c>
      <c r="F31" s="135">
        <f>ROUND((SUM(BE98:BE387)),  2)</f>
        <v>0</v>
      </c>
      <c r="I31" s="136">
        <v>0.20999999999999999</v>
      </c>
      <c r="J31" s="135">
        <f>ROUND(((SUM(BE98:BE387))*I31),  2)</f>
        <v>0</v>
      </c>
      <c r="L31" s="41"/>
    </row>
    <row r="32" s="1" customFormat="1" ht="14.4" customHeight="1">
      <c r="B32" s="41"/>
      <c r="E32" s="122" t="s">
        <v>42</v>
      </c>
      <c r="F32" s="135">
        <f>ROUND((SUM(BF98:BF387)),  2)</f>
        <v>0</v>
      </c>
      <c r="I32" s="136">
        <v>0.14999999999999999</v>
      </c>
      <c r="J32" s="135">
        <f>ROUND(((SUM(BF98:BF387))*I32),  2)</f>
        <v>0</v>
      </c>
      <c r="L32" s="41"/>
    </row>
    <row r="33" hidden="1" s="1" customFormat="1" ht="14.4" customHeight="1">
      <c r="B33" s="41"/>
      <c r="E33" s="122" t="s">
        <v>43</v>
      </c>
      <c r="F33" s="135">
        <f>ROUND((SUM(BG98:BG387)),  2)</f>
        <v>0</v>
      </c>
      <c r="I33" s="136">
        <v>0.20999999999999999</v>
      </c>
      <c r="J33" s="135">
        <f>0</f>
        <v>0</v>
      </c>
      <c r="L33" s="41"/>
    </row>
    <row r="34" hidden="1" s="1" customFormat="1" ht="14.4" customHeight="1">
      <c r="B34" s="41"/>
      <c r="E34" s="122" t="s">
        <v>44</v>
      </c>
      <c r="F34" s="135">
        <f>ROUND((SUM(BH98:BH387)),  2)</f>
        <v>0</v>
      </c>
      <c r="I34" s="136">
        <v>0.14999999999999999</v>
      </c>
      <c r="J34" s="135">
        <f>0</f>
        <v>0</v>
      </c>
      <c r="L34" s="41"/>
    </row>
    <row r="35" hidden="1" s="1" customFormat="1" ht="14.4" customHeight="1">
      <c r="B35" s="41"/>
      <c r="E35" s="122" t="s">
        <v>45</v>
      </c>
      <c r="F35" s="135">
        <f>ROUND((SUM(BI98:BI387)),  2)</f>
        <v>0</v>
      </c>
      <c r="I35" s="136">
        <v>0</v>
      </c>
      <c r="J35" s="135">
        <f>0</f>
        <v>0</v>
      </c>
      <c r="L35" s="41"/>
    </row>
    <row r="36" s="1" customFormat="1" ht="6.96" customHeight="1">
      <c r="B36" s="41"/>
      <c r="I36" s="123"/>
      <c r="L36" s="41"/>
    </row>
    <row r="37" s="1" customFormat="1" ht="25.44" customHeight="1">
      <c r="B37" s="41"/>
      <c r="C37" s="137"/>
      <c r="D37" s="138" t="s">
        <v>46</v>
      </c>
      <c r="E37" s="139"/>
      <c r="F37" s="139"/>
      <c r="G37" s="140" t="s">
        <v>47</v>
      </c>
      <c r="H37" s="141" t="s">
        <v>48</v>
      </c>
      <c r="I37" s="142"/>
      <c r="J37" s="143">
        <f>SUM(J28:J35)</f>
        <v>0</v>
      </c>
      <c r="K37" s="144"/>
      <c r="L37" s="41"/>
    </row>
    <row r="38" s="1" customFormat="1" ht="14.4" customHeight="1">
      <c r="B38" s="145"/>
      <c r="C38" s="146"/>
      <c r="D38" s="146"/>
      <c r="E38" s="146"/>
      <c r="F38" s="146"/>
      <c r="G38" s="146"/>
      <c r="H38" s="146"/>
      <c r="I38" s="147"/>
      <c r="J38" s="146"/>
      <c r="K38" s="146"/>
      <c r="L38" s="41"/>
    </row>
    <row r="42" s="1" customFormat="1" ht="6.96" customHeight="1">
      <c r="B42" s="148"/>
      <c r="C42" s="149"/>
      <c r="D42" s="149"/>
      <c r="E42" s="149"/>
      <c r="F42" s="149"/>
      <c r="G42" s="149"/>
      <c r="H42" s="149"/>
      <c r="I42" s="150"/>
      <c r="J42" s="149"/>
      <c r="K42" s="149"/>
      <c r="L42" s="41"/>
    </row>
    <row r="43" s="1" customFormat="1" ht="24.96" customHeight="1">
      <c r="B43" s="36"/>
      <c r="C43" s="21" t="s">
        <v>78</v>
      </c>
      <c r="D43" s="37"/>
      <c r="E43" s="37"/>
      <c r="F43" s="37"/>
      <c r="G43" s="37"/>
      <c r="H43" s="37"/>
      <c r="I43" s="123"/>
      <c r="J43" s="37"/>
      <c r="K43" s="37"/>
      <c r="L43" s="41"/>
    </row>
    <row r="44" s="1" customFormat="1" ht="6.96" customHeight="1">
      <c r="B44" s="36"/>
      <c r="C44" s="37"/>
      <c r="D44" s="37"/>
      <c r="E44" s="37"/>
      <c r="F44" s="37"/>
      <c r="G44" s="37"/>
      <c r="H44" s="37"/>
      <c r="I44" s="123"/>
      <c r="J44" s="37"/>
      <c r="K44" s="37"/>
      <c r="L44" s="41"/>
    </row>
    <row r="45" s="1" customFormat="1" ht="12" customHeight="1">
      <c r="B45" s="36"/>
      <c r="C45" s="30" t="s">
        <v>16</v>
      </c>
      <c r="D45" s="37"/>
      <c r="E45" s="37"/>
      <c r="F45" s="37"/>
      <c r="G45" s="37"/>
      <c r="H45" s="37"/>
      <c r="I45" s="123"/>
      <c r="J45" s="37"/>
      <c r="K45" s="37"/>
      <c r="L45" s="41"/>
    </row>
    <row r="46" s="1" customFormat="1" ht="16.5" customHeight="1">
      <c r="B46" s="36"/>
      <c r="C46" s="37"/>
      <c r="D46" s="37"/>
      <c r="E46" s="62" t="str">
        <f>E7</f>
        <v>Stavební úpravy bytu - Galandova 1243, byt č. 4</v>
      </c>
      <c r="F46" s="37"/>
      <c r="G46" s="37"/>
      <c r="H46" s="37"/>
      <c r="I46" s="123"/>
      <c r="J46" s="37"/>
      <c r="K46" s="37"/>
      <c r="L46" s="41"/>
    </row>
    <row r="47" s="1" customFormat="1" ht="6.96" customHeight="1">
      <c r="B47" s="36"/>
      <c r="C47" s="37"/>
      <c r="D47" s="37"/>
      <c r="E47" s="37"/>
      <c r="F47" s="37"/>
      <c r="G47" s="37"/>
      <c r="H47" s="37"/>
      <c r="I47" s="123"/>
      <c r="J47" s="37"/>
      <c r="K47" s="37"/>
      <c r="L47" s="41"/>
    </row>
    <row r="48" s="1" customFormat="1" ht="12" customHeight="1">
      <c r="B48" s="36"/>
      <c r="C48" s="30" t="s">
        <v>20</v>
      </c>
      <c r="D48" s="37"/>
      <c r="E48" s="37"/>
      <c r="F48" s="25" t="str">
        <f>F10</f>
        <v>Galandova 1243, Praha 17</v>
      </c>
      <c r="G48" s="37"/>
      <c r="H48" s="37"/>
      <c r="I48" s="125" t="s">
        <v>22</v>
      </c>
      <c r="J48" s="65" t="str">
        <f>IF(J10="","",J10)</f>
        <v>15. 10. 2019</v>
      </c>
      <c r="K48" s="37"/>
      <c r="L48" s="41"/>
    </row>
    <row r="49" s="1" customFormat="1" ht="6.96" customHeight="1">
      <c r="B49" s="36"/>
      <c r="C49" s="37"/>
      <c r="D49" s="37"/>
      <c r="E49" s="37"/>
      <c r="F49" s="37"/>
      <c r="G49" s="37"/>
      <c r="H49" s="37"/>
      <c r="I49" s="123"/>
      <c r="J49" s="37"/>
      <c r="K49" s="37"/>
      <c r="L49" s="41"/>
    </row>
    <row r="50" s="1" customFormat="1" ht="13.65" customHeight="1">
      <c r="B50" s="36"/>
      <c r="C50" s="30" t="s">
        <v>24</v>
      </c>
      <c r="D50" s="37"/>
      <c r="E50" s="37"/>
      <c r="F50" s="25" t="str">
        <f>E13</f>
        <v>Městská část Praha 17, Praha 17 - Řepy</v>
      </c>
      <c r="G50" s="37"/>
      <c r="H50" s="37"/>
      <c r="I50" s="125" t="s">
        <v>30</v>
      </c>
      <c r="J50" s="34" t="str">
        <f>E19</f>
        <v>ing. arch. Lenka David</v>
      </c>
      <c r="K50" s="37"/>
      <c r="L50" s="41"/>
    </row>
    <row r="51" s="1" customFormat="1" ht="13.65" customHeight="1">
      <c r="B51" s="36"/>
      <c r="C51" s="30" t="s">
        <v>28</v>
      </c>
      <c r="D51" s="37"/>
      <c r="E51" s="37"/>
      <c r="F51" s="25" t="str">
        <f>IF(E16="","",E16)</f>
        <v>Vyplň údaj</v>
      </c>
      <c r="G51" s="37"/>
      <c r="H51" s="37"/>
      <c r="I51" s="125" t="s">
        <v>33</v>
      </c>
      <c r="J51" s="34" t="str">
        <f>E22</f>
        <v>Lenka Jandová</v>
      </c>
      <c r="K51" s="37"/>
      <c r="L51" s="41"/>
    </row>
    <row r="52" s="1" customFormat="1" ht="10.32" customHeight="1">
      <c r="B52" s="36"/>
      <c r="C52" s="37"/>
      <c r="D52" s="37"/>
      <c r="E52" s="37"/>
      <c r="F52" s="37"/>
      <c r="G52" s="37"/>
      <c r="H52" s="37"/>
      <c r="I52" s="123"/>
      <c r="J52" s="37"/>
      <c r="K52" s="37"/>
      <c r="L52" s="41"/>
    </row>
    <row r="53" s="1" customFormat="1" ht="29.28" customHeight="1">
      <c r="B53" s="36"/>
      <c r="C53" s="151" t="s">
        <v>79</v>
      </c>
      <c r="D53" s="152"/>
      <c r="E53" s="152"/>
      <c r="F53" s="152"/>
      <c r="G53" s="152"/>
      <c r="H53" s="152"/>
      <c r="I53" s="153"/>
      <c r="J53" s="154" t="s">
        <v>80</v>
      </c>
      <c r="K53" s="152"/>
      <c r="L53" s="41"/>
    </row>
    <row r="54" s="1" customFormat="1" ht="10.32" customHeight="1">
      <c r="B54" s="36"/>
      <c r="C54" s="37"/>
      <c r="D54" s="37"/>
      <c r="E54" s="37"/>
      <c r="F54" s="37"/>
      <c r="G54" s="37"/>
      <c r="H54" s="37"/>
      <c r="I54" s="123"/>
      <c r="J54" s="37"/>
      <c r="K54" s="37"/>
      <c r="L54" s="41"/>
    </row>
    <row r="55" s="1" customFormat="1" ht="22.8" customHeight="1">
      <c r="B55" s="36"/>
      <c r="C55" s="155" t="s">
        <v>81</v>
      </c>
      <c r="D55" s="37"/>
      <c r="E55" s="37"/>
      <c r="F55" s="37"/>
      <c r="G55" s="37"/>
      <c r="H55" s="37"/>
      <c r="I55" s="123"/>
      <c r="J55" s="96">
        <f>J98</f>
        <v>0</v>
      </c>
      <c r="K55" s="37"/>
      <c r="L55" s="41"/>
      <c r="AU55" s="15" t="s">
        <v>82</v>
      </c>
    </row>
    <row r="56" s="7" customFormat="1" ht="24.96" customHeight="1">
      <c r="B56" s="156"/>
      <c r="C56" s="157"/>
      <c r="D56" s="158" t="s">
        <v>83</v>
      </c>
      <c r="E56" s="159"/>
      <c r="F56" s="159"/>
      <c r="G56" s="159"/>
      <c r="H56" s="159"/>
      <c r="I56" s="160"/>
      <c r="J56" s="161">
        <f>J99</f>
        <v>0</v>
      </c>
      <c r="K56" s="157"/>
      <c r="L56" s="162"/>
    </row>
    <row r="57" s="8" customFormat="1" ht="19.92" customHeight="1">
      <c r="B57" s="163"/>
      <c r="C57" s="164"/>
      <c r="D57" s="165" t="s">
        <v>84</v>
      </c>
      <c r="E57" s="166"/>
      <c r="F57" s="166"/>
      <c r="G57" s="166"/>
      <c r="H57" s="166"/>
      <c r="I57" s="167"/>
      <c r="J57" s="168">
        <f>J100</f>
        <v>0</v>
      </c>
      <c r="K57" s="164"/>
      <c r="L57" s="169"/>
    </row>
    <row r="58" s="8" customFormat="1" ht="19.92" customHeight="1">
      <c r="B58" s="163"/>
      <c r="C58" s="164"/>
      <c r="D58" s="165" t="s">
        <v>85</v>
      </c>
      <c r="E58" s="166"/>
      <c r="F58" s="166"/>
      <c r="G58" s="166"/>
      <c r="H58" s="166"/>
      <c r="I58" s="167"/>
      <c r="J58" s="168">
        <f>J109</f>
        <v>0</v>
      </c>
      <c r="K58" s="164"/>
      <c r="L58" s="169"/>
    </row>
    <row r="59" s="8" customFormat="1" ht="19.92" customHeight="1">
      <c r="B59" s="163"/>
      <c r="C59" s="164"/>
      <c r="D59" s="165" t="s">
        <v>86</v>
      </c>
      <c r="E59" s="166"/>
      <c r="F59" s="166"/>
      <c r="G59" s="166"/>
      <c r="H59" s="166"/>
      <c r="I59" s="167"/>
      <c r="J59" s="168">
        <f>J111</f>
        <v>0</v>
      </c>
      <c r="K59" s="164"/>
      <c r="L59" s="169"/>
    </row>
    <row r="60" s="8" customFormat="1" ht="19.92" customHeight="1">
      <c r="B60" s="163"/>
      <c r="C60" s="164"/>
      <c r="D60" s="165" t="s">
        <v>87</v>
      </c>
      <c r="E60" s="166"/>
      <c r="F60" s="166"/>
      <c r="G60" s="166"/>
      <c r="H60" s="166"/>
      <c r="I60" s="167"/>
      <c r="J60" s="168">
        <f>J138</f>
        <v>0</v>
      </c>
      <c r="K60" s="164"/>
      <c r="L60" s="169"/>
    </row>
    <row r="61" s="8" customFormat="1" ht="19.92" customHeight="1">
      <c r="B61" s="163"/>
      <c r="C61" s="164"/>
      <c r="D61" s="165" t="s">
        <v>88</v>
      </c>
      <c r="E61" s="166"/>
      <c r="F61" s="166"/>
      <c r="G61" s="166"/>
      <c r="H61" s="166"/>
      <c r="I61" s="167"/>
      <c r="J61" s="168">
        <f>J172</f>
        <v>0</v>
      </c>
      <c r="K61" s="164"/>
      <c r="L61" s="169"/>
    </row>
    <row r="62" s="8" customFormat="1" ht="19.92" customHeight="1">
      <c r="B62" s="163"/>
      <c r="C62" s="164"/>
      <c r="D62" s="165" t="s">
        <v>89</v>
      </c>
      <c r="E62" s="166"/>
      <c r="F62" s="166"/>
      <c r="G62" s="166"/>
      <c r="H62" s="166"/>
      <c r="I62" s="167"/>
      <c r="J62" s="168">
        <f>J178</f>
        <v>0</v>
      </c>
      <c r="K62" s="164"/>
      <c r="L62" s="169"/>
    </row>
    <row r="63" s="7" customFormat="1" ht="24.96" customHeight="1">
      <c r="B63" s="156"/>
      <c r="C63" s="157"/>
      <c r="D63" s="158" t="s">
        <v>90</v>
      </c>
      <c r="E63" s="159"/>
      <c r="F63" s="159"/>
      <c r="G63" s="159"/>
      <c r="H63" s="159"/>
      <c r="I63" s="160"/>
      <c r="J63" s="161">
        <f>J180</f>
        <v>0</v>
      </c>
      <c r="K63" s="157"/>
      <c r="L63" s="162"/>
    </row>
    <row r="64" s="8" customFormat="1" ht="19.92" customHeight="1">
      <c r="B64" s="163"/>
      <c r="C64" s="164"/>
      <c r="D64" s="165" t="s">
        <v>91</v>
      </c>
      <c r="E64" s="166"/>
      <c r="F64" s="166"/>
      <c r="G64" s="166"/>
      <c r="H64" s="166"/>
      <c r="I64" s="167"/>
      <c r="J64" s="168">
        <f>J181</f>
        <v>0</v>
      </c>
      <c r="K64" s="164"/>
      <c r="L64" s="169"/>
    </row>
    <row r="65" s="8" customFormat="1" ht="19.92" customHeight="1">
      <c r="B65" s="163"/>
      <c r="C65" s="164"/>
      <c r="D65" s="165" t="s">
        <v>92</v>
      </c>
      <c r="E65" s="166"/>
      <c r="F65" s="166"/>
      <c r="G65" s="166"/>
      <c r="H65" s="166"/>
      <c r="I65" s="167"/>
      <c r="J65" s="168">
        <f>J190</f>
        <v>0</v>
      </c>
      <c r="K65" s="164"/>
      <c r="L65" s="169"/>
    </row>
    <row r="66" s="8" customFormat="1" ht="19.92" customHeight="1">
      <c r="B66" s="163"/>
      <c r="C66" s="164"/>
      <c r="D66" s="165" t="s">
        <v>93</v>
      </c>
      <c r="E66" s="166"/>
      <c r="F66" s="166"/>
      <c r="G66" s="166"/>
      <c r="H66" s="166"/>
      <c r="I66" s="167"/>
      <c r="J66" s="168">
        <f>J195</f>
        <v>0</v>
      </c>
      <c r="K66" s="164"/>
      <c r="L66" s="169"/>
    </row>
    <row r="67" s="8" customFormat="1" ht="19.92" customHeight="1">
      <c r="B67" s="163"/>
      <c r="C67" s="164"/>
      <c r="D67" s="165" t="s">
        <v>94</v>
      </c>
      <c r="E67" s="166"/>
      <c r="F67" s="166"/>
      <c r="G67" s="166"/>
      <c r="H67" s="166"/>
      <c r="I67" s="167"/>
      <c r="J67" s="168">
        <f>J206</f>
        <v>0</v>
      </c>
      <c r="K67" s="164"/>
      <c r="L67" s="169"/>
    </row>
    <row r="68" s="8" customFormat="1" ht="19.92" customHeight="1">
      <c r="B68" s="163"/>
      <c r="C68" s="164"/>
      <c r="D68" s="165" t="s">
        <v>95</v>
      </c>
      <c r="E68" s="166"/>
      <c r="F68" s="166"/>
      <c r="G68" s="166"/>
      <c r="H68" s="166"/>
      <c r="I68" s="167"/>
      <c r="J68" s="168">
        <f>J216</f>
        <v>0</v>
      </c>
      <c r="K68" s="164"/>
      <c r="L68" s="169"/>
    </row>
    <row r="69" s="8" customFormat="1" ht="19.92" customHeight="1">
      <c r="B69" s="163"/>
      <c r="C69" s="164"/>
      <c r="D69" s="165" t="s">
        <v>96</v>
      </c>
      <c r="E69" s="166"/>
      <c r="F69" s="166"/>
      <c r="G69" s="166"/>
      <c r="H69" s="166"/>
      <c r="I69" s="167"/>
      <c r="J69" s="168">
        <f>J233</f>
        <v>0</v>
      </c>
      <c r="K69" s="164"/>
      <c r="L69" s="169"/>
    </row>
    <row r="70" s="8" customFormat="1" ht="19.92" customHeight="1">
      <c r="B70" s="163"/>
      <c r="C70" s="164"/>
      <c r="D70" s="165" t="s">
        <v>97</v>
      </c>
      <c r="E70" s="166"/>
      <c r="F70" s="166"/>
      <c r="G70" s="166"/>
      <c r="H70" s="166"/>
      <c r="I70" s="167"/>
      <c r="J70" s="168">
        <f>J240</f>
        <v>0</v>
      </c>
      <c r="K70" s="164"/>
      <c r="L70" s="169"/>
    </row>
    <row r="71" s="8" customFormat="1" ht="19.92" customHeight="1">
      <c r="B71" s="163"/>
      <c r="C71" s="164"/>
      <c r="D71" s="165" t="s">
        <v>98</v>
      </c>
      <c r="E71" s="166"/>
      <c r="F71" s="166"/>
      <c r="G71" s="166"/>
      <c r="H71" s="166"/>
      <c r="I71" s="167"/>
      <c r="J71" s="168">
        <f>J251</f>
        <v>0</v>
      </c>
      <c r="K71" s="164"/>
      <c r="L71" s="169"/>
    </row>
    <row r="72" s="8" customFormat="1" ht="19.92" customHeight="1">
      <c r="B72" s="163"/>
      <c r="C72" s="164"/>
      <c r="D72" s="165" t="s">
        <v>99</v>
      </c>
      <c r="E72" s="166"/>
      <c r="F72" s="166"/>
      <c r="G72" s="166"/>
      <c r="H72" s="166"/>
      <c r="I72" s="167"/>
      <c r="J72" s="168">
        <f>J260</f>
        <v>0</v>
      </c>
      <c r="K72" s="164"/>
      <c r="L72" s="169"/>
    </row>
    <row r="73" s="8" customFormat="1" ht="19.92" customHeight="1">
      <c r="B73" s="163"/>
      <c r="C73" s="164"/>
      <c r="D73" s="165" t="s">
        <v>100</v>
      </c>
      <c r="E73" s="166"/>
      <c r="F73" s="166"/>
      <c r="G73" s="166"/>
      <c r="H73" s="166"/>
      <c r="I73" s="167"/>
      <c r="J73" s="168">
        <f>J265</f>
        <v>0</v>
      </c>
      <c r="K73" s="164"/>
      <c r="L73" s="169"/>
    </row>
    <row r="74" s="8" customFormat="1" ht="19.92" customHeight="1">
      <c r="B74" s="163"/>
      <c r="C74" s="164"/>
      <c r="D74" s="165" t="s">
        <v>101</v>
      </c>
      <c r="E74" s="166"/>
      <c r="F74" s="166"/>
      <c r="G74" s="166"/>
      <c r="H74" s="166"/>
      <c r="I74" s="167"/>
      <c r="J74" s="168">
        <f>J281</f>
        <v>0</v>
      </c>
      <c r="K74" s="164"/>
      <c r="L74" s="169"/>
    </row>
    <row r="75" s="8" customFormat="1" ht="19.92" customHeight="1">
      <c r="B75" s="163"/>
      <c r="C75" s="164"/>
      <c r="D75" s="165" t="s">
        <v>102</v>
      </c>
      <c r="E75" s="166"/>
      <c r="F75" s="166"/>
      <c r="G75" s="166"/>
      <c r="H75" s="166"/>
      <c r="I75" s="167"/>
      <c r="J75" s="168">
        <f>J306</f>
        <v>0</v>
      </c>
      <c r="K75" s="164"/>
      <c r="L75" s="169"/>
    </row>
    <row r="76" s="8" customFormat="1" ht="19.92" customHeight="1">
      <c r="B76" s="163"/>
      <c r="C76" s="164"/>
      <c r="D76" s="165" t="s">
        <v>103</v>
      </c>
      <c r="E76" s="166"/>
      <c r="F76" s="166"/>
      <c r="G76" s="166"/>
      <c r="H76" s="166"/>
      <c r="I76" s="167"/>
      <c r="J76" s="168">
        <f>J314</f>
        <v>0</v>
      </c>
      <c r="K76" s="164"/>
      <c r="L76" s="169"/>
    </row>
    <row r="77" s="8" customFormat="1" ht="19.92" customHeight="1">
      <c r="B77" s="163"/>
      <c r="C77" s="164"/>
      <c r="D77" s="165" t="s">
        <v>104</v>
      </c>
      <c r="E77" s="166"/>
      <c r="F77" s="166"/>
      <c r="G77" s="166"/>
      <c r="H77" s="166"/>
      <c r="I77" s="167"/>
      <c r="J77" s="168">
        <f>J337</f>
        <v>0</v>
      </c>
      <c r="K77" s="164"/>
      <c r="L77" s="169"/>
    </row>
    <row r="78" s="7" customFormat="1" ht="24.96" customHeight="1">
      <c r="B78" s="156"/>
      <c r="C78" s="157"/>
      <c r="D78" s="158" t="s">
        <v>105</v>
      </c>
      <c r="E78" s="159"/>
      <c r="F78" s="159"/>
      <c r="G78" s="159"/>
      <c r="H78" s="159"/>
      <c r="I78" s="160"/>
      <c r="J78" s="161">
        <f>J342</f>
        <v>0</v>
      </c>
      <c r="K78" s="157"/>
      <c r="L78" s="162"/>
    </row>
    <row r="79" s="8" customFormat="1" ht="19.92" customHeight="1">
      <c r="B79" s="163"/>
      <c r="C79" s="164"/>
      <c r="D79" s="165" t="s">
        <v>106</v>
      </c>
      <c r="E79" s="166"/>
      <c r="F79" s="166"/>
      <c r="G79" s="166"/>
      <c r="H79" s="166"/>
      <c r="I79" s="167"/>
      <c r="J79" s="168">
        <f>J343</f>
        <v>0</v>
      </c>
      <c r="K79" s="164"/>
      <c r="L79" s="169"/>
    </row>
    <row r="80" s="8" customFormat="1" ht="19.92" customHeight="1">
      <c r="B80" s="163"/>
      <c r="C80" s="164"/>
      <c r="D80" s="165" t="s">
        <v>107</v>
      </c>
      <c r="E80" s="166"/>
      <c r="F80" s="166"/>
      <c r="G80" s="166"/>
      <c r="H80" s="166"/>
      <c r="I80" s="167"/>
      <c r="J80" s="168">
        <f>J383</f>
        <v>0</v>
      </c>
      <c r="K80" s="164"/>
      <c r="L80" s="169"/>
    </row>
    <row r="81" s="1" customFormat="1" ht="21.84" customHeight="1">
      <c r="B81" s="36"/>
      <c r="C81" s="37"/>
      <c r="D81" s="37"/>
      <c r="E81" s="37"/>
      <c r="F81" s="37"/>
      <c r="G81" s="37"/>
      <c r="H81" s="37"/>
      <c r="I81" s="123"/>
      <c r="J81" s="37"/>
      <c r="K81" s="37"/>
      <c r="L81" s="41"/>
    </row>
    <row r="82" s="1" customFormat="1" ht="6.96" customHeight="1">
      <c r="B82" s="55"/>
      <c r="C82" s="56"/>
      <c r="D82" s="56"/>
      <c r="E82" s="56"/>
      <c r="F82" s="56"/>
      <c r="G82" s="56"/>
      <c r="H82" s="56"/>
      <c r="I82" s="147"/>
      <c r="J82" s="56"/>
      <c r="K82" s="56"/>
      <c r="L82" s="41"/>
    </row>
    <row r="86" s="1" customFormat="1" ht="6.96" customHeight="1">
      <c r="B86" s="57"/>
      <c r="C86" s="58"/>
      <c r="D86" s="58"/>
      <c r="E86" s="58"/>
      <c r="F86" s="58"/>
      <c r="G86" s="58"/>
      <c r="H86" s="58"/>
      <c r="I86" s="150"/>
      <c r="J86" s="58"/>
      <c r="K86" s="58"/>
      <c r="L86" s="41"/>
    </row>
    <row r="87" s="1" customFormat="1" ht="24.96" customHeight="1">
      <c r="B87" s="36"/>
      <c r="C87" s="21" t="s">
        <v>108</v>
      </c>
      <c r="D87" s="37"/>
      <c r="E87" s="37"/>
      <c r="F87" s="37"/>
      <c r="G87" s="37"/>
      <c r="H87" s="37"/>
      <c r="I87" s="123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23"/>
      <c r="J88" s="37"/>
      <c r="K88" s="37"/>
      <c r="L88" s="41"/>
    </row>
    <row r="89" s="1" customFormat="1" ht="12" customHeight="1">
      <c r="B89" s="36"/>
      <c r="C89" s="30" t="s">
        <v>16</v>
      </c>
      <c r="D89" s="37"/>
      <c r="E89" s="37"/>
      <c r="F89" s="37"/>
      <c r="G89" s="37"/>
      <c r="H89" s="37"/>
      <c r="I89" s="123"/>
      <c r="J89" s="37"/>
      <c r="K89" s="37"/>
      <c r="L89" s="41"/>
    </row>
    <row r="90" s="1" customFormat="1" ht="16.5" customHeight="1">
      <c r="B90" s="36"/>
      <c r="C90" s="37"/>
      <c r="D90" s="37"/>
      <c r="E90" s="62" t="str">
        <f>E7</f>
        <v>Stavební úpravy bytu - Galandova 1243, byt č. 4</v>
      </c>
      <c r="F90" s="37"/>
      <c r="G90" s="37"/>
      <c r="H90" s="37"/>
      <c r="I90" s="123"/>
      <c r="J90" s="37"/>
      <c r="K90" s="37"/>
      <c r="L90" s="41"/>
    </row>
    <row r="91" s="1" customFormat="1" ht="6.96" customHeight="1">
      <c r="B91" s="36"/>
      <c r="C91" s="37"/>
      <c r="D91" s="37"/>
      <c r="E91" s="37"/>
      <c r="F91" s="37"/>
      <c r="G91" s="37"/>
      <c r="H91" s="37"/>
      <c r="I91" s="123"/>
      <c r="J91" s="37"/>
      <c r="K91" s="37"/>
      <c r="L91" s="41"/>
    </row>
    <row r="92" s="1" customFormat="1" ht="12" customHeight="1">
      <c r="B92" s="36"/>
      <c r="C92" s="30" t="s">
        <v>20</v>
      </c>
      <c r="D92" s="37"/>
      <c r="E92" s="37"/>
      <c r="F92" s="25" t="str">
        <f>F10</f>
        <v>Galandova 1243, Praha 17</v>
      </c>
      <c r="G92" s="37"/>
      <c r="H92" s="37"/>
      <c r="I92" s="125" t="s">
        <v>22</v>
      </c>
      <c r="J92" s="65" t="str">
        <f>IF(J10="","",J10)</f>
        <v>15. 10. 2019</v>
      </c>
      <c r="K92" s="37"/>
      <c r="L92" s="41"/>
    </row>
    <row r="93" s="1" customFormat="1" ht="6.96" customHeight="1">
      <c r="B93" s="36"/>
      <c r="C93" s="37"/>
      <c r="D93" s="37"/>
      <c r="E93" s="37"/>
      <c r="F93" s="37"/>
      <c r="G93" s="37"/>
      <c r="H93" s="37"/>
      <c r="I93" s="123"/>
      <c r="J93" s="37"/>
      <c r="K93" s="37"/>
      <c r="L93" s="41"/>
    </row>
    <row r="94" s="1" customFormat="1" ht="13.65" customHeight="1">
      <c r="B94" s="36"/>
      <c r="C94" s="30" t="s">
        <v>24</v>
      </c>
      <c r="D94" s="37"/>
      <c r="E94" s="37"/>
      <c r="F94" s="25" t="str">
        <f>E13</f>
        <v>Městská část Praha 17, Praha 17 - Řepy</v>
      </c>
      <c r="G94" s="37"/>
      <c r="H94" s="37"/>
      <c r="I94" s="125" t="s">
        <v>30</v>
      </c>
      <c r="J94" s="34" t="str">
        <f>E19</f>
        <v>ing. arch. Lenka David</v>
      </c>
      <c r="K94" s="37"/>
      <c r="L94" s="41"/>
    </row>
    <row r="95" s="1" customFormat="1" ht="13.65" customHeight="1">
      <c r="B95" s="36"/>
      <c r="C95" s="30" t="s">
        <v>28</v>
      </c>
      <c r="D95" s="37"/>
      <c r="E95" s="37"/>
      <c r="F95" s="25" t="str">
        <f>IF(E16="","",E16)</f>
        <v>Vyplň údaj</v>
      </c>
      <c r="G95" s="37"/>
      <c r="H95" s="37"/>
      <c r="I95" s="125" t="s">
        <v>33</v>
      </c>
      <c r="J95" s="34" t="str">
        <f>E22</f>
        <v>Lenka Jandová</v>
      </c>
      <c r="K95" s="37"/>
      <c r="L95" s="41"/>
    </row>
    <row r="96" s="1" customFormat="1" ht="10.32" customHeight="1">
      <c r="B96" s="36"/>
      <c r="C96" s="37"/>
      <c r="D96" s="37"/>
      <c r="E96" s="37"/>
      <c r="F96" s="37"/>
      <c r="G96" s="37"/>
      <c r="H96" s="37"/>
      <c r="I96" s="123"/>
      <c r="J96" s="37"/>
      <c r="K96" s="37"/>
      <c r="L96" s="41"/>
    </row>
    <row r="97" s="9" customFormat="1" ht="29.28" customHeight="1">
      <c r="B97" s="170"/>
      <c r="C97" s="171" t="s">
        <v>109</v>
      </c>
      <c r="D97" s="172" t="s">
        <v>55</v>
      </c>
      <c r="E97" s="172" t="s">
        <v>51</v>
      </c>
      <c r="F97" s="172" t="s">
        <v>52</v>
      </c>
      <c r="G97" s="172" t="s">
        <v>110</v>
      </c>
      <c r="H97" s="172" t="s">
        <v>111</v>
      </c>
      <c r="I97" s="173" t="s">
        <v>112</v>
      </c>
      <c r="J97" s="174" t="s">
        <v>80</v>
      </c>
      <c r="K97" s="175" t="s">
        <v>113</v>
      </c>
      <c r="L97" s="176"/>
      <c r="M97" s="86" t="s">
        <v>1</v>
      </c>
      <c r="N97" s="87" t="s">
        <v>40</v>
      </c>
      <c r="O97" s="87" t="s">
        <v>114</v>
      </c>
      <c r="P97" s="87" t="s">
        <v>115</v>
      </c>
      <c r="Q97" s="87" t="s">
        <v>116</v>
      </c>
      <c r="R97" s="87" t="s">
        <v>117</v>
      </c>
      <c r="S97" s="87" t="s">
        <v>118</v>
      </c>
      <c r="T97" s="88" t="s">
        <v>119</v>
      </c>
    </row>
    <row r="98" s="1" customFormat="1" ht="22.8" customHeight="1">
      <c r="B98" s="36"/>
      <c r="C98" s="93" t="s">
        <v>120</v>
      </c>
      <c r="D98" s="37"/>
      <c r="E98" s="37"/>
      <c r="F98" s="37"/>
      <c r="G98" s="37"/>
      <c r="H98" s="37"/>
      <c r="I98" s="123"/>
      <c r="J98" s="177">
        <f>BK98</f>
        <v>0</v>
      </c>
      <c r="K98" s="37"/>
      <c r="L98" s="41"/>
      <c r="M98" s="89"/>
      <c r="N98" s="90"/>
      <c r="O98" s="90"/>
      <c r="P98" s="178">
        <f>P99+P180+P342</f>
        <v>0</v>
      </c>
      <c r="Q98" s="90"/>
      <c r="R98" s="178">
        <f>R99+R180+R342</f>
        <v>5.4838705490000006</v>
      </c>
      <c r="S98" s="90"/>
      <c r="T98" s="179">
        <f>T99+T180+T342</f>
        <v>6.667381999999999</v>
      </c>
      <c r="AT98" s="15" t="s">
        <v>69</v>
      </c>
      <c r="AU98" s="15" t="s">
        <v>82</v>
      </c>
      <c r="BK98" s="180">
        <f>BK99+BK180+BK342</f>
        <v>0</v>
      </c>
    </row>
    <row r="99" s="10" customFormat="1" ht="25.92" customHeight="1">
      <c r="B99" s="181"/>
      <c r="C99" s="182"/>
      <c r="D99" s="183" t="s">
        <v>69</v>
      </c>
      <c r="E99" s="184" t="s">
        <v>121</v>
      </c>
      <c r="F99" s="184" t="s">
        <v>122</v>
      </c>
      <c r="G99" s="182"/>
      <c r="H99" s="182"/>
      <c r="I99" s="185"/>
      <c r="J99" s="186">
        <f>BK99</f>
        <v>0</v>
      </c>
      <c r="K99" s="182"/>
      <c r="L99" s="187"/>
      <c r="M99" s="188"/>
      <c r="N99" s="189"/>
      <c r="O99" s="189"/>
      <c r="P99" s="190">
        <f>P100+P109+P111+P138+P172+P178</f>
        <v>0</v>
      </c>
      <c r="Q99" s="189"/>
      <c r="R99" s="190">
        <f>R100+R109+R111+R138+R172+R178</f>
        <v>4.3161855000000005</v>
      </c>
      <c r="S99" s="189"/>
      <c r="T99" s="191">
        <f>T100+T109+T111+T138+T172+T178</f>
        <v>6.665881999999999</v>
      </c>
      <c r="AR99" s="192" t="s">
        <v>75</v>
      </c>
      <c r="AT99" s="193" t="s">
        <v>69</v>
      </c>
      <c r="AU99" s="193" t="s">
        <v>70</v>
      </c>
      <c r="AY99" s="192" t="s">
        <v>123</v>
      </c>
      <c r="BK99" s="194">
        <f>BK100+BK109+BK111+BK138+BK172+BK178</f>
        <v>0</v>
      </c>
    </row>
    <row r="100" s="10" customFormat="1" ht="22.8" customHeight="1">
      <c r="B100" s="181"/>
      <c r="C100" s="182"/>
      <c r="D100" s="183" t="s">
        <v>69</v>
      </c>
      <c r="E100" s="195" t="s">
        <v>124</v>
      </c>
      <c r="F100" s="195" t="s">
        <v>125</v>
      </c>
      <c r="G100" s="182"/>
      <c r="H100" s="182"/>
      <c r="I100" s="185"/>
      <c r="J100" s="196">
        <f>BK100</f>
        <v>0</v>
      </c>
      <c r="K100" s="182"/>
      <c r="L100" s="187"/>
      <c r="M100" s="188"/>
      <c r="N100" s="189"/>
      <c r="O100" s="189"/>
      <c r="P100" s="190">
        <f>SUM(P101:P108)</f>
        <v>0</v>
      </c>
      <c r="Q100" s="189"/>
      <c r="R100" s="190">
        <f>SUM(R101:R108)</f>
        <v>1.0450604400000001</v>
      </c>
      <c r="S100" s="189"/>
      <c r="T100" s="191">
        <f>SUM(T101:T108)</f>
        <v>0</v>
      </c>
      <c r="AR100" s="192" t="s">
        <v>75</v>
      </c>
      <c r="AT100" s="193" t="s">
        <v>69</v>
      </c>
      <c r="AU100" s="193" t="s">
        <v>75</v>
      </c>
      <c r="AY100" s="192" t="s">
        <v>123</v>
      </c>
      <c r="BK100" s="194">
        <f>SUM(BK101:BK108)</f>
        <v>0</v>
      </c>
    </row>
    <row r="101" s="1" customFormat="1" ht="16.5" customHeight="1">
      <c r="B101" s="36"/>
      <c r="C101" s="197" t="s">
        <v>75</v>
      </c>
      <c r="D101" s="197" t="s">
        <v>126</v>
      </c>
      <c r="E101" s="198" t="s">
        <v>127</v>
      </c>
      <c r="F101" s="199" t="s">
        <v>128</v>
      </c>
      <c r="G101" s="200" t="s">
        <v>129</v>
      </c>
      <c r="H101" s="201">
        <v>2</v>
      </c>
      <c r="I101" s="202"/>
      <c r="J101" s="203">
        <f>ROUND(I101*H101,2)</f>
        <v>0</v>
      </c>
      <c r="K101" s="199" t="s">
        <v>1</v>
      </c>
      <c r="L101" s="41"/>
      <c r="M101" s="204" t="s">
        <v>1</v>
      </c>
      <c r="N101" s="205" t="s">
        <v>42</v>
      </c>
      <c r="O101" s="77"/>
      <c r="P101" s="206">
        <f>O101*H101</f>
        <v>0</v>
      </c>
      <c r="Q101" s="206">
        <v>0.026839999999999999</v>
      </c>
      <c r="R101" s="206">
        <f>Q101*H101</f>
        <v>0.053679999999999999</v>
      </c>
      <c r="S101" s="206">
        <v>0</v>
      </c>
      <c r="T101" s="207">
        <f>S101*H101</f>
        <v>0</v>
      </c>
      <c r="AR101" s="15" t="s">
        <v>130</v>
      </c>
      <c r="AT101" s="15" t="s">
        <v>126</v>
      </c>
      <c r="AU101" s="15" t="s">
        <v>131</v>
      </c>
      <c r="AY101" s="15" t="s">
        <v>123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5" t="s">
        <v>131</v>
      </c>
      <c r="BK101" s="208">
        <f>ROUND(I101*H101,2)</f>
        <v>0</v>
      </c>
      <c r="BL101" s="15" t="s">
        <v>130</v>
      </c>
      <c r="BM101" s="15" t="s">
        <v>132</v>
      </c>
    </row>
    <row r="102" s="1" customFormat="1" ht="16.5" customHeight="1">
      <c r="B102" s="36"/>
      <c r="C102" s="197" t="s">
        <v>131</v>
      </c>
      <c r="D102" s="197" t="s">
        <v>126</v>
      </c>
      <c r="E102" s="198" t="s">
        <v>133</v>
      </c>
      <c r="F102" s="199" t="s">
        <v>134</v>
      </c>
      <c r="G102" s="200" t="s">
        <v>135</v>
      </c>
      <c r="H102" s="201">
        <v>14.162000000000001</v>
      </c>
      <c r="I102" s="202"/>
      <c r="J102" s="203">
        <f>ROUND(I102*H102,2)</f>
        <v>0</v>
      </c>
      <c r="K102" s="199" t="s">
        <v>1</v>
      </c>
      <c r="L102" s="41"/>
      <c r="M102" s="204" t="s">
        <v>1</v>
      </c>
      <c r="N102" s="205" t="s">
        <v>42</v>
      </c>
      <c r="O102" s="77"/>
      <c r="P102" s="206">
        <f>O102*H102</f>
        <v>0</v>
      </c>
      <c r="Q102" s="206">
        <v>0.069819999999999993</v>
      </c>
      <c r="R102" s="206">
        <f>Q102*H102</f>
        <v>0.98879083999999995</v>
      </c>
      <c r="S102" s="206">
        <v>0</v>
      </c>
      <c r="T102" s="207">
        <f>S102*H102</f>
        <v>0</v>
      </c>
      <c r="AR102" s="15" t="s">
        <v>130</v>
      </c>
      <c r="AT102" s="15" t="s">
        <v>126</v>
      </c>
      <c r="AU102" s="15" t="s">
        <v>131</v>
      </c>
      <c r="AY102" s="15" t="s">
        <v>123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5" t="s">
        <v>131</v>
      </c>
      <c r="BK102" s="208">
        <f>ROUND(I102*H102,2)</f>
        <v>0</v>
      </c>
      <c r="BL102" s="15" t="s">
        <v>130</v>
      </c>
      <c r="BM102" s="15" t="s">
        <v>136</v>
      </c>
    </row>
    <row r="103" s="11" customFormat="1">
      <c r="B103" s="209"/>
      <c r="C103" s="210"/>
      <c r="D103" s="211" t="s">
        <v>137</v>
      </c>
      <c r="E103" s="212" t="s">
        <v>1</v>
      </c>
      <c r="F103" s="213" t="s">
        <v>138</v>
      </c>
      <c r="G103" s="210"/>
      <c r="H103" s="214">
        <v>14.162000000000001</v>
      </c>
      <c r="I103" s="215"/>
      <c r="J103" s="210"/>
      <c r="K103" s="210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137</v>
      </c>
      <c r="AU103" s="220" t="s">
        <v>131</v>
      </c>
      <c r="AV103" s="11" t="s">
        <v>131</v>
      </c>
      <c r="AW103" s="11" t="s">
        <v>32</v>
      </c>
      <c r="AX103" s="11" t="s">
        <v>75</v>
      </c>
      <c r="AY103" s="220" t="s">
        <v>123</v>
      </c>
    </row>
    <row r="104" s="1" customFormat="1" ht="16.5" customHeight="1">
      <c r="B104" s="36"/>
      <c r="C104" s="197" t="s">
        <v>124</v>
      </c>
      <c r="D104" s="197" t="s">
        <v>126</v>
      </c>
      <c r="E104" s="198" t="s">
        <v>139</v>
      </c>
      <c r="F104" s="199" t="s">
        <v>140</v>
      </c>
      <c r="G104" s="200" t="s">
        <v>141</v>
      </c>
      <c r="H104" s="201">
        <v>6.3700000000000001</v>
      </c>
      <c r="I104" s="202"/>
      <c r="J104" s="203">
        <f>ROUND(I104*H104,2)</f>
        <v>0</v>
      </c>
      <c r="K104" s="199" t="s">
        <v>1</v>
      </c>
      <c r="L104" s="41"/>
      <c r="M104" s="204" t="s">
        <v>1</v>
      </c>
      <c r="N104" s="205" t="s">
        <v>42</v>
      </c>
      <c r="O104" s="77"/>
      <c r="P104" s="206">
        <f>O104*H104</f>
        <v>0</v>
      </c>
      <c r="Q104" s="206">
        <v>8.0000000000000007E-05</v>
      </c>
      <c r="R104" s="206">
        <f>Q104*H104</f>
        <v>0.00050960000000000003</v>
      </c>
      <c r="S104" s="206">
        <v>0</v>
      </c>
      <c r="T104" s="207">
        <f>S104*H104</f>
        <v>0</v>
      </c>
      <c r="AR104" s="15" t="s">
        <v>130</v>
      </c>
      <c r="AT104" s="15" t="s">
        <v>126</v>
      </c>
      <c r="AU104" s="15" t="s">
        <v>131</v>
      </c>
      <c r="AY104" s="15" t="s">
        <v>123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5" t="s">
        <v>131</v>
      </c>
      <c r="BK104" s="208">
        <f>ROUND(I104*H104,2)</f>
        <v>0</v>
      </c>
      <c r="BL104" s="15" t="s">
        <v>130</v>
      </c>
      <c r="BM104" s="15" t="s">
        <v>142</v>
      </c>
    </row>
    <row r="105" s="12" customFormat="1">
      <c r="B105" s="221"/>
      <c r="C105" s="222"/>
      <c r="D105" s="211" t="s">
        <v>137</v>
      </c>
      <c r="E105" s="223" t="s">
        <v>1</v>
      </c>
      <c r="F105" s="224" t="s">
        <v>143</v>
      </c>
      <c r="G105" s="222"/>
      <c r="H105" s="223" t="s">
        <v>1</v>
      </c>
      <c r="I105" s="225"/>
      <c r="J105" s="222"/>
      <c r="K105" s="222"/>
      <c r="L105" s="226"/>
      <c r="M105" s="227"/>
      <c r="N105" s="228"/>
      <c r="O105" s="228"/>
      <c r="P105" s="228"/>
      <c r="Q105" s="228"/>
      <c r="R105" s="228"/>
      <c r="S105" s="228"/>
      <c r="T105" s="229"/>
      <c r="AT105" s="230" t="s">
        <v>137</v>
      </c>
      <c r="AU105" s="230" t="s">
        <v>131</v>
      </c>
      <c r="AV105" s="12" t="s">
        <v>75</v>
      </c>
      <c r="AW105" s="12" t="s">
        <v>32</v>
      </c>
      <c r="AX105" s="12" t="s">
        <v>70</v>
      </c>
      <c r="AY105" s="230" t="s">
        <v>123</v>
      </c>
    </row>
    <row r="106" s="11" customFormat="1">
      <c r="B106" s="209"/>
      <c r="C106" s="210"/>
      <c r="D106" s="211" t="s">
        <v>137</v>
      </c>
      <c r="E106" s="212" t="s">
        <v>1</v>
      </c>
      <c r="F106" s="213" t="s">
        <v>144</v>
      </c>
      <c r="G106" s="210"/>
      <c r="H106" s="214">
        <v>6.3700000000000001</v>
      </c>
      <c r="I106" s="215"/>
      <c r="J106" s="210"/>
      <c r="K106" s="210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137</v>
      </c>
      <c r="AU106" s="220" t="s">
        <v>131</v>
      </c>
      <c r="AV106" s="11" t="s">
        <v>131</v>
      </c>
      <c r="AW106" s="11" t="s">
        <v>32</v>
      </c>
      <c r="AX106" s="11" t="s">
        <v>75</v>
      </c>
      <c r="AY106" s="220" t="s">
        <v>123</v>
      </c>
    </row>
    <row r="107" s="1" customFormat="1" ht="16.5" customHeight="1">
      <c r="B107" s="36"/>
      <c r="C107" s="197" t="s">
        <v>130</v>
      </c>
      <c r="D107" s="197" t="s">
        <v>126</v>
      </c>
      <c r="E107" s="198" t="s">
        <v>145</v>
      </c>
      <c r="F107" s="199" t="s">
        <v>146</v>
      </c>
      <c r="G107" s="200" t="s">
        <v>141</v>
      </c>
      <c r="H107" s="201">
        <v>10.4</v>
      </c>
      <c r="I107" s="202"/>
      <c r="J107" s="203">
        <f>ROUND(I107*H107,2)</f>
        <v>0</v>
      </c>
      <c r="K107" s="199" t="s">
        <v>1</v>
      </c>
      <c r="L107" s="41"/>
      <c r="M107" s="204" t="s">
        <v>1</v>
      </c>
      <c r="N107" s="205" t="s">
        <v>42</v>
      </c>
      <c r="O107" s="77"/>
      <c r="P107" s="206">
        <f>O107*H107</f>
        <v>0</v>
      </c>
      <c r="Q107" s="206">
        <v>0.00020000000000000001</v>
      </c>
      <c r="R107" s="206">
        <f>Q107*H107</f>
        <v>0.0020800000000000003</v>
      </c>
      <c r="S107" s="206">
        <v>0</v>
      </c>
      <c r="T107" s="207">
        <f>S107*H107</f>
        <v>0</v>
      </c>
      <c r="AR107" s="15" t="s">
        <v>130</v>
      </c>
      <c r="AT107" s="15" t="s">
        <v>126</v>
      </c>
      <c r="AU107" s="15" t="s">
        <v>131</v>
      </c>
      <c r="AY107" s="15" t="s">
        <v>123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5" t="s">
        <v>131</v>
      </c>
      <c r="BK107" s="208">
        <f>ROUND(I107*H107,2)</f>
        <v>0</v>
      </c>
      <c r="BL107" s="15" t="s">
        <v>130</v>
      </c>
      <c r="BM107" s="15" t="s">
        <v>147</v>
      </c>
    </row>
    <row r="108" s="11" customFormat="1">
      <c r="B108" s="209"/>
      <c r="C108" s="210"/>
      <c r="D108" s="211" t="s">
        <v>137</v>
      </c>
      <c r="E108" s="212" t="s">
        <v>1</v>
      </c>
      <c r="F108" s="213" t="s">
        <v>148</v>
      </c>
      <c r="G108" s="210"/>
      <c r="H108" s="214">
        <v>10.4</v>
      </c>
      <c r="I108" s="215"/>
      <c r="J108" s="210"/>
      <c r="K108" s="210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137</v>
      </c>
      <c r="AU108" s="220" t="s">
        <v>131</v>
      </c>
      <c r="AV108" s="11" t="s">
        <v>131</v>
      </c>
      <c r="AW108" s="11" t="s">
        <v>32</v>
      </c>
      <c r="AX108" s="11" t="s">
        <v>75</v>
      </c>
      <c r="AY108" s="220" t="s">
        <v>123</v>
      </c>
    </row>
    <row r="109" s="10" customFormat="1" ht="22.8" customHeight="1">
      <c r="B109" s="181"/>
      <c r="C109" s="182"/>
      <c r="D109" s="183" t="s">
        <v>69</v>
      </c>
      <c r="E109" s="195" t="s">
        <v>130</v>
      </c>
      <c r="F109" s="195" t="s">
        <v>149</v>
      </c>
      <c r="G109" s="182"/>
      <c r="H109" s="182"/>
      <c r="I109" s="185"/>
      <c r="J109" s="196">
        <f>BK109</f>
        <v>0</v>
      </c>
      <c r="K109" s="182"/>
      <c r="L109" s="187"/>
      <c r="M109" s="188"/>
      <c r="N109" s="189"/>
      <c r="O109" s="189"/>
      <c r="P109" s="190">
        <f>P110</f>
        <v>0</v>
      </c>
      <c r="Q109" s="189"/>
      <c r="R109" s="190">
        <f>R110</f>
        <v>0.039399999999999998</v>
      </c>
      <c r="S109" s="189"/>
      <c r="T109" s="191">
        <f>T110</f>
        <v>0</v>
      </c>
      <c r="AR109" s="192" t="s">
        <v>75</v>
      </c>
      <c r="AT109" s="193" t="s">
        <v>69</v>
      </c>
      <c r="AU109" s="193" t="s">
        <v>75</v>
      </c>
      <c r="AY109" s="192" t="s">
        <v>123</v>
      </c>
      <c r="BK109" s="194">
        <f>BK110</f>
        <v>0</v>
      </c>
    </row>
    <row r="110" s="1" customFormat="1" ht="16.5" customHeight="1">
      <c r="B110" s="36"/>
      <c r="C110" s="197" t="s">
        <v>150</v>
      </c>
      <c r="D110" s="197" t="s">
        <v>126</v>
      </c>
      <c r="E110" s="198" t="s">
        <v>151</v>
      </c>
      <c r="F110" s="199" t="s">
        <v>152</v>
      </c>
      <c r="G110" s="200" t="s">
        <v>129</v>
      </c>
      <c r="H110" s="201">
        <v>2</v>
      </c>
      <c r="I110" s="202"/>
      <c r="J110" s="203">
        <f>ROUND(I110*H110,2)</f>
        <v>0</v>
      </c>
      <c r="K110" s="199" t="s">
        <v>1</v>
      </c>
      <c r="L110" s="41"/>
      <c r="M110" s="204" t="s">
        <v>1</v>
      </c>
      <c r="N110" s="205" t="s">
        <v>42</v>
      </c>
      <c r="O110" s="77"/>
      <c r="P110" s="206">
        <f>O110*H110</f>
        <v>0</v>
      </c>
      <c r="Q110" s="206">
        <v>0.019699999999999999</v>
      </c>
      <c r="R110" s="206">
        <f>Q110*H110</f>
        <v>0.039399999999999998</v>
      </c>
      <c r="S110" s="206">
        <v>0</v>
      </c>
      <c r="T110" s="207">
        <f>S110*H110</f>
        <v>0</v>
      </c>
      <c r="AR110" s="15" t="s">
        <v>130</v>
      </c>
      <c r="AT110" s="15" t="s">
        <v>126</v>
      </c>
      <c r="AU110" s="15" t="s">
        <v>131</v>
      </c>
      <c r="AY110" s="15" t="s">
        <v>123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5" t="s">
        <v>131</v>
      </c>
      <c r="BK110" s="208">
        <f>ROUND(I110*H110,2)</f>
        <v>0</v>
      </c>
      <c r="BL110" s="15" t="s">
        <v>130</v>
      </c>
      <c r="BM110" s="15" t="s">
        <v>153</v>
      </c>
    </row>
    <row r="111" s="10" customFormat="1" ht="22.8" customHeight="1">
      <c r="B111" s="181"/>
      <c r="C111" s="182"/>
      <c r="D111" s="183" t="s">
        <v>69</v>
      </c>
      <c r="E111" s="195" t="s">
        <v>154</v>
      </c>
      <c r="F111" s="195" t="s">
        <v>155</v>
      </c>
      <c r="G111" s="182"/>
      <c r="H111" s="182"/>
      <c r="I111" s="185"/>
      <c r="J111" s="196">
        <f>BK111</f>
        <v>0</v>
      </c>
      <c r="K111" s="182"/>
      <c r="L111" s="187"/>
      <c r="M111" s="188"/>
      <c r="N111" s="189"/>
      <c r="O111" s="189"/>
      <c r="P111" s="190">
        <f>SUM(P112:P137)</f>
        <v>0</v>
      </c>
      <c r="Q111" s="189"/>
      <c r="R111" s="190">
        <f>SUM(R112:R137)</f>
        <v>3.2300110600000003</v>
      </c>
      <c r="S111" s="189"/>
      <c r="T111" s="191">
        <f>SUM(T112:T137)</f>
        <v>0</v>
      </c>
      <c r="AR111" s="192" t="s">
        <v>75</v>
      </c>
      <c r="AT111" s="193" t="s">
        <v>69</v>
      </c>
      <c r="AU111" s="193" t="s">
        <v>75</v>
      </c>
      <c r="AY111" s="192" t="s">
        <v>123</v>
      </c>
      <c r="BK111" s="194">
        <f>SUM(BK112:BK137)</f>
        <v>0</v>
      </c>
    </row>
    <row r="112" s="1" customFormat="1" ht="16.5" customHeight="1">
      <c r="B112" s="36"/>
      <c r="C112" s="197" t="s">
        <v>154</v>
      </c>
      <c r="D112" s="197" t="s">
        <v>126</v>
      </c>
      <c r="E112" s="198" t="s">
        <v>156</v>
      </c>
      <c r="F112" s="199" t="s">
        <v>157</v>
      </c>
      <c r="G112" s="200" t="s">
        <v>135</v>
      </c>
      <c r="H112" s="201">
        <v>39.600000000000001</v>
      </c>
      <c r="I112" s="202"/>
      <c r="J112" s="203">
        <f>ROUND(I112*H112,2)</f>
        <v>0</v>
      </c>
      <c r="K112" s="199" t="s">
        <v>158</v>
      </c>
      <c r="L112" s="41"/>
      <c r="M112" s="204" t="s">
        <v>1</v>
      </c>
      <c r="N112" s="205" t="s">
        <v>42</v>
      </c>
      <c r="O112" s="77"/>
      <c r="P112" s="206">
        <f>O112*H112</f>
        <v>0</v>
      </c>
      <c r="Q112" s="206">
        <v>0.0030000000000000001</v>
      </c>
      <c r="R112" s="206">
        <f>Q112*H112</f>
        <v>0.1188</v>
      </c>
      <c r="S112" s="206">
        <v>0</v>
      </c>
      <c r="T112" s="207">
        <f>S112*H112</f>
        <v>0</v>
      </c>
      <c r="AR112" s="15" t="s">
        <v>130</v>
      </c>
      <c r="AT112" s="15" t="s">
        <v>126</v>
      </c>
      <c r="AU112" s="15" t="s">
        <v>131</v>
      </c>
      <c r="AY112" s="15" t="s">
        <v>123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5" t="s">
        <v>131</v>
      </c>
      <c r="BK112" s="208">
        <f>ROUND(I112*H112,2)</f>
        <v>0</v>
      </c>
      <c r="BL112" s="15" t="s">
        <v>130</v>
      </c>
      <c r="BM112" s="15" t="s">
        <v>159</v>
      </c>
    </row>
    <row r="113" s="11" customFormat="1">
      <c r="B113" s="209"/>
      <c r="C113" s="210"/>
      <c r="D113" s="211" t="s">
        <v>137</v>
      </c>
      <c r="E113" s="212" t="s">
        <v>1</v>
      </c>
      <c r="F113" s="213" t="s">
        <v>160</v>
      </c>
      <c r="G113" s="210"/>
      <c r="H113" s="214">
        <v>39.600000000000001</v>
      </c>
      <c r="I113" s="215"/>
      <c r="J113" s="210"/>
      <c r="K113" s="210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137</v>
      </c>
      <c r="AU113" s="220" t="s">
        <v>131</v>
      </c>
      <c r="AV113" s="11" t="s">
        <v>131</v>
      </c>
      <c r="AW113" s="11" t="s">
        <v>32</v>
      </c>
      <c r="AX113" s="11" t="s">
        <v>75</v>
      </c>
      <c r="AY113" s="220" t="s">
        <v>123</v>
      </c>
    </row>
    <row r="114" s="1" customFormat="1" ht="16.5" customHeight="1">
      <c r="B114" s="36"/>
      <c r="C114" s="197" t="s">
        <v>161</v>
      </c>
      <c r="D114" s="197" t="s">
        <v>126</v>
      </c>
      <c r="E114" s="198" t="s">
        <v>162</v>
      </c>
      <c r="F114" s="199" t="s">
        <v>163</v>
      </c>
      <c r="G114" s="200" t="s">
        <v>135</v>
      </c>
      <c r="H114" s="201">
        <v>3.25</v>
      </c>
      <c r="I114" s="202"/>
      <c r="J114" s="203">
        <f>ROUND(I114*H114,2)</f>
        <v>0</v>
      </c>
      <c r="K114" s="199" t="s">
        <v>1</v>
      </c>
      <c r="L114" s="41"/>
      <c r="M114" s="204" t="s">
        <v>1</v>
      </c>
      <c r="N114" s="205" t="s">
        <v>42</v>
      </c>
      <c r="O114" s="77"/>
      <c r="P114" s="206">
        <f>O114*H114</f>
        <v>0</v>
      </c>
      <c r="Q114" s="206">
        <v>0.018380000000000001</v>
      </c>
      <c r="R114" s="206">
        <f>Q114*H114</f>
        <v>0.059735000000000003</v>
      </c>
      <c r="S114" s="206">
        <v>0</v>
      </c>
      <c r="T114" s="207">
        <f>S114*H114</f>
        <v>0</v>
      </c>
      <c r="AR114" s="15" t="s">
        <v>130</v>
      </c>
      <c r="AT114" s="15" t="s">
        <v>126</v>
      </c>
      <c r="AU114" s="15" t="s">
        <v>131</v>
      </c>
      <c r="AY114" s="15" t="s">
        <v>123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5" t="s">
        <v>131</v>
      </c>
      <c r="BK114" s="208">
        <f>ROUND(I114*H114,2)</f>
        <v>0</v>
      </c>
      <c r="BL114" s="15" t="s">
        <v>130</v>
      </c>
      <c r="BM114" s="15" t="s">
        <v>164</v>
      </c>
    </row>
    <row r="115" s="11" customFormat="1">
      <c r="B115" s="209"/>
      <c r="C115" s="210"/>
      <c r="D115" s="211" t="s">
        <v>137</v>
      </c>
      <c r="E115" s="212" t="s">
        <v>1</v>
      </c>
      <c r="F115" s="213" t="s">
        <v>165</v>
      </c>
      <c r="G115" s="210"/>
      <c r="H115" s="214">
        <v>3.25</v>
      </c>
      <c r="I115" s="215"/>
      <c r="J115" s="210"/>
      <c r="K115" s="210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137</v>
      </c>
      <c r="AU115" s="220" t="s">
        <v>131</v>
      </c>
      <c r="AV115" s="11" t="s">
        <v>131</v>
      </c>
      <c r="AW115" s="11" t="s">
        <v>32</v>
      </c>
      <c r="AX115" s="11" t="s">
        <v>75</v>
      </c>
      <c r="AY115" s="220" t="s">
        <v>123</v>
      </c>
    </row>
    <row r="116" s="1" customFormat="1" ht="16.5" customHeight="1">
      <c r="B116" s="36"/>
      <c r="C116" s="197" t="s">
        <v>166</v>
      </c>
      <c r="D116" s="197" t="s">
        <v>126</v>
      </c>
      <c r="E116" s="198" t="s">
        <v>167</v>
      </c>
      <c r="F116" s="199" t="s">
        <v>168</v>
      </c>
      <c r="G116" s="200" t="s">
        <v>135</v>
      </c>
      <c r="H116" s="201">
        <v>39.600000000000001</v>
      </c>
      <c r="I116" s="202"/>
      <c r="J116" s="203">
        <f>ROUND(I116*H116,2)</f>
        <v>0</v>
      </c>
      <c r="K116" s="199" t="s">
        <v>169</v>
      </c>
      <c r="L116" s="41"/>
      <c r="M116" s="204" t="s">
        <v>1</v>
      </c>
      <c r="N116" s="205" t="s">
        <v>42</v>
      </c>
      <c r="O116" s="77"/>
      <c r="P116" s="206">
        <f>O116*H116</f>
        <v>0</v>
      </c>
      <c r="Q116" s="206">
        <v>0.0051000000000000004</v>
      </c>
      <c r="R116" s="206">
        <f>Q116*H116</f>
        <v>0.20196000000000003</v>
      </c>
      <c r="S116" s="206">
        <v>0</v>
      </c>
      <c r="T116" s="207">
        <f>S116*H116</f>
        <v>0</v>
      </c>
      <c r="AR116" s="15" t="s">
        <v>130</v>
      </c>
      <c r="AT116" s="15" t="s">
        <v>126</v>
      </c>
      <c r="AU116" s="15" t="s">
        <v>131</v>
      </c>
      <c r="AY116" s="15" t="s">
        <v>123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5" t="s">
        <v>131</v>
      </c>
      <c r="BK116" s="208">
        <f>ROUND(I116*H116,2)</f>
        <v>0</v>
      </c>
      <c r="BL116" s="15" t="s">
        <v>130</v>
      </c>
      <c r="BM116" s="15" t="s">
        <v>170</v>
      </c>
    </row>
    <row r="117" s="11" customFormat="1">
      <c r="B117" s="209"/>
      <c r="C117" s="210"/>
      <c r="D117" s="211" t="s">
        <v>137</v>
      </c>
      <c r="E117" s="212" t="s">
        <v>1</v>
      </c>
      <c r="F117" s="213" t="s">
        <v>160</v>
      </c>
      <c r="G117" s="210"/>
      <c r="H117" s="214">
        <v>39.600000000000001</v>
      </c>
      <c r="I117" s="215"/>
      <c r="J117" s="210"/>
      <c r="K117" s="210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137</v>
      </c>
      <c r="AU117" s="220" t="s">
        <v>131</v>
      </c>
      <c r="AV117" s="11" t="s">
        <v>131</v>
      </c>
      <c r="AW117" s="11" t="s">
        <v>32</v>
      </c>
      <c r="AX117" s="11" t="s">
        <v>75</v>
      </c>
      <c r="AY117" s="220" t="s">
        <v>123</v>
      </c>
    </row>
    <row r="118" s="1" customFormat="1" ht="16.5" customHeight="1">
      <c r="B118" s="36"/>
      <c r="C118" s="197" t="s">
        <v>171</v>
      </c>
      <c r="D118" s="197" t="s">
        <v>126</v>
      </c>
      <c r="E118" s="198" t="s">
        <v>172</v>
      </c>
      <c r="F118" s="199" t="s">
        <v>173</v>
      </c>
      <c r="G118" s="200" t="s">
        <v>135</v>
      </c>
      <c r="H118" s="201">
        <v>15.714</v>
      </c>
      <c r="I118" s="202"/>
      <c r="J118" s="203">
        <f>ROUND(I118*H118,2)</f>
        <v>0</v>
      </c>
      <c r="K118" s="199" t="s">
        <v>1</v>
      </c>
      <c r="L118" s="41"/>
      <c r="M118" s="204" t="s">
        <v>1</v>
      </c>
      <c r="N118" s="205" t="s">
        <v>42</v>
      </c>
      <c r="O118" s="77"/>
      <c r="P118" s="206">
        <f>O118*H118</f>
        <v>0</v>
      </c>
      <c r="Q118" s="206">
        <v>0.0048900000000000002</v>
      </c>
      <c r="R118" s="206">
        <f>Q118*H118</f>
        <v>0.07684146</v>
      </c>
      <c r="S118" s="206">
        <v>0</v>
      </c>
      <c r="T118" s="207">
        <f>S118*H118</f>
        <v>0</v>
      </c>
      <c r="AR118" s="15" t="s">
        <v>130</v>
      </c>
      <c r="AT118" s="15" t="s">
        <v>126</v>
      </c>
      <c r="AU118" s="15" t="s">
        <v>131</v>
      </c>
      <c r="AY118" s="15" t="s">
        <v>123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5" t="s">
        <v>131</v>
      </c>
      <c r="BK118" s="208">
        <f>ROUND(I118*H118,2)</f>
        <v>0</v>
      </c>
      <c r="BL118" s="15" t="s">
        <v>130</v>
      </c>
      <c r="BM118" s="15" t="s">
        <v>174</v>
      </c>
    </row>
    <row r="119" s="11" customFormat="1">
      <c r="B119" s="209"/>
      <c r="C119" s="210"/>
      <c r="D119" s="211" t="s">
        <v>137</v>
      </c>
      <c r="E119" s="212" t="s">
        <v>1</v>
      </c>
      <c r="F119" s="213" t="s">
        <v>175</v>
      </c>
      <c r="G119" s="210"/>
      <c r="H119" s="214">
        <v>9.6899999999999995</v>
      </c>
      <c r="I119" s="215"/>
      <c r="J119" s="210"/>
      <c r="K119" s="210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137</v>
      </c>
      <c r="AU119" s="220" t="s">
        <v>131</v>
      </c>
      <c r="AV119" s="11" t="s">
        <v>131</v>
      </c>
      <c r="AW119" s="11" t="s">
        <v>32</v>
      </c>
      <c r="AX119" s="11" t="s">
        <v>70</v>
      </c>
      <c r="AY119" s="220" t="s">
        <v>123</v>
      </c>
    </row>
    <row r="120" s="11" customFormat="1">
      <c r="B120" s="209"/>
      <c r="C120" s="210"/>
      <c r="D120" s="211" t="s">
        <v>137</v>
      </c>
      <c r="E120" s="212" t="s">
        <v>1</v>
      </c>
      <c r="F120" s="213" t="s">
        <v>176</v>
      </c>
      <c r="G120" s="210"/>
      <c r="H120" s="214">
        <v>6.024</v>
      </c>
      <c r="I120" s="215"/>
      <c r="J120" s="210"/>
      <c r="K120" s="210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137</v>
      </c>
      <c r="AU120" s="220" t="s">
        <v>131</v>
      </c>
      <c r="AV120" s="11" t="s">
        <v>131</v>
      </c>
      <c r="AW120" s="11" t="s">
        <v>32</v>
      </c>
      <c r="AX120" s="11" t="s">
        <v>70</v>
      </c>
      <c r="AY120" s="220" t="s">
        <v>123</v>
      </c>
    </row>
    <row r="121" s="13" customFormat="1">
      <c r="B121" s="231"/>
      <c r="C121" s="232"/>
      <c r="D121" s="211" t="s">
        <v>137</v>
      </c>
      <c r="E121" s="233" t="s">
        <v>1</v>
      </c>
      <c r="F121" s="234" t="s">
        <v>177</v>
      </c>
      <c r="G121" s="232"/>
      <c r="H121" s="235">
        <v>15.714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137</v>
      </c>
      <c r="AU121" s="241" t="s">
        <v>131</v>
      </c>
      <c r="AV121" s="13" t="s">
        <v>130</v>
      </c>
      <c r="AW121" s="13" t="s">
        <v>32</v>
      </c>
      <c r="AX121" s="13" t="s">
        <v>75</v>
      </c>
      <c r="AY121" s="241" t="s">
        <v>123</v>
      </c>
    </row>
    <row r="122" s="1" customFormat="1" ht="16.5" customHeight="1">
      <c r="B122" s="36"/>
      <c r="C122" s="197" t="s">
        <v>178</v>
      </c>
      <c r="D122" s="197" t="s">
        <v>126</v>
      </c>
      <c r="E122" s="198" t="s">
        <v>179</v>
      </c>
      <c r="F122" s="199" t="s">
        <v>180</v>
      </c>
      <c r="G122" s="200" t="s">
        <v>135</v>
      </c>
      <c r="H122" s="201">
        <v>126.105</v>
      </c>
      <c r="I122" s="202"/>
      <c r="J122" s="203">
        <f>ROUND(I122*H122,2)</f>
        <v>0</v>
      </c>
      <c r="K122" s="199" t="s">
        <v>158</v>
      </c>
      <c r="L122" s="41"/>
      <c r="M122" s="204" t="s">
        <v>1</v>
      </c>
      <c r="N122" s="205" t="s">
        <v>42</v>
      </c>
      <c r="O122" s="77"/>
      <c r="P122" s="206">
        <f>O122*H122</f>
        <v>0</v>
      </c>
      <c r="Q122" s="206">
        <v>0.0030000000000000001</v>
      </c>
      <c r="R122" s="206">
        <f>Q122*H122</f>
        <v>0.37831500000000001</v>
      </c>
      <c r="S122" s="206">
        <v>0</v>
      </c>
      <c r="T122" s="207">
        <f>S122*H122</f>
        <v>0</v>
      </c>
      <c r="AR122" s="15" t="s">
        <v>130</v>
      </c>
      <c r="AT122" s="15" t="s">
        <v>126</v>
      </c>
      <c r="AU122" s="15" t="s">
        <v>131</v>
      </c>
      <c r="AY122" s="15" t="s">
        <v>123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5" t="s">
        <v>131</v>
      </c>
      <c r="BK122" s="208">
        <f>ROUND(I122*H122,2)</f>
        <v>0</v>
      </c>
      <c r="BL122" s="15" t="s">
        <v>130</v>
      </c>
      <c r="BM122" s="15" t="s">
        <v>181</v>
      </c>
    </row>
    <row r="123" s="11" customFormat="1">
      <c r="B123" s="209"/>
      <c r="C123" s="210"/>
      <c r="D123" s="211" t="s">
        <v>137</v>
      </c>
      <c r="E123" s="212" t="s">
        <v>1</v>
      </c>
      <c r="F123" s="213" t="s">
        <v>182</v>
      </c>
      <c r="G123" s="210"/>
      <c r="H123" s="214">
        <v>126.105</v>
      </c>
      <c r="I123" s="215"/>
      <c r="J123" s="210"/>
      <c r="K123" s="210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137</v>
      </c>
      <c r="AU123" s="220" t="s">
        <v>131</v>
      </c>
      <c r="AV123" s="11" t="s">
        <v>131</v>
      </c>
      <c r="AW123" s="11" t="s">
        <v>32</v>
      </c>
      <c r="AX123" s="11" t="s">
        <v>75</v>
      </c>
      <c r="AY123" s="220" t="s">
        <v>123</v>
      </c>
    </row>
    <row r="124" s="1" customFormat="1" ht="16.5" customHeight="1">
      <c r="B124" s="36"/>
      <c r="C124" s="197" t="s">
        <v>183</v>
      </c>
      <c r="D124" s="197" t="s">
        <v>126</v>
      </c>
      <c r="E124" s="198" t="s">
        <v>184</v>
      </c>
      <c r="F124" s="199" t="s">
        <v>185</v>
      </c>
      <c r="G124" s="200" t="s">
        <v>135</v>
      </c>
      <c r="H124" s="201">
        <v>110.39100000000001</v>
      </c>
      <c r="I124" s="202"/>
      <c r="J124" s="203">
        <f>ROUND(I124*H124,2)</f>
        <v>0</v>
      </c>
      <c r="K124" s="199" t="s">
        <v>169</v>
      </c>
      <c r="L124" s="41"/>
      <c r="M124" s="204" t="s">
        <v>1</v>
      </c>
      <c r="N124" s="205" t="s">
        <v>42</v>
      </c>
      <c r="O124" s="77"/>
      <c r="P124" s="206">
        <f>O124*H124</f>
        <v>0</v>
      </c>
      <c r="Q124" s="206">
        <v>0.015599999999999999</v>
      </c>
      <c r="R124" s="206">
        <f>Q124*H124</f>
        <v>1.7220996</v>
      </c>
      <c r="S124" s="206">
        <v>0</v>
      </c>
      <c r="T124" s="207">
        <f>S124*H124</f>
        <v>0</v>
      </c>
      <c r="AR124" s="15" t="s">
        <v>130</v>
      </c>
      <c r="AT124" s="15" t="s">
        <v>126</v>
      </c>
      <c r="AU124" s="15" t="s">
        <v>131</v>
      </c>
      <c r="AY124" s="15" t="s">
        <v>123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5" t="s">
        <v>131</v>
      </c>
      <c r="BK124" s="208">
        <f>ROUND(I124*H124,2)</f>
        <v>0</v>
      </c>
      <c r="BL124" s="15" t="s">
        <v>130</v>
      </c>
      <c r="BM124" s="15" t="s">
        <v>186</v>
      </c>
    </row>
    <row r="125" s="11" customFormat="1">
      <c r="B125" s="209"/>
      <c r="C125" s="210"/>
      <c r="D125" s="211" t="s">
        <v>137</v>
      </c>
      <c r="E125" s="212" t="s">
        <v>1</v>
      </c>
      <c r="F125" s="213" t="s">
        <v>187</v>
      </c>
      <c r="G125" s="210"/>
      <c r="H125" s="214">
        <v>21.408999999999999</v>
      </c>
      <c r="I125" s="215"/>
      <c r="J125" s="210"/>
      <c r="K125" s="210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137</v>
      </c>
      <c r="AU125" s="220" t="s">
        <v>131</v>
      </c>
      <c r="AV125" s="11" t="s">
        <v>131</v>
      </c>
      <c r="AW125" s="11" t="s">
        <v>32</v>
      </c>
      <c r="AX125" s="11" t="s">
        <v>70</v>
      </c>
      <c r="AY125" s="220" t="s">
        <v>123</v>
      </c>
    </row>
    <row r="126" s="11" customFormat="1">
      <c r="B126" s="209"/>
      <c r="C126" s="210"/>
      <c r="D126" s="211" t="s">
        <v>137</v>
      </c>
      <c r="E126" s="212" t="s">
        <v>1</v>
      </c>
      <c r="F126" s="213" t="s">
        <v>188</v>
      </c>
      <c r="G126" s="210"/>
      <c r="H126" s="214">
        <v>30.395</v>
      </c>
      <c r="I126" s="215"/>
      <c r="J126" s="210"/>
      <c r="K126" s="210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137</v>
      </c>
      <c r="AU126" s="220" t="s">
        <v>131</v>
      </c>
      <c r="AV126" s="11" t="s">
        <v>131</v>
      </c>
      <c r="AW126" s="11" t="s">
        <v>32</v>
      </c>
      <c r="AX126" s="11" t="s">
        <v>70</v>
      </c>
      <c r="AY126" s="220" t="s">
        <v>123</v>
      </c>
    </row>
    <row r="127" s="11" customFormat="1">
      <c r="B127" s="209"/>
      <c r="C127" s="210"/>
      <c r="D127" s="211" t="s">
        <v>137</v>
      </c>
      <c r="E127" s="212" t="s">
        <v>1</v>
      </c>
      <c r="F127" s="213" t="s">
        <v>189</v>
      </c>
      <c r="G127" s="210"/>
      <c r="H127" s="214">
        <v>55.484999999999999</v>
      </c>
      <c r="I127" s="215"/>
      <c r="J127" s="210"/>
      <c r="K127" s="210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137</v>
      </c>
      <c r="AU127" s="220" t="s">
        <v>131</v>
      </c>
      <c r="AV127" s="11" t="s">
        <v>131</v>
      </c>
      <c r="AW127" s="11" t="s">
        <v>32</v>
      </c>
      <c r="AX127" s="11" t="s">
        <v>70</v>
      </c>
      <c r="AY127" s="220" t="s">
        <v>123</v>
      </c>
    </row>
    <row r="128" s="11" customFormat="1">
      <c r="B128" s="209"/>
      <c r="C128" s="210"/>
      <c r="D128" s="211" t="s">
        <v>137</v>
      </c>
      <c r="E128" s="212" t="s">
        <v>1</v>
      </c>
      <c r="F128" s="213" t="s">
        <v>190</v>
      </c>
      <c r="G128" s="210"/>
      <c r="H128" s="214">
        <v>1.722</v>
      </c>
      <c r="I128" s="215"/>
      <c r="J128" s="210"/>
      <c r="K128" s="210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137</v>
      </c>
      <c r="AU128" s="220" t="s">
        <v>131</v>
      </c>
      <c r="AV128" s="11" t="s">
        <v>131</v>
      </c>
      <c r="AW128" s="11" t="s">
        <v>32</v>
      </c>
      <c r="AX128" s="11" t="s">
        <v>70</v>
      </c>
      <c r="AY128" s="220" t="s">
        <v>123</v>
      </c>
    </row>
    <row r="129" s="11" customFormat="1">
      <c r="B129" s="209"/>
      <c r="C129" s="210"/>
      <c r="D129" s="211" t="s">
        <v>137</v>
      </c>
      <c r="E129" s="212" t="s">
        <v>1</v>
      </c>
      <c r="F129" s="213" t="s">
        <v>191</v>
      </c>
      <c r="G129" s="210"/>
      <c r="H129" s="214">
        <v>1.3799999999999999</v>
      </c>
      <c r="I129" s="215"/>
      <c r="J129" s="210"/>
      <c r="K129" s="210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137</v>
      </c>
      <c r="AU129" s="220" t="s">
        <v>131</v>
      </c>
      <c r="AV129" s="11" t="s">
        <v>131</v>
      </c>
      <c r="AW129" s="11" t="s">
        <v>32</v>
      </c>
      <c r="AX129" s="11" t="s">
        <v>70</v>
      </c>
      <c r="AY129" s="220" t="s">
        <v>123</v>
      </c>
    </row>
    <row r="130" s="13" customFormat="1">
      <c r="B130" s="231"/>
      <c r="C130" s="232"/>
      <c r="D130" s="211" t="s">
        <v>137</v>
      </c>
      <c r="E130" s="233" t="s">
        <v>1</v>
      </c>
      <c r="F130" s="234" t="s">
        <v>177</v>
      </c>
      <c r="G130" s="232"/>
      <c r="H130" s="235">
        <v>110.39100000000001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137</v>
      </c>
      <c r="AU130" s="241" t="s">
        <v>131</v>
      </c>
      <c r="AV130" s="13" t="s">
        <v>130</v>
      </c>
      <c r="AW130" s="13" t="s">
        <v>32</v>
      </c>
      <c r="AX130" s="13" t="s">
        <v>75</v>
      </c>
      <c r="AY130" s="241" t="s">
        <v>123</v>
      </c>
    </row>
    <row r="131" s="1" customFormat="1" ht="16.5" customHeight="1">
      <c r="B131" s="36"/>
      <c r="C131" s="197" t="s">
        <v>192</v>
      </c>
      <c r="D131" s="197" t="s">
        <v>126</v>
      </c>
      <c r="E131" s="198" t="s">
        <v>193</v>
      </c>
      <c r="F131" s="199" t="s">
        <v>194</v>
      </c>
      <c r="G131" s="200" t="s">
        <v>135</v>
      </c>
      <c r="H131" s="201">
        <v>3.25</v>
      </c>
      <c r="I131" s="202"/>
      <c r="J131" s="203">
        <f>ROUND(I131*H131,2)</f>
        <v>0</v>
      </c>
      <c r="K131" s="199" t="s">
        <v>1</v>
      </c>
      <c r="L131" s="41"/>
      <c r="M131" s="204" t="s">
        <v>1</v>
      </c>
      <c r="N131" s="205" t="s">
        <v>42</v>
      </c>
      <c r="O131" s="77"/>
      <c r="P131" s="206">
        <f>O131*H131</f>
        <v>0</v>
      </c>
      <c r="Q131" s="206">
        <v>0.049840000000000002</v>
      </c>
      <c r="R131" s="206">
        <f>Q131*H131</f>
        <v>0.16198000000000001</v>
      </c>
      <c r="S131" s="206">
        <v>0</v>
      </c>
      <c r="T131" s="207">
        <f>S131*H131</f>
        <v>0</v>
      </c>
      <c r="AR131" s="15" t="s">
        <v>130</v>
      </c>
      <c r="AT131" s="15" t="s">
        <v>126</v>
      </c>
      <c r="AU131" s="15" t="s">
        <v>131</v>
      </c>
      <c r="AY131" s="15" t="s">
        <v>123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5" t="s">
        <v>131</v>
      </c>
      <c r="BK131" s="208">
        <f>ROUND(I131*H131,2)</f>
        <v>0</v>
      </c>
      <c r="BL131" s="15" t="s">
        <v>130</v>
      </c>
      <c r="BM131" s="15" t="s">
        <v>195</v>
      </c>
    </row>
    <row r="132" s="11" customFormat="1">
      <c r="B132" s="209"/>
      <c r="C132" s="210"/>
      <c r="D132" s="211" t="s">
        <v>137</v>
      </c>
      <c r="E132" s="212" t="s">
        <v>1</v>
      </c>
      <c r="F132" s="213" t="s">
        <v>165</v>
      </c>
      <c r="G132" s="210"/>
      <c r="H132" s="214">
        <v>3.25</v>
      </c>
      <c r="I132" s="215"/>
      <c r="J132" s="210"/>
      <c r="K132" s="210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137</v>
      </c>
      <c r="AU132" s="220" t="s">
        <v>131</v>
      </c>
      <c r="AV132" s="11" t="s">
        <v>131</v>
      </c>
      <c r="AW132" s="11" t="s">
        <v>32</v>
      </c>
      <c r="AX132" s="11" t="s">
        <v>75</v>
      </c>
      <c r="AY132" s="220" t="s">
        <v>123</v>
      </c>
    </row>
    <row r="133" s="1" customFormat="1" ht="16.5" customHeight="1">
      <c r="B133" s="36"/>
      <c r="C133" s="197" t="s">
        <v>196</v>
      </c>
      <c r="D133" s="197" t="s">
        <v>126</v>
      </c>
      <c r="E133" s="198" t="s">
        <v>197</v>
      </c>
      <c r="F133" s="199" t="s">
        <v>198</v>
      </c>
      <c r="G133" s="200" t="s">
        <v>129</v>
      </c>
      <c r="H133" s="201">
        <v>2</v>
      </c>
      <c r="I133" s="202"/>
      <c r="J133" s="203">
        <f>ROUND(I133*H133,2)</f>
        <v>0</v>
      </c>
      <c r="K133" s="199" t="s">
        <v>1</v>
      </c>
      <c r="L133" s="41"/>
      <c r="M133" s="204" t="s">
        <v>1</v>
      </c>
      <c r="N133" s="205" t="s">
        <v>42</v>
      </c>
      <c r="O133" s="77"/>
      <c r="P133" s="206">
        <f>O133*H133</f>
        <v>0</v>
      </c>
      <c r="Q133" s="206">
        <v>0.016979999999999999</v>
      </c>
      <c r="R133" s="206">
        <f>Q133*H133</f>
        <v>0.033959999999999997</v>
      </c>
      <c r="S133" s="206">
        <v>0</v>
      </c>
      <c r="T133" s="207">
        <f>S133*H133</f>
        <v>0</v>
      </c>
      <c r="AR133" s="15" t="s">
        <v>130</v>
      </c>
      <c r="AT133" s="15" t="s">
        <v>126</v>
      </c>
      <c r="AU133" s="15" t="s">
        <v>131</v>
      </c>
      <c r="AY133" s="15" t="s">
        <v>123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5" t="s">
        <v>131</v>
      </c>
      <c r="BK133" s="208">
        <f>ROUND(I133*H133,2)</f>
        <v>0</v>
      </c>
      <c r="BL133" s="15" t="s">
        <v>130</v>
      </c>
      <c r="BM133" s="15" t="s">
        <v>199</v>
      </c>
    </row>
    <row r="134" s="1" customFormat="1" ht="16.5" customHeight="1">
      <c r="B134" s="36"/>
      <c r="C134" s="242" t="s">
        <v>200</v>
      </c>
      <c r="D134" s="242" t="s">
        <v>201</v>
      </c>
      <c r="E134" s="243" t="s">
        <v>202</v>
      </c>
      <c r="F134" s="244" t="s">
        <v>203</v>
      </c>
      <c r="G134" s="245" t="s">
        <v>129</v>
      </c>
      <c r="H134" s="246">
        <v>2</v>
      </c>
      <c r="I134" s="247"/>
      <c r="J134" s="248">
        <f>ROUND(I134*H134,2)</f>
        <v>0</v>
      </c>
      <c r="K134" s="244" t="s">
        <v>1</v>
      </c>
      <c r="L134" s="249"/>
      <c r="M134" s="250" t="s">
        <v>1</v>
      </c>
      <c r="N134" s="251" t="s">
        <v>42</v>
      </c>
      <c r="O134" s="77"/>
      <c r="P134" s="206">
        <f>O134*H134</f>
        <v>0</v>
      </c>
      <c r="Q134" s="206">
        <v>0.01201</v>
      </c>
      <c r="R134" s="206">
        <f>Q134*H134</f>
        <v>0.02402</v>
      </c>
      <c r="S134" s="206">
        <v>0</v>
      </c>
      <c r="T134" s="207">
        <f>S134*H134</f>
        <v>0</v>
      </c>
      <c r="AR134" s="15" t="s">
        <v>166</v>
      </c>
      <c r="AT134" s="15" t="s">
        <v>201</v>
      </c>
      <c r="AU134" s="15" t="s">
        <v>131</v>
      </c>
      <c r="AY134" s="15" t="s">
        <v>123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5" t="s">
        <v>131</v>
      </c>
      <c r="BK134" s="208">
        <f>ROUND(I134*H134,2)</f>
        <v>0</v>
      </c>
      <c r="BL134" s="15" t="s">
        <v>130</v>
      </c>
      <c r="BM134" s="15" t="s">
        <v>204</v>
      </c>
    </row>
    <row r="135" s="1" customFormat="1" ht="16.5" customHeight="1">
      <c r="B135" s="36"/>
      <c r="C135" s="197" t="s">
        <v>8</v>
      </c>
      <c r="D135" s="197" t="s">
        <v>126</v>
      </c>
      <c r="E135" s="198" t="s">
        <v>205</v>
      </c>
      <c r="F135" s="199" t="s">
        <v>206</v>
      </c>
      <c r="G135" s="200" t="s">
        <v>129</v>
      </c>
      <c r="H135" s="201">
        <v>1</v>
      </c>
      <c r="I135" s="202"/>
      <c r="J135" s="203">
        <f>ROUND(I135*H135,2)</f>
        <v>0</v>
      </c>
      <c r="K135" s="199" t="s">
        <v>207</v>
      </c>
      <c r="L135" s="41"/>
      <c r="M135" s="204" t="s">
        <v>1</v>
      </c>
      <c r="N135" s="205" t="s">
        <v>42</v>
      </c>
      <c r="O135" s="77"/>
      <c r="P135" s="206">
        <f>O135*H135</f>
        <v>0</v>
      </c>
      <c r="Q135" s="206">
        <v>0.44169999999999998</v>
      </c>
      <c r="R135" s="206">
        <f>Q135*H135</f>
        <v>0.44169999999999998</v>
      </c>
      <c r="S135" s="206">
        <v>0</v>
      </c>
      <c r="T135" s="207">
        <f>S135*H135</f>
        <v>0</v>
      </c>
      <c r="AR135" s="15" t="s">
        <v>130</v>
      </c>
      <c r="AT135" s="15" t="s">
        <v>126</v>
      </c>
      <c r="AU135" s="15" t="s">
        <v>131</v>
      </c>
      <c r="AY135" s="15" t="s">
        <v>123</v>
      </c>
      <c r="BE135" s="208">
        <f>IF(N135="základní",J135,0)</f>
        <v>0</v>
      </c>
      <c r="BF135" s="208">
        <f>IF(N135="snížená",J135,0)</f>
        <v>0</v>
      </c>
      <c r="BG135" s="208">
        <f>IF(N135="zákl. přenesená",J135,0)</f>
        <v>0</v>
      </c>
      <c r="BH135" s="208">
        <f>IF(N135="sníž. přenesená",J135,0)</f>
        <v>0</v>
      </c>
      <c r="BI135" s="208">
        <f>IF(N135="nulová",J135,0)</f>
        <v>0</v>
      </c>
      <c r="BJ135" s="15" t="s">
        <v>131</v>
      </c>
      <c r="BK135" s="208">
        <f>ROUND(I135*H135,2)</f>
        <v>0</v>
      </c>
      <c r="BL135" s="15" t="s">
        <v>130</v>
      </c>
      <c r="BM135" s="15" t="s">
        <v>208</v>
      </c>
    </row>
    <row r="136" s="1" customFormat="1" ht="16.5" customHeight="1">
      <c r="B136" s="36"/>
      <c r="C136" s="242" t="s">
        <v>209</v>
      </c>
      <c r="D136" s="242" t="s">
        <v>201</v>
      </c>
      <c r="E136" s="243" t="s">
        <v>210</v>
      </c>
      <c r="F136" s="244" t="s">
        <v>211</v>
      </c>
      <c r="G136" s="245" t="s">
        <v>129</v>
      </c>
      <c r="H136" s="246">
        <v>1</v>
      </c>
      <c r="I136" s="247"/>
      <c r="J136" s="248">
        <f>ROUND(I136*H136,2)</f>
        <v>0</v>
      </c>
      <c r="K136" s="244" t="s">
        <v>1</v>
      </c>
      <c r="L136" s="249"/>
      <c r="M136" s="250" t="s">
        <v>1</v>
      </c>
      <c r="N136" s="251" t="s">
        <v>42</v>
      </c>
      <c r="O136" s="77"/>
      <c r="P136" s="206">
        <f>O136*H136</f>
        <v>0</v>
      </c>
      <c r="Q136" s="206">
        <v>0.0106</v>
      </c>
      <c r="R136" s="206">
        <f>Q136*H136</f>
        <v>0.0106</v>
      </c>
      <c r="S136" s="206">
        <v>0</v>
      </c>
      <c r="T136" s="207">
        <f>S136*H136</f>
        <v>0</v>
      </c>
      <c r="AR136" s="15" t="s">
        <v>166</v>
      </c>
      <c r="AT136" s="15" t="s">
        <v>201</v>
      </c>
      <c r="AU136" s="15" t="s">
        <v>131</v>
      </c>
      <c r="AY136" s="15" t="s">
        <v>123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5" t="s">
        <v>131</v>
      </c>
      <c r="BK136" s="208">
        <f>ROUND(I136*H136,2)</f>
        <v>0</v>
      </c>
      <c r="BL136" s="15" t="s">
        <v>130</v>
      </c>
      <c r="BM136" s="15" t="s">
        <v>212</v>
      </c>
    </row>
    <row r="137" s="1" customFormat="1" ht="16.5" customHeight="1">
      <c r="B137" s="36"/>
      <c r="C137" s="197" t="s">
        <v>213</v>
      </c>
      <c r="D137" s="197" t="s">
        <v>126</v>
      </c>
      <c r="E137" s="198" t="s">
        <v>214</v>
      </c>
      <c r="F137" s="199" t="s">
        <v>215</v>
      </c>
      <c r="G137" s="200" t="s">
        <v>129</v>
      </c>
      <c r="H137" s="201">
        <v>1</v>
      </c>
      <c r="I137" s="202"/>
      <c r="J137" s="203">
        <f>ROUND(I137*H137,2)</f>
        <v>0</v>
      </c>
      <c r="K137" s="199" t="s">
        <v>1</v>
      </c>
      <c r="L137" s="41"/>
      <c r="M137" s="204" t="s">
        <v>1</v>
      </c>
      <c r="N137" s="205" t="s">
        <v>42</v>
      </c>
      <c r="O137" s="77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AR137" s="15" t="s">
        <v>130</v>
      </c>
      <c r="AT137" s="15" t="s">
        <v>126</v>
      </c>
      <c r="AU137" s="15" t="s">
        <v>131</v>
      </c>
      <c r="AY137" s="15" t="s">
        <v>123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5" t="s">
        <v>131</v>
      </c>
      <c r="BK137" s="208">
        <f>ROUND(I137*H137,2)</f>
        <v>0</v>
      </c>
      <c r="BL137" s="15" t="s">
        <v>130</v>
      </c>
      <c r="BM137" s="15" t="s">
        <v>216</v>
      </c>
    </row>
    <row r="138" s="10" customFormat="1" ht="22.8" customHeight="1">
      <c r="B138" s="181"/>
      <c r="C138" s="182"/>
      <c r="D138" s="183" t="s">
        <v>69</v>
      </c>
      <c r="E138" s="195" t="s">
        <v>171</v>
      </c>
      <c r="F138" s="195" t="s">
        <v>217</v>
      </c>
      <c r="G138" s="182"/>
      <c r="H138" s="182"/>
      <c r="I138" s="185"/>
      <c r="J138" s="196">
        <f>BK138</f>
        <v>0</v>
      </c>
      <c r="K138" s="182"/>
      <c r="L138" s="187"/>
      <c r="M138" s="188"/>
      <c r="N138" s="189"/>
      <c r="O138" s="189"/>
      <c r="P138" s="190">
        <f>SUM(P139:P171)</f>
        <v>0</v>
      </c>
      <c r="Q138" s="189"/>
      <c r="R138" s="190">
        <f>SUM(R139:R171)</f>
        <v>0.0017140000000000003</v>
      </c>
      <c r="S138" s="189"/>
      <c r="T138" s="191">
        <f>SUM(T139:T171)</f>
        <v>6.665881999999999</v>
      </c>
      <c r="AR138" s="192" t="s">
        <v>75</v>
      </c>
      <c r="AT138" s="193" t="s">
        <v>69</v>
      </c>
      <c r="AU138" s="193" t="s">
        <v>75</v>
      </c>
      <c r="AY138" s="192" t="s">
        <v>123</v>
      </c>
      <c r="BK138" s="194">
        <f>SUM(BK139:BK171)</f>
        <v>0</v>
      </c>
    </row>
    <row r="139" s="1" customFormat="1" ht="16.5" customHeight="1">
      <c r="B139" s="36"/>
      <c r="C139" s="197" t="s">
        <v>218</v>
      </c>
      <c r="D139" s="197" t="s">
        <v>126</v>
      </c>
      <c r="E139" s="198" t="s">
        <v>219</v>
      </c>
      <c r="F139" s="199" t="s">
        <v>220</v>
      </c>
      <c r="G139" s="200" t="s">
        <v>221</v>
      </c>
      <c r="H139" s="201">
        <v>1</v>
      </c>
      <c r="I139" s="202"/>
      <c r="J139" s="203">
        <f>ROUND(I139*H139,2)</f>
        <v>0</v>
      </c>
      <c r="K139" s="199" t="s">
        <v>1</v>
      </c>
      <c r="L139" s="41"/>
      <c r="M139" s="204" t="s">
        <v>1</v>
      </c>
      <c r="N139" s="205" t="s">
        <v>42</v>
      </c>
      <c r="O139" s="77"/>
      <c r="P139" s="206">
        <f>O139*H139</f>
        <v>0</v>
      </c>
      <c r="Q139" s="206">
        <v>0</v>
      </c>
      <c r="R139" s="206">
        <f>Q139*H139</f>
        <v>0</v>
      </c>
      <c r="S139" s="206">
        <v>0.01933</v>
      </c>
      <c r="T139" s="207">
        <f>S139*H139</f>
        <v>0.01933</v>
      </c>
      <c r="AR139" s="15" t="s">
        <v>209</v>
      </c>
      <c r="AT139" s="15" t="s">
        <v>126</v>
      </c>
      <c r="AU139" s="15" t="s">
        <v>131</v>
      </c>
      <c r="AY139" s="15" t="s">
        <v>123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5" t="s">
        <v>131</v>
      </c>
      <c r="BK139" s="208">
        <f>ROUND(I139*H139,2)</f>
        <v>0</v>
      </c>
      <c r="BL139" s="15" t="s">
        <v>209</v>
      </c>
      <c r="BM139" s="15" t="s">
        <v>222</v>
      </c>
    </row>
    <row r="140" s="1" customFormat="1" ht="16.5" customHeight="1">
      <c r="B140" s="36"/>
      <c r="C140" s="197" t="s">
        <v>223</v>
      </c>
      <c r="D140" s="197" t="s">
        <v>126</v>
      </c>
      <c r="E140" s="198" t="s">
        <v>224</v>
      </c>
      <c r="F140" s="199" t="s">
        <v>225</v>
      </c>
      <c r="G140" s="200" t="s">
        <v>221</v>
      </c>
      <c r="H140" s="201">
        <v>1</v>
      </c>
      <c r="I140" s="202"/>
      <c r="J140" s="203">
        <f>ROUND(I140*H140,2)</f>
        <v>0</v>
      </c>
      <c r="K140" s="199" t="s">
        <v>1</v>
      </c>
      <c r="L140" s="41"/>
      <c r="M140" s="204" t="s">
        <v>1</v>
      </c>
      <c r="N140" s="205" t="s">
        <v>42</v>
      </c>
      <c r="O140" s="77"/>
      <c r="P140" s="206">
        <f>O140*H140</f>
        <v>0</v>
      </c>
      <c r="Q140" s="206">
        <v>0</v>
      </c>
      <c r="R140" s="206">
        <f>Q140*H140</f>
        <v>0</v>
      </c>
      <c r="S140" s="206">
        <v>0.019460000000000002</v>
      </c>
      <c r="T140" s="207">
        <f>S140*H140</f>
        <v>0.019460000000000002</v>
      </c>
      <c r="AR140" s="15" t="s">
        <v>209</v>
      </c>
      <c r="AT140" s="15" t="s">
        <v>126</v>
      </c>
      <c r="AU140" s="15" t="s">
        <v>131</v>
      </c>
      <c r="AY140" s="15" t="s">
        <v>123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5" t="s">
        <v>131</v>
      </c>
      <c r="BK140" s="208">
        <f>ROUND(I140*H140,2)</f>
        <v>0</v>
      </c>
      <c r="BL140" s="15" t="s">
        <v>209</v>
      </c>
      <c r="BM140" s="15" t="s">
        <v>226</v>
      </c>
    </row>
    <row r="141" s="1" customFormat="1" ht="16.5" customHeight="1">
      <c r="B141" s="36"/>
      <c r="C141" s="197" t="s">
        <v>227</v>
      </c>
      <c r="D141" s="197" t="s">
        <v>126</v>
      </c>
      <c r="E141" s="198" t="s">
        <v>228</v>
      </c>
      <c r="F141" s="199" t="s">
        <v>229</v>
      </c>
      <c r="G141" s="200" t="s">
        <v>221</v>
      </c>
      <c r="H141" s="201">
        <v>1</v>
      </c>
      <c r="I141" s="202"/>
      <c r="J141" s="203">
        <f>ROUND(I141*H141,2)</f>
        <v>0</v>
      </c>
      <c r="K141" s="199" t="s">
        <v>169</v>
      </c>
      <c r="L141" s="41"/>
      <c r="M141" s="204" t="s">
        <v>1</v>
      </c>
      <c r="N141" s="205" t="s">
        <v>42</v>
      </c>
      <c r="O141" s="77"/>
      <c r="P141" s="206">
        <f>O141*H141</f>
        <v>0</v>
      </c>
      <c r="Q141" s="206">
        <v>0</v>
      </c>
      <c r="R141" s="206">
        <f>Q141*H141</f>
        <v>0</v>
      </c>
      <c r="S141" s="206">
        <v>0.095100000000000004</v>
      </c>
      <c r="T141" s="207">
        <f>S141*H141</f>
        <v>0.095100000000000004</v>
      </c>
      <c r="AR141" s="15" t="s">
        <v>209</v>
      </c>
      <c r="AT141" s="15" t="s">
        <v>126</v>
      </c>
      <c r="AU141" s="15" t="s">
        <v>131</v>
      </c>
      <c r="AY141" s="15" t="s">
        <v>123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5" t="s">
        <v>131</v>
      </c>
      <c r="BK141" s="208">
        <f>ROUND(I141*H141,2)</f>
        <v>0</v>
      </c>
      <c r="BL141" s="15" t="s">
        <v>209</v>
      </c>
      <c r="BM141" s="15" t="s">
        <v>230</v>
      </c>
    </row>
    <row r="142" s="1" customFormat="1" ht="16.5" customHeight="1">
      <c r="B142" s="36"/>
      <c r="C142" s="197" t="s">
        <v>7</v>
      </c>
      <c r="D142" s="197" t="s">
        <v>126</v>
      </c>
      <c r="E142" s="198" t="s">
        <v>231</v>
      </c>
      <c r="F142" s="199" t="s">
        <v>232</v>
      </c>
      <c r="G142" s="200" t="s">
        <v>221</v>
      </c>
      <c r="H142" s="201">
        <v>1</v>
      </c>
      <c r="I142" s="202"/>
      <c r="J142" s="203">
        <f>ROUND(I142*H142,2)</f>
        <v>0</v>
      </c>
      <c r="K142" s="199" t="s">
        <v>1</v>
      </c>
      <c r="L142" s="41"/>
      <c r="M142" s="204" t="s">
        <v>1</v>
      </c>
      <c r="N142" s="205" t="s">
        <v>42</v>
      </c>
      <c r="O142" s="77"/>
      <c r="P142" s="206">
        <f>O142*H142</f>
        <v>0</v>
      </c>
      <c r="Q142" s="206">
        <v>0</v>
      </c>
      <c r="R142" s="206">
        <f>Q142*H142</f>
        <v>0</v>
      </c>
      <c r="S142" s="206">
        <v>0.0091999999999999998</v>
      </c>
      <c r="T142" s="207">
        <f>S142*H142</f>
        <v>0.0091999999999999998</v>
      </c>
      <c r="AR142" s="15" t="s">
        <v>209</v>
      </c>
      <c r="AT142" s="15" t="s">
        <v>126</v>
      </c>
      <c r="AU142" s="15" t="s">
        <v>131</v>
      </c>
      <c r="AY142" s="15" t="s">
        <v>123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5" t="s">
        <v>131</v>
      </c>
      <c r="BK142" s="208">
        <f>ROUND(I142*H142,2)</f>
        <v>0</v>
      </c>
      <c r="BL142" s="15" t="s">
        <v>209</v>
      </c>
      <c r="BM142" s="15" t="s">
        <v>233</v>
      </c>
    </row>
    <row r="143" s="1" customFormat="1" ht="16.5" customHeight="1">
      <c r="B143" s="36"/>
      <c r="C143" s="197" t="s">
        <v>234</v>
      </c>
      <c r="D143" s="197" t="s">
        <v>126</v>
      </c>
      <c r="E143" s="198" t="s">
        <v>235</v>
      </c>
      <c r="F143" s="199" t="s">
        <v>236</v>
      </c>
      <c r="G143" s="200" t="s">
        <v>221</v>
      </c>
      <c r="H143" s="201">
        <v>2</v>
      </c>
      <c r="I143" s="202"/>
      <c r="J143" s="203">
        <f>ROUND(I143*H143,2)</f>
        <v>0</v>
      </c>
      <c r="K143" s="199" t="s">
        <v>1</v>
      </c>
      <c r="L143" s="41"/>
      <c r="M143" s="204" t="s">
        <v>1</v>
      </c>
      <c r="N143" s="205" t="s">
        <v>42</v>
      </c>
      <c r="O143" s="77"/>
      <c r="P143" s="206">
        <f>O143*H143</f>
        <v>0</v>
      </c>
      <c r="Q143" s="206">
        <v>0</v>
      </c>
      <c r="R143" s="206">
        <f>Q143*H143</f>
        <v>0</v>
      </c>
      <c r="S143" s="206">
        <v>0.00156</v>
      </c>
      <c r="T143" s="207">
        <f>S143*H143</f>
        <v>0.0031199999999999999</v>
      </c>
      <c r="AR143" s="15" t="s">
        <v>209</v>
      </c>
      <c r="AT143" s="15" t="s">
        <v>126</v>
      </c>
      <c r="AU143" s="15" t="s">
        <v>131</v>
      </c>
      <c r="AY143" s="15" t="s">
        <v>123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5" t="s">
        <v>131</v>
      </c>
      <c r="BK143" s="208">
        <f>ROUND(I143*H143,2)</f>
        <v>0</v>
      </c>
      <c r="BL143" s="15" t="s">
        <v>209</v>
      </c>
      <c r="BM143" s="15" t="s">
        <v>237</v>
      </c>
    </row>
    <row r="144" s="1" customFormat="1" ht="16.5" customHeight="1">
      <c r="B144" s="36"/>
      <c r="C144" s="197" t="s">
        <v>238</v>
      </c>
      <c r="D144" s="197" t="s">
        <v>126</v>
      </c>
      <c r="E144" s="198" t="s">
        <v>239</v>
      </c>
      <c r="F144" s="199" t="s">
        <v>240</v>
      </c>
      <c r="G144" s="200" t="s">
        <v>129</v>
      </c>
      <c r="H144" s="201">
        <v>1</v>
      </c>
      <c r="I144" s="202"/>
      <c r="J144" s="203">
        <f>ROUND(I144*H144,2)</f>
        <v>0</v>
      </c>
      <c r="K144" s="199" t="s">
        <v>1</v>
      </c>
      <c r="L144" s="41"/>
      <c r="M144" s="204" t="s">
        <v>1</v>
      </c>
      <c r="N144" s="205" t="s">
        <v>42</v>
      </c>
      <c r="O144" s="77"/>
      <c r="P144" s="206">
        <f>O144*H144</f>
        <v>0</v>
      </c>
      <c r="Q144" s="206">
        <v>0</v>
      </c>
      <c r="R144" s="206">
        <f>Q144*H144</f>
        <v>0</v>
      </c>
      <c r="S144" s="206">
        <v>0.0022499999999999998</v>
      </c>
      <c r="T144" s="207">
        <f>S144*H144</f>
        <v>0.0022499999999999998</v>
      </c>
      <c r="AR144" s="15" t="s">
        <v>209</v>
      </c>
      <c r="AT144" s="15" t="s">
        <v>126</v>
      </c>
      <c r="AU144" s="15" t="s">
        <v>131</v>
      </c>
      <c r="AY144" s="15" t="s">
        <v>123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5" t="s">
        <v>131</v>
      </c>
      <c r="BK144" s="208">
        <f>ROUND(I144*H144,2)</f>
        <v>0</v>
      </c>
      <c r="BL144" s="15" t="s">
        <v>209</v>
      </c>
      <c r="BM144" s="15" t="s">
        <v>241</v>
      </c>
    </row>
    <row r="145" s="1" customFormat="1" ht="16.5" customHeight="1">
      <c r="B145" s="36"/>
      <c r="C145" s="197" t="s">
        <v>242</v>
      </c>
      <c r="D145" s="197" t="s">
        <v>126</v>
      </c>
      <c r="E145" s="198" t="s">
        <v>243</v>
      </c>
      <c r="F145" s="199" t="s">
        <v>244</v>
      </c>
      <c r="G145" s="200" t="s">
        <v>135</v>
      </c>
      <c r="H145" s="201">
        <v>3.8300000000000001</v>
      </c>
      <c r="I145" s="202"/>
      <c r="J145" s="203">
        <f>ROUND(I145*H145,2)</f>
        <v>0</v>
      </c>
      <c r="K145" s="199" t="s">
        <v>1</v>
      </c>
      <c r="L145" s="41"/>
      <c r="M145" s="204" t="s">
        <v>1</v>
      </c>
      <c r="N145" s="205" t="s">
        <v>42</v>
      </c>
      <c r="O145" s="77"/>
      <c r="P145" s="206">
        <f>O145*H145</f>
        <v>0</v>
      </c>
      <c r="Q145" s="206">
        <v>0</v>
      </c>
      <c r="R145" s="206">
        <f>Q145*H145</f>
        <v>0</v>
      </c>
      <c r="S145" s="206">
        <v>0.039</v>
      </c>
      <c r="T145" s="207">
        <f>S145*H145</f>
        <v>0.14937</v>
      </c>
      <c r="AR145" s="15" t="s">
        <v>209</v>
      </c>
      <c r="AT145" s="15" t="s">
        <v>126</v>
      </c>
      <c r="AU145" s="15" t="s">
        <v>131</v>
      </c>
      <c r="AY145" s="15" t="s">
        <v>123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5" t="s">
        <v>131</v>
      </c>
      <c r="BK145" s="208">
        <f>ROUND(I145*H145,2)</f>
        <v>0</v>
      </c>
      <c r="BL145" s="15" t="s">
        <v>209</v>
      </c>
      <c r="BM145" s="15" t="s">
        <v>245</v>
      </c>
    </row>
    <row r="146" s="11" customFormat="1">
      <c r="B146" s="209"/>
      <c r="C146" s="210"/>
      <c r="D146" s="211" t="s">
        <v>137</v>
      </c>
      <c r="E146" s="212" t="s">
        <v>1</v>
      </c>
      <c r="F146" s="213" t="s">
        <v>246</v>
      </c>
      <c r="G146" s="210"/>
      <c r="H146" s="214">
        <v>3.8300000000000001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137</v>
      </c>
      <c r="AU146" s="220" t="s">
        <v>131</v>
      </c>
      <c r="AV146" s="11" t="s">
        <v>131</v>
      </c>
      <c r="AW146" s="11" t="s">
        <v>32</v>
      </c>
      <c r="AX146" s="11" t="s">
        <v>75</v>
      </c>
      <c r="AY146" s="220" t="s">
        <v>123</v>
      </c>
    </row>
    <row r="147" s="1" customFormat="1" ht="16.5" customHeight="1">
      <c r="B147" s="36"/>
      <c r="C147" s="197" t="s">
        <v>247</v>
      </c>
      <c r="D147" s="197" t="s">
        <v>126</v>
      </c>
      <c r="E147" s="198" t="s">
        <v>248</v>
      </c>
      <c r="F147" s="199" t="s">
        <v>249</v>
      </c>
      <c r="G147" s="200" t="s">
        <v>129</v>
      </c>
      <c r="H147" s="201">
        <v>5</v>
      </c>
      <c r="I147" s="202"/>
      <c r="J147" s="203">
        <f>ROUND(I147*H147,2)</f>
        <v>0</v>
      </c>
      <c r="K147" s="199" t="s">
        <v>1</v>
      </c>
      <c r="L147" s="41"/>
      <c r="M147" s="204" t="s">
        <v>1</v>
      </c>
      <c r="N147" s="205" t="s">
        <v>42</v>
      </c>
      <c r="O147" s="77"/>
      <c r="P147" s="206">
        <f>O147*H147</f>
        <v>0</v>
      </c>
      <c r="Q147" s="206">
        <v>0</v>
      </c>
      <c r="R147" s="206">
        <f>Q147*H147</f>
        <v>0</v>
      </c>
      <c r="S147" s="206">
        <v>0.024</v>
      </c>
      <c r="T147" s="207">
        <f>S147*H147</f>
        <v>0.12</v>
      </c>
      <c r="AR147" s="15" t="s">
        <v>209</v>
      </c>
      <c r="AT147" s="15" t="s">
        <v>126</v>
      </c>
      <c r="AU147" s="15" t="s">
        <v>131</v>
      </c>
      <c r="AY147" s="15" t="s">
        <v>123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5" t="s">
        <v>131</v>
      </c>
      <c r="BK147" s="208">
        <f>ROUND(I147*H147,2)</f>
        <v>0</v>
      </c>
      <c r="BL147" s="15" t="s">
        <v>209</v>
      </c>
      <c r="BM147" s="15" t="s">
        <v>250</v>
      </c>
    </row>
    <row r="148" s="1" customFormat="1" ht="16.5" customHeight="1">
      <c r="B148" s="36"/>
      <c r="C148" s="197" t="s">
        <v>251</v>
      </c>
      <c r="D148" s="197" t="s">
        <v>126</v>
      </c>
      <c r="E148" s="198" t="s">
        <v>252</v>
      </c>
      <c r="F148" s="199" t="s">
        <v>253</v>
      </c>
      <c r="G148" s="200" t="s">
        <v>129</v>
      </c>
      <c r="H148" s="201">
        <v>1</v>
      </c>
      <c r="I148" s="202"/>
      <c r="J148" s="203">
        <f>ROUND(I148*H148,2)</f>
        <v>0</v>
      </c>
      <c r="K148" s="199" t="s">
        <v>169</v>
      </c>
      <c r="L148" s="41"/>
      <c r="M148" s="204" t="s">
        <v>1</v>
      </c>
      <c r="N148" s="205" t="s">
        <v>42</v>
      </c>
      <c r="O148" s="77"/>
      <c r="P148" s="206">
        <f>O148*H148</f>
        <v>0</v>
      </c>
      <c r="Q148" s="206">
        <v>0</v>
      </c>
      <c r="R148" s="206">
        <f>Q148*H148</f>
        <v>0</v>
      </c>
      <c r="S148" s="206">
        <v>0.17399999999999999</v>
      </c>
      <c r="T148" s="207">
        <f>S148*H148</f>
        <v>0.17399999999999999</v>
      </c>
      <c r="AR148" s="15" t="s">
        <v>209</v>
      </c>
      <c r="AT148" s="15" t="s">
        <v>126</v>
      </c>
      <c r="AU148" s="15" t="s">
        <v>131</v>
      </c>
      <c r="AY148" s="15" t="s">
        <v>123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5" t="s">
        <v>131</v>
      </c>
      <c r="BK148" s="208">
        <f>ROUND(I148*H148,2)</f>
        <v>0</v>
      </c>
      <c r="BL148" s="15" t="s">
        <v>209</v>
      </c>
      <c r="BM148" s="15" t="s">
        <v>254</v>
      </c>
    </row>
    <row r="149" s="1" customFormat="1" ht="16.5" customHeight="1">
      <c r="B149" s="36"/>
      <c r="C149" s="197" t="s">
        <v>255</v>
      </c>
      <c r="D149" s="197" t="s">
        <v>126</v>
      </c>
      <c r="E149" s="198" t="s">
        <v>256</v>
      </c>
      <c r="F149" s="199" t="s">
        <v>257</v>
      </c>
      <c r="G149" s="200" t="s">
        <v>135</v>
      </c>
      <c r="H149" s="201">
        <v>43</v>
      </c>
      <c r="I149" s="202"/>
      <c r="J149" s="203">
        <f>ROUND(I149*H149,2)</f>
        <v>0</v>
      </c>
      <c r="K149" s="199" t="s">
        <v>158</v>
      </c>
      <c r="L149" s="41"/>
      <c r="M149" s="204" t="s">
        <v>1</v>
      </c>
      <c r="N149" s="205" t="s">
        <v>42</v>
      </c>
      <c r="O149" s="77"/>
      <c r="P149" s="206">
        <f>O149*H149</f>
        <v>0</v>
      </c>
      <c r="Q149" s="206">
        <v>0</v>
      </c>
      <c r="R149" s="206">
        <f>Q149*H149</f>
        <v>0</v>
      </c>
      <c r="S149" s="206">
        <v>0.0025000000000000001</v>
      </c>
      <c r="T149" s="207">
        <f>S149*H149</f>
        <v>0.1075</v>
      </c>
      <c r="AR149" s="15" t="s">
        <v>209</v>
      </c>
      <c r="AT149" s="15" t="s">
        <v>126</v>
      </c>
      <c r="AU149" s="15" t="s">
        <v>131</v>
      </c>
      <c r="AY149" s="15" t="s">
        <v>123</v>
      </c>
      <c r="BE149" s="208">
        <f>IF(N149="základní",J149,0)</f>
        <v>0</v>
      </c>
      <c r="BF149" s="208">
        <f>IF(N149="snížená",J149,0)</f>
        <v>0</v>
      </c>
      <c r="BG149" s="208">
        <f>IF(N149="zákl. přenesená",J149,0)</f>
        <v>0</v>
      </c>
      <c r="BH149" s="208">
        <f>IF(N149="sníž. přenesená",J149,0)</f>
        <v>0</v>
      </c>
      <c r="BI149" s="208">
        <f>IF(N149="nulová",J149,0)</f>
        <v>0</v>
      </c>
      <c r="BJ149" s="15" t="s">
        <v>131</v>
      </c>
      <c r="BK149" s="208">
        <f>ROUND(I149*H149,2)</f>
        <v>0</v>
      </c>
      <c r="BL149" s="15" t="s">
        <v>209</v>
      </c>
      <c r="BM149" s="15" t="s">
        <v>258</v>
      </c>
    </row>
    <row r="150" s="11" customFormat="1">
      <c r="B150" s="209"/>
      <c r="C150" s="210"/>
      <c r="D150" s="211" t="s">
        <v>137</v>
      </c>
      <c r="E150" s="212" t="s">
        <v>1</v>
      </c>
      <c r="F150" s="213" t="s">
        <v>259</v>
      </c>
      <c r="G150" s="210"/>
      <c r="H150" s="214">
        <v>43</v>
      </c>
      <c r="I150" s="215"/>
      <c r="J150" s="210"/>
      <c r="K150" s="210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137</v>
      </c>
      <c r="AU150" s="220" t="s">
        <v>131</v>
      </c>
      <c r="AV150" s="11" t="s">
        <v>131</v>
      </c>
      <c r="AW150" s="11" t="s">
        <v>32</v>
      </c>
      <c r="AX150" s="11" t="s">
        <v>75</v>
      </c>
      <c r="AY150" s="220" t="s">
        <v>123</v>
      </c>
    </row>
    <row r="151" s="1" customFormat="1" ht="16.5" customHeight="1">
      <c r="B151" s="36"/>
      <c r="C151" s="197" t="s">
        <v>260</v>
      </c>
      <c r="D151" s="197" t="s">
        <v>126</v>
      </c>
      <c r="E151" s="198" t="s">
        <v>261</v>
      </c>
      <c r="F151" s="199" t="s">
        <v>262</v>
      </c>
      <c r="G151" s="200" t="s">
        <v>141</v>
      </c>
      <c r="H151" s="201">
        <v>50.130000000000003</v>
      </c>
      <c r="I151" s="202"/>
      <c r="J151" s="203">
        <f>ROUND(I151*H151,2)</f>
        <v>0</v>
      </c>
      <c r="K151" s="199" t="s">
        <v>1</v>
      </c>
      <c r="L151" s="41"/>
      <c r="M151" s="204" t="s">
        <v>1</v>
      </c>
      <c r="N151" s="205" t="s">
        <v>42</v>
      </c>
      <c r="O151" s="77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AR151" s="15" t="s">
        <v>209</v>
      </c>
      <c r="AT151" s="15" t="s">
        <v>126</v>
      </c>
      <c r="AU151" s="15" t="s">
        <v>131</v>
      </c>
      <c r="AY151" s="15" t="s">
        <v>123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5" t="s">
        <v>131</v>
      </c>
      <c r="BK151" s="208">
        <f>ROUND(I151*H151,2)</f>
        <v>0</v>
      </c>
      <c r="BL151" s="15" t="s">
        <v>209</v>
      </c>
      <c r="BM151" s="15" t="s">
        <v>263</v>
      </c>
    </row>
    <row r="152" s="11" customFormat="1">
      <c r="B152" s="209"/>
      <c r="C152" s="210"/>
      <c r="D152" s="211" t="s">
        <v>137</v>
      </c>
      <c r="E152" s="212" t="s">
        <v>1</v>
      </c>
      <c r="F152" s="213" t="s">
        <v>264</v>
      </c>
      <c r="G152" s="210"/>
      <c r="H152" s="214">
        <v>9.0199999999999996</v>
      </c>
      <c r="I152" s="215"/>
      <c r="J152" s="210"/>
      <c r="K152" s="210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137</v>
      </c>
      <c r="AU152" s="220" t="s">
        <v>131</v>
      </c>
      <c r="AV152" s="11" t="s">
        <v>131</v>
      </c>
      <c r="AW152" s="11" t="s">
        <v>32</v>
      </c>
      <c r="AX152" s="11" t="s">
        <v>70</v>
      </c>
      <c r="AY152" s="220" t="s">
        <v>123</v>
      </c>
    </row>
    <row r="153" s="11" customFormat="1">
      <c r="B153" s="209"/>
      <c r="C153" s="210"/>
      <c r="D153" s="211" t="s">
        <v>137</v>
      </c>
      <c r="E153" s="212" t="s">
        <v>1</v>
      </c>
      <c r="F153" s="213" t="s">
        <v>265</v>
      </c>
      <c r="G153" s="210"/>
      <c r="H153" s="214">
        <v>41.109999999999999</v>
      </c>
      <c r="I153" s="215"/>
      <c r="J153" s="210"/>
      <c r="K153" s="210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137</v>
      </c>
      <c r="AU153" s="220" t="s">
        <v>131</v>
      </c>
      <c r="AV153" s="11" t="s">
        <v>131</v>
      </c>
      <c r="AW153" s="11" t="s">
        <v>32</v>
      </c>
      <c r="AX153" s="11" t="s">
        <v>70</v>
      </c>
      <c r="AY153" s="220" t="s">
        <v>123</v>
      </c>
    </row>
    <row r="154" s="13" customFormat="1">
      <c r="B154" s="231"/>
      <c r="C154" s="232"/>
      <c r="D154" s="211" t="s">
        <v>137</v>
      </c>
      <c r="E154" s="233" t="s">
        <v>1</v>
      </c>
      <c r="F154" s="234" t="s">
        <v>177</v>
      </c>
      <c r="G154" s="232"/>
      <c r="H154" s="235">
        <v>50.130000000000003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137</v>
      </c>
      <c r="AU154" s="241" t="s">
        <v>131</v>
      </c>
      <c r="AV154" s="13" t="s">
        <v>130</v>
      </c>
      <c r="AW154" s="13" t="s">
        <v>32</v>
      </c>
      <c r="AX154" s="13" t="s">
        <v>75</v>
      </c>
      <c r="AY154" s="241" t="s">
        <v>123</v>
      </c>
    </row>
    <row r="155" s="1" customFormat="1" ht="16.5" customHeight="1">
      <c r="B155" s="36"/>
      <c r="C155" s="197" t="s">
        <v>266</v>
      </c>
      <c r="D155" s="197" t="s">
        <v>126</v>
      </c>
      <c r="E155" s="198" t="s">
        <v>267</v>
      </c>
      <c r="F155" s="199" t="s">
        <v>268</v>
      </c>
      <c r="G155" s="200" t="s">
        <v>135</v>
      </c>
      <c r="H155" s="201">
        <v>3.1000000000000001</v>
      </c>
      <c r="I155" s="202"/>
      <c r="J155" s="203">
        <f>ROUND(I155*H155,2)</f>
        <v>0</v>
      </c>
      <c r="K155" s="199" t="s">
        <v>158</v>
      </c>
      <c r="L155" s="41"/>
      <c r="M155" s="204" t="s">
        <v>1</v>
      </c>
      <c r="N155" s="205" t="s">
        <v>42</v>
      </c>
      <c r="O155" s="77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AR155" s="15" t="s">
        <v>209</v>
      </c>
      <c r="AT155" s="15" t="s">
        <v>126</v>
      </c>
      <c r="AU155" s="15" t="s">
        <v>131</v>
      </c>
      <c r="AY155" s="15" t="s">
        <v>123</v>
      </c>
      <c r="BE155" s="208">
        <f>IF(N155="základní",J155,0)</f>
        <v>0</v>
      </c>
      <c r="BF155" s="208">
        <f>IF(N155="snížená",J155,0)</f>
        <v>0</v>
      </c>
      <c r="BG155" s="208">
        <f>IF(N155="zákl. přenesená",J155,0)</f>
        <v>0</v>
      </c>
      <c r="BH155" s="208">
        <f>IF(N155="sníž. přenesená",J155,0)</f>
        <v>0</v>
      </c>
      <c r="BI155" s="208">
        <f>IF(N155="nulová",J155,0)</f>
        <v>0</v>
      </c>
      <c r="BJ155" s="15" t="s">
        <v>131</v>
      </c>
      <c r="BK155" s="208">
        <f>ROUND(I155*H155,2)</f>
        <v>0</v>
      </c>
      <c r="BL155" s="15" t="s">
        <v>209</v>
      </c>
      <c r="BM155" s="15" t="s">
        <v>269</v>
      </c>
    </row>
    <row r="156" s="1" customFormat="1" ht="16.5" customHeight="1">
      <c r="B156" s="36"/>
      <c r="C156" s="197" t="s">
        <v>270</v>
      </c>
      <c r="D156" s="197" t="s">
        <v>126</v>
      </c>
      <c r="E156" s="198" t="s">
        <v>271</v>
      </c>
      <c r="F156" s="199" t="s">
        <v>272</v>
      </c>
      <c r="G156" s="200" t="s">
        <v>135</v>
      </c>
      <c r="H156" s="201">
        <v>42.850000000000001</v>
      </c>
      <c r="I156" s="202"/>
      <c r="J156" s="203">
        <f>ROUND(I156*H156,2)</f>
        <v>0</v>
      </c>
      <c r="K156" s="199" t="s">
        <v>1</v>
      </c>
      <c r="L156" s="41"/>
      <c r="M156" s="204" t="s">
        <v>1</v>
      </c>
      <c r="N156" s="205" t="s">
        <v>42</v>
      </c>
      <c r="O156" s="77"/>
      <c r="P156" s="206">
        <f>O156*H156</f>
        <v>0</v>
      </c>
      <c r="Q156" s="206">
        <v>4.0000000000000003E-05</v>
      </c>
      <c r="R156" s="206">
        <f>Q156*H156</f>
        <v>0.0017140000000000003</v>
      </c>
      <c r="S156" s="206">
        <v>0</v>
      </c>
      <c r="T156" s="207">
        <f>S156*H156</f>
        <v>0</v>
      </c>
      <c r="AR156" s="15" t="s">
        <v>130</v>
      </c>
      <c r="AT156" s="15" t="s">
        <v>126</v>
      </c>
      <c r="AU156" s="15" t="s">
        <v>131</v>
      </c>
      <c r="AY156" s="15" t="s">
        <v>123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5" t="s">
        <v>131</v>
      </c>
      <c r="BK156" s="208">
        <f>ROUND(I156*H156,2)</f>
        <v>0</v>
      </c>
      <c r="BL156" s="15" t="s">
        <v>130</v>
      </c>
      <c r="BM156" s="15" t="s">
        <v>273</v>
      </c>
    </row>
    <row r="157" s="1" customFormat="1" ht="16.5" customHeight="1">
      <c r="B157" s="36"/>
      <c r="C157" s="197" t="s">
        <v>274</v>
      </c>
      <c r="D157" s="197" t="s">
        <v>126</v>
      </c>
      <c r="E157" s="198" t="s">
        <v>275</v>
      </c>
      <c r="F157" s="199" t="s">
        <v>276</v>
      </c>
      <c r="G157" s="200" t="s">
        <v>135</v>
      </c>
      <c r="H157" s="201">
        <v>28.001999999999999</v>
      </c>
      <c r="I157" s="202"/>
      <c r="J157" s="203">
        <f>ROUND(I157*H157,2)</f>
        <v>0</v>
      </c>
      <c r="K157" s="199" t="s">
        <v>1</v>
      </c>
      <c r="L157" s="41"/>
      <c r="M157" s="204" t="s">
        <v>1</v>
      </c>
      <c r="N157" s="205" t="s">
        <v>42</v>
      </c>
      <c r="O157" s="77"/>
      <c r="P157" s="206">
        <f>O157*H157</f>
        <v>0</v>
      </c>
      <c r="Q157" s="206">
        <v>0</v>
      </c>
      <c r="R157" s="206">
        <f>Q157*H157</f>
        <v>0</v>
      </c>
      <c r="S157" s="206">
        <v>0.14999999999999999</v>
      </c>
      <c r="T157" s="207">
        <f>S157*H157</f>
        <v>4.2002999999999995</v>
      </c>
      <c r="AR157" s="15" t="s">
        <v>130</v>
      </c>
      <c r="AT157" s="15" t="s">
        <v>126</v>
      </c>
      <c r="AU157" s="15" t="s">
        <v>131</v>
      </c>
      <c r="AY157" s="15" t="s">
        <v>123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5" t="s">
        <v>131</v>
      </c>
      <c r="BK157" s="208">
        <f>ROUND(I157*H157,2)</f>
        <v>0</v>
      </c>
      <c r="BL157" s="15" t="s">
        <v>130</v>
      </c>
      <c r="BM157" s="15" t="s">
        <v>277</v>
      </c>
    </row>
    <row r="158" s="11" customFormat="1">
      <c r="B158" s="209"/>
      <c r="C158" s="210"/>
      <c r="D158" s="211" t="s">
        <v>137</v>
      </c>
      <c r="E158" s="212" t="s">
        <v>1</v>
      </c>
      <c r="F158" s="213" t="s">
        <v>278</v>
      </c>
      <c r="G158" s="210"/>
      <c r="H158" s="214">
        <v>28.001999999999999</v>
      </c>
      <c r="I158" s="215"/>
      <c r="J158" s="210"/>
      <c r="K158" s="210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137</v>
      </c>
      <c r="AU158" s="220" t="s">
        <v>131</v>
      </c>
      <c r="AV158" s="11" t="s">
        <v>131</v>
      </c>
      <c r="AW158" s="11" t="s">
        <v>32</v>
      </c>
      <c r="AX158" s="11" t="s">
        <v>75</v>
      </c>
      <c r="AY158" s="220" t="s">
        <v>123</v>
      </c>
    </row>
    <row r="159" s="1" customFormat="1" ht="16.5" customHeight="1">
      <c r="B159" s="36"/>
      <c r="C159" s="197" t="s">
        <v>279</v>
      </c>
      <c r="D159" s="197" t="s">
        <v>126</v>
      </c>
      <c r="E159" s="198" t="s">
        <v>280</v>
      </c>
      <c r="F159" s="199" t="s">
        <v>281</v>
      </c>
      <c r="G159" s="200" t="s">
        <v>282</v>
      </c>
      <c r="H159" s="201">
        <v>0.155</v>
      </c>
      <c r="I159" s="202"/>
      <c r="J159" s="203">
        <f>ROUND(I159*H159,2)</f>
        <v>0</v>
      </c>
      <c r="K159" s="199" t="s">
        <v>169</v>
      </c>
      <c r="L159" s="41"/>
      <c r="M159" s="204" t="s">
        <v>1</v>
      </c>
      <c r="N159" s="205" t="s">
        <v>42</v>
      </c>
      <c r="O159" s="77"/>
      <c r="P159" s="206">
        <f>O159*H159</f>
        <v>0</v>
      </c>
      <c r="Q159" s="206">
        <v>0</v>
      </c>
      <c r="R159" s="206">
        <f>Q159*H159</f>
        <v>0</v>
      </c>
      <c r="S159" s="206">
        <v>2.2000000000000002</v>
      </c>
      <c r="T159" s="207">
        <f>S159*H159</f>
        <v>0.34100000000000003</v>
      </c>
      <c r="AR159" s="15" t="s">
        <v>130</v>
      </c>
      <c r="AT159" s="15" t="s">
        <v>126</v>
      </c>
      <c r="AU159" s="15" t="s">
        <v>131</v>
      </c>
      <c r="AY159" s="15" t="s">
        <v>123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5" t="s">
        <v>131</v>
      </c>
      <c r="BK159" s="208">
        <f>ROUND(I159*H159,2)</f>
        <v>0</v>
      </c>
      <c r="BL159" s="15" t="s">
        <v>130</v>
      </c>
      <c r="BM159" s="15" t="s">
        <v>283</v>
      </c>
    </row>
    <row r="160" s="11" customFormat="1">
      <c r="B160" s="209"/>
      <c r="C160" s="210"/>
      <c r="D160" s="211" t="s">
        <v>137</v>
      </c>
      <c r="E160" s="212" t="s">
        <v>1</v>
      </c>
      <c r="F160" s="213" t="s">
        <v>284</v>
      </c>
      <c r="G160" s="210"/>
      <c r="H160" s="214">
        <v>0.155</v>
      </c>
      <c r="I160" s="215"/>
      <c r="J160" s="210"/>
      <c r="K160" s="210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137</v>
      </c>
      <c r="AU160" s="220" t="s">
        <v>131</v>
      </c>
      <c r="AV160" s="11" t="s">
        <v>131</v>
      </c>
      <c r="AW160" s="11" t="s">
        <v>32</v>
      </c>
      <c r="AX160" s="11" t="s">
        <v>75</v>
      </c>
      <c r="AY160" s="220" t="s">
        <v>123</v>
      </c>
    </row>
    <row r="161" s="1" customFormat="1" ht="16.5" customHeight="1">
      <c r="B161" s="36"/>
      <c r="C161" s="197" t="s">
        <v>285</v>
      </c>
      <c r="D161" s="197" t="s">
        <v>126</v>
      </c>
      <c r="E161" s="198" t="s">
        <v>286</v>
      </c>
      <c r="F161" s="199" t="s">
        <v>287</v>
      </c>
      <c r="G161" s="200" t="s">
        <v>135</v>
      </c>
      <c r="H161" s="201">
        <v>4.7999999999999998</v>
      </c>
      <c r="I161" s="202"/>
      <c r="J161" s="203">
        <f>ROUND(I161*H161,2)</f>
        <v>0</v>
      </c>
      <c r="K161" s="199" t="s">
        <v>207</v>
      </c>
      <c r="L161" s="41"/>
      <c r="M161" s="204" t="s">
        <v>1</v>
      </c>
      <c r="N161" s="205" t="s">
        <v>42</v>
      </c>
      <c r="O161" s="77"/>
      <c r="P161" s="206">
        <f>O161*H161</f>
        <v>0</v>
      </c>
      <c r="Q161" s="206">
        <v>0</v>
      </c>
      <c r="R161" s="206">
        <f>Q161*H161</f>
        <v>0</v>
      </c>
      <c r="S161" s="206">
        <v>0.075999999999999998</v>
      </c>
      <c r="T161" s="207">
        <f>S161*H161</f>
        <v>0.36479999999999996</v>
      </c>
      <c r="AR161" s="15" t="s">
        <v>130</v>
      </c>
      <c r="AT161" s="15" t="s">
        <v>126</v>
      </c>
      <c r="AU161" s="15" t="s">
        <v>131</v>
      </c>
      <c r="AY161" s="15" t="s">
        <v>123</v>
      </c>
      <c r="BE161" s="208">
        <f>IF(N161="základní",J161,0)</f>
        <v>0</v>
      </c>
      <c r="BF161" s="208">
        <f>IF(N161="snížená",J161,0)</f>
        <v>0</v>
      </c>
      <c r="BG161" s="208">
        <f>IF(N161="zákl. přenesená",J161,0)</f>
        <v>0</v>
      </c>
      <c r="BH161" s="208">
        <f>IF(N161="sníž. přenesená",J161,0)</f>
        <v>0</v>
      </c>
      <c r="BI161" s="208">
        <f>IF(N161="nulová",J161,0)</f>
        <v>0</v>
      </c>
      <c r="BJ161" s="15" t="s">
        <v>131</v>
      </c>
      <c r="BK161" s="208">
        <f>ROUND(I161*H161,2)</f>
        <v>0</v>
      </c>
      <c r="BL161" s="15" t="s">
        <v>130</v>
      </c>
      <c r="BM161" s="15" t="s">
        <v>288</v>
      </c>
    </row>
    <row r="162" s="11" customFormat="1">
      <c r="B162" s="209"/>
      <c r="C162" s="210"/>
      <c r="D162" s="211" t="s">
        <v>137</v>
      </c>
      <c r="E162" s="212" t="s">
        <v>1</v>
      </c>
      <c r="F162" s="213" t="s">
        <v>289</v>
      </c>
      <c r="G162" s="210"/>
      <c r="H162" s="214">
        <v>4.7999999999999998</v>
      </c>
      <c r="I162" s="215"/>
      <c r="J162" s="210"/>
      <c r="K162" s="210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137</v>
      </c>
      <c r="AU162" s="220" t="s">
        <v>131</v>
      </c>
      <c r="AV162" s="11" t="s">
        <v>131</v>
      </c>
      <c r="AW162" s="11" t="s">
        <v>32</v>
      </c>
      <c r="AX162" s="11" t="s">
        <v>75</v>
      </c>
      <c r="AY162" s="220" t="s">
        <v>123</v>
      </c>
    </row>
    <row r="163" s="1" customFormat="1" ht="16.5" customHeight="1">
      <c r="B163" s="36"/>
      <c r="C163" s="197" t="s">
        <v>290</v>
      </c>
      <c r="D163" s="197" t="s">
        <v>126</v>
      </c>
      <c r="E163" s="198" t="s">
        <v>291</v>
      </c>
      <c r="F163" s="199" t="s">
        <v>292</v>
      </c>
      <c r="G163" s="200" t="s">
        <v>129</v>
      </c>
      <c r="H163" s="201">
        <v>2</v>
      </c>
      <c r="I163" s="202"/>
      <c r="J163" s="203">
        <f>ROUND(I163*H163,2)</f>
        <v>0</v>
      </c>
      <c r="K163" s="199" t="s">
        <v>293</v>
      </c>
      <c r="L163" s="41"/>
      <c r="M163" s="204" t="s">
        <v>1</v>
      </c>
      <c r="N163" s="205" t="s">
        <v>42</v>
      </c>
      <c r="O163" s="77"/>
      <c r="P163" s="206">
        <f>O163*H163</f>
        <v>0</v>
      </c>
      <c r="Q163" s="206">
        <v>0</v>
      </c>
      <c r="R163" s="206">
        <f>Q163*H163</f>
        <v>0</v>
      </c>
      <c r="S163" s="206">
        <v>0.088099999999999998</v>
      </c>
      <c r="T163" s="207">
        <f>S163*H163</f>
        <v>0.1762</v>
      </c>
      <c r="AR163" s="15" t="s">
        <v>130</v>
      </c>
      <c r="AT163" s="15" t="s">
        <v>126</v>
      </c>
      <c r="AU163" s="15" t="s">
        <v>131</v>
      </c>
      <c r="AY163" s="15" t="s">
        <v>123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5" t="s">
        <v>131</v>
      </c>
      <c r="BK163" s="208">
        <f>ROUND(I163*H163,2)</f>
        <v>0</v>
      </c>
      <c r="BL163" s="15" t="s">
        <v>130</v>
      </c>
      <c r="BM163" s="15" t="s">
        <v>294</v>
      </c>
    </row>
    <row r="164" s="1" customFormat="1" ht="16.5" customHeight="1">
      <c r="B164" s="36"/>
      <c r="C164" s="197" t="s">
        <v>295</v>
      </c>
      <c r="D164" s="197" t="s">
        <v>126</v>
      </c>
      <c r="E164" s="198" t="s">
        <v>296</v>
      </c>
      <c r="F164" s="199" t="s">
        <v>297</v>
      </c>
      <c r="G164" s="200" t="s">
        <v>129</v>
      </c>
      <c r="H164" s="201">
        <v>2</v>
      </c>
      <c r="I164" s="202"/>
      <c r="J164" s="203">
        <f>ROUND(I164*H164,2)</f>
        <v>0</v>
      </c>
      <c r="K164" s="199" t="s">
        <v>158</v>
      </c>
      <c r="L164" s="41"/>
      <c r="M164" s="204" t="s">
        <v>1</v>
      </c>
      <c r="N164" s="205" t="s">
        <v>42</v>
      </c>
      <c r="O164" s="77"/>
      <c r="P164" s="206">
        <f>O164*H164</f>
        <v>0</v>
      </c>
      <c r="Q164" s="206">
        <v>0</v>
      </c>
      <c r="R164" s="206">
        <f>Q164*H164</f>
        <v>0</v>
      </c>
      <c r="S164" s="206">
        <v>0.1104</v>
      </c>
      <c r="T164" s="207">
        <f>S164*H164</f>
        <v>0.2208</v>
      </c>
      <c r="AR164" s="15" t="s">
        <v>130</v>
      </c>
      <c r="AT164" s="15" t="s">
        <v>126</v>
      </c>
      <c r="AU164" s="15" t="s">
        <v>131</v>
      </c>
      <c r="AY164" s="15" t="s">
        <v>123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5" t="s">
        <v>131</v>
      </c>
      <c r="BK164" s="208">
        <f>ROUND(I164*H164,2)</f>
        <v>0</v>
      </c>
      <c r="BL164" s="15" t="s">
        <v>130</v>
      </c>
      <c r="BM164" s="15" t="s">
        <v>298</v>
      </c>
    </row>
    <row r="165" s="1" customFormat="1" ht="16.5" customHeight="1">
      <c r="B165" s="36"/>
      <c r="C165" s="197" t="s">
        <v>299</v>
      </c>
      <c r="D165" s="197" t="s">
        <v>126</v>
      </c>
      <c r="E165" s="198" t="s">
        <v>300</v>
      </c>
      <c r="F165" s="199" t="s">
        <v>301</v>
      </c>
      <c r="G165" s="200" t="s">
        <v>129</v>
      </c>
      <c r="H165" s="201">
        <v>1</v>
      </c>
      <c r="I165" s="202"/>
      <c r="J165" s="203">
        <f>ROUND(I165*H165,2)</f>
        <v>0</v>
      </c>
      <c r="K165" s="199" t="s">
        <v>1</v>
      </c>
      <c r="L165" s="41"/>
      <c r="M165" s="204" t="s">
        <v>1</v>
      </c>
      <c r="N165" s="205" t="s">
        <v>42</v>
      </c>
      <c r="O165" s="77"/>
      <c r="P165" s="206">
        <f>O165*H165</f>
        <v>0</v>
      </c>
      <c r="Q165" s="206">
        <v>0</v>
      </c>
      <c r="R165" s="206">
        <f>Q165*H165</f>
        <v>0</v>
      </c>
      <c r="S165" s="206">
        <v>0.1104</v>
      </c>
      <c r="T165" s="207">
        <f>S165*H165</f>
        <v>0.1104</v>
      </c>
      <c r="AR165" s="15" t="s">
        <v>130</v>
      </c>
      <c r="AT165" s="15" t="s">
        <v>126</v>
      </c>
      <c r="AU165" s="15" t="s">
        <v>131</v>
      </c>
      <c r="AY165" s="15" t="s">
        <v>123</v>
      </c>
      <c r="BE165" s="208">
        <f>IF(N165="základní",J165,0)</f>
        <v>0</v>
      </c>
      <c r="BF165" s="208">
        <f>IF(N165="snížená",J165,0)</f>
        <v>0</v>
      </c>
      <c r="BG165" s="208">
        <f>IF(N165="zákl. přenesená",J165,0)</f>
        <v>0</v>
      </c>
      <c r="BH165" s="208">
        <f>IF(N165="sníž. přenesená",J165,0)</f>
        <v>0</v>
      </c>
      <c r="BI165" s="208">
        <f>IF(N165="nulová",J165,0)</f>
        <v>0</v>
      </c>
      <c r="BJ165" s="15" t="s">
        <v>131</v>
      </c>
      <c r="BK165" s="208">
        <f>ROUND(I165*H165,2)</f>
        <v>0</v>
      </c>
      <c r="BL165" s="15" t="s">
        <v>130</v>
      </c>
      <c r="BM165" s="15" t="s">
        <v>302</v>
      </c>
    </row>
    <row r="166" s="1" customFormat="1" ht="16.5" customHeight="1">
      <c r="B166" s="36"/>
      <c r="C166" s="197" t="s">
        <v>303</v>
      </c>
      <c r="D166" s="197" t="s">
        <v>126</v>
      </c>
      <c r="E166" s="198" t="s">
        <v>304</v>
      </c>
      <c r="F166" s="199" t="s">
        <v>305</v>
      </c>
      <c r="G166" s="200" t="s">
        <v>135</v>
      </c>
      <c r="H166" s="201">
        <v>15</v>
      </c>
      <c r="I166" s="202"/>
      <c r="J166" s="203">
        <f>ROUND(I166*H166,2)</f>
        <v>0</v>
      </c>
      <c r="K166" s="199" t="s">
        <v>158</v>
      </c>
      <c r="L166" s="41"/>
      <c r="M166" s="204" t="s">
        <v>1</v>
      </c>
      <c r="N166" s="205" t="s">
        <v>42</v>
      </c>
      <c r="O166" s="77"/>
      <c r="P166" s="206">
        <f>O166*H166</f>
        <v>0</v>
      </c>
      <c r="Q166" s="206">
        <v>0</v>
      </c>
      <c r="R166" s="206">
        <f>Q166*H166</f>
        <v>0</v>
      </c>
      <c r="S166" s="206">
        <v>0.01098</v>
      </c>
      <c r="T166" s="207">
        <f>S166*H166</f>
        <v>0.16470000000000001</v>
      </c>
      <c r="AR166" s="15" t="s">
        <v>130</v>
      </c>
      <c r="AT166" s="15" t="s">
        <v>126</v>
      </c>
      <c r="AU166" s="15" t="s">
        <v>131</v>
      </c>
      <c r="AY166" s="15" t="s">
        <v>123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5" t="s">
        <v>131</v>
      </c>
      <c r="BK166" s="208">
        <f>ROUND(I166*H166,2)</f>
        <v>0</v>
      </c>
      <c r="BL166" s="15" t="s">
        <v>130</v>
      </c>
      <c r="BM166" s="15" t="s">
        <v>306</v>
      </c>
    </row>
    <row r="167" s="1" customFormat="1" ht="16.5" customHeight="1">
      <c r="B167" s="36"/>
      <c r="C167" s="197" t="s">
        <v>307</v>
      </c>
      <c r="D167" s="197" t="s">
        <v>126</v>
      </c>
      <c r="E167" s="198" t="s">
        <v>308</v>
      </c>
      <c r="F167" s="199" t="s">
        <v>309</v>
      </c>
      <c r="G167" s="200" t="s">
        <v>135</v>
      </c>
      <c r="H167" s="201">
        <v>15</v>
      </c>
      <c r="I167" s="202"/>
      <c r="J167" s="203">
        <f>ROUND(I167*H167,2)</f>
        <v>0</v>
      </c>
      <c r="K167" s="199" t="s">
        <v>158</v>
      </c>
      <c r="L167" s="41"/>
      <c r="M167" s="204" t="s">
        <v>1</v>
      </c>
      <c r="N167" s="205" t="s">
        <v>42</v>
      </c>
      <c r="O167" s="77"/>
      <c r="P167" s="206">
        <f>O167*H167</f>
        <v>0</v>
      </c>
      <c r="Q167" s="206">
        <v>0</v>
      </c>
      <c r="R167" s="206">
        <f>Q167*H167</f>
        <v>0</v>
      </c>
      <c r="S167" s="206">
        <v>0.0080000000000000002</v>
      </c>
      <c r="T167" s="207">
        <f>S167*H167</f>
        <v>0.12</v>
      </c>
      <c r="AR167" s="15" t="s">
        <v>130</v>
      </c>
      <c r="AT167" s="15" t="s">
        <v>126</v>
      </c>
      <c r="AU167" s="15" t="s">
        <v>131</v>
      </c>
      <c r="AY167" s="15" t="s">
        <v>123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5" t="s">
        <v>131</v>
      </c>
      <c r="BK167" s="208">
        <f>ROUND(I167*H167,2)</f>
        <v>0</v>
      </c>
      <c r="BL167" s="15" t="s">
        <v>130</v>
      </c>
      <c r="BM167" s="15" t="s">
        <v>310</v>
      </c>
    </row>
    <row r="168" s="1" customFormat="1" ht="16.5" customHeight="1">
      <c r="B168" s="36"/>
      <c r="C168" s="197" t="s">
        <v>311</v>
      </c>
      <c r="D168" s="197" t="s">
        <v>126</v>
      </c>
      <c r="E168" s="198" t="s">
        <v>312</v>
      </c>
      <c r="F168" s="199" t="s">
        <v>313</v>
      </c>
      <c r="G168" s="200" t="s">
        <v>314</v>
      </c>
      <c r="H168" s="201">
        <v>1</v>
      </c>
      <c r="I168" s="202"/>
      <c r="J168" s="203">
        <f>ROUND(I168*H168,2)</f>
        <v>0</v>
      </c>
      <c r="K168" s="199" t="s">
        <v>1</v>
      </c>
      <c r="L168" s="41"/>
      <c r="M168" s="204" t="s">
        <v>1</v>
      </c>
      <c r="N168" s="205" t="s">
        <v>42</v>
      </c>
      <c r="O168" s="77"/>
      <c r="P168" s="206">
        <f>O168*H168</f>
        <v>0</v>
      </c>
      <c r="Q168" s="206">
        <v>0</v>
      </c>
      <c r="R168" s="206">
        <f>Q168*H168</f>
        <v>0</v>
      </c>
      <c r="S168" s="206">
        <v>0.012999999999999999</v>
      </c>
      <c r="T168" s="207">
        <f>S168*H168</f>
        <v>0.012999999999999999</v>
      </c>
      <c r="AR168" s="15" t="s">
        <v>130</v>
      </c>
      <c r="AT168" s="15" t="s">
        <v>126</v>
      </c>
      <c r="AU168" s="15" t="s">
        <v>131</v>
      </c>
      <c r="AY168" s="15" t="s">
        <v>123</v>
      </c>
      <c r="BE168" s="208">
        <f>IF(N168="základní",J168,0)</f>
        <v>0</v>
      </c>
      <c r="BF168" s="208">
        <f>IF(N168="snížená",J168,0)</f>
        <v>0</v>
      </c>
      <c r="BG168" s="208">
        <f>IF(N168="zákl. přenesená",J168,0)</f>
        <v>0</v>
      </c>
      <c r="BH168" s="208">
        <f>IF(N168="sníž. přenesená",J168,0)</f>
        <v>0</v>
      </c>
      <c r="BI168" s="208">
        <f>IF(N168="nulová",J168,0)</f>
        <v>0</v>
      </c>
      <c r="BJ168" s="15" t="s">
        <v>131</v>
      </c>
      <c r="BK168" s="208">
        <f>ROUND(I168*H168,2)</f>
        <v>0</v>
      </c>
      <c r="BL168" s="15" t="s">
        <v>130</v>
      </c>
      <c r="BM168" s="15" t="s">
        <v>315</v>
      </c>
    </row>
    <row r="169" s="1" customFormat="1" ht="16.5" customHeight="1">
      <c r="B169" s="36"/>
      <c r="C169" s="197" t="s">
        <v>316</v>
      </c>
      <c r="D169" s="197" t="s">
        <v>126</v>
      </c>
      <c r="E169" s="198" t="s">
        <v>317</v>
      </c>
      <c r="F169" s="199" t="s">
        <v>318</v>
      </c>
      <c r="G169" s="200" t="s">
        <v>314</v>
      </c>
      <c r="H169" s="201">
        <v>1</v>
      </c>
      <c r="I169" s="202"/>
      <c r="J169" s="203">
        <f>ROUND(I169*H169,2)</f>
        <v>0</v>
      </c>
      <c r="K169" s="199" t="s">
        <v>1</v>
      </c>
      <c r="L169" s="41"/>
      <c r="M169" s="204" t="s">
        <v>1</v>
      </c>
      <c r="N169" s="205" t="s">
        <v>42</v>
      </c>
      <c r="O169" s="77"/>
      <c r="P169" s="206">
        <f>O169*H169</f>
        <v>0</v>
      </c>
      <c r="Q169" s="206">
        <v>0</v>
      </c>
      <c r="R169" s="206">
        <f>Q169*H169</f>
        <v>0</v>
      </c>
      <c r="S169" s="206">
        <v>0.012999999999999999</v>
      </c>
      <c r="T169" s="207">
        <f>S169*H169</f>
        <v>0.012999999999999999</v>
      </c>
      <c r="AR169" s="15" t="s">
        <v>130</v>
      </c>
      <c r="AT169" s="15" t="s">
        <v>126</v>
      </c>
      <c r="AU169" s="15" t="s">
        <v>131</v>
      </c>
      <c r="AY169" s="15" t="s">
        <v>123</v>
      </c>
      <c r="BE169" s="208">
        <f>IF(N169="základní",J169,0)</f>
        <v>0</v>
      </c>
      <c r="BF169" s="208">
        <f>IF(N169="snížená",J169,0)</f>
        <v>0</v>
      </c>
      <c r="BG169" s="208">
        <f>IF(N169="zákl. přenesená",J169,0)</f>
        <v>0</v>
      </c>
      <c r="BH169" s="208">
        <f>IF(N169="sníž. přenesená",J169,0)</f>
        <v>0</v>
      </c>
      <c r="BI169" s="208">
        <f>IF(N169="nulová",J169,0)</f>
        <v>0</v>
      </c>
      <c r="BJ169" s="15" t="s">
        <v>131</v>
      </c>
      <c r="BK169" s="208">
        <f>ROUND(I169*H169,2)</f>
        <v>0</v>
      </c>
      <c r="BL169" s="15" t="s">
        <v>130</v>
      </c>
      <c r="BM169" s="15" t="s">
        <v>319</v>
      </c>
    </row>
    <row r="170" s="1" customFormat="1" ht="16.5" customHeight="1">
      <c r="B170" s="36"/>
      <c r="C170" s="197" t="s">
        <v>320</v>
      </c>
      <c r="D170" s="197" t="s">
        <v>126</v>
      </c>
      <c r="E170" s="198" t="s">
        <v>321</v>
      </c>
      <c r="F170" s="199" t="s">
        <v>322</v>
      </c>
      <c r="G170" s="200" t="s">
        <v>135</v>
      </c>
      <c r="H170" s="201">
        <v>3.5640000000000001</v>
      </c>
      <c r="I170" s="202"/>
      <c r="J170" s="203">
        <f>ROUND(I170*H170,2)</f>
        <v>0</v>
      </c>
      <c r="K170" s="199" t="s">
        <v>293</v>
      </c>
      <c r="L170" s="41"/>
      <c r="M170" s="204" t="s">
        <v>1</v>
      </c>
      <c r="N170" s="205" t="s">
        <v>42</v>
      </c>
      <c r="O170" s="77"/>
      <c r="P170" s="206">
        <f>O170*H170</f>
        <v>0</v>
      </c>
      <c r="Q170" s="206">
        <v>0</v>
      </c>
      <c r="R170" s="206">
        <f>Q170*H170</f>
        <v>0</v>
      </c>
      <c r="S170" s="206">
        <v>0.068000000000000005</v>
      </c>
      <c r="T170" s="207">
        <f>S170*H170</f>
        <v>0.24235200000000001</v>
      </c>
      <c r="AR170" s="15" t="s">
        <v>130</v>
      </c>
      <c r="AT170" s="15" t="s">
        <v>126</v>
      </c>
      <c r="AU170" s="15" t="s">
        <v>131</v>
      </c>
      <c r="AY170" s="15" t="s">
        <v>123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5" t="s">
        <v>131</v>
      </c>
      <c r="BK170" s="208">
        <f>ROUND(I170*H170,2)</f>
        <v>0</v>
      </c>
      <c r="BL170" s="15" t="s">
        <v>130</v>
      </c>
      <c r="BM170" s="15" t="s">
        <v>323</v>
      </c>
    </row>
    <row r="171" s="11" customFormat="1">
      <c r="B171" s="209"/>
      <c r="C171" s="210"/>
      <c r="D171" s="211" t="s">
        <v>137</v>
      </c>
      <c r="E171" s="212" t="s">
        <v>1</v>
      </c>
      <c r="F171" s="213" t="s">
        <v>324</v>
      </c>
      <c r="G171" s="210"/>
      <c r="H171" s="214">
        <v>3.5640000000000001</v>
      </c>
      <c r="I171" s="215"/>
      <c r="J171" s="210"/>
      <c r="K171" s="210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137</v>
      </c>
      <c r="AU171" s="220" t="s">
        <v>131</v>
      </c>
      <c r="AV171" s="11" t="s">
        <v>131</v>
      </c>
      <c r="AW171" s="11" t="s">
        <v>32</v>
      </c>
      <c r="AX171" s="11" t="s">
        <v>75</v>
      </c>
      <c r="AY171" s="220" t="s">
        <v>123</v>
      </c>
    </row>
    <row r="172" s="10" customFormat="1" ht="22.8" customHeight="1">
      <c r="B172" s="181"/>
      <c r="C172" s="182"/>
      <c r="D172" s="183" t="s">
        <v>69</v>
      </c>
      <c r="E172" s="195" t="s">
        <v>325</v>
      </c>
      <c r="F172" s="195" t="s">
        <v>326</v>
      </c>
      <c r="G172" s="182"/>
      <c r="H172" s="182"/>
      <c r="I172" s="185"/>
      <c r="J172" s="196">
        <f>BK172</f>
        <v>0</v>
      </c>
      <c r="K172" s="182"/>
      <c r="L172" s="187"/>
      <c r="M172" s="188"/>
      <c r="N172" s="189"/>
      <c r="O172" s="189"/>
      <c r="P172" s="190">
        <f>SUM(P173:P177)</f>
        <v>0</v>
      </c>
      <c r="Q172" s="189"/>
      <c r="R172" s="190">
        <f>SUM(R173:R177)</f>
        <v>0</v>
      </c>
      <c r="S172" s="189"/>
      <c r="T172" s="191">
        <f>SUM(T173:T177)</f>
        <v>0</v>
      </c>
      <c r="AR172" s="192" t="s">
        <v>75</v>
      </c>
      <c r="AT172" s="193" t="s">
        <v>69</v>
      </c>
      <c r="AU172" s="193" t="s">
        <v>75</v>
      </c>
      <c r="AY172" s="192" t="s">
        <v>123</v>
      </c>
      <c r="BK172" s="194">
        <f>SUM(BK173:BK177)</f>
        <v>0</v>
      </c>
    </row>
    <row r="173" s="1" customFormat="1" ht="16.5" customHeight="1">
      <c r="B173" s="36"/>
      <c r="C173" s="197" t="s">
        <v>327</v>
      </c>
      <c r="D173" s="197" t="s">
        <v>126</v>
      </c>
      <c r="E173" s="198" t="s">
        <v>328</v>
      </c>
      <c r="F173" s="199" t="s">
        <v>329</v>
      </c>
      <c r="G173" s="200" t="s">
        <v>330</v>
      </c>
      <c r="H173" s="201">
        <v>6.6669999999999998</v>
      </c>
      <c r="I173" s="202"/>
      <c r="J173" s="203">
        <f>ROUND(I173*H173,2)</f>
        <v>0</v>
      </c>
      <c r="K173" s="199" t="s">
        <v>169</v>
      </c>
      <c r="L173" s="41"/>
      <c r="M173" s="204" t="s">
        <v>1</v>
      </c>
      <c r="N173" s="205" t="s">
        <v>42</v>
      </c>
      <c r="O173" s="77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AR173" s="15" t="s">
        <v>130</v>
      </c>
      <c r="AT173" s="15" t="s">
        <v>126</v>
      </c>
      <c r="AU173" s="15" t="s">
        <v>131</v>
      </c>
      <c r="AY173" s="15" t="s">
        <v>123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5" t="s">
        <v>131</v>
      </c>
      <c r="BK173" s="208">
        <f>ROUND(I173*H173,2)</f>
        <v>0</v>
      </c>
      <c r="BL173" s="15" t="s">
        <v>130</v>
      </c>
      <c r="BM173" s="15" t="s">
        <v>331</v>
      </c>
    </row>
    <row r="174" s="1" customFormat="1" ht="16.5" customHeight="1">
      <c r="B174" s="36"/>
      <c r="C174" s="197" t="s">
        <v>259</v>
      </c>
      <c r="D174" s="197" t="s">
        <v>126</v>
      </c>
      <c r="E174" s="198" t="s">
        <v>332</v>
      </c>
      <c r="F174" s="199" t="s">
        <v>333</v>
      </c>
      <c r="G174" s="200" t="s">
        <v>330</v>
      </c>
      <c r="H174" s="201">
        <v>6.6669999999999998</v>
      </c>
      <c r="I174" s="202"/>
      <c r="J174" s="203">
        <f>ROUND(I174*H174,2)</f>
        <v>0</v>
      </c>
      <c r="K174" s="199" t="s">
        <v>1</v>
      </c>
      <c r="L174" s="41"/>
      <c r="M174" s="204" t="s">
        <v>1</v>
      </c>
      <c r="N174" s="205" t="s">
        <v>42</v>
      </c>
      <c r="O174" s="77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AR174" s="15" t="s">
        <v>130</v>
      </c>
      <c r="AT174" s="15" t="s">
        <v>126</v>
      </c>
      <c r="AU174" s="15" t="s">
        <v>131</v>
      </c>
      <c r="AY174" s="15" t="s">
        <v>123</v>
      </c>
      <c r="BE174" s="208">
        <f>IF(N174="základní",J174,0)</f>
        <v>0</v>
      </c>
      <c r="BF174" s="208">
        <f>IF(N174="snížená",J174,0)</f>
        <v>0</v>
      </c>
      <c r="BG174" s="208">
        <f>IF(N174="zákl. přenesená",J174,0)</f>
        <v>0</v>
      </c>
      <c r="BH174" s="208">
        <f>IF(N174="sníž. přenesená",J174,0)</f>
        <v>0</v>
      </c>
      <c r="BI174" s="208">
        <f>IF(N174="nulová",J174,0)</f>
        <v>0</v>
      </c>
      <c r="BJ174" s="15" t="s">
        <v>131</v>
      </c>
      <c r="BK174" s="208">
        <f>ROUND(I174*H174,2)</f>
        <v>0</v>
      </c>
      <c r="BL174" s="15" t="s">
        <v>130</v>
      </c>
      <c r="BM174" s="15" t="s">
        <v>334</v>
      </c>
    </row>
    <row r="175" s="1" customFormat="1" ht="16.5" customHeight="1">
      <c r="B175" s="36"/>
      <c r="C175" s="197" t="s">
        <v>335</v>
      </c>
      <c r="D175" s="197" t="s">
        <v>126</v>
      </c>
      <c r="E175" s="198" t="s">
        <v>336</v>
      </c>
      <c r="F175" s="199" t="s">
        <v>337</v>
      </c>
      <c r="G175" s="200" t="s">
        <v>330</v>
      </c>
      <c r="H175" s="201">
        <v>66.670000000000002</v>
      </c>
      <c r="I175" s="202"/>
      <c r="J175" s="203">
        <f>ROUND(I175*H175,2)</f>
        <v>0</v>
      </c>
      <c r="K175" s="199" t="s">
        <v>1</v>
      </c>
      <c r="L175" s="41"/>
      <c r="M175" s="204" t="s">
        <v>1</v>
      </c>
      <c r="N175" s="205" t="s">
        <v>42</v>
      </c>
      <c r="O175" s="77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AR175" s="15" t="s">
        <v>130</v>
      </c>
      <c r="AT175" s="15" t="s">
        <v>126</v>
      </c>
      <c r="AU175" s="15" t="s">
        <v>131</v>
      </c>
      <c r="AY175" s="15" t="s">
        <v>123</v>
      </c>
      <c r="BE175" s="208">
        <f>IF(N175="základní",J175,0)</f>
        <v>0</v>
      </c>
      <c r="BF175" s="208">
        <f>IF(N175="snížená",J175,0)</f>
        <v>0</v>
      </c>
      <c r="BG175" s="208">
        <f>IF(N175="zákl. přenesená",J175,0)</f>
        <v>0</v>
      </c>
      <c r="BH175" s="208">
        <f>IF(N175="sníž. přenesená",J175,0)</f>
        <v>0</v>
      </c>
      <c r="BI175" s="208">
        <f>IF(N175="nulová",J175,0)</f>
        <v>0</v>
      </c>
      <c r="BJ175" s="15" t="s">
        <v>131</v>
      </c>
      <c r="BK175" s="208">
        <f>ROUND(I175*H175,2)</f>
        <v>0</v>
      </c>
      <c r="BL175" s="15" t="s">
        <v>130</v>
      </c>
      <c r="BM175" s="15" t="s">
        <v>338</v>
      </c>
    </row>
    <row r="176" s="11" customFormat="1">
      <c r="B176" s="209"/>
      <c r="C176" s="210"/>
      <c r="D176" s="211" t="s">
        <v>137</v>
      </c>
      <c r="E176" s="210"/>
      <c r="F176" s="213" t="s">
        <v>339</v>
      </c>
      <c r="G176" s="210"/>
      <c r="H176" s="214">
        <v>66.670000000000002</v>
      </c>
      <c r="I176" s="215"/>
      <c r="J176" s="210"/>
      <c r="K176" s="210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137</v>
      </c>
      <c r="AU176" s="220" t="s">
        <v>131</v>
      </c>
      <c r="AV176" s="11" t="s">
        <v>131</v>
      </c>
      <c r="AW176" s="11" t="s">
        <v>4</v>
      </c>
      <c r="AX176" s="11" t="s">
        <v>75</v>
      </c>
      <c r="AY176" s="220" t="s">
        <v>123</v>
      </c>
    </row>
    <row r="177" s="1" customFormat="1" ht="16.5" customHeight="1">
      <c r="B177" s="36"/>
      <c r="C177" s="197" t="s">
        <v>340</v>
      </c>
      <c r="D177" s="197" t="s">
        <v>126</v>
      </c>
      <c r="E177" s="198" t="s">
        <v>341</v>
      </c>
      <c r="F177" s="199" t="s">
        <v>342</v>
      </c>
      <c r="G177" s="200" t="s">
        <v>330</v>
      </c>
      <c r="H177" s="201">
        <v>6.6669999999999998</v>
      </c>
      <c r="I177" s="202"/>
      <c r="J177" s="203">
        <f>ROUND(I177*H177,2)</f>
        <v>0</v>
      </c>
      <c r="K177" s="199" t="s">
        <v>1</v>
      </c>
      <c r="L177" s="41"/>
      <c r="M177" s="204" t="s">
        <v>1</v>
      </c>
      <c r="N177" s="205" t="s">
        <v>42</v>
      </c>
      <c r="O177" s="77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AR177" s="15" t="s">
        <v>130</v>
      </c>
      <c r="AT177" s="15" t="s">
        <v>126</v>
      </c>
      <c r="AU177" s="15" t="s">
        <v>131</v>
      </c>
      <c r="AY177" s="15" t="s">
        <v>123</v>
      </c>
      <c r="BE177" s="208">
        <f>IF(N177="základní",J177,0)</f>
        <v>0</v>
      </c>
      <c r="BF177" s="208">
        <f>IF(N177="snížená",J177,0)</f>
        <v>0</v>
      </c>
      <c r="BG177" s="208">
        <f>IF(N177="zákl. přenesená",J177,0)</f>
        <v>0</v>
      </c>
      <c r="BH177" s="208">
        <f>IF(N177="sníž. přenesená",J177,0)</f>
        <v>0</v>
      </c>
      <c r="BI177" s="208">
        <f>IF(N177="nulová",J177,0)</f>
        <v>0</v>
      </c>
      <c r="BJ177" s="15" t="s">
        <v>131</v>
      </c>
      <c r="BK177" s="208">
        <f>ROUND(I177*H177,2)</f>
        <v>0</v>
      </c>
      <c r="BL177" s="15" t="s">
        <v>130</v>
      </c>
      <c r="BM177" s="15" t="s">
        <v>343</v>
      </c>
    </row>
    <row r="178" s="10" customFormat="1" ht="22.8" customHeight="1">
      <c r="B178" s="181"/>
      <c r="C178" s="182"/>
      <c r="D178" s="183" t="s">
        <v>69</v>
      </c>
      <c r="E178" s="195" t="s">
        <v>344</v>
      </c>
      <c r="F178" s="195" t="s">
        <v>326</v>
      </c>
      <c r="G178" s="182"/>
      <c r="H178" s="182"/>
      <c r="I178" s="185"/>
      <c r="J178" s="196">
        <f>BK178</f>
        <v>0</v>
      </c>
      <c r="K178" s="182"/>
      <c r="L178" s="187"/>
      <c r="M178" s="188"/>
      <c r="N178" s="189"/>
      <c r="O178" s="189"/>
      <c r="P178" s="190">
        <f>P179</f>
        <v>0</v>
      </c>
      <c r="Q178" s="189"/>
      <c r="R178" s="190">
        <f>R179</f>
        <v>0</v>
      </c>
      <c r="S178" s="189"/>
      <c r="T178" s="191">
        <f>T179</f>
        <v>0</v>
      </c>
      <c r="AR178" s="192" t="s">
        <v>75</v>
      </c>
      <c r="AT178" s="193" t="s">
        <v>69</v>
      </c>
      <c r="AU178" s="193" t="s">
        <v>75</v>
      </c>
      <c r="AY178" s="192" t="s">
        <v>123</v>
      </c>
      <c r="BK178" s="194">
        <f>BK179</f>
        <v>0</v>
      </c>
    </row>
    <row r="179" s="1" customFormat="1" ht="16.5" customHeight="1">
      <c r="B179" s="36"/>
      <c r="C179" s="197" t="s">
        <v>345</v>
      </c>
      <c r="D179" s="197" t="s">
        <v>126</v>
      </c>
      <c r="E179" s="198" t="s">
        <v>346</v>
      </c>
      <c r="F179" s="199" t="s">
        <v>347</v>
      </c>
      <c r="G179" s="200" t="s">
        <v>330</v>
      </c>
      <c r="H179" s="201">
        <v>4.3170000000000002</v>
      </c>
      <c r="I179" s="202"/>
      <c r="J179" s="203">
        <f>ROUND(I179*H179,2)</f>
        <v>0</v>
      </c>
      <c r="K179" s="199" t="s">
        <v>158</v>
      </c>
      <c r="L179" s="41"/>
      <c r="M179" s="204" t="s">
        <v>1</v>
      </c>
      <c r="N179" s="205" t="s">
        <v>42</v>
      </c>
      <c r="O179" s="77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AR179" s="15" t="s">
        <v>130</v>
      </c>
      <c r="AT179" s="15" t="s">
        <v>126</v>
      </c>
      <c r="AU179" s="15" t="s">
        <v>131</v>
      </c>
      <c r="AY179" s="15" t="s">
        <v>123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5" t="s">
        <v>131</v>
      </c>
      <c r="BK179" s="208">
        <f>ROUND(I179*H179,2)</f>
        <v>0</v>
      </c>
      <c r="BL179" s="15" t="s">
        <v>130</v>
      </c>
      <c r="BM179" s="15" t="s">
        <v>348</v>
      </c>
    </row>
    <row r="180" s="10" customFormat="1" ht="25.92" customHeight="1">
      <c r="B180" s="181"/>
      <c r="C180" s="182"/>
      <c r="D180" s="183" t="s">
        <v>69</v>
      </c>
      <c r="E180" s="184" t="s">
        <v>349</v>
      </c>
      <c r="F180" s="184" t="s">
        <v>350</v>
      </c>
      <c r="G180" s="182"/>
      <c r="H180" s="182"/>
      <c r="I180" s="185"/>
      <c r="J180" s="186">
        <f>BK180</f>
        <v>0</v>
      </c>
      <c r="K180" s="182"/>
      <c r="L180" s="187"/>
      <c r="M180" s="188"/>
      <c r="N180" s="189"/>
      <c r="O180" s="189"/>
      <c r="P180" s="190">
        <f>P181+P190+P195+P206+P216+P233+P240+P251+P260+P265+P281+P306+P314+P337</f>
        <v>0</v>
      </c>
      <c r="Q180" s="189"/>
      <c r="R180" s="190">
        <f>R181+R190+R195+R206+R216+R233+R240+R251+R260+R265+R281+R306+R314+R337</f>
        <v>1.1676850490000001</v>
      </c>
      <c r="S180" s="189"/>
      <c r="T180" s="191">
        <f>T181+T190+T195+T206+T216+T233+T240+T251+T260+T265+T281+T306+T314+T337</f>
        <v>0.0014999999999999998</v>
      </c>
      <c r="AR180" s="192" t="s">
        <v>131</v>
      </c>
      <c r="AT180" s="193" t="s">
        <v>69</v>
      </c>
      <c r="AU180" s="193" t="s">
        <v>70</v>
      </c>
      <c r="AY180" s="192" t="s">
        <v>123</v>
      </c>
      <c r="BK180" s="194">
        <f>BK181+BK190+BK195+BK206+BK216+BK233+BK240+BK251+BK260+BK265+BK281+BK306+BK314+BK337</f>
        <v>0</v>
      </c>
    </row>
    <row r="181" s="10" customFormat="1" ht="22.8" customHeight="1">
      <c r="B181" s="181"/>
      <c r="C181" s="182"/>
      <c r="D181" s="183" t="s">
        <v>69</v>
      </c>
      <c r="E181" s="195" t="s">
        <v>351</v>
      </c>
      <c r="F181" s="195" t="s">
        <v>352</v>
      </c>
      <c r="G181" s="182"/>
      <c r="H181" s="182"/>
      <c r="I181" s="185"/>
      <c r="J181" s="196">
        <f>BK181</f>
        <v>0</v>
      </c>
      <c r="K181" s="182"/>
      <c r="L181" s="187"/>
      <c r="M181" s="188"/>
      <c r="N181" s="189"/>
      <c r="O181" s="189"/>
      <c r="P181" s="190">
        <f>SUM(P182:P189)</f>
        <v>0</v>
      </c>
      <c r="Q181" s="189"/>
      <c r="R181" s="190">
        <f>SUM(R182:R189)</f>
        <v>0.074799000000000004</v>
      </c>
      <c r="S181" s="189"/>
      <c r="T181" s="191">
        <f>SUM(T182:T189)</f>
        <v>0</v>
      </c>
      <c r="AR181" s="192" t="s">
        <v>131</v>
      </c>
      <c r="AT181" s="193" t="s">
        <v>69</v>
      </c>
      <c r="AU181" s="193" t="s">
        <v>75</v>
      </c>
      <c r="AY181" s="192" t="s">
        <v>123</v>
      </c>
      <c r="BK181" s="194">
        <f>SUM(BK182:BK189)</f>
        <v>0</v>
      </c>
    </row>
    <row r="182" s="1" customFormat="1" ht="16.5" customHeight="1">
      <c r="B182" s="36"/>
      <c r="C182" s="197" t="s">
        <v>353</v>
      </c>
      <c r="D182" s="197" t="s">
        <v>126</v>
      </c>
      <c r="E182" s="198" t="s">
        <v>354</v>
      </c>
      <c r="F182" s="199" t="s">
        <v>355</v>
      </c>
      <c r="G182" s="200" t="s">
        <v>135</v>
      </c>
      <c r="H182" s="201">
        <v>3.25</v>
      </c>
      <c r="I182" s="202"/>
      <c r="J182" s="203">
        <f>ROUND(I182*H182,2)</f>
        <v>0</v>
      </c>
      <c r="K182" s="199" t="s">
        <v>1</v>
      </c>
      <c r="L182" s="41"/>
      <c r="M182" s="204" t="s">
        <v>1</v>
      </c>
      <c r="N182" s="205" t="s">
        <v>42</v>
      </c>
      <c r="O182" s="77"/>
      <c r="P182" s="206">
        <f>O182*H182</f>
        <v>0</v>
      </c>
      <c r="Q182" s="206">
        <v>0.0044999999999999997</v>
      </c>
      <c r="R182" s="206">
        <f>Q182*H182</f>
        <v>0.014624999999999999</v>
      </c>
      <c r="S182" s="206">
        <v>0</v>
      </c>
      <c r="T182" s="207">
        <f>S182*H182</f>
        <v>0</v>
      </c>
      <c r="AR182" s="15" t="s">
        <v>209</v>
      </c>
      <c r="AT182" s="15" t="s">
        <v>126</v>
      </c>
      <c r="AU182" s="15" t="s">
        <v>131</v>
      </c>
      <c r="AY182" s="15" t="s">
        <v>123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5" t="s">
        <v>131</v>
      </c>
      <c r="BK182" s="208">
        <f>ROUND(I182*H182,2)</f>
        <v>0</v>
      </c>
      <c r="BL182" s="15" t="s">
        <v>209</v>
      </c>
      <c r="BM182" s="15" t="s">
        <v>356</v>
      </c>
    </row>
    <row r="183" s="11" customFormat="1">
      <c r="B183" s="209"/>
      <c r="C183" s="210"/>
      <c r="D183" s="211" t="s">
        <v>137</v>
      </c>
      <c r="E183" s="212" t="s">
        <v>1</v>
      </c>
      <c r="F183" s="213" t="s">
        <v>165</v>
      </c>
      <c r="G183" s="210"/>
      <c r="H183" s="214">
        <v>3.25</v>
      </c>
      <c r="I183" s="215"/>
      <c r="J183" s="210"/>
      <c r="K183" s="210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137</v>
      </c>
      <c r="AU183" s="220" t="s">
        <v>131</v>
      </c>
      <c r="AV183" s="11" t="s">
        <v>131</v>
      </c>
      <c r="AW183" s="11" t="s">
        <v>32</v>
      </c>
      <c r="AX183" s="11" t="s">
        <v>75</v>
      </c>
      <c r="AY183" s="220" t="s">
        <v>123</v>
      </c>
    </row>
    <row r="184" s="1" customFormat="1" ht="16.5" customHeight="1">
      <c r="B184" s="36"/>
      <c r="C184" s="197" t="s">
        <v>357</v>
      </c>
      <c r="D184" s="197" t="s">
        <v>126</v>
      </c>
      <c r="E184" s="198" t="s">
        <v>358</v>
      </c>
      <c r="F184" s="199" t="s">
        <v>359</v>
      </c>
      <c r="G184" s="200" t="s">
        <v>135</v>
      </c>
      <c r="H184" s="201">
        <v>4.4720000000000004</v>
      </c>
      <c r="I184" s="202"/>
      <c r="J184" s="203">
        <f>ROUND(I184*H184,2)</f>
        <v>0</v>
      </c>
      <c r="K184" s="199" t="s">
        <v>1</v>
      </c>
      <c r="L184" s="41"/>
      <c r="M184" s="204" t="s">
        <v>1</v>
      </c>
      <c r="N184" s="205" t="s">
        <v>42</v>
      </c>
      <c r="O184" s="77"/>
      <c r="P184" s="206">
        <f>O184*H184</f>
        <v>0</v>
      </c>
      <c r="Q184" s="206">
        <v>0.0044999999999999997</v>
      </c>
      <c r="R184" s="206">
        <f>Q184*H184</f>
        <v>0.020124</v>
      </c>
      <c r="S184" s="206">
        <v>0</v>
      </c>
      <c r="T184" s="207">
        <f>S184*H184</f>
        <v>0</v>
      </c>
      <c r="AR184" s="15" t="s">
        <v>209</v>
      </c>
      <c r="AT184" s="15" t="s">
        <v>126</v>
      </c>
      <c r="AU184" s="15" t="s">
        <v>131</v>
      </c>
      <c r="AY184" s="15" t="s">
        <v>123</v>
      </c>
      <c r="BE184" s="208">
        <f>IF(N184="základní",J184,0)</f>
        <v>0</v>
      </c>
      <c r="BF184" s="208">
        <f>IF(N184="snížená",J184,0)</f>
        <v>0</v>
      </c>
      <c r="BG184" s="208">
        <f>IF(N184="zákl. přenesená",J184,0)</f>
        <v>0</v>
      </c>
      <c r="BH184" s="208">
        <f>IF(N184="sníž. přenesená",J184,0)</f>
        <v>0</v>
      </c>
      <c r="BI184" s="208">
        <f>IF(N184="nulová",J184,0)</f>
        <v>0</v>
      </c>
      <c r="BJ184" s="15" t="s">
        <v>131</v>
      </c>
      <c r="BK184" s="208">
        <f>ROUND(I184*H184,2)</f>
        <v>0</v>
      </c>
      <c r="BL184" s="15" t="s">
        <v>209</v>
      </c>
      <c r="BM184" s="15" t="s">
        <v>360</v>
      </c>
    </row>
    <row r="185" s="11" customFormat="1">
      <c r="B185" s="209"/>
      <c r="C185" s="210"/>
      <c r="D185" s="211" t="s">
        <v>137</v>
      </c>
      <c r="E185" s="212" t="s">
        <v>1</v>
      </c>
      <c r="F185" s="213" t="s">
        <v>361</v>
      </c>
      <c r="G185" s="210"/>
      <c r="H185" s="214">
        <v>1.8200000000000001</v>
      </c>
      <c r="I185" s="215"/>
      <c r="J185" s="210"/>
      <c r="K185" s="210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137</v>
      </c>
      <c r="AU185" s="220" t="s">
        <v>131</v>
      </c>
      <c r="AV185" s="11" t="s">
        <v>131</v>
      </c>
      <c r="AW185" s="11" t="s">
        <v>32</v>
      </c>
      <c r="AX185" s="11" t="s">
        <v>70</v>
      </c>
      <c r="AY185" s="220" t="s">
        <v>123</v>
      </c>
    </row>
    <row r="186" s="11" customFormat="1">
      <c r="B186" s="209"/>
      <c r="C186" s="210"/>
      <c r="D186" s="211" t="s">
        <v>137</v>
      </c>
      <c r="E186" s="212" t="s">
        <v>1</v>
      </c>
      <c r="F186" s="213" t="s">
        <v>362</v>
      </c>
      <c r="G186" s="210"/>
      <c r="H186" s="214">
        <v>2.6520000000000001</v>
      </c>
      <c r="I186" s="215"/>
      <c r="J186" s="210"/>
      <c r="K186" s="210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137</v>
      </c>
      <c r="AU186" s="220" t="s">
        <v>131</v>
      </c>
      <c r="AV186" s="11" t="s">
        <v>131</v>
      </c>
      <c r="AW186" s="11" t="s">
        <v>32</v>
      </c>
      <c r="AX186" s="11" t="s">
        <v>70</v>
      </c>
      <c r="AY186" s="220" t="s">
        <v>123</v>
      </c>
    </row>
    <row r="187" s="13" customFormat="1">
      <c r="B187" s="231"/>
      <c r="C187" s="232"/>
      <c r="D187" s="211" t="s">
        <v>137</v>
      </c>
      <c r="E187" s="233" t="s">
        <v>1</v>
      </c>
      <c r="F187" s="234" t="s">
        <v>177</v>
      </c>
      <c r="G187" s="232"/>
      <c r="H187" s="235">
        <v>4.4720000000000004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137</v>
      </c>
      <c r="AU187" s="241" t="s">
        <v>131</v>
      </c>
      <c r="AV187" s="13" t="s">
        <v>130</v>
      </c>
      <c r="AW187" s="13" t="s">
        <v>32</v>
      </c>
      <c r="AX187" s="13" t="s">
        <v>75</v>
      </c>
      <c r="AY187" s="241" t="s">
        <v>123</v>
      </c>
    </row>
    <row r="188" s="1" customFormat="1" ht="16.5" customHeight="1">
      <c r="B188" s="36"/>
      <c r="C188" s="197" t="s">
        <v>363</v>
      </c>
      <c r="D188" s="197" t="s">
        <v>126</v>
      </c>
      <c r="E188" s="198" t="s">
        <v>364</v>
      </c>
      <c r="F188" s="199" t="s">
        <v>365</v>
      </c>
      <c r="G188" s="200" t="s">
        <v>141</v>
      </c>
      <c r="H188" s="201">
        <v>8.9000000000000004</v>
      </c>
      <c r="I188" s="202"/>
      <c r="J188" s="203">
        <f>ROUND(I188*H188,2)</f>
        <v>0</v>
      </c>
      <c r="K188" s="199" t="s">
        <v>1</v>
      </c>
      <c r="L188" s="41"/>
      <c r="M188" s="204" t="s">
        <v>1</v>
      </c>
      <c r="N188" s="205" t="s">
        <v>42</v>
      </c>
      <c r="O188" s="77"/>
      <c r="P188" s="206">
        <f>O188*H188</f>
        <v>0</v>
      </c>
      <c r="Q188" s="206">
        <v>0.0044999999999999997</v>
      </c>
      <c r="R188" s="206">
        <f>Q188*H188</f>
        <v>0.040049999999999995</v>
      </c>
      <c r="S188" s="206">
        <v>0</v>
      </c>
      <c r="T188" s="207">
        <f>S188*H188</f>
        <v>0</v>
      </c>
      <c r="AR188" s="15" t="s">
        <v>209</v>
      </c>
      <c r="AT188" s="15" t="s">
        <v>126</v>
      </c>
      <c r="AU188" s="15" t="s">
        <v>131</v>
      </c>
      <c r="AY188" s="15" t="s">
        <v>123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5" t="s">
        <v>131</v>
      </c>
      <c r="BK188" s="208">
        <f>ROUND(I188*H188,2)</f>
        <v>0</v>
      </c>
      <c r="BL188" s="15" t="s">
        <v>209</v>
      </c>
      <c r="BM188" s="15" t="s">
        <v>366</v>
      </c>
    </row>
    <row r="189" s="11" customFormat="1">
      <c r="B189" s="209"/>
      <c r="C189" s="210"/>
      <c r="D189" s="211" t="s">
        <v>137</v>
      </c>
      <c r="E189" s="212" t="s">
        <v>1</v>
      </c>
      <c r="F189" s="213" t="s">
        <v>367</v>
      </c>
      <c r="G189" s="210"/>
      <c r="H189" s="214">
        <v>8.9000000000000004</v>
      </c>
      <c r="I189" s="215"/>
      <c r="J189" s="210"/>
      <c r="K189" s="210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137</v>
      </c>
      <c r="AU189" s="220" t="s">
        <v>131</v>
      </c>
      <c r="AV189" s="11" t="s">
        <v>131</v>
      </c>
      <c r="AW189" s="11" t="s">
        <v>32</v>
      </c>
      <c r="AX189" s="11" t="s">
        <v>75</v>
      </c>
      <c r="AY189" s="220" t="s">
        <v>123</v>
      </c>
    </row>
    <row r="190" s="10" customFormat="1" ht="22.8" customHeight="1">
      <c r="B190" s="181"/>
      <c r="C190" s="182"/>
      <c r="D190" s="183" t="s">
        <v>69</v>
      </c>
      <c r="E190" s="195" t="s">
        <v>368</v>
      </c>
      <c r="F190" s="195" t="s">
        <v>369</v>
      </c>
      <c r="G190" s="182"/>
      <c r="H190" s="182"/>
      <c r="I190" s="185"/>
      <c r="J190" s="196">
        <f>BK190</f>
        <v>0</v>
      </c>
      <c r="K190" s="182"/>
      <c r="L190" s="187"/>
      <c r="M190" s="188"/>
      <c r="N190" s="189"/>
      <c r="O190" s="189"/>
      <c r="P190" s="190">
        <f>SUM(P191:P194)</f>
        <v>0</v>
      </c>
      <c r="Q190" s="189"/>
      <c r="R190" s="190">
        <f>SUM(R191:R194)</f>
        <v>0.0066299999999999996</v>
      </c>
      <c r="S190" s="189"/>
      <c r="T190" s="191">
        <f>SUM(T191:T194)</f>
        <v>0</v>
      </c>
      <c r="AR190" s="192" t="s">
        <v>131</v>
      </c>
      <c r="AT190" s="193" t="s">
        <v>69</v>
      </c>
      <c r="AU190" s="193" t="s">
        <v>75</v>
      </c>
      <c r="AY190" s="192" t="s">
        <v>123</v>
      </c>
      <c r="BK190" s="194">
        <f>SUM(BK191:BK194)</f>
        <v>0</v>
      </c>
    </row>
    <row r="191" s="1" customFormat="1" ht="16.5" customHeight="1">
      <c r="B191" s="36"/>
      <c r="C191" s="197" t="s">
        <v>370</v>
      </c>
      <c r="D191" s="197" t="s">
        <v>126</v>
      </c>
      <c r="E191" s="198" t="s">
        <v>371</v>
      </c>
      <c r="F191" s="199" t="s">
        <v>372</v>
      </c>
      <c r="G191" s="200" t="s">
        <v>135</v>
      </c>
      <c r="H191" s="201">
        <v>3.25</v>
      </c>
      <c r="I191" s="202"/>
      <c r="J191" s="203">
        <f>ROUND(I191*H191,2)</f>
        <v>0</v>
      </c>
      <c r="K191" s="199" t="s">
        <v>1</v>
      </c>
      <c r="L191" s="41"/>
      <c r="M191" s="204" t="s">
        <v>1</v>
      </c>
      <c r="N191" s="205" t="s">
        <v>42</v>
      </c>
      <c r="O191" s="77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AR191" s="15" t="s">
        <v>209</v>
      </c>
      <c r="AT191" s="15" t="s">
        <v>126</v>
      </c>
      <c r="AU191" s="15" t="s">
        <v>131</v>
      </c>
      <c r="AY191" s="15" t="s">
        <v>123</v>
      </c>
      <c r="BE191" s="208">
        <f>IF(N191="základní",J191,0)</f>
        <v>0</v>
      </c>
      <c r="BF191" s="208">
        <f>IF(N191="snížená",J191,0)</f>
        <v>0</v>
      </c>
      <c r="BG191" s="208">
        <f>IF(N191="zákl. přenesená",J191,0)</f>
        <v>0</v>
      </c>
      <c r="BH191" s="208">
        <f>IF(N191="sníž. přenesená",J191,0)</f>
        <v>0</v>
      </c>
      <c r="BI191" s="208">
        <f>IF(N191="nulová",J191,0)</f>
        <v>0</v>
      </c>
      <c r="BJ191" s="15" t="s">
        <v>131</v>
      </c>
      <c r="BK191" s="208">
        <f>ROUND(I191*H191,2)</f>
        <v>0</v>
      </c>
      <c r="BL191" s="15" t="s">
        <v>209</v>
      </c>
      <c r="BM191" s="15" t="s">
        <v>373</v>
      </c>
    </row>
    <row r="192" s="1" customFormat="1" ht="16.5" customHeight="1">
      <c r="B192" s="36"/>
      <c r="C192" s="242" t="s">
        <v>374</v>
      </c>
      <c r="D192" s="242" t="s">
        <v>201</v>
      </c>
      <c r="E192" s="243" t="s">
        <v>375</v>
      </c>
      <c r="F192" s="244" t="s">
        <v>376</v>
      </c>
      <c r="G192" s="245" t="s">
        <v>135</v>
      </c>
      <c r="H192" s="246">
        <v>3.3149999999999999</v>
      </c>
      <c r="I192" s="247"/>
      <c r="J192" s="248">
        <f>ROUND(I192*H192,2)</f>
        <v>0</v>
      </c>
      <c r="K192" s="244" t="s">
        <v>1</v>
      </c>
      <c r="L192" s="249"/>
      <c r="M192" s="250" t="s">
        <v>1</v>
      </c>
      <c r="N192" s="251" t="s">
        <v>42</v>
      </c>
      <c r="O192" s="77"/>
      <c r="P192" s="206">
        <f>O192*H192</f>
        <v>0</v>
      </c>
      <c r="Q192" s="206">
        <v>0.002</v>
      </c>
      <c r="R192" s="206">
        <f>Q192*H192</f>
        <v>0.0066299999999999996</v>
      </c>
      <c r="S192" s="206">
        <v>0</v>
      </c>
      <c r="T192" s="207">
        <f>S192*H192</f>
        <v>0</v>
      </c>
      <c r="AR192" s="15" t="s">
        <v>279</v>
      </c>
      <c r="AT192" s="15" t="s">
        <v>201</v>
      </c>
      <c r="AU192" s="15" t="s">
        <v>131</v>
      </c>
      <c r="AY192" s="15" t="s">
        <v>123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5" t="s">
        <v>131</v>
      </c>
      <c r="BK192" s="208">
        <f>ROUND(I192*H192,2)</f>
        <v>0</v>
      </c>
      <c r="BL192" s="15" t="s">
        <v>209</v>
      </c>
      <c r="BM192" s="15" t="s">
        <v>377</v>
      </c>
    </row>
    <row r="193" s="11" customFormat="1">
      <c r="B193" s="209"/>
      <c r="C193" s="210"/>
      <c r="D193" s="211" t="s">
        <v>137</v>
      </c>
      <c r="E193" s="210"/>
      <c r="F193" s="213" t="s">
        <v>378</v>
      </c>
      <c r="G193" s="210"/>
      <c r="H193" s="214">
        <v>3.3149999999999999</v>
      </c>
      <c r="I193" s="215"/>
      <c r="J193" s="210"/>
      <c r="K193" s="210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137</v>
      </c>
      <c r="AU193" s="220" t="s">
        <v>131</v>
      </c>
      <c r="AV193" s="11" t="s">
        <v>131</v>
      </c>
      <c r="AW193" s="11" t="s">
        <v>4</v>
      </c>
      <c r="AX193" s="11" t="s">
        <v>75</v>
      </c>
      <c r="AY193" s="220" t="s">
        <v>123</v>
      </c>
    </row>
    <row r="194" s="1" customFormat="1" ht="16.5" customHeight="1">
      <c r="B194" s="36"/>
      <c r="C194" s="197" t="s">
        <v>379</v>
      </c>
      <c r="D194" s="197" t="s">
        <v>126</v>
      </c>
      <c r="E194" s="198" t="s">
        <v>380</v>
      </c>
      <c r="F194" s="199" t="s">
        <v>381</v>
      </c>
      <c r="G194" s="200" t="s">
        <v>314</v>
      </c>
      <c r="H194" s="201">
        <v>1</v>
      </c>
      <c r="I194" s="202"/>
      <c r="J194" s="203">
        <f>ROUND(I194*H194,2)</f>
        <v>0</v>
      </c>
      <c r="K194" s="199" t="s">
        <v>1</v>
      </c>
      <c r="L194" s="41"/>
      <c r="M194" s="204" t="s">
        <v>1</v>
      </c>
      <c r="N194" s="205" t="s">
        <v>42</v>
      </c>
      <c r="O194" s="77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AR194" s="15" t="s">
        <v>209</v>
      </c>
      <c r="AT194" s="15" t="s">
        <v>126</v>
      </c>
      <c r="AU194" s="15" t="s">
        <v>131</v>
      </c>
      <c r="AY194" s="15" t="s">
        <v>123</v>
      </c>
      <c r="BE194" s="208">
        <f>IF(N194="základní",J194,0)</f>
        <v>0</v>
      </c>
      <c r="BF194" s="208">
        <f>IF(N194="snížená",J194,0)</f>
        <v>0</v>
      </c>
      <c r="BG194" s="208">
        <f>IF(N194="zákl. přenesená",J194,0)</f>
        <v>0</v>
      </c>
      <c r="BH194" s="208">
        <f>IF(N194="sníž. přenesená",J194,0)</f>
        <v>0</v>
      </c>
      <c r="BI194" s="208">
        <f>IF(N194="nulová",J194,0)</f>
        <v>0</v>
      </c>
      <c r="BJ194" s="15" t="s">
        <v>131</v>
      </c>
      <c r="BK194" s="208">
        <f>ROUND(I194*H194,2)</f>
        <v>0</v>
      </c>
      <c r="BL194" s="15" t="s">
        <v>209</v>
      </c>
      <c r="BM194" s="15" t="s">
        <v>382</v>
      </c>
    </row>
    <row r="195" s="10" customFormat="1" ht="22.8" customHeight="1">
      <c r="B195" s="181"/>
      <c r="C195" s="182"/>
      <c r="D195" s="183" t="s">
        <v>69</v>
      </c>
      <c r="E195" s="195" t="s">
        <v>383</v>
      </c>
      <c r="F195" s="195" t="s">
        <v>384</v>
      </c>
      <c r="G195" s="182"/>
      <c r="H195" s="182"/>
      <c r="I195" s="185"/>
      <c r="J195" s="196">
        <f>BK195</f>
        <v>0</v>
      </c>
      <c r="K195" s="182"/>
      <c r="L195" s="187"/>
      <c r="M195" s="188"/>
      <c r="N195" s="189"/>
      <c r="O195" s="189"/>
      <c r="P195" s="190">
        <f>SUM(P196:P205)</f>
        <v>0</v>
      </c>
      <c r="Q195" s="189"/>
      <c r="R195" s="190">
        <f>SUM(R196:R205)</f>
        <v>0.0034840000000000001</v>
      </c>
      <c r="S195" s="189"/>
      <c r="T195" s="191">
        <f>SUM(T196:T205)</f>
        <v>0</v>
      </c>
      <c r="AR195" s="192" t="s">
        <v>131</v>
      </c>
      <c r="AT195" s="193" t="s">
        <v>69</v>
      </c>
      <c r="AU195" s="193" t="s">
        <v>75</v>
      </c>
      <c r="AY195" s="192" t="s">
        <v>123</v>
      </c>
      <c r="BK195" s="194">
        <f>SUM(BK196:BK205)</f>
        <v>0</v>
      </c>
    </row>
    <row r="196" s="1" customFormat="1" ht="16.5" customHeight="1">
      <c r="B196" s="36"/>
      <c r="C196" s="197" t="s">
        <v>385</v>
      </c>
      <c r="D196" s="197" t="s">
        <v>126</v>
      </c>
      <c r="E196" s="198" t="s">
        <v>386</v>
      </c>
      <c r="F196" s="199" t="s">
        <v>387</v>
      </c>
      <c r="G196" s="200" t="s">
        <v>141</v>
      </c>
      <c r="H196" s="201">
        <v>1</v>
      </c>
      <c r="I196" s="202"/>
      <c r="J196" s="203">
        <f>ROUND(I196*H196,2)</f>
        <v>0</v>
      </c>
      <c r="K196" s="199" t="s">
        <v>1</v>
      </c>
      <c r="L196" s="41"/>
      <c r="M196" s="204" t="s">
        <v>1</v>
      </c>
      <c r="N196" s="205" t="s">
        <v>42</v>
      </c>
      <c r="O196" s="77"/>
      <c r="P196" s="206">
        <f>O196*H196</f>
        <v>0</v>
      </c>
      <c r="Q196" s="206">
        <v>0.0012600000000000001</v>
      </c>
      <c r="R196" s="206">
        <f>Q196*H196</f>
        <v>0.0012600000000000001</v>
      </c>
      <c r="S196" s="206">
        <v>0</v>
      </c>
      <c r="T196" s="207">
        <f>S196*H196</f>
        <v>0</v>
      </c>
      <c r="AR196" s="15" t="s">
        <v>130</v>
      </c>
      <c r="AT196" s="15" t="s">
        <v>126</v>
      </c>
      <c r="AU196" s="15" t="s">
        <v>131</v>
      </c>
      <c r="AY196" s="15" t="s">
        <v>123</v>
      </c>
      <c r="BE196" s="208">
        <f>IF(N196="základní",J196,0)</f>
        <v>0</v>
      </c>
      <c r="BF196" s="208">
        <f>IF(N196="snížená",J196,0)</f>
        <v>0</v>
      </c>
      <c r="BG196" s="208">
        <f>IF(N196="zákl. přenesená",J196,0)</f>
        <v>0</v>
      </c>
      <c r="BH196" s="208">
        <f>IF(N196="sníž. přenesená",J196,0)</f>
        <v>0</v>
      </c>
      <c r="BI196" s="208">
        <f>IF(N196="nulová",J196,0)</f>
        <v>0</v>
      </c>
      <c r="BJ196" s="15" t="s">
        <v>131</v>
      </c>
      <c r="BK196" s="208">
        <f>ROUND(I196*H196,2)</f>
        <v>0</v>
      </c>
      <c r="BL196" s="15" t="s">
        <v>130</v>
      </c>
      <c r="BM196" s="15" t="s">
        <v>388</v>
      </c>
    </row>
    <row r="197" s="1" customFormat="1" ht="16.5" customHeight="1">
      <c r="B197" s="36"/>
      <c r="C197" s="197" t="s">
        <v>389</v>
      </c>
      <c r="D197" s="197" t="s">
        <v>126</v>
      </c>
      <c r="E197" s="198" t="s">
        <v>390</v>
      </c>
      <c r="F197" s="199" t="s">
        <v>391</v>
      </c>
      <c r="G197" s="200" t="s">
        <v>141</v>
      </c>
      <c r="H197" s="201">
        <v>1.1000000000000001</v>
      </c>
      <c r="I197" s="202"/>
      <c r="J197" s="203">
        <f>ROUND(I197*H197,2)</f>
        <v>0</v>
      </c>
      <c r="K197" s="199" t="s">
        <v>1</v>
      </c>
      <c r="L197" s="41"/>
      <c r="M197" s="204" t="s">
        <v>1</v>
      </c>
      <c r="N197" s="205" t="s">
        <v>42</v>
      </c>
      <c r="O197" s="77"/>
      <c r="P197" s="206">
        <f>O197*H197</f>
        <v>0</v>
      </c>
      <c r="Q197" s="206">
        <v>0.00029</v>
      </c>
      <c r="R197" s="206">
        <f>Q197*H197</f>
        <v>0.000319</v>
      </c>
      <c r="S197" s="206">
        <v>0</v>
      </c>
      <c r="T197" s="207">
        <f>S197*H197</f>
        <v>0</v>
      </c>
      <c r="AR197" s="15" t="s">
        <v>209</v>
      </c>
      <c r="AT197" s="15" t="s">
        <v>126</v>
      </c>
      <c r="AU197" s="15" t="s">
        <v>131</v>
      </c>
      <c r="AY197" s="15" t="s">
        <v>123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5" t="s">
        <v>131</v>
      </c>
      <c r="BK197" s="208">
        <f>ROUND(I197*H197,2)</f>
        <v>0</v>
      </c>
      <c r="BL197" s="15" t="s">
        <v>209</v>
      </c>
      <c r="BM197" s="15" t="s">
        <v>392</v>
      </c>
    </row>
    <row r="198" s="1" customFormat="1" ht="16.5" customHeight="1">
      <c r="B198" s="36"/>
      <c r="C198" s="197" t="s">
        <v>393</v>
      </c>
      <c r="D198" s="197" t="s">
        <v>126</v>
      </c>
      <c r="E198" s="198" t="s">
        <v>394</v>
      </c>
      <c r="F198" s="199" t="s">
        <v>395</v>
      </c>
      <c r="G198" s="200" t="s">
        <v>141</v>
      </c>
      <c r="H198" s="201">
        <v>3.5</v>
      </c>
      <c r="I198" s="202"/>
      <c r="J198" s="203">
        <f>ROUND(I198*H198,2)</f>
        <v>0</v>
      </c>
      <c r="K198" s="199" t="s">
        <v>1</v>
      </c>
      <c r="L198" s="41"/>
      <c r="M198" s="204" t="s">
        <v>1</v>
      </c>
      <c r="N198" s="205" t="s">
        <v>42</v>
      </c>
      <c r="O198" s="77"/>
      <c r="P198" s="206">
        <f>O198*H198</f>
        <v>0</v>
      </c>
      <c r="Q198" s="206">
        <v>0.00035</v>
      </c>
      <c r="R198" s="206">
        <f>Q198*H198</f>
        <v>0.001225</v>
      </c>
      <c r="S198" s="206">
        <v>0</v>
      </c>
      <c r="T198" s="207">
        <f>S198*H198</f>
        <v>0</v>
      </c>
      <c r="AR198" s="15" t="s">
        <v>209</v>
      </c>
      <c r="AT198" s="15" t="s">
        <v>126</v>
      </c>
      <c r="AU198" s="15" t="s">
        <v>131</v>
      </c>
      <c r="AY198" s="15" t="s">
        <v>123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5" t="s">
        <v>131</v>
      </c>
      <c r="BK198" s="208">
        <f>ROUND(I198*H198,2)</f>
        <v>0</v>
      </c>
      <c r="BL198" s="15" t="s">
        <v>209</v>
      </c>
      <c r="BM198" s="15" t="s">
        <v>396</v>
      </c>
    </row>
    <row r="199" s="1" customFormat="1" ht="16.5" customHeight="1">
      <c r="B199" s="36"/>
      <c r="C199" s="197" t="s">
        <v>397</v>
      </c>
      <c r="D199" s="197" t="s">
        <v>126</v>
      </c>
      <c r="E199" s="198" t="s">
        <v>398</v>
      </c>
      <c r="F199" s="199" t="s">
        <v>399</v>
      </c>
      <c r="G199" s="200" t="s">
        <v>129</v>
      </c>
      <c r="H199" s="201">
        <v>1</v>
      </c>
      <c r="I199" s="202"/>
      <c r="J199" s="203">
        <f>ROUND(I199*H199,2)</f>
        <v>0</v>
      </c>
      <c r="K199" s="199" t="s">
        <v>1</v>
      </c>
      <c r="L199" s="41"/>
      <c r="M199" s="204" t="s">
        <v>1</v>
      </c>
      <c r="N199" s="205" t="s">
        <v>42</v>
      </c>
      <c r="O199" s="77"/>
      <c r="P199" s="206">
        <f>O199*H199</f>
        <v>0</v>
      </c>
      <c r="Q199" s="206">
        <v>0.00034000000000000002</v>
      </c>
      <c r="R199" s="206">
        <f>Q199*H199</f>
        <v>0.00034000000000000002</v>
      </c>
      <c r="S199" s="206">
        <v>0</v>
      </c>
      <c r="T199" s="207">
        <f>S199*H199</f>
        <v>0</v>
      </c>
      <c r="AR199" s="15" t="s">
        <v>209</v>
      </c>
      <c r="AT199" s="15" t="s">
        <v>126</v>
      </c>
      <c r="AU199" s="15" t="s">
        <v>131</v>
      </c>
      <c r="AY199" s="15" t="s">
        <v>123</v>
      </c>
      <c r="BE199" s="208">
        <f>IF(N199="základní",J199,0)</f>
        <v>0</v>
      </c>
      <c r="BF199" s="208">
        <f>IF(N199="snížená",J199,0)</f>
        <v>0</v>
      </c>
      <c r="BG199" s="208">
        <f>IF(N199="zákl. přenesená",J199,0)</f>
        <v>0</v>
      </c>
      <c r="BH199" s="208">
        <f>IF(N199="sníž. přenesená",J199,0)</f>
        <v>0</v>
      </c>
      <c r="BI199" s="208">
        <f>IF(N199="nulová",J199,0)</f>
        <v>0</v>
      </c>
      <c r="BJ199" s="15" t="s">
        <v>131</v>
      </c>
      <c r="BK199" s="208">
        <f>ROUND(I199*H199,2)</f>
        <v>0</v>
      </c>
      <c r="BL199" s="15" t="s">
        <v>209</v>
      </c>
      <c r="BM199" s="15" t="s">
        <v>400</v>
      </c>
    </row>
    <row r="200" s="1" customFormat="1" ht="16.5" customHeight="1">
      <c r="B200" s="36"/>
      <c r="C200" s="197" t="s">
        <v>401</v>
      </c>
      <c r="D200" s="197" t="s">
        <v>126</v>
      </c>
      <c r="E200" s="198" t="s">
        <v>402</v>
      </c>
      <c r="F200" s="199" t="s">
        <v>403</v>
      </c>
      <c r="G200" s="200" t="s">
        <v>129</v>
      </c>
      <c r="H200" s="201">
        <v>1</v>
      </c>
      <c r="I200" s="202"/>
      <c r="J200" s="203">
        <f>ROUND(I200*H200,2)</f>
        <v>0</v>
      </c>
      <c r="K200" s="199" t="s">
        <v>1</v>
      </c>
      <c r="L200" s="41"/>
      <c r="M200" s="204" t="s">
        <v>1</v>
      </c>
      <c r="N200" s="205" t="s">
        <v>42</v>
      </c>
      <c r="O200" s="77"/>
      <c r="P200" s="206">
        <f>O200*H200</f>
        <v>0</v>
      </c>
      <c r="Q200" s="206">
        <v>0.00034000000000000002</v>
      </c>
      <c r="R200" s="206">
        <f>Q200*H200</f>
        <v>0.00034000000000000002</v>
      </c>
      <c r="S200" s="206">
        <v>0</v>
      </c>
      <c r="T200" s="207">
        <f>S200*H200</f>
        <v>0</v>
      </c>
      <c r="AR200" s="15" t="s">
        <v>209</v>
      </c>
      <c r="AT200" s="15" t="s">
        <v>126</v>
      </c>
      <c r="AU200" s="15" t="s">
        <v>131</v>
      </c>
      <c r="AY200" s="15" t="s">
        <v>123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5" t="s">
        <v>131</v>
      </c>
      <c r="BK200" s="208">
        <f>ROUND(I200*H200,2)</f>
        <v>0</v>
      </c>
      <c r="BL200" s="15" t="s">
        <v>209</v>
      </c>
      <c r="BM200" s="15" t="s">
        <v>404</v>
      </c>
    </row>
    <row r="201" s="1" customFormat="1" ht="16.5" customHeight="1">
      <c r="B201" s="36"/>
      <c r="C201" s="197" t="s">
        <v>405</v>
      </c>
      <c r="D201" s="197" t="s">
        <v>126</v>
      </c>
      <c r="E201" s="198" t="s">
        <v>406</v>
      </c>
      <c r="F201" s="199" t="s">
        <v>407</v>
      </c>
      <c r="G201" s="200" t="s">
        <v>141</v>
      </c>
      <c r="H201" s="201">
        <v>5.5999999999999996</v>
      </c>
      <c r="I201" s="202"/>
      <c r="J201" s="203">
        <f>ROUND(I201*H201,2)</f>
        <v>0</v>
      </c>
      <c r="K201" s="199" t="s">
        <v>1</v>
      </c>
      <c r="L201" s="41"/>
      <c r="M201" s="204" t="s">
        <v>1</v>
      </c>
      <c r="N201" s="205" t="s">
        <v>42</v>
      </c>
      <c r="O201" s="77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AR201" s="15" t="s">
        <v>209</v>
      </c>
      <c r="AT201" s="15" t="s">
        <v>126</v>
      </c>
      <c r="AU201" s="15" t="s">
        <v>131</v>
      </c>
      <c r="AY201" s="15" t="s">
        <v>123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5" t="s">
        <v>131</v>
      </c>
      <c r="BK201" s="208">
        <f>ROUND(I201*H201,2)</f>
        <v>0</v>
      </c>
      <c r="BL201" s="15" t="s">
        <v>209</v>
      </c>
      <c r="BM201" s="15" t="s">
        <v>408</v>
      </c>
    </row>
    <row r="202" s="11" customFormat="1">
      <c r="B202" s="209"/>
      <c r="C202" s="210"/>
      <c r="D202" s="211" t="s">
        <v>137</v>
      </c>
      <c r="E202" s="212" t="s">
        <v>1</v>
      </c>
      <c r="F202" s="213" t="s">
        <v>409</v>
      </c>
      <c r="G202" s="210"/>
      <c r="H202" s="214">
        <v>5.5999999999999996</v>
      </c>
      <c r="I202" s="215"/>
      <c r="J202" s="210"/>
      <c r="K202" s="210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137</v>
      </c>
      <c r="AU202" s="220" t="s">
        <v>131</v>
      </c>
      <c r="AV202" s="11" t="s">
        <v>131</v>
      </c>
      <c r="AW202" s="11" t="s">
        <v>32</v>
      </c>
      <c r="AX202" s="11" t="s">
        <v>75</v>
      </c>
      <c r="AY202" s="220" t="s">
        <v>123</v>
      </c>
    </row>
    <row r="203" s="1" customFormat="1" ht="16.5" customHeight="1">
      <c r="B203" s="36"/>
      <c r="C203" s="197" t="s">
        <v>410</v>
      </c>
      <c r="D203" s="197" t="s">
        <v>126</v>
      </c>
      <c r="E203" s="198" t="s">
        <v>411</v>
      </c>
      <c r="F203" s="199" t="s">
        <v>412</v>
      </c>
      <c r="G203" s="200" t="s">
        <v>314</v>
      </c>
      <c r="H203" s="201">
        <v>1</v>
      </c>
      <c r="I203" s="202"/>
      <c r="J203" s="203">
        <f>ROUND(I203*H203,2)</f>
        <v>0</v>
      </c>
      <c r="K203" s="199" t="s">
        <v>1</v>
      </c>
      <c r="L203" s="41"/>
      <c r="M203" s="204" t="s">
        <v>1</v>
      </c>
      <c r="N203" s="205" t="s">
        <v>42</v>
      </c>
      <c r="O203" s="77"/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AR203" s="15" t="s">
        <v>209</v>
      </c>
      <c r="AT203" s="15" t="s">
        <v>126</v>
      </c>
      <c r="AU203" s="15" t="s">
        <v>131</v>
      </c>
      <c r="AY203" s="15" t="s">
        <v>123</v>
      </c>
      <c r="BE203" s="208">
        <f>IF(N203="základní",J203,0)</f>
        <v>0</v>
      </c>
      <c r="BF203" s="208">
        <f>IF(N203="snížená",J203,0)</f>
        <v>0</v>
      </c>
      <c r="BG203" s="208">
        <f>IF(N203="zákl. přenesená",J203,0)</f>
        <v>0</v>
      </c>
      <c r="BH203" s="208">
        <f>IF(N203="sníž. přenesená",J203,0)</f>
        <v>0</v>
      </c>
      <c r="BI203" s="208">
        <f>IF(N203="nulová",J203,0)</f>
        <v>0</v>
      </c>
      <c r="BJ203" s="15" t="s">
        <v>131</v>
      </c>
      <c r="BK203" s="208">
        <f>ROUND(I203*H203,2)</f>
        <v>0</v>
      </c>
      <c r="BL203" s="15" t="s">
        <v>209</v>
      </c>
      <c r="BM203" s="15" t="s">
        <v>413</v>
      </c>
    </row>
    <row r="204" s="1" customFormat="1" ht="16.5" customHeight="1">
      <c r="B204" s="36"/>
      <c r="C204" s="197" t="s">
        <v>414</v>
      </c>
      <c r="D204" s="197" t="s">
        <v>126</v>
      </c>
      <c r="E204" s="198" t="s">
        <v>415</v>
      </c>
      <c r="F204" s="199" t="s">
        <v>416</v>
      </c>
      <c r="G204" s="200" t="s">
        <v>314</v>
      </c>
      <c r="H204" s="201">
        <v>1</v>
      </c>
      <c r="I204" s="202"/>
      <c r="J204" s="203">
        <f>ROUND(I204*H204,2)</f>
        <v>0</v>
      </c>
      <c r="K204" s="199" t="s">
        <v>1</v>
      </c>
      <c r="L204" s="41"/>
      <c r="M204" s="204" t="s">
        <v>1</v>
      </c>
      <c r="N204" s="205" t="s">
        <v>42</v>
      </c>
      <c r="O204" s="77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AR204" s="15" t="s">
        <v>209</v>
      </c>
      <c r="AT204" s="15" t="s">
        <v>126</v>
      </c>
      <c r="AU204" s="15" t="s">
        <v>131</v>
      </c>
      <c r="AY204" s="15" t="s">
        <v>123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5" t="s">
        <v>131</v>
      </c>
      <c r="BK204" s="208">
        <f>ROUND(I204*H204,2)</f>
        <v>0</v>
      </c>
      <c r="BL204" s="15" t="s">
        <v>209</v>
      </c>
      <c r="BM204" s="15" t="s">
        <v>417</v>
      </c>
    </row>
    <row r="205" s="1" customFormat="1" ht="16.5" customHeight="1">
      <c r="B205" s="36"/>
      <c r="C205" s="197" t="s">
        <v>418</v>
      </c>
      <c r="D205" s="197" t="s">
        <v>126</v>
      </c>
      <c r="E205" s="198" t="s">
        <v>419</v>
      </c>
      <c r="F205" s="199" t="s">
        <v>420</v>
      </c>
      <c r="G205" s="200" t="s">
        <v>330</v>
      </c>
      <c r="H205" s="201">
        <v>0.002</v>
      </c>
      <c r="I205" s="202"/>
      <c r="J205" s="203">
        <f>ROUND(I205*H205,2)</f>
        <v>0</v>
      </c>
      <c r="K205" s="199" t="s">
        <v>1</v>
      </c>
      <c r="L205" s="41"/>
      <c r="M205" s="204" t="s">
        <v>1</v>
      </c>
      <c r="N205" s="205" t="s">
        <v>42</v>
      </c>
      <c r="O205" s="77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AR205" s="15" t="s">
        <v>209</v>
      </c>
      <c r="AT205" s="15" t="s">
        <v>126</v>
      </c>
      <c r="AU205" s="15" t="s">
        <v>131</v>
      </c>
      <c r="AY205" s="15" t="s">
        <v>123</v>
      </c>
      <c r="BE205" s="208">
        <f>IF(N205="základní",J205,0)</f>
        <v>0</v>
      </c>
      <c r="BF205" s="208">
        <f>IF(N205="snížená",J205,0)</f>
        <v>0</v>
      </c>
      <c r="BG205" s="208">
        <f>IF(N205="zákl. přenesená",J205,0)</f>
        <v>0</v>
      </c>
      <c r="BH205" s="208">
        <f>IF(N205="sníž. přenesená",J205,0)</f>
        <v>0</v>
      </c>
      <c r="BI205" s="208">
        <f>IF(N205="nulová",J205,0)</f>
        <v>0</v>
      </c>
      <c r="BJ205" s="15" t="s">
        <v>131</v>
      </c>
      <c r="BK205" s="208">
        <f>ROUND(I205*H205,2)</f>
        <v>0</v>
      </c>
      <c r="BL205" s="15" t="s">
        <v>209</v>
      </c>
      <c r="BM205" s="15" t="s">
        <v>421</v>
      </c>
    </row>
    <row r="206" s="10" customFormat="1" ht="22.8" customHeight="1">
      <c r="B206" s="181"/>
      <c r="C206" s="182"/>
      <c r="D206" s="183" t="s">
        <v>69</v>
      </c>
      <c r="E206" s="195" t="s">
        <v>422</v>
      </c>
      <c r="F206" s="195" t="s">
        <v>423</v>
      </c>
      <c r="G206" s="182"/>
      <c r="H206" s="182"/>
      <c r="I206" s="185"/>
      <c r="J206" s="196">
        <f>BK206</f>
        <v>0</v>
      </c>
      <c r="K206" s="182"/>
      <c r="L206" s="187"/>
      <c r="M206" s="188"/>
      <c r="N206" s="189"/>
      <c r="O206" s="189"/>
      <c r="P206" s="190">
        <f>SUM(P207:P215)</f>
        <v>0</v>
      </c>
      <c r="Q206" s="189"/>
      <c r="R206" s="190">
        <f>SUM(R207:R215)</f>
        <v>0.0096600000000000002</v>
      </c>
      <c r="S206" s="189"/>
      <c r="T206" s="191">
        <f>SUM(T207:T215)</f>
        <v>0</v>
      </c>
      <c r="AR206" s="192" t="s">
        <v>131</v>
      </c>
      <c r="AT206" s="193" t="s">
        <v>69</v>
      </c>
      <c r="AU206" s="193" t="s">
        <v>75</v>
      </c>
      <c r="AY206" s="192" t="s">
        <v>123</v>
      </c>
      <c r="BK206" s="194">
        <f>SUM(BK207:BK215)</f>
        <v>0</v>
      </c>
    </row>
    <row r="207" s="1" customFormat="1" ht="16.5" customHeight="1">
      <c r="B207" s="36"/>
      <c r="C207" s="197" t="s">
        <v>424</v>
      </c>
      <c r="D207" s="197" t="s">
        <v>126</v>
      </c>
      <c r="E207" s="198" t="s">
        <v>425</v>
      </c>
      <c r="F207" s="199" t="s">
        <v>426</v>
      </c>
      <c r="G207" s="200" t="s">
        <v>141</v>
      </c>
      <c r="H207" s="201">
        <v>9</v>
      </c>
      <c r="I207" s="202"/>
      <c r="J207" s="203">
        <f>ROUND(I207*H207,2)</f>
        <v>0</v>
      </c>
      <c r="K207" s="199" t="s">
        <v>169</v>
      </c>
      <c r="L207" s="41"/>
      <c r="M207" s="204" t="s">
        <v>1</v>
      </c>
      <c r="N207" s="205" t="s">
        <v>42</v>
      </c>
      <c r="O207" s="77"/>
      <c r="P207" s="206">
        <f>O207*H207</f>
        <v>0</v>
      </c>
      <c r="Q207" s="206">
        <v>0.00040000000000000002</v>
      </c>
      <c r="R207" s="206">
        <f>Q207*H207</f>
        <v>0.0036000000000000003</v>
      </c>
      <c r="S207" s="206">
        <v>0</v>
      </c>
      <c r="T207" s="207">
        <f>S207*H207</f>
        <v>0</v>
      </c>
      <c r="AR207" s="15" t="s">
        <v>209</v>
      </c>
      <c r="AT207" s="15" t="s">
        <v>126</v>
      </c>
      <c r="AU207" s="15" t="s">
        <v>131</v>
      </c>
      <c r="AY207" s="15" t="s">
        <v>123</v>
      </c>
      <c r="BE207" s="208">
        <f>IF(N207="základní",J207,0)</f>
        <v>0</v>
      </c>
      <c r="BF207" s="208">
        <f>IF(N207="snížená",J207,0)</f>
        <v>0</v>
      </c>
      <c r="BG207" s="208">
        <f>IF(N207="zákl. přenesená",J207,0)</f>
        <v>0</v>
      </c>
      <c r="BH207" s="208">
        <f>IF(N207="sníž. přenesená",J207,0)</f>
        <v>0</v>
      </c>
      <c r="BI207" s="208">
        <f>IF(N207="nulová",J207,0)</f>
        <v>0</v>
      </c>
      <c r="BJ207" s="15" t="s">
        <v>131</v>
      </c>
      <c r="BK207" s="208">
        <f>ROUND(I207*H207,2)</f>
        <v>0</v>
      </c>
      <c r="BL207" s="15" t="s">
        <v>209</v>
      </c>
      <c r="BM207" s="15" t="s">
        <v>427</v>
      </c>
    </row>
    <row r="208" s="1" customFormat="1" ht="16.5" customHeight="1">
      <c r="B208" s="36"/>
      <c r="C208" s="197" t="s">
        <v>428</v>
      </c>
      <c r="D208" s="197" t="s">
        <v>126</v>
      </c>
      <c r="E208" s="198" t="s">
        <v>429</v>
      </c>
      <c r="F208" s="199" t="s">
        <v>430</v>
      </c>
      <c r="G208" s="200" t="s">
        <v>141</v>
      </c>
      <c r="H208" s="201">
        <v>4</v>
      </c>
      <c r="I208" s="202"/>
      <c r="J208" s="203">
        <f>ROUND(I208*H208,2)</f>
        <v>0</v>
      </c>
      <c r="K208" s="199" t="s">
        <v>1</v>
      </c>
      <c r="L208" s="41"/>
      <c r="M208" s="204" t="s">
        <v>1</v>
      </c>
      <c r="N208" s="205" t="s">
        <v>42</v>
      </c>
      <c r="O208" s="77"/>
      <c r="P208" s="206">
        <f>O208*H208</f>
        <v>0</v>
      </c>
      <c r="Q208" s="206">
        <v>5.0000000000000002E-05</v>
      </c>
      <c r="R208" s="206">
        <f>Q208*H208</f>
        <v>0.00020000000000000001</v>
      </c>
      <c r="S208" s="206">
        <v>0</v>
      </c>
      <c r="T208" s="207">
        <f>S208*H208</f>
        <v>0</v>
      </c>
      <c r="AR208" s="15" t="s">
        <v>209</v>
      </c>
      <c r="AT208" s="15" t="s">
        <v>126</v>
      </c>
      <c r="AU208" s="15" t="s">
        <v>131</v>
      </c>
      <c r="AY208" s="15" t="s">
        <v>123</v>
      </c>
      <c r="BE208" s="208">
        <f>IF(N208="základní",J208,0)</f>
        <v>0</v>
      </c>
      <c r="BF208" s="208">
        <f>IF(N208="snížená",J208,0)</f>
        <v>0</v>
      </c>
      <c r="BG208" s="208">
        <f>IF(N208="zákl. přenesená",J208,0)</f>
        <v>0</v>
      </c>
      <c r="BH208" s="208">
        <f>IF(N208="sníž. přenesená",J208,0)</f>
        <v>0</v>
      </c>
      <c r="BI208" s="208">
        <f>IF(N208="nulová",J208,0)</f>
        <v>0</v>
      </c>
      <c r="BJ208" s="15" t="s">
        <v>131</v>
      </c>
      <c r="BK208" s="208">
        <f>ROUND(I208*H208,2)</f>
        <v>0</v>
      </c>
      <c r="BL208" s="15" t="s">
        <v>209</v>
      </c>
      <c r="BM208" s="15" t="s">
        <v>431</v>
      </c>
    </row>
    <row r="209" s="1" customFormat="1" ht="16.5" customHeight="1">
      <c r="B209" s="36"/>
      <c r="C209" s="197" t="s">
        <v>432</v>
      </c>
      <c r="D209" s="197" t="s">
        <v>126</v>
      </c>
      <c r="E209" s="198" t="s">
        <v>433</v>
      </c>
      <c r="F209" s="199" t="s">
        <v>434</v>
      </c>
      <c r="G209" s="200" t="s">
        <v>141</v>
      </c>
      <c r="H209" s="201">
        <v>5</v>
      </c>
      <c r="I209" s="202"/>
      <c r="J209" s="203">
        <f>ROUND(I209*H209,2)</f>
        <v>0</v>
      </c>
      <c r="K209" s="199" t="s">
        <v>1</v>
      </c>
      <c r="L209" s="41"/>
      <c r="M209" s="204" t="s">
        <v>1</v>
      </c>
      <c r="N209" s="205" t="s">
        <v>42</v>
      </c>
      <c r="O209" s="77"/>
      <c r="P209" s="206">
        <f>O209*H209</f>
        <v>0</v>
      </c>
      <c r="Q209" s="206">
        <v>6.9999999999999994E-05</v>
      </c>
      <c r="R209" s="206">
        <f>Q209*H209</f>
        <v>0.00034999999999999994</v>
      </c>
      <c r="S209" s="206">
        <v>0</v>
      </c>
      <c r="T209" s="207">
        <f>S209*H209</f>
        <v>0</v>
      </c>
      <c r="AR209" s="15" t="s">
        <v>209</v>
      </c>
      <c r="AT209" s="15" t="s">
        <v>126</v>
      </c>
      <c r="AU209" s="15" t="s">
        <v>131</v>
      </c>
      <c r="AY209" s="15" t="s">
        <v>123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5" t="s">
        <v>131</v>
      </c>
      <c r="BK209" s="208">
        <f>ROUND(I209*H209,2)</f>
        <v>0</v>
      </c>
      <c r="BL209" s="15" t="s">
        <v>209</v>
      </c>
      <c r="BM209" s="15" t="s">
        <v>435</v>
      </c>
    </row>
    <row r="210" s="1" customFormat="1" ht="16.5" customHeight="1">
      <c r="B210" s="36"/>
      <c r="C210" s="197" t="s">
        <v>436</v>
      </c>
      <c r="D210" s="197" t="s">
        <v>126</v>
      </c>
      <c r="E210" s="198" t="s">
        <v>437</v>
      </c>
      <c r="F210" s="199" t="s">
        <v>438</v>
      </c>
      <c r="G210" s="200" t="s">
        <v>129</v>
      </c>
      <c r="H210" s="201">
        <v>3</v>
      </c>
      <c r="I210" s="202"/>
      <c r="J210" s="203">
        <f>ROUND(I210*H210,2)</f>
        <v>0</v>
      </c>
      <c r="K210" s="199" t="s">
        <v>1</v>
      </c>
      <c r="L210" s="41"/>
      <c r="M210" s="204" t="s">
        <v>1</v>
      </c>
      <c r="N210" s="205" t="s">
        <v>42</v>
      </c>
      <c r="O210" s="77"/>
      <c r="P210" s="206">
        <f>O210*H210</f>
        <v>0</v>
      </c>
      <c r="Q210" s="206">
        <v>0.00059999999999999995</v>
      </c>
      <c r="R210" s="206">
        <f>Q210*H210</f>
        <v>0.0018</v>
      </c>
      <c r="S210" s="206">
        <v>0</v>
      </c>
      <c r="T210" s="207">
        <f>S210*H210</f>
        <v>0</v>
      </c>
      <c r="AR210" s="15" t="s">
        <v>209</v>
      </c>
      <c r="AT210" s="15" t="s">
        <v>126</v>
      </c>
      <c r="AU210" s="15" t="s">
        <v>131</v>
      </c>
      <c r="AY210" s="15" t="s">
        <v>123</v>
      </c>
      <c r="BE210" s="208">
        <f>IF(N210="základní",J210,0)</f>
        <v>0</v>
      </c>
      <c r="BF210" s="208">
        <f>IF(N210="snížená",J210,0)</f>
        <v>0</v>
      </c>
      <c r="BG210" s="208">
        <f>IF(N210="zákl. přenesená",J210,0)</f>
        <v>0</v>
      </c>
      <c r="BH210" s="208">
        <f>IF(N210="sníž. přenesená",J210,0)</f>
        <v>0</v>
      </c>
      <c r="BI210" s="208">
        <f>IF(N210="nulová",J210,0)</f>
        <v>0</v>
      </c>
      <c r="BJ210" s="15" t="s">
        <v>131</v>
      </c>
      <c r="BK210" s="208">
        <f>ROUND(I210*H210,2)</f>
        <v>0</v>
      </c>
      <c r="BL210" s="15" t="s">
        <v>209</v>
      </c>
      <c r="BM210" s="15" t="s">
        <v>439</v>
      </c>
    </row>
    <row r="211" s="1" customFormat="1" ht="16.5" customHeight="1">
      <c r="B211" s="36"/>
      <c r="C211" s="197" t="s">
        <v>440</v>
      </c>
      <c r="D211" s="197" t="s">
        <v>126</v>
      </c>
      <c r="E211" s="198" t="s">
        <v>441</v>
      </c>
      <c r="F211" s="199" t="s">
        <v>442</v>
      </c>
      <c r="G211" s="200" t="s">
        <v>141</v>
      </c>
      <c r="H211" s="201">
        <v>9</v>
      </c>
      <c r="I211" s="202"/>
      <c r="J211" s="203">
        <f>ROUND(I211*H211,2)</f>
        <v>0</v>
      </c>
      <c r="K211" s="199" t="s">
        <v>1</v>
      </c>
      <c r="L211" s="41"/>
      <c r="M211" s="204" t="s">
        <v>1</v>
      </c>
      <c r="N211" s="205" t="s">
        <v>42</v>
      </c>
      <c r="O211" s="77"/>
      <c r="P211" s="206">
        <f>O211*H211</f>
        <v>0</v>
      </c>
      <c r="Q211" s="206">
        <v>0.00040000000000000002</v>
      </c>
      <c r="R211" s="206">
        <f>Q211*H211</f>
        <v>0.0036000000000000003</v>
      </c>
      <c r="S211" s="206">
        <v>0</v>
      </c>
      <c r="T211" s="207">
        <f>S211*H211</f>
        <v>0</v>
      </c>
      <c r="AR211" s="15" t="s">
        <v>209</v>
      </c>
      <c r="AT211" s="15" t="s">
        <v>126</v>
      </c>
      <c r="AU211" s="15" t="s">
        <v>131</v>
      </c>
      <c r="AY211" s="15" t="s">
        <v>123</v>
      </c>
      <c r="BE211" s="208">
        <f>IF(N211="základní",J211,0)</f>
        <v>0</v>
      </c>
      <c r="BF211" s="208">
        <f>IF(N211="snížená",J211,0)</f>
        <v>0</v>
      </c>
      <c r="BG211" s="208">
        <f>IF(N211="zákl. přenesená",J211,0)</f>
        <v>0</v>
      </c>
      <c r="BH211" s="208">
        <f>IF(N211="sníž. přenesená",J211,0)</f>
        <v>0</v>
      </c>
      <c r="BI211" s="208">
        <f>IF(N211="nulová",J211,0)</f>
        <v>0</v>
      </c>
      <c r="BJ211" s="15" t="s">
        <v>131</v>
      </c>
      <c r="BK211" s="208">
        <f>ROUND(I211*H211,2)</f>
        <v>0</v>
      </c>
      <c r="BL211" s="15" t="s">
        <v>209</v>
      </c>
      <c r="BM211" s="15" t="s">
        <v>443</v>
      </c>
    </row>
    <row r="212" s="1" customFormat="1" ht="16.5" customHeight="1">
      <c r="B212" s="36"/>
      <c r="C212" s="197" t="s">
        <v>444</v>
      </c>
      <c r="D212" s="197" t="s">
        <v>126</v>
      </c>
      <c r="E212" s="198" t="s">
        <v>445</v>
      </c>
      <c r="F212" s="199" t="s">
        <v>446</v>
      </c>
      <c r="G212" s="200" t="s">
        <v>141</v>
      </c>
      <c r="H212" s="201">
        <v>9</v>
      </c>
      <c r="I212" s="202"/>
      <c r="J212" s="203">
        <f>ROUND(I212*H212,2)</f>
        <v>0</v>
      </c>
      <c r="K212" s="199" t="s">
        <v>1</v>
      </c>
      <c r="L212" s="41"/>
      <c r="M212" s="204" t="s">
        <v>1</v>
      </c>
      <c r="N212" s="205" t="s">
        <v>42</v>
      </c>
      <c r="O212" s="77"/>
      <c r="P212" s="206">
        <f>O212*H212</f>
        <v>0</v>
      </c>
      <c r="Q212" s="206">
        <v>1.0000000000000001E-05</v>
      </c>
      <c r="R212" s="206">
        <f>Q212*H212</f>
        <v>9.0000000000000006E-05</v>
      </c>
      <c r="S212" s="206">
        <v>0</v>
      </c>
      <c r="T212" s="207">
        <f>S212*H212</f>
        <v>0</v>
      </c>
      <c r="AR212" s="15" t="s">
        <v>209</v>
      </c>
      <c r="AT212" s="15" t="s">
        <v>126</v>
      </c>
      <c r="AU212" s="15" t="s">
        <v>131</v>
      </c>
      <c r="AY212" s="15" t="s">
        <v>123</v>
      </c>
      <c r="BE212" s="208">
        <f>IF(N212="základní",J212,0)</f>
        <v>0</v>
      </c>
      <c r="BF212" s="208">
        <f>IF(N212="snížená",J212,0)</f>
        <v>0</v>
      </c>
      <c r="BG212" s="208">
        <f>IF(N212="zákl. přenesená",J212,0)</f>
        <v>0</v>
      </c>
      <c r="BH212" s="208">
        <f>IF(N212="sníž. přenesená",J212,0)</f>
        <v>0</v>
      </c>
      <c r="BI212" s="208">
        <f>IF(N212="nulová",J212,0)</f>
        <v>0</v>
      </c>
      <c r="BJ212" s="15" t="s">
        <v>131</v>
      </c>
      <c r="BK212" s="208">
        <f>ROUND(I212*H212,2)</f>
        <v>0</v>
      </c>
      <c r="BL212" s="15" t="s">
        <v>209</v>
      </c>
      <c r="BM212" s="15" t="s">
        <v>447</v>
      </c>
    </row>
    <row r="213" s="1" customFormat="1" ht="16.5" customHeight="1">
      <c r="B213" s="36"/>
      <c r="C213" s="197" t="s">
        <v>448</v>
      </c>
      <c r="D213" s="197" t="s">
        <v>126</v>
      </c>
      <c r="E213" s="198" t="s">
        <v>449</v>
      </c>
      <c r="F213" s="199" t="s">
        <v>416</v>
      </c>
      <c r="G213" s="200" t="s">
        <v>314</v>
      </c>
      <c r="H213" s="201">
        <v>1</v>
      </c>
      <c r="I213" s="202"/>
      <c r="J213" s="203">
        <f>ROUND(I213*H213,2)</f>
        <v>0</v>
      </c>
      <c r="K213" s="199" t="s">
        <v>1</v>
      </c>
      <c r="L213" s="41"/>
      <c r="M213" s="204" t="s">
        <v>1</v>
      </c>
      <c r="N213" s="205" t="s">
        <v>42</v>
      </c>
      <c r="O213" s="77"/>
      <c r="P213" s="206">
        <f>O213*H213</f>
        <v>0</v>
      </c>
      <c r="Q213" s="206">
        <v>1.0000000000000001E-05</v>
      </c>
      <c r="R213" s="206">
        <f>Q213*H213</f>
        <v>1.0000000000000001E-05</v>
      </c>
      <c r="S213" s="206">
        <v>0</v>
      </c>
      <c r="T213" s="207">
        <f>S213*H213</f>
        <v>0</v>
      </c>
      <c r="AR213" s="15" t="s">
        <v>209</v>
      </c>
      <c r="AT213" s="15" t="s">
        <v>126</v>
      </c>
      <c r="AU213" s="15" t="s">
        <v>131</v>
      </c>
      <c r="AY213" s="15" t="s">
        <v>123</v>
      </c>
      <c r="BE213" s="208">
        <f>IF(N213="základní",J213,0)</f>
        <v>0</v>
      </c>
      <c r="BF213" s="208">
        <f>IF(N213="snížená",J213,0)</f>
        <v>0</v>
      </c>
      <c r="BG213" s="208">
        <f>IF(N213="zákl. přenesená",J213,0)</f>
        <v>0</v>
      </c>
      <c r="BH213" s="208">
        <f>IF(N213="sníž. přenesená",J213,0)</f>
        <v>0</v>
      </c>
      <c r="BI213" s="208">
        <f>IF(N213="nulová",J213,0)</f>
        <v>0</v>
      </c>
      <c r="BJ213" s="15" t="s">
        <v>131</v>
      </c>
      <c r="BK213" s="208">
        <f>ROUND(I213*H213,2)</f>
        <v>0</v>
      </c>
      <c r="BL213" s="15" t="s">
        <v>209</v>
      </c>
      <c r="BM213" s="15" t="s">
        <v>450</v>
      </c>
    </row>
    <row r="214" s="1" customFormat="1" ht="16.5" customHeight="1">
      <c r="B214" s="36"/>
      <c r="C214" s="197" t="s">
        <v>451</v>
      </c>
      <c r="D214" s="197" t="s">
        <v>126</v>
      </c>
      <c r="E214" s="198" t="s">
        <v>452</v>
      </c>
      <c r="F214" s="199" t="s">
        <v>453</v>
      </c>
      <c r="G214" s="200" t="s">
        <v>314</v>
      </c>
      <c r="H214" s="201">
        <v>1</v>
      </c>
      <c r="I214" s="202"/>
      <c r="J214" s="203">
        <f>ROUND(I214*H214,2)</f>
        <v>0</v>
      </c>
      <c r="K214" s="199" t="s">
        <v>1</v>
      </c>
      <c r="L214" s="41"/>
      <c r="M214" s="204" t="s">
        <v>1</v>
      </c>
      <c r="N214" s="205" t="s">
        <v>42</v>
      </c>
      <c r="O214" s="77"/>
      <c r="P214" s="206">
        <f>O214*H214</f>
        <v>0</v>
      </c>
      <c r="Q214" s="206">
        <v>1.0000000000000001E-05</v>
      </c>
      <c r="R214" s="206">
        <f>Q214*H214</f>
        <v>1.0000000000000001E-05</v>
      </c>
      <c r="S214" s="206">
        <v>0</v>
      </c>
      <c r="T214" s="207">
        <f>S214*H214</f>
        <v>0</v>
      </c>
      <c r="AR214" s="15" t="s">
        <v>209</v>
      </c>
      <c r="AT214" s="15" t="s">
        <v>126</v>
      </c>
      <c r="AU214" s="15" t="s">
        <v>131</v>
      </c>
      <c r="AY214" s="15" t="s">
        <v>123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5" t="s">
        <v>131</v>
      </c>
      <c r="BK214" s="208">
        <f>ROUND(I214*H214,2)</f>
        <v>0</v>
      </c>
      <c r="BL214" s="15" t="s">
        <v>209</v>
      </c>
      <c r="BM214" s="15" t="s">
        <v>454</v>
      </c>
    </row>
    <row r="215" s="1" customFormat="1" ht="16.5" customHeight="1">
      <c r="B215" s="36"/>
      <c r="C215" s="197" t="s">
        <v>455</v>
      </c>
      <c r="D215" s="197" t="s">
        <v>126</v>
      </c>
      <c r="E215" s="198" t="s">
        <v>456</v>
      </c>
      <c r="F215" s="199" t="s">
        <v>457</v>
      </c>
      <c r="G215" s="200" t="s">
        <v>330</v>
      </c>
      <c r="H215" s="201">
        <v>0.01</v>
      </c>
      <c r="I215" s="202"/>
      <c r="J215" s="203">
        <f>ROUND(I215*H215,2)</f>
        <v>0</v>
      </c>
      <c r="K215" s="199" t="s">
        <v>1</v>
      </c>
      <c r="L215" s="41"/>
      <c r="M215" s="204" t="s">
        <v>1</v>
      </c>
      <c r="N215" s="205" t="s">
        <v>42</v>
      </c>
      <c r="O215" s="77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AR215" s="15" t="s">
        <v>209</v>
      </c>
      <c r="AT215" s="15" t="s">
        <v>126</v>
      </c>
      <c r="AU215" s="15" t="s">
        <v>131</v>
      </c>
      <c r="AY215" s="15" t="s">
        <v>123</v>
      </c>
      <c r="BE215" s="208">
        <f>IF(N215="základní",J215,0)</f>
        <v>0</v>
      </c>
      <c r="BF215" s="208">
        <f>IF(N215="snížená",J215,0)</f>
        <v>0</v>
      </c>
      <c r="BG215" s="208">
        <f>IF(N215="zákl. přenesená",J215,0)</f>
        <v>0</v>
      </c>
      <c r="BH215" s="208">
        <f>IF(N215="sníž. přenesená",J215,0)</f>
        <v>0</v>
      </c>
      <c r="BI215" s="208">
        <f>IF(N215="nulová",J215,0)</f>
        <v>0</v>
      </c>
      <c r="BJ215" s="15" t="s">
        <v>131</v>
      </c>
      <c r="BK215" s="208">
        <f>ROUND(I215*H215,2)</f>
        <v>0</v>
      </c>
      <c r="BL215" s="15" t="s">
        <v>209</v>
      </c>
      <c r="BM215" s="15" t="s">
        <v>458</v>
      </c>
    </row>
    <row r="216" s="10" customFormat="1" ht="22.8" customHeight="1">
      <c r="B216" s="181"/>
      <c r="C216" s="182"/>
      <c r="D216" s="183" t="s">
        <v>69</v>
      </c>
      <c r="E216" s="195" t="s">
        <v>459</v>
      </c>
      <c r="F216" s="195" t="s">
        <v>460</v>
      </c>
      <c r="G216" s="182"/>
      <c r="H216" s="182"/>
      <c r="I216" s="185"/>
      <c r="J216" s="196">
        <f>BK216</f>
        <v>0</v>
      </c>
      <c r="K216" s="182"/>
      <c r="L216" s="187"/>
      <c r="M216" s="188"/>
      <c r="N216" s="189"/>
      <c r="O216" s="189"/>
      <c r="P216" s="190">
        <f>SUM(P217:P232)</f>
        <v>0</v>
      </c>
      <c r="Q216" s="189"/>
      <c r="R216" s="190">
        <f>SUM(R217:R232)</f>
        <v>0.024070000000000001</v>
      </c>
      <c r="S216" s="189"/>
      <c r="T216" s="191">
        <f>SUM(T217:T232)</f>
        <v>0</v>
      </c>
      <c r="AR216" s="192" t="s">
        <v>131</v>
      </c>
      <c r="AT216" s="193" t="s">
        <v>69</v>
      </c>
      <c r="AU216" s="193" t="s">
        <v>75</v>
      </c>
      <c r="AY216" s="192" t="s">
        <v>123</v>
      </c>
      <c r="BK216" s="194">
        <f>SUM(BK217:BK232)</f>
        <v>0</v>
      </c>
    </row>
    <row r="217" s="1" customFormat="1" ht="16.5" customHeight="1">
      <c r="B217" s="36"/>
      <c r="C217" s="197" t="s">
        <v>461</v>
      </c>
      <c r="D217" s="197" t="s">
        <v>126</v>
      </c>
      <c r="E217" s="198" t="s">
        <v>462</v>
      </c>
      <c r="F217" s="199" t="s">
        <v>463</v>
      </c>
      <c r="G217" s="200" t="s">
        <v>221</v>
      </c>
      <c r="H217" s="201">
        <v>1</v>
      </c>
      <c r="I217" s="202"/>
      <c r="J217" s="203">
        <f>ROUND(I217*H217,2)</f>
        <v>0</v>
      </c>
      <c r="K217" s="199" t="s">
        <v>1</v>
      </c>
      <c r="L217" s="41"/>
      <c r="M217" s="204" t="s">
        <v>1</v>
      </c>
      <c r="N217" s="205" t="s">
        <v>42</v>
      </c>
      <c r="O217" s="77"/>
      <c r="P217" s="206">
        <f>O217*H217</f>
        <v>0</v>
      </c>
      <c r="Q217" s="206">
        <v>0.024070000000000001</v>
      </c>
      <c r="R217" s="206">
        <f>Q217*H217</f>
        <v>0.024070000000000001</v>
      </c>
      <c r="S217" s="206">
        <v>0</v>
      </c>
      <c r="T217" s="207">
        <f>S217*H217</f>
        <v>0</v>
      </c>
      <c r="AR217" s="15" t="s">
        <v>209</v>
      </c>
      <c r="AT217" s="15" t="s">
        <v>126</v>
      </c>
      <c r="AU217" s="15" t="s">
        <v>131</v>
      </c>
      <c r="AY217" s="15" t="s">
        <v>123</v>
      </c>
      <c r="BE217" s="208">
        <f>IF(N217="základní",J217,0)</f>
        <v>0</v>
      </c>
      <c r="BF217" s="208">
        <f>IF(N217="snížená",J217,0)</f>
        <v>0</v>
      </c>
      <c r="BG217" s="208">
        <f>IF(N217="zákl. přenesená",J217,0)</f>
        <v>0</v>
      </c>
      <c r="BH217" s="208">
        <f>IF(N217="sníž. přenesená",J217,0)</f>
        <v>0</v>
      </c>
      <c r="BI217" s="208">
        <f>IF(N217="nulová",J217,0)</f>
        <v>0</v>
      </c>
      <c r="BJ217" s="15" t="s">
        <v>131</v>
      </c>
      <c r="BK217" s="208">
        <f>ROUND(I217*H217,2)</f>
        <v>0</v>
      </c>
      <c r="BL217" s="15" t="s">
        <v>209</v>
      </c>
      <c r="BM217" s="15" t="s">
        <v>464</v>
      </c>
    </row>
    <row r="218" s="1" customFormat="1" ht="16.5" customHeight="1">
      <c r="B218" s="36"/>
      <c r="C218" s="197" t="s">
        <v>465</v>
      </c>
      <c r="D218" s="197" t="s">
        <v>126</v>
      </c>
      <c r="E218" s="198" t="s">
        <v>466</v>
      </c>
      <c r="F218" s="199" t="s">
        <v>467</v>
      </c>
      <c r="G218" s="200" t="s">
        <v>221</v>
      </c>
      <c r="H218" s="201">
        <v>1</v>
      </c>
      <c r="I218" s="202"/>
      <c r="J218" s="203">
        <f>ROUND(I218*H218,2)</f>
        <v>0</v>
      </c>
      <c r="K218" s="199" t="s">
        <v>1</v>
      </c>
      <c r="L218" s="41"/>
      <c r="M218" s="204" t="s">
        <v>1</v>
      </c>
      <c r="N218" s="205" t="s">
        <v>42</v>
      </c>
      <c r="O218" s="77"/>
      <c r="P218" s="206">
        <f>O218*H218</f>
        <v>0</v>
      </c>
      <c r="Q218" s="206">
        <v>0</v>
      </c>
      <c r="R218" s="206">
        <f>Q218*H218</f>
        <v>0</v>
      </c>
      <c r="S218" s="206">
        <v>0</v>
      </c>
      <c r="T218" s="207">
        <f>S218*H218</f>
        <v>0</v>
      </c>
      <c r="AR218" s="15" t="s">
        <v>209</v>
      </c>
      <c r="AT218" s="15" t="s">
        <v>126</v>
      </c>
      <c r="AU218" s="15" t="s">
        <v>131</v>
      </c>
      <c r="AY218" s="15" t="s">
        <v>123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5" t="s">
        <v>131</v>
      </c>
      <c r="BK218" s="208">
        <f>ROUND(I218*H218,2)</f>
        <v>0</v>
      </c>
      <c r="BL218" s="15" t="s">
        <v>209</v>
      </c>
      <c r="BM218" s="15" t="s">
        <v>468</v>
      </c>
    </row>
    <row r="219" s="1" customFormat="1" ht="16.5" customHeight="1">
      <c r="B219" s="36"/>
      <c r="C219" s="197" t="s">
        <v>469</v>
      </c>
      <c r="D219" s="197" t="s">
        <v>126</v>
      </c>
      <c r="E219" s="198" t="s">
        <v>470</v>
      </c>
      <c r="F219" s="199" t="s">
        <v>471</v>
      </c>
      <c r="G219" s="200" t="s">
        <v>221</v>
      </c>
      <c r="H219" s="201">
        <v>1</v>
      </c>
      <c r="I219" s="202"/>
      <c r="J219" s="203">
        <f>ROUND(I219*H219,2)</f>
        <v>0</v>
      </c>
      <c r="K219" s="199" t="s">
        <v>1</v>
      </c>
      <c r="L219" s="41"/>
      <c r="M219" s="204" t="s">
        <v>1</v>
      </c>
      <c r="N219" s="205" t="s">
        <v>42</v>
      </c>
      <c r="O219" s="77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AR219" s="15" t="s">
        <v>209</v>
      </c>
      <c r="AT219" s="15" t="s">
        <v>126</v>
      </c>
      <c r="AU219" s="15" t="s">
        <v>131</v>
      </c>
      <c r="AY219" s="15" t="s">
        <v>123</v>
      </c>
      <c r="BE219" s="208">
        <f>IF(N219="základní",J219,0)</f>
        <v>0</v>
      </c>
      <c r="BF219" s="208">
        <f>IF(N219="snížená",J219,0)</f>
        <v>0</v>
      </c>
      <c r="BG219" s="208">
        <f>IF(N219="zákl. přenesená",J219,0)</f>
        <v>0</v>
      </c>
      <c r="BH219" s="208">
        <f>IF(N219="sníž. přenesená",J219,0)</f>
        <v>0</v>
      </c>
      <c r="BI219" s="208">
        <f>IF(N219="nulová",J219,0)</f>
        <v>0</v>
      </c>
      <c r="BJ219" s="15" t="s">
        <v>131</v>
      </c>
      <c r="BK219" s="208">
        <f>ROUND(I219*H219,2)</f>
        <v>0</v>
      </c>
      <c r="BL219" s="15" t="s">
        <v>209</v>
      </c>
      <c r="BM219" s="15" t="s">
        <v>472</v>
      </c>
    </row>
    <row r="220" s="1" customFormat="1" ht="16.5" customHeight="1">
      <c r="B220" s="36"/>
      <c r="C220" s="197" t="s">
        <v>473</v>
      </c>
      <c r="D220" s="197" t="s">
        <v>126</v>
      </c>
      <c r="E220" s="198" t="s">
        <v>474</v>
      </c>
      <c r="F220" s="199" t="s">
        <v>475</v>
      </c>
      <c r="G220" s="200" t="s">
        <v>129</v>
      </c>
      <c r="H220" s="201">
        <v>4</v>
      </c>
      <c r="I220" s="202"/>
      <c r="J220" s="203">
        <f>ROUND(I220*H220,2)</f>
        <v>0</v>
      </c>
      <c r="K220" s="199" t="s">
        <v>1</v>
      </c>
      <c r="L220" s="41"/>
      <c r="M220" s="204" t="s">
        <v>1</v>
      </c>
      <c r="N220" s="205" t="s">
        <v>42</v>
      </c>
      <c r="O220" s="77"/>
      <c r="P220" s="206">
        <f>O220*H220</f>
        <v>0</v>
      </c>
      <c r="Q220" s="206">
        <v>0</v>
      </c>
      <c r="R220" s="206">
        <f>Q220*H220</f>
        <v>0</v>
      </c>
      <c r="S220" s="206">
        <v>0</v>
      </c>
      <c r="T220" s="207">
        <f>S220*H220</f>
        <v>0</v>
      </c>
      <c r="AR220" s="15" t="s">
        <v>209</v>
      </c>
      <c r="AT220" s="15" t="s">
        <v>126</v>
      </c>
      <c r="AU220" s="15" t="s">
        <v>131</v>
      </c>
      <c r="AY220" s="15" t="s">
        <v>123</v>
      </c>
      <c r="BE220" s="208">
        <f>IF(N220="základní",J220,0)</f>
        <v>0</v>
      </c>
      <c r="BF220" s="208">
        <f>IF(N220="snížená",J220,0)</f>
        <v>0</v>
      </c>
      <c r="BG220" s="208">
        <f>IF(N220="zákl. přenesená",J220,0)</f>
        <v>0</v>
      </c>
      <c r="BH220" s="208">
        <f>IF(N220="sníž. přenesená",J220,0)</f>
        <v>0</v>
      </c>
      <c r="BI220" s="208">
        <f>IF(N220="nulová",J220,0)</f>
        <v>0</v>
      </c>
      <c r="BJ220" s="15" t="s">
        <v>131</v>
      </c>
      <c r="BK220" s="208">
        <f>ROUND(I220*H220,2)</f>
        <v>0</v>
      </c>
      <c r="BL220" s="15" t="s">
        <v>209</v>
      </c>
      <c r="BM220" s="15" t="s">
        <v>476</v>
      </c>
    </row>
    <row r="221" s="1" customFormat="1" ht="16.5" customHeight="1">
      <c r="B221" s="36"/>
      <c r="C221" s="197" t="s">
        <v>477</v>
      </c>
      <c r="D221" s="197" t="s">
        <v>126</v>
      </c>
      <c r="E221" s="198" t="s">
        <v>478</v>
      </c>
      <c r="F221" s="199" t="s">
        <v>479</v>
      </c>
      <c r="G221" s="200" t="s">
        <v>129</v>
      </c>
      <c r="H221" s="201">
        <v>2</v>
      </c>
      <c r="I221" s="202"/>
      <c r="J221" s="203">
        <f>ROUND(I221*H221,2)</f>
        <v>0</v>
      </c>
      <c r="K221" s="199" t="s">
        <v>1</v>
      </c>
      <c r="L221" s="41"/>
      <c r="M221" s="204" t="s">
        <v>1</v>
      </c>
      <c r="N221" s="205" t="s">
        <v>42</v>
      </c>
      <c r="O221" s="77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AR221" s="15" t="s">
        <v>209</v>
      </c>
      <c r="AT221" s="15" t="s">
        <v>126</v>
      </c>
      <c r="AU221" s="15" t="s">
        <v>131</v>
      </c>
      <c r="AY221" s="15" t="s">
        <v>123</v>
      </c>
      <c r="BE221" s="208">
        <f>IF(N221="základní",J221,0)</f>
        <v>0</v>
      </c>
      <c r="BF221" s="208">
        <f>IF(N221="snížená",J221,0)</f>
        <v>0</v>
      </c>
      <c r="BG221" s="208">
        <f>IF(N221="zákl. přenesená",J221,0)</f>
        <v>0</v>
      </c>
      <c r="BH221" s="208">
        <f>IF(N221="sníž. přenesená",J221,0)</f>
        <v>0</v>
      </c>
      <c r="BI221" s="208">
        <f>IF(N221="nulová",J221,0)</f>
        <v>0</v>
      </c>
      <c r="BJ221" s="15" t="s">
        <v>131</v>
      </c>
      <c r="BK221" s="208">
        <f>ROUND(I221*H221,2)</f>
        <v>0</v>
      </c>
      <c r="BL221" s="15" t="s">
        <v>209</v>
      </c>
      <c r="BM221" s="15" t="s">
        <v>480</v>
      </c>
    </row>
    <row r="222" s="1" customFormat="1" ht="16.5" customHeight="1">
      <c r="B222" s="36"/>
      <c r="C222" s="197" t="s">
        <v>481</v>
      </c>
      <c r="D222" s="197" t="s">
        <v>126</v>
      </c>
      <c r="E222" s="198" t="s">
        <v>482</v>
      </c>
      <c r="F222" s="199" t="s">
        <v>483</v>
      </c>
      <c r="G222" s="200" t="s">
        <v>221</v>
      </c>
      <c r="H222" s="201">
        <v>1</v>
      </c>
      <c r="I222" s="202"/>
      <c r="J222" s="203">
        <f>ROUND(I222*H222,2)</f>
        <v>0</v>
      </c>
      <c r="K222" s="199" t="s">
        <v>1</v>
      </c>
      <c r="L222" s="41"/>
      <c r="M222" s="204" t="s">
        <v>1</v>
      </c>
      <c r="N222" s="205" t="s">
        <v>42</v>
      </c>
      <c r="O222" s="77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AR222" s="15" t="s">
        <v>209</v>
      </c>
      <c r="AT222" s="15" t="s">
        <v>126</v>
      </c>
      <c r="AU222" s="15" t="s">
        <v>131</v>
      </c>
      <c r="AY222" s="15" t="s">
        <v>123</v>
      </c>
      <c r="BE222" s="208">
        <f>IF(N222="základní",J222,0)</f>
        <v>0</v>
      </c>
      <c r="BF222" s="208">
        <f>IF(N222="snížená",J222,0)</f>
        <v>0</v>
      </c>
      <c r="BG222" s="208">
        <f>IF(N222="zákl. přenesená",J222,0)</f>
        <v>0</v>
      </c>
      <c r="BH222" s="208">
        <f>IF(N222="sníž. přenesená",J222,0)</f>
        <v>0</v>
      </c>
      <c r="BI222" s="208">
        <f>IF(N222="nulová",J222,0)</f>
        <v>0</v>
      </c>
      <c r="BJ222" s="15" t="s">
        <v>131</v>
      </c>
      <c r="BK222" s="208">
        <f>ROUND(I222*H222,2)</f>
        <v>0</v>
      </c>
      <c r="BL222" s="15" t="s">
        <v>209</v>
      </c>
      <c r="BM222" s="15" t="s">
        <v>484</v>
      </c>
    </row>
    <row r="223" s="1" customFormat="1" ht="16.5" customHeight="1">
      <c r="B223" s="36"/>
      <c r="C223" s="197" t="s">
        <v>485</v>
      </c>
      <c r="D223" s="197" t="s">
        <v>126</v>
      </c>
      <c r="E223" s="198" t="s">
        <v>486</v>
      </c>
      <c r="F223" s="199" t="s">
        <v>487</v>
      </c>
      <c r="G223" s="200" t="s">
        <v>221</v>
      </c>
      <c r="H223" s="201">
        <v>1</v>
      </c>
      <c r="I223" s="202"/>
      <c r="J223" s="203">
        <f>ROUND(I223*H223,2)</f>
        <v>0</v>
      </c>
      <c r="K223" s="199" t="s">
        <v>1</v>
      </c>
      <c r="L223" s="41"/>
      <c r="M223" s="204" t="s">
        <v>1</v>
      </c>
      <c r="N223" s="205" t="s">
        <v>42</v>
      </c>
      <c r="O223" s="77"/>
      <c r="P223" s="206">
        <f>O223*H223</f>
        <v>0</v>
      </c>
      <c r="Q223" s="206">
        <v>0</v>
      </c>
      <c r="R223" s="206">
        <f>Q223*H223</f>
        <v>0</v>
      </c>
      <c r="S223" s="206">
        <v>0</v>
      </c>
      <c r="T223" s="207">
        <f>S223*H223</f>
        <v>0</v>
      </c>
      <c r="AR223" s="15" t="s">
        <v>209</v>
      </c>
      <c r="AT223" s="15" t="s">
        <v>126</v>
      </c>
      <c r="AU223" s="15" t="s">
        <v>131</v>
      </c>
      <c r="AY223" s="15" t="s">
        <v>123</v>
      </c>
      <c r="BE223" s="208">
        <f>IF(N223="základní",J223,0)</f>
        <v>0</v>
      </c>
      <c r="BF223" s="208">
        <f>IF(N223="snížená",J223,0)</f>
        <v>0</v>
      </c>
      <c r="BG223" s="208">
        <f>IF(N223="zákl. přenesená",J223,0)</f>
        <v>0</v>
      </c>
      <c r="BH223" s="208">
        <f>IF(N223="sníž. přenesená",J223,0)</f>
        <v>0</v>
      </c>
      <c r="BI223" s="208">
        <f>IF(N223="nulová",J223,0)</f>
        <v>0</v>
      </c>
      <c r="BJ223" s="15" t="s">
        <v>131</v>
      </c>
      <c r="BK223" s="208">
        <f>ROUND(I223*H223,2)</f>
        <v>0</v>
      </c>
      <c r="BL223" s="15" t="s">
        <v>209</v>
      </c>
      <c r="BM223" s="15" t="s">
        <v>488</v>
      </c>
    </row>
    <row r="224" s="1" customFormat="1" ht="16.5" customHeight="1">
      <c r="B224" s="36"/>
      <c r="C224" s="197" t="s">
        <v>489</v>
      </c>
      <c r="D224" s="197" t="s">
        <v>126</v>
      </c>
      <c r="E224" s="198" t="s">
        <v>490</v>
      </c>
      <c r="F224" s="199" t="s">
        <v>491</v>
      </c>
      <c r="G224" s="200" t="s">
        <v>221</v>
      </c>
      <c r="H224" s="201">
        <v>1</v>
      </c>
      <c r="I224" s="202"/>
      <c r="J224" s="203">
        <f>ROUND(I224*H224,2)</f>
        <v>0</v>
      </c>
      <c r="K224" s="199" t="s">
        <v>1</v>
      </c>
      <c r="L224" s="41"/>
      <c r="M224" s="204" t="s">
        <v>1</v>
      </c>
      <c r="N224" s="205" t="s">
        <v>42</v>
      </c>
      <c r="O224" s="77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AR224" s="15" t="s">
        <v>209</v>
      </c>
      <c r="AT224" s="15" t="s">
        <v>126</v>
      </c>
      <c r="AU224" s="15" t="s">
        <v>131</v>
      </c>
      <c r="AY224" s="15" t="s">
        <v>123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5" t="s">
        <v>131</v>
      </c>
      <c r="BK224" s="208">
        <f>ROUND(I224*H224,2)</f>
        <v>0</v>
      </c>
      <c r="BL224" s="15" t="s">
        <v>209</v>
      </c>
      <c r="BM224" s="15" t="s">
        <v>492</v>
      </c>
    </row>
    <row r="225" s="1" customFormat="1" ht="16.5" customHeight="1">
      <c r="B225" s="36"/>
      <c r="C225" s="197" t="s">
        <v>493</v>
      </c>
      <c r="D225" s="197" t="s">
        <v>126</v>
      </c>
      <c r="E225" s="198" t="s">
        <v>494</v>
      </c>
      <c r="F225" s="199" t="s">
        <v>495</v>
      </c>
      <c r="G225" s="200" t="s">
        <v>129</v>
      </c>
      <c r="H225" s="201">
        <v>1</v>
      </c>
      <c r="I225" s="202"/>
      <c r="J225" s="203">
        <f>ROUND(I225*H225,2)</f>
        <v>0</v>
      </c>
      <c r="K225" s="199" t="s">
        <v>1</v>
      </c>
      <c r="L225" s="41"/>
      <c r="M225" s="204" t="s">
        <v>1</v>
      </c>
      <c r="N225" s="205" t="s">
        <v>42</v>
      </c>
      <c r="O225" s="77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AR225" s="15" t="s">
        <v>209</v>
      </c>
      <c r="AT225" s="15" t="s">
        <v>126</v>
      </c>
      <c r="AU225" s="15" t="s">
        <v>131</v>
      </c>
      <c r="AY225" s="15" t="s">
        <v>123</v>
      </c>
      <c r="BE225" s="208">
        <f>IF(N225="základní",J225,0)</f>
        <v>0</v>
      </c>
      <c r="BF225" s="208">
        <f>IF(N225="snížená",J225,0)</f>
        <v>0</v>
      </c>
      <c r="BG225" s="208">
        <f>IF(N225="zákl. přenesená",J225,0)</f>
        <v>0</v>
      </c>
      <c r="BH225" s="208">
        <f>IF(N225="sníž. přenesená",J225,0)</f>
        <v>0</v>
      </c>
      <c r="BI225" s="208">
        <f>IF(N225="nulová",J225,0)</f>
        <v>0</v>
      </c>
      <c r="BJ225" s="15" t="s">
        <v>131</v>
      </c>
      <c r="BK225" s="208">
        <f>ROUND(I225*H225,2)</f>
        <v>0</v>
      </c>
      <c r="BL225" s="15" t="s">
        <v>209</v>
      </c>
      <c r="BM225" s="15" t="s">
        <v>496</v>
      </c>
    </row>
    <row r="226" s="1" customFormat="1" ht="16.5" customHeight="1">
      <c r="B226" s="36"/>
      <c r="C226" s="197" t="s">
        <v>497</v>
      </c>
      <c r="D226" s="197" t="s">
        <v>126</v>
      </c>
      <c r="E226" s="198" t="s">
        <v>498</v>
      </c>
      <c r="F226" s="199" t="s">
        <v>499</v>
      </c>
      <c r="G226" s="200" t="s">
        <v>129</v>
      </c>
      <c r="H226" s="201">
        <v>1</v>
      </c>
      <c r="I226" s="202"/>
      <c r="J226" s="203">
        <f>ROUND(I226*H226,2)</f>
        <v>0</v>
      </c>
      <c r="K226" s="199" t="s">
        <v>1</v>
      </c>
      <c r="L226" s="41"/>
      <c r="M226" s="204" t="s">
        <v>1</v>
      </c>
      <c r="N226" s="205" t="s">
        <v>42</v>
      </c>
      <c r="O226" s="77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AR226" s="15" t="s">
        <v>209</v>
      </c>
      <c r="AT226" s="15" t="s">
        <v>126</v>
      </c>
      <c r="AU226" s="15" t="s">
        <v>131</v>
      </c>
      <c r="AY226" s="15" t="s">
        <v>123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5" t="s">
        <v>131</v>
      </c>
      <c r="BK226" s="208">
        <f>ROUND(I226*H226,2)</f>
        <v>0</v>
      </c>
      <c r="BL226" s="15" t="s">
        <v>209</v>
      </c>
      <c r="BM226" s="15" t="s">
        <v>500</v>
      </c>
    </row>
    <row r="227" s="1" customFormat="1" ht="16.5" customHeight="1">
      <c r="B227" s="36"/>
      <c r="C227" s="197" t="s">
        <v>501</v>
      </c>
      <c r="D227" s="197" t="s">
        <v>126</v>
      </c>
      <c r="E227" s="198" t="s">
        <v>502</v>
      </c>
      <c r="F227" s="199" t="s">
        <v>503</v>
      </c>
      <c r="G227" s="200" t="s">
        <v>129</v>
      </c>
      <c r="H227" s="201">
        <v>1</v>
      </c>
      <c r="I227" s="202"/>
      <c r="J227" s="203">
        <f>ROUND(I227*H227,2)</f>
        <v>0</v>
      </c>
      <c r="K227" s="199" t="s">
        <v>1</v>
      </c>
      <c r="L227" s="41"/>
      <c r="M227" s="204" t="s">
        <v>1</v>
      </c>
      <c r="N227" s="205" t="s">
        <v>42</v>
      </c>
      <c r="O227" s="77"/>
      <c r="P227" s="206">
        <f>O227*H227</f>
        <v>0</v>
      </c>
      <c r="Q227" s="206">
        <v>0</v>
      </c>
      <c r="R227" s="206">
        <f>Q227*H227</f>
        <v>0</v>
      </c>
      <c r="S227" s="206">
        <v>0</v>
      </c>
      <c r="T227" s="207">
        <f>S227*H227</f>
        <v>0</v>
      </c>
      <c r="AR227" s="15" t="s">
        <v>209</v>
      </c>
      <c r="AT227" s="15" t="s">
        <v>126</v>
      </c>
      <c r="AU227" s="15" t="s">
        <v>131</v>
      </c>
      <c r="AY227" s="15" t="s">
        <v>123</v>
      </c>
      <c r="BE227" s="208">
        <f>IF(N227="základní",J227,0)</f>
        <v>0</v>
      </c>
      <c r="BF227" s="208">
        <f>IF(N227="snížená",J227,0)</f>
        <v>0</v>
      </c>
      <c r="BG227" s="208">
        <f>IF(N227="zákl. přenesená",J227,0)</f>
        <v>0</v>
      </c>
      <c r="BH227" s="208">
        <f>IF(N227="sníž. přenesená",J227,0)</f>
        <v>0</v>
      </c>
      <c r="BI227" s="208">
        <f>IF(N227="nulová",J227,0)</f>
        <v>0</v>
      </c>
      <c r="BJ227" s="15" t="s">
        <v>131</v>
      </c>
      <c r="BK227" s="208">
        <f>ROUND(I227*H227,2)</f>
        <v>0</v>
      </c>
      <c r="BL227" s="15" t="s">
        <v>209</v>
      </c>
      <c r="BM227" s="15" t="s">
        <v>504</v>
      </c>
    </row>
    <row r="228" s="1" customFormat="1" ht="16.5" customHeight="1">
      <c r="B228" s="36"/>
      <c r="C228" s="197" t="s">
        <v>505</v>
      </c>
      <c r="D228" s="197" t="s">
        <v>126</v>
      </c>
      <c r="E228" s="198" t="s">
        <v>506</v>
      </c>
      <c r="F228" s="199" t="s">
        <v>507</v>
      </c>
      <c r="G228" s="200" t="s">
        <v>129</v>
      </c>
      <c r="H228" s="201">
        <v>1</v>
      </c>
      <c r="I228" s="202"/>
      <c r="J228" s="203">
        <f>ROUND(I228*H228,2)</f>
        <v>0</v>
      </c>
      <c r="K228" s="199" t="s">
        <v>1</v>
      </c>
      <c r="L228" s="41"/>
      <c r="M228" s="204" t="s">
        <v>1</v>
      </c>
      <c r="N228" s="205" t="s">
        <v>42</v>
      </c>
      <c r="O228" s="77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AR228" s="15" t="s">
        <v>209</v>
      </c>
      <c r="AT228" s="15" t="s">
        <v>126</v>
      </c>
      <c r="AU228" s="15" t="s">
        <v>131</v>
      </c>
      <c r="AY228" s="15" t="s">
        <v>123</v>
      </c>
      <c r="BE228" s="208">
        <f>IF(N228="základní",J228,0)</f>
        <v>0</v>
      </c>
      <c r="BF228" s="208">
        <f>IF(N228="snížená",J228,0)</f>
        <v>0</v>
      </c>
      <c r="BG228" s="208">
        <f>IF(N228="zákl. přenesená",J228,0)</f>
        <v>0</v>
      </c>
      <c r="BH228" s="208">
        <f>IF(N228="sníž. přenesená",J228,0)</f>
        <v>0</v>
      </c>
      <c r="BI228" s="208">
        <f>IF(N228="nulová",J228,0)</f>
        <v>0</v>
      </c>
      <c r="BJ228" s="15" t="s">
        <v>131</v>
      </c>
      <c r="BK228" s="208">
        <f>ROUND(I228*H228,2)</f>
        <v>0</v>
      </c>
      <c r="BL228" s="15" t="s">
        <v>209</v>
      </c>
      <c r="BM228" s="15" t="s">
        <v>508</v>
      </c>
    </row>
    <row r="229" s="1" customFormat="1" ht="16.5" customHeight="1">
      <c r="B229" s="36"/>
      <c r="C229" s="197" t="s">
        <v>509</v>
      </c>
      <c r="D229" s="197" t="s">
        <v>126</v>
      </c>
      <c r="E229" s="198" t="s">
        <v>510</v>
      </c>
      <c r="F229" s="199" t="s">
        <v>511</v>
      </c>
      <c r="G229" s="200" t="s">
        <v>221</v>
      </c>
      <c r="H229" s="201">
        <v>1</v>
      </c>
      <c r="I229" s="202"/>
      <c r="J229" s="203">
        <f>ROUND(I229*H229,2)</f>
        <v>0</v>
      </c>
      <c r="K229" s="199" t="s">
        <v>1</v>
      </c>
      <c r="L229" s="41"/>
      <c r="M229" s="204" t="s">
        <v>1</v>
      </c>
      <c r="N229" s="205" t="s">
        <v>42</v>
      </c>
      <c r="O229" s="77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AR229" s="15" t="s">
        <v>209</v>
      </c>
      <c r="AT229" s="15" t="s">
        <v>126</v>
      </c>
      <c r="AU229" s="15" t="s">
        <v>131</v>
      </c>
      <c r="AY229" s="15" t="s">
        <v>123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5" t="s">
        <v>131</v>
      </c>
      <c r="BK229" s="208">
        <f>ROUND(I229*H229,2)</f>
        <v>0</v>
      </c>
      <c r="BL229" s="15" t="s">
        <v>209</v>
      </c>
      <c r="BM229" s="15" t="s">
        <v>512</v>
      </c>
    </row>
    <row r="230" s="1" customFormat="1" ht="16.5" customHeight="1">
      <c r="B230" s="36"/>
      <c r="C230" s="197" t="s">
        <v>513</v>
      </c>
      <c r="D230" s="197" t="s">
        <v>126</v>
      </c>
      <c r="E230" s="198" t="s">
        <v>514</v>
      </c>
      <c r="F230" s="199" t="s">
        <v>515</v>
      </c>
      <c r="G230" s="200" t="s">
        <v>129</v>
      </c>
      <c r="H230" s="201">
        <v>2</v>
      </c>
      <c r="I230" s="202"/>
      <c r="J230" s="203">
        <f>ROUND(I230*H230,2)</f>
        <v>0</v>
      </c>
      <c r="K230" s="199" t="s">
        <v>1</v>
      </c>
      <c r="L230" s="41"/>
      <c r="M230" s="204" t="s">
        <v>1</v>
      </c>
      <c r="N230" s="205" t="s">
        <v>42</v>
      </c>
      <c r="O230" s="77"/>
      <c r="P230" s="206">
        <f>O230*H230</f>
        <v>0</v>
      </c>
      <c r="Q230" s="206">
        <v>0</v>
      </c>
      <c r="R230" s="206">
        <f>Q230*H230</f>
        <v>0</v>
      </c>
      <c r="S230" s="206">
        <v>0</v>
      </c>
      <c r="T230" s="207">
        <f>S230*H230</f>
        <v>0</v>
      </c>
      <c r="AR230" s="15" t="s">
        <v>209</v>
      </c>
      <c r="AT230" s="15" t="s">
        <v>126</v>
      </c>
      <c r="AU230" s="15" t="s">
        <v>131</v>
      </c>
      <c r="AY230" s="15" t="s">
        <v>123</v>
      </c>
      <c r="BE230" s="208">
        <f>IF(N230="základní",J230,0)</f>
        <v>0</v>
      </c>
      <c r="BF230" s="208">
        <f>IF(N230="snížená",J230,0)</f>
        <v>0</v>
      </c>
      <c r="BG230" s="208">
        <f>IF(N230="zákl. přenesená",J230,0)</f>
        <v>0</v>
      </c>
      <c r="BH230" s="208">
        <f>IF(N230="sníž. přenesená",J230,0)</f>
        <v>0</v>
      </c>
      <c r="BI230" s="208">
        <f>IF(N230="nulová",J230,0)</f>
        <v>0</v>
      </c>
      <c r="BJ230" s="15" t="s">
        <v>131</v>
      </c>
      <c r="BK230" s="208">
        <f>ROUND(I230*H230,2)</f>
        <v>0</v>
      </c>
      <c r="BL230" s="15" t="s">
        <v>209</v>
      </c>
      <c r="BM230" s="15" t="s">
        <v>516</v>
      </c>
    </row>
    <row r="231" s="1" customFormat="1" ht="16.5" customHeight="1">
      <c r="B231" s="36"/>
      <c r="C231" s="197" t="s">
        <v>517</v>
      </c>
      <c r="D231" s="197" t="s">
        <v>126</v>
      </c>
      <c r="E231" s="198" t="s">
        <v>518</v>
      </c>
      <c r="F231" s="199" t="s">
        <v>519</v>
      </c>
      <c r="G231" s="200" t="s">
        <v>129</v>
      </c>
      <c r="H231" s="201">
        <v>1</v>
      </c>
      <c r="I231" s="202"/>
      <c r="J231" s="203">
        <f>ROUND(I231*H231,2)</f>
        <v>0</v>
      </c>
      <c r="K231" s="199" t="s">
        <v>1</v>
      </c>
      <c r="L231" s="41"/>
      <c r="M231" s="204" t="s">
        <v>1</v>
      </c>
      <c r="N231" s="205" t="s">
        <v>42</v>
      </c>
      <c r="O231" s="77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AR231" s="15" t="s">
        <v>209</v>
      </c>
      <c r="AT231" s="15" t="s">
        <v>126</v>
      </c>
      <c r="AU231" s="15" t="s">
        <v>131</v>
      </c>
      <c r="AY231" s="15" t="s">
        <v>123</v>
      </c>
      <c r="BE231" s="208">
        <f>IF(N231="základní",J231,0)</f>
        <v>0</v>
      </c>
      <c r="BF231" s="208">
        <f>IF(N231="snížená",J231,0)</f>
        <v>0</v>
      </c>
      <c r="BG231" s="208">
        <f>IF(N231="zákl. přenesená",J231,0)</f>
        <v>0</v>
      </c>
      <c r="BH231" s="208">
        <f>IF(N231="sníž. přenesená",J231,0)</f>
        <v>0</v>
      </c>
      <c r="BI231" s="208">
        <f>IF(N231="nulová",J231,0)</f>
        <v>0</v>
      </c>
      <c r="BJ231" s="15" t="s">
        <v>131</v>
      </c>
      <c r="BK231" s="208">
        <f>ROUND(I231*H231,2)</f>
        <v>0</v>
      </c>
      <c r="BL231" s="15" t="s">
        <v>209</v>
      </c>
      <c r="BM231" s="15" t="s">
        <v>520</v>
      </c>
    </row>
    <row r="232" s="1" customFormat="1" ht="16.5" customHeight="1">
      <c r="B232" s="36"/>
      <c r="C232" s="197" t="s">
        <v>521</v>
      </c>
      <c r="D232" s="197" t="s">
        <v>126</v>
      </c>
      <c r="E232" s="198" t="s">
        <v>522</v>
      </c>
      <c r="F232" s="199" t="s">
        <v>523</v>
      </c>
      <c r="G232" s="200" t="s">
        <v>129</v>
      </c>
      <c r="H232" s="201">
        <v>1</v>
      </c>
      <c r="I232" s="202"/>
      <c r="J232" s="203">
        <f>ROUND(I232*H232,2)</f>
        <v>0</v>
      </c>
      <c r="K232" s="199" t="s">
        <v>1</v>
      </c>
      <c r="L232" s="41"/>
      <c r="M232" s="204" t="s">
        <v>1</v>
      </c>
      <c r="N232" s="205" t="s">
        <v>42</v>
      </c>
      <c r="O232" s="77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AR232" s="15" t="s">
        <v>209</v>
      </c>
      <c r="AT232" s="15" t="s">
        <v>126</v>
      </c>
      <c r="AU232" s="15" t="s">
        <v>131</v>
      </c>
      <c r="AY232" s="15" t="s">
        <v>123</v>
      </c>
      <c r="BE232" s="208">
        <f>IF(N232="základní",J232,0)</f>
        <v>0</v>
      </c>
      <c r="BF232" s="208">
        <f>IF(N232="snížená",J232,0)</f>
        <v>0</v>
      </c>
      <c r="BG232" s="208">
        <f>IF(N232="zákl. přenesená",J232,0)</f>
        <v>0</v>
      </c>
      <c r="BH232" s="208">
        <f>IF(N232="sníž. přenesená",J232,0)</f>
        <v>0</v>
      </c>
      <c r="BI232" s="208">
        <f>IF(N232="nulová",J232,0)</f>
        <v>0</v>
      </c>
      <c r="BJ232" s="15" t="s">
        <v>131</v>
      </c>
      <c r="BK232" s="208">
        <f>ROUND(I232*H232,2)</f>
        <v>0</v>
      </c>
      <c r="BL232" s="15" t="s">
        <v>209</v>
      </c>
      <c r="BM232" s="15" t="s">
        <v>524</v>
      </c>
    </row>
    <row r="233" s="10" customFormat="1" ht="22.8" customHeight="1">
      <c r="B233" s="181"/>
      <c r="C233" s="182"/>
      <c r="D233" s="183" t="s">
        <v>69</v>
      </c>
      <c r="E233" s="195" t="s">
        <v>525</v>
      </c>
      <c r="F233" s="195" t="s">
        <v>526</v>
      </c>
      <c r="G233" s="182"/>
      <c r="H233" s="182"/>
      <c r="I233" s="185"/>
      <c r="J233" s="196">
        <f>BK233</f>
        <v>0</v>
      </c>
      <c r="K233" s="182"/>
      <c r="L233" s="187"/>
      <c r="M233" s="188"/>
      <c r="N233" s="189"/>
      <c r="O233" s="189"/>
      <c r="P233" s="190">
        <f>SUM(P234:P239)</f>
        <v>0</v>
      </c>
      <c r="Q233" s="189"/>
      <c r="R233" s="190">
        <f>SUM(R234:R239)</f>
        <v>0.047204100000000006</v>
      </c>
      <c r="S233" s="189"/>
      <c r="T233" s="191">
        <f>SUM(T234:T239)</f>
        <v>0</v>
      </c>
      <c r="AR233" s="192" t="s">
        <v>131</v>
      </c>
      <c r="AT233" s="193" t="s">
        <v>69</v>
      </c>
      <c r="AU233" s="193" t="s">
        <v>75</v>
      </c>
      <c r="AY233" s="192" t="s">
        <v>123</v>
      </c>
      <c r="BK233" s="194">
        <f>SUM(BK234:BK239)</f>
        <v>0</v>
      </c>
    </row>
    <row r="234" s="1" customFormat="1" ht="16.5" customHeight="1">
      <c r="B234" s="36"/>
      <c r="C234" s="197" t="s">
        <v>527</v>
      </c>
      <c r="D234" s="197" t="s">
        <v>126</v>
      </c>
      <c r="E234" s="198" t="s">
        <v>528</v>
      </c>
      <c r="F234" s="199" t="s">
        <v>529</v>
      </c>
      <c r="G234" s="200" t="s">
        <v>135</v>
      </c>
      <c r="H234" s="201">
        <v>1.8300000000000001</v>
      </c>
      <c r="I234" s="202"/>
      <c r="J234" s="203">
        <f>ROUND(I234*H234,2)</f>
        <v>0</v>
      </c>
      <c r="K234" s="199" t="s">
        <v>207</v>
      </c>
      <c r="L234" s="41"/>
      <c r="M234" s="204" t="s">
        <v>1</v>
      </c>
      <c r="N234" s="205" t="s">
        <v>42</v>
      </c>
      <c r="O234" s="77"/>
      <c r="P234" s="206">
        <f>O234*H234</f>
        <v>0</v>
      </c>
      <c r="Q234" s="206">
        <v>0.025669999999999998</v>
      </c>
      <c r="R234" s="206">
        <f>Q234*H234</f>
        <v>0.0469761</v>
      </c>
      <c r="S234" s="206">
        <v>0</v>
      </c>
      <c r="T234" s="207">
        <f>S234*H234</f>
        <v>0</v>
      </c>
      <c r="AR234" s="15" t="s">
        <v>209</v>
      </c>
      <c r="AT234" s="15" t="s">
        <v>126</v>
      </c>
      <c r="AU234" s="15" t="s">
        <v>131</v>
      </c>
      <c r="AY234" s="15" t="s">
        <v>123</v>
      </c>
      <c r="BE234" s="208">
        <f>IF(N234="základní",J234,0)</f>
        <v>0</v>
      </c>
      <c r="BF234" s="208">
        <f>IF(N234="snížená",J234,0)</f>
        <v>0</v>
      </c>
      <c r="BG234" s="208">
        <f>IF(N234="zákl. přenesená",J234,0)</f>
        <v>0</v>
      </c>
      <c r="BH234" s="208">
        <f>IF(N234="sníž. přenesená",J234,0)</f>
        <v>0</v>
      </c>
      <c r="BI234" s="208">
        <f>IF(N234="nulová",J234,0)</f>
        <v>0</v>
      </c>
      <c r="BJ234" s="15" t="s">
        <v>131</v>
      </c>
      <c r="BK234" s="208">
        <f>ROUND(I234*H234,2)</f>
        <v>0</v>
      </c>
      <c r="BL234" s="15" t="s">
        <v>209</v>
      </c>
      <c r="BM234" s="15" t="s">
        <v>530</v>
      </c>
    </row>
    <row r="235" s="11" customFormat="1">
      <c r="B235" s="209"/>
      <c r="C235" s="210"/>
      <c r="D235" s="211" t="s">
        <v>137</v>
      </c>
      <c r="E235" s="212" t="s">
        <v>1</v>
      </c>
      <c r="F235" s="213" t="s">
        <v>531</v>
      </c>
      <c r="G235" s="210"/>
      <c r="H235" s="214">
        <v>1.8300000000000001</v>
      </c>
      <c r="I235" s="215"/>
      <c r="J235" s="210"/>
      <c r="K235" s="210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137</v>
      </c>
      <c r="AU235" s="220" t="s">
        <v>131</v>
      </c>
      <c r="AV235" s="11" t="s">
        <v>131</v>
      </c>
      <c r="AW235" s="11" t="s">
        <v>32</v>
      </c>
      <c r="AX235" s="11" t="s">
        <v>75</v>
      </c>
      <c r="AY235" s="220" t="s">
        <v>123</v>
      </c>
    </row>
    <row r="236" s="1" customFormat="1" ht="16.5" customHeight="1">
      <c r="B236" s="36"/>
      <c r="C236" s="197" t="s">
        <v>532</v>
      </c>
      <c r="D236" s="197" t="s">
        <v>126</v>
      </c>
      <c r="E236" s="198" t="s">
        <v>533</v>
      </c>
      <c r="F236" s="199" t="s">
        <v>534</v>
      </c>
      <c r="G236" s="200" t="s">
        <v>135</v>
      </c>
      <c r="H236" s="201">
        <v>0.56999999999999995</v>
      </c>
      <c r="I236" s="202"/>
      <c r="J236" s="203">
        <f>ROUND(I236*H236,2)</f>
        <v>0</v>
      </c>
      <c r="K236" s="199" t="s">
        <v>158</v>
      </c>
      <c r="L236" s="41"/>
      <c r="M236" s="204" t="s">
        <v>1</v>
      </c>
      <c r="N236" s="205" t="s">
        <v>42</v>
      </c>
      <c r="O236" s="77"/>
      <c r="P236" s="206">
        <f>O236*H236</f>
        <v>0</v>
      </c>
      <c r="Q236" s="206">
        <v>0.00020000000000000001</v>
      </c>
      <c r="R236" s="206">
        <f>Q236*H236</f>
        <v>0.00011399999999999999</v>
      </c>
      <c r="S236" s="206">
        <v>0</v>
      </c>
      <c r="T236" s="207">
        <f>S236*H236</f>
        <v>0</v>
      </c>
      <c r="AR236" s="15" t="s">
        <v>209</v>
      </c>
      <c r="AT236" s="15" t="s">
        <v>126</v>
      </c>
      <c r="AU236" s="15" t="s">
        <v>131</v>
      </c>
      <c r="AY236" s="15" t="s">
        <v>123</v>
      </c>
      <c r="BE236" s="208">
        <f>IF(N236="základní",J236,0)</f>
        <v>0</v>
      </c>
      <c r="BF236" s="208">
        <f>IF(N236="snížená",J236,0)</f>
        <v>0</v>
      </c>
      <c r="BG236" s="208">
        <f>IF(N236="zákl. přenesená",J236,0)</f>
        <v>0</v>
      </c>
      <c r="BH236" s="208">
        <f>IF(N236="sníž. přenesená",J236,0)</f>
        <v>0</v>
      </c>
      <c r="BI236" s="208">
        <f>IF(N236="nulová",J236,0)</f>
        <v>0</v>
      </c>
      <c r="BJ236" s="15" t="s">
        <v>131</v>
      </c>
      <c r="BK236" s="208">
        <f>ROUND(I236*H236,2)</f>
        <v>0</v>
      </c>
      <c r="BL236" s="15" t="s">
        <v>209</v>
      </c>
      <c r="BM236" s="15" t="s">
        <v>535</v>
      </c>
    </row>
    <row r="237" s="11" customFormat="1">
      <c r="B237" s="209"/>
      <c r="C237" s="210"/>
      <c r="D237" s="211" t="s">
        <v>137</v>
      </c>
      <c r="E237" s="212" t="s">
        <v>1</v>
      </c>
      <c r="F237" s="213" t="s">
        <v>536</v>
      </c>
      <c r="G237" s="210"/>
      <c r="H237" s="214">
        <v>0.56999999999999995</v>
      </c>
      <c r="I237" s="215"/>
      <c r="J237" s="210"/>
      <c r="K237" s="210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137</v>
      </c>
      <c r="AU237" s="220" t="s">
        <v>131</v>
      </c>
      <c r="AV237" s="11" t="s">
        <v>131</v>
      </c>
      <c r="AW237" s="11" t="s">
        <v>32</v>
      </c>
      <c r="AX237" s="11" t="s">
        <v>75</v>
      </c>
      <c r="AY237" s="220" t="s">
        <v>123</v>
      </c>
    </row>
    <row r="238" s="1" customFormat="1" ht="16.5" customHeight="1">
      <c r="B238" s="36"/>
      <c r="C238" s="197" t="s">
        <v>537</v>
      </c>
      <c r="D238" s="197" t="s">
        <v>126</v>
      </c>
      <c r="E238" s="198" t="s">
        <v>538</v>
      </c>
      <c r="F238" s="199" t="s">
        <v>539</v>
      </c>
      <c r="G238" s="200" t="s">
        <v>135</v>
      </c>
      <c r="H238" s="201">
        <v>0.56999999999999995</v>
      </c>
      <c r="I238" s="202"/>
      <c r="J238" s="203">
        <f>ROUND(I238*H238,2)</f>
        <v>0</v>
      </c>
      <c r="K238" s="199" t="s">
        <v>158</v>
      </c>
      <c r="L238" s="41"/>
      <c r="M238" s="204" t="s">
        <v>1</v>
      </c>
      <c r="N238" s="205" t="s">
        <v>42</v>
      </c>
      <c r="O238" s="77"/>
      <c r="P238" s="206">
        <f>O238*H238</f>
        <v>0</v>
      </c>
      <c r="Q238" s="206">
        <v>0.00020000000000000001</v>
      </c>
      <c r="R238" s="206">
        <f>Q238*H238</f>
        <v>0.00011399999999999999</v>
      </c>
      <c r="S238" s="206">
        <v>0</v>
      </c>
      <c r="T238" s="207">
        <f>S238*H238</f>
        <v>0</v>
      </c>
      <c r="AR238" s="15" t="s">
        <v>209</v>
      </c>
      <c r="AT238" s="15" t="s">
        <v>126</v>
      </c>
      <c r="AU238" s="15" t="s">
        <v>131</v>
      </c>
      <c r="AY238" s="15" t="s">
        <v>123</v>
      </c>
      <c r="BE238" s="208">
        <f>IF(N238="základní",J238,0)</f>
        <v>0</v>
      </c>
      <c r="BF238" s="208">
        <f>IF(N238="snížená",J238,0)</f>
        <v>0</v>
      </c>
      <c r="BG238" s="208">
        <f>IF(N238="zákl. přenesená",J238,0)</f>
        <v>0</v>
      </c>
      <c r="BH238" s="208">
        <f>IF(N238="sníž. přenesená",J238,0)</f>
        <v>0</v>
      </c>
      <c r="BI238" s="208">
        <f>IF(N238="nulová",J238,0)</f>
        <v>0</v>
      </c>
      <c r="BJ238" s="15" t="s">
        <v>131</v>
      </c>
      <c r="BK238" s="208">
        <f>ROUND(I238*H238,2)</f>
        <v>0</v>
      </c>
      <c r="BL238" s="15" t="s">
        <v>209</v>
      </c>
      <c r="BM238" s="15" t="s">
        <v>540</v>
      </c>
    </row>
    <row r="239" s="1" customFormat="1" ht="16.5" customHeight="1">
      <c r="B239" s="36"/>
      <c r="C239" s="197" t="s">
        <v>541</v>
      </c>
      <c r="D239" s="197" t="s">
        <v>126</v>
      </c>
      <c r="E239" s="198" t="s">
        <v>542</v>
      </c>
      <c r="F239" s="199" t="s">
        <v>543</v>
      </c>
      <c r="G239" s="200" t="s">
        <v>330</v>
      </c>
      <c r="H239" s="201">
        <v>0.047</v>
      </c>
      <c r="I239" s="202"/>
      <c r="J239" s="203">
        <f>ROUND(I239*H239,2)</f>
        <v>0</v>
      </c>
      <c r="K239" s="199" t="s">
        <v>207</v>
      </c>
      <c r="L239" s="41"/>
      <c r="M239" s="204" t="s">
        <v>1</v>
      </c>
      <c r="N239" s="205" t="s">
        <v>42</v>
      </c>
      <c r="O239" s="77"/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AR239" s="15" t="s">
        <v>209</v>
      </c>
      <c r="AT239" s="15" t="s">
        <v>126</v>
      </c>
      <c r="AU239" s="15" t="s">
        <v>131</v>
      </c>
      <c r="AY239" s="15" t="s">
        <v>123</v>
      </c>
      <c r="BE239" s="208">
        <f>IF(N239="základní",J239,0)</f>
        <v>0</v>
      </c>
      <c r="BF239" s="208">
        <f>IF(N239="snížená",J239,0)</f>
        <v>0</v>
      </c>
      <c r="BG239" s="208">
        <f>IF(N239="zákl. přenesená",J239,0)</f>
        <v>0</v>
      </c>
      <c r="BH239" s="208">
        <f>IF(N239="sníž. přenesená",J239,0)</f>
        <v>0</v>
      </c>
      <c r="BI239" s="208">
        <f>IF(N239="nulová",J239,0)</f>
        <v>0</v>
      </c>
      <c r="BJ239" s="15" t="s">
        <v>131</v>
      </c>
      <c r="BK239" s="208">
        <f>ROUND(I239*H239,2)</f>
        <v>0</v>
      </c>
      <c r="BL239" s="15" t="s">
        <v>209</v>
      </c>
      <c r="BM239" s="15" t="s">
        <v>544</v>
      </c>
    </row>
    <row r="240" s="10" customFormat="1" ht="22.8" customHeight="1">
      <c r="B240" s="181"/>
      <c r="C240" s="182"/>
      <c r="D240" s="183" t="s">
        <v>69</v>
      </c>
      <c r="E240" s="195" t="s">
        <v>545</v>
      </c>
      <c r="F240" s="195" t="s">
        <v>546</v>
      </c>
      <c r="G240" s="182"/>
      <c r="H240" s="182"/>
      <c r="I240" s="185"/>
      <c r="J240" s="196">
        <f>BK240</f>
        <v>0</v>
      </c>
      <c r="K240" s="182"/>
      <c r="L240" s="187"/>
      <c r="M240" s="188"/>
      <c r="N240" s="189"/>
      <c r="O240" s="189"/>
      <c r="P240" s="190">
        <f>SUM(P241:P250)</f>
        <v>0</v>
      </c>
      <c r="Q240" s="189"/>
      <c r="R240" s="190">
        <f>SUM(R241:R250)</f>
        <v>0.07740000000000001</v>
      </c>
      <c r="S240" s="189"/>
      <c r="T240" s="191">
        <f>SUM(T241:T250)</f>
        <v>0</v>
      </c>
      <c r="AR240" s="192" t="s">
        <v>131</v>
      </c>
      <c r="AT240" s="193" t="s">
        <v>69</v>
      </c>
      <c r="AU240" s="193" t="s">
        <v>75</v>
      </c>
      <c r="AY240" s="192" t="s">
        <v>123</v>
      </c>
      <c r="BK240" s="194">
        <f>SUM(BK241:BK250)</f>
        <v>0</v>
      </c>
    </row>
    <row r="241" s="1" customFormat="1" ht="16.5" customHeight="1">
      <c r="B241" s="36"/>
      <c r="C241" s="197" t="s">
        <v>547</v>
      </c>
      <c r="D241" s="197" t="s">
        <v>126</v>
      </c>
      <c r="E241" s="198" t="s">
        <v>548</v>
      </c>
      <c r="F241" s="199" t="s">
        <v>549</v>
      </c>
      <c r="G241" s="200" t="s">
        <v>129</v>
      </c>
      <c r="H241" s="201">
        <v>4</v>
      </c>
      <c r="I241" s="202"/>
      <c r="J241" s="203">
        <f>ROUND(I241*H241,2)</f>
        <v>0</v>
      </c>
      <c r="K241" s="199" t="s">
        <v>1</v>
      </c>
      <c r="L241" s="41"/>
      <c r="M241" s="204" t="s">
        <v>1</v>
      </c>
      <c r="N241" s="205" t="s">
        <v>42</v>
      </c>
      <c r="O241" s="77"/>
      <c r="P241" s="206">
        <f>O241*H241</f>
        <v>0</v>
      </c>
      <c r="Q241" s="206">
        <v>0</v>
      </c>
      <c r="R241" s="206">
        <f>Q241*H241</f>
        <v>0</v>
      </c>
      <c r="S241" s="206">
        <v>0</v>
      </c>
      <c r="T241" s="207">
        <f>S241*H241</f>
        <v>0</v>
      </c>
      <c r="AR241" s="15" t="s">
        <v>209</v>
      </c>
      <c r="AT241" s="15" t="s">
        <v>126</v>
      </c>
      <c r="AU241" s="15" t="s">
        <v>131</v>
      </c>
      <c r="AY241" s="15" t="s">
        <v>123</v>
      </c>
      <c r="BE241" s="208">
        <f>IF(N241="základní",J241,0)</f>
        <v>0</v>
      </c>
      <c r="BF241" s="208">
        <f>IF(N241="snížená",J241,0)</f>
        <v>0</v>
      </c>
      <c r="BG241" s="208">
        <f>IF(N241="zákl. přenesená",J241,0)</f>
        <v>0</v>
      </c>
      <c r="BH241" s="208">
        <f>IF(N241="sníž. přenesená",J241,0)</f>
        <v>0</v>
      </c>
      <c r="BI241" s="208">
        <f>IF(N241="nulová",J241,0)</f>
        <v>0</v>
      </c>
      <c r="BJ241" s="15" t="s">
        <v>131</v>
      </c>
      <c r="BK241" s="208">
        <f>ROUND(I241*H241,2)</f>
        <v>0</v>
      </c>
      <c r="BL241" s="15" t="s">
        <v>209</v>
      </c>
      <c r="BM241" s="15" t="s">
        <v>550</v>
      </c>
    </row>
    <row r="242" s="1" customFormat="1" ht="16.5" customHeight="1">
      <c r="B242" s="36"/>
      <c r="C242" s="242" t="s">
        <v>551</v>
      </c>
      <c r="D242" s="242" t="s">
        <v>201</v>
      </c>
      <c r="E242" s="243" t="s">
        <v>552</v>
      </c>
      <c r="F242" s="244" t="s">
        <v>553</v>
      </c>
      <c r="G242" s="245" t="s">
        <v>129</v>
      </c>
      <c r="H242" s="246">
        <v>2</v>
      </c>
      <c r="I242" s="247"/>
      <c r="J242" s="248">
        <f>ROUND(I242*H242,2)</f>
        <v>0</v>
      </c>
      <c r="K242" s="244" t="s">
        <v>1</v>
      </c>
      <c r="L242" s="249"/>
      <c r="M242" s="250" t="s">
        <v>1</v>
      </c>
      <c r="N242" s="251" t="s">
        <v>42</v>
      </c>
      <c r="O242" s="77"/>
      <c r="P242" s="206">
        <f>O242*H242</f>
        <v>0</v>
      </c>
      <c r="Q242" s="206">
        <v>0.0138</v>
      </c>
      <c r="R242" s="206">
        <f>Q242*H242</f>
        <v>0.0276</v>
      </c>
      <c r="S242" s="206">
        <v>0</v>
      </c>
      <c r="T242" s="207">
        <f>S242*H242</f>
        <v>0</v>
      </c>
      <c r="AR242" s="15" t="s">
        <v>279</v>
      </c>
      <c r="AT242" s="15" t="s">
        <v>201</v>
      </c>
      <c r="AU242" s="15" t="s">
        <v>131</v>
      </c>
      <c r="AY242" s="15" t="s">
        <v>123</v>
      </c>
      <c r="BE242" s="208">
        <f>IF(N242="základní",J242,0)</f>
        <v>0</v>
      </c>
      <c r="BF242" s="208">
        <f>IF(N242="snížená",J242,0)</f>
        <v>0</v>
      </c>
      <c r="BG242" s="208">
        <f>IF(N242="zákl. přenesená",J242,0)</f>
        <v>0</v>
      </c>
      <c r="BH242" s="208">
        <f>IF(N242="sníž. přenesená",J242,0)</f>
        <v>0</v>
      </c>
      <c r="BI242" s="208">
        <f>IF(N242="nulová",J242,0)</f>
        <v>0</v>
      </c>
      <c r="BJ242" s="15" t="s">
        <v>131</v>
      </c>
      <c r="BK242" s="208">
        <f>ROUND(I242*H242,2)</f>
        <v>0</v>
      </c>
      <c r="BL242" s="15" t="s">
        <v>209</v>
      </c>
      <c r="BM242" s="15" t="s">
        <v>554</v>
      </c>
    </row>
    <row r="243" s="1" customFormat="1" ht="16.5" customHeight="1">
      <c r="B243" s="36"/>
      <c r="C243" s="242" t="s">
        <v>555</v>
      </c>
      <c r="D243" s="242" t="s">
        <v>201</v>
      </c>
      <c r="E243" s="243" t="s">
        <v>556</v>
      </c>
      <c r="F243" s="244" t="s">
        <v>557</v>
      </c>
      <c r="G243" s="245" t="s">
        <v>129</v>
      </c>
      <c r="H243" s="246">
        <v>2</v>
      </c>
      <c r="I243" s="247"/>
      <c r="J243" s="248">
        <f>ROUND(I243*H243,2)</f>
        <v>0</v>
      </c>
      <c r="K243" s="244" t="s">
        <v>1</v>
      </c>
      <c r="L243" s="249"/>
      <c r="M243" s="250" t="s">
        <v>1</v>
      </c>
      <c r="N243" s="251" t="s">
        <v>42</v>
      </c>
      <c r="O243" s="77"/>
      <c r="P243" s="206">
        <f>O243*H243</f>
        <v>0</v>
      </c>
      <c r="Q243" s="206">
        <v>0.0138</v>
      </c>
      <c r="R243" s="206">
        <f>Q243*H243</f>
        <v>0.0276</v>
      </c>
      <c r="S243" s="206">
        <v>0</v>
      </c>
      <c r="T243" s="207">
        <f>S243*H243</f>
        <v>0</v>
      </c>
      <c r="AR243" s="15" t="s">
        <v>279</v>
      </c>
      <c r="AT243" s="15" t="s">
        <v>201</v>
      </c>
      <c r="AU243" s="15" t="s">
        <v>131</v>
      </c>
      <c r="AY243" s="15" t="s">
        <v>123</v>
      </c>
      <c r="BE243" s="208">
        <f>IF(N243="základní",J243,0)</f>
        <v>0</v>
      </c>
      <c r="BF243" s="208">
        <f>IF(N243="snížená",J243,0)</f>
        <v>0</v>
      </c>
      <c r="BG243" s="208">
        <f>IF(N243="zákl. přenesená",J243,0)</f>
        <v>0</v>
      </c>
      <c r="BH243" s="208">
        <f>IF(N243="sníž. přenesená",J243,0)</f>
        <v>0</v>
      </c>
      <c r="BI243" s="208">
        <f>IF(N243="nulová",J243,0)</f>
        <v>0</v>
      </c>
      <c r="BJ243" s="15" t="s">
        <v>131</v>
      </c>
      <c r="BK243" s="208">
        <f>ROUND(I243*H243,2)</f>
        <v>0</v>
      </c>
      <c r="BL243" s="15" t="s">
        <v>209</v>
      </c>
      <c r="BM243" s="15" t="s">
        <v>558</v>
      </c>
    </row>
    <row r="244" s="1" customFormat="1" ht="16.5" customHeight="1">
      <c r="B244" s="36"/>
      <c r="C244" s="197" t="s">
        <v>559</v>
      </c>
      <c r="D244" s="197" t="s">
        <v>126</v>
      </c>
      <c r="E244" s="198" t="s">
        <v>560</v>
      </c>
      <c r="F244" s="199" t="s">
        <v>561</v>
      </c>
      <c r="G244" s="200" t="s">
        <v>129</v>
      </c>
      <c r="H244" s="201">
        <v>1</v>
      </c>
      <c r="I244" s="202"/>
      <c r="J244" s="203">
        <f>ROUND(I244*H244,2)</f>
        <v>0</v>
      </c>
      <c r="K244" s="199" t="s">
        <v>207</v>
      </c>
      <c r="L244" s="41"/>
      <c r="M244" s="204" t="s">
        <v>1</v>
      </c>
      <c r="N244" s="205" t="s">
        <v>42</v>
      </c>
      <c r="O244" s="77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AR244" s="15" t="s">
        <v>209</v>
      </c>
      <c r="AT244" s="15" t="s">
        <v>126</v>
      </c>
      <c r="AU244" s="15" t="s">
        <v>131</v>
      </c>
      <c r="AY244" s="15" t="s">
        <v>123</v>
      </c>
      <c r="BE244" s="208">
        <f>IF(N244="základní",J244,0)</f>
        <v>0</v>
      </c>
      <c r="BF244" s="208">
        <f>IF(N244="snížená",J244,0)</f>
        <v>0</v>
      </c>
      <c r="BG244" s="208">
        <f>IF(N244="zákl. přenesená",J244,0)</f>
        <v>0</v>
      </c>
      <c r="BH244" s="208">
        <f>IF(N244="sníž. přenesená",J244,0)</f>
        <v>0</v>
      </c>
      <c r="BI244" s="208">
        <f>IF(N244="nulová",J244,0)</f>
        <v>0</v>
      </c>
      <c r="BJ244" s="15" t="s">
        <v>131</v>
      </c>
      <c r="BK244" s="208">
        <f>ROUND(I244*H244,2)</f>
        <v>0</v>
      </c>
      <c r="BL244" s="15" t="s">
        <v>209</v>
      </c>
      <c r="BM244" s="15" t="s">
        <v>562</v>
      </c>
    </row>
    <row r="245" s="1" customFormat="1" ht="16.5" customHeight="1">
      <c r="B245" s="36"/>
      <c r="C245" s="242" t="s">
        <v>563</v>
      </c>
      <c r="D245" s="242" t="s">
        <v>201</v>
      </c>
      <c r="E245" s="243" t="s">
        <v>564</v>
      </c>
      <c r="F245" s="244" t="s">
        <v>565</v>
      </c>
      <c r="G245" s="245" t="s">
        <v>129</v>
      </c>
      <c r="H245" s="246">
        <v>1</v>
      </c>
      <c r="I245" s="247"/>
      <c r="J245" s="248">
        <f>ROUND(I245*H245,2)</f>
        <v>0</v>
      </c>
      <c r="K245" s="244" t="s">
        <v>1</v>
      </c>
      <c r="L245" s="249"/>
      <c r="M245" s="250" t="s">
        <v>1</v>
      </c>
      <c r="N245" s="251" t="s">
        <v>42</v>
      </c>
      <c r="O245" s="77"/>
      <c r="P245" s="206">
        <f>O245*H245</f>
        <v>0</v>
      </c>
      <c r="Q245" s="206">
        <v>0.0138</v>
      </c>
      <c r="R245" s="206">
        <f>Q245*H245</f>
        <v>0.0138</v>
      </c>
      <c r="S245" s="206">
        <v>0</v>
      </c>
      <c r="T245" s="207">
        <f>S245*H245</f>
        <v>0</v>
      </c>
      <c r="AR245" s="15" t="s">
        <v>279</v>
      </c>
      <c r="AT245" s="15" t="s">
        <v>201</v>
      </c>
      <c r="AU245" s="15" t="s">
        <v>131</v>
      </c>
      <c r="AY245" s="15" t="s">
        <v>123</v>
      </c>
      <c r="BE245" s="208">
        <f>IF(N245="základní",J245,0)</f>
        <v>0</v>
      </c>
      <c r="BF245" s="208">
        <f>IF(N245="snížená",J245,0)</f>
        <v>0</v>
      </c>
      <c r="BG245" s="208">
        <f>IF(N245="zákl. přenesená",J245,0)</f>
        <v>0</v>
      </c>
      <c r="BH245" s="208">
        <f>IF(N245="sníž. přenesená",J245,0)</f>
        <v>0</v>
      </c>
      <c r="BI245" s="208">
        <f>IF(N245="nulová",J245,0)</f>
        <v>0</v>
      </c>
      <c r="BJ245" s="15" t="s">
        <v>131</v>
      </c>
      <c r="BK245" s="208">
        <f>ROUND(I245*H245,2)</f>
        <v>0</v>
      </c>
      <c r="BL245" s="15" t="s">
        <v>209</v>
      </c>
      <c r="BM245" s="15" t="s">
        <v>566</v>
      </c>
    </row>
    <row r="246" s="1" customFormat="1" ht="16.5" customHeight="1">
      <c r="B246" s="36"/>
      <c r="C246" s="197" t="s">
        <v>567</v>
      </c>
      <c r="D246" s="197" t="s">
        <v>126</v>
      </c>
      <c r="E246" s="198" t="s">
        <v>568</v>
      </c>
      <c r="F246" s="199" t="s">
        <v>569</v>
      </c>
      <c r="G246" s="200" t="s">
        <v>129</v>
      </c>
      <c r="H246" s="201">
        <v>4</v>
      </c>
      <c r="I246" s="202"/>
      <c r="J246" s="203">
        <f>ROUND(I246*H246,2)</f>
        <v>0</v>
      </c>
      <c r="K246" s="199" t="s">
        <v>1</v>
      </c>
      <c r="L246" s="41"/>
      <c r="M246" s="204" t="s">
        <v>1</v>
      </c>
      <c r="N246" s="205" t="s">
        <v>42</v>
      </c>
      <c r="O246" s="77"/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AR246" s="15" t="s">
        <v>209</v>
      </c>
      <c r="AT246" s="15" t="s">
        <v>126</v>
      </c>
      <c r="AU246" s="15" t="s">
        <v>131</v>
      </c>
      <c r="AY246" s="15" t="s">
        <v>123</v>
      </c>
      <c r="BE246" s="208">
        <f>IF(N246="základní",J246,0)</f>
        <v>0</v>
      </c>
      <c r="BF246" s="208">
        <f>IF(N246="snížená",J246,0)</f>
        <v>0</v>
      </c>
      <c r="BG246" s="208">
        <f>IF(N246="zákl. přenesená",J246,0)</f>
        <v>0</v>
      </c>
      <c r="BH246" s="208">
        <f>IF(N246="sníž. přenesená",J246,0)</f>
        <v>0</v>
      </c>
      <c r="BI246" s="208">
        <f>IF(N246="nulová",J246,0)</f>
        <v>0</v>
      </c>
      <c r="BJ246" s="15" t="s">
        <v>131</v>
      </c>
      <c r="BK246" s="208">
        <f>ROUND(I246*H246,2)</f>
        <v>0</v>
      </c>
      <c r="BL246" s="15" t="s">
        <v>209</v>
      </c>
      <c r="BM246" s="15" t="s">
        <v>570</v>
      </c>
    </row>
    <row r="247" s="1" customFormat="1" ht="16.5" customHeight="1">
      <c r="B247" s="36"/>
      <c r="C247" s="242" t="s">
        <v>571</v>
      </c>
      <c r="D247" s="242" t="s">
        <v>201</v>
      </c>
      <c r="E247" s="243" t="s">
        <v>572</v>
      </c>
      <c r="F247" s="244" t="s">
        <v>573</v>
      </c>
      <c r="G247" s="245" t="s">
        <v>129</v>
      </c>
      <c r="H247" s="246">
        <v>4</v>
      </c>
      <c r="I247" s="247"/>
      <c r="J247" s="248">
        <f>ROUND(I247*H247,2)</f>
        <v>0</v>
      </c>
      <c r="K247" s="244" t="s">
        <v>1</v>
      </c>
      <c r="L247" s="249"/>
      <c r="M247" s="250" t="s">
        <v>1</v>
      </c>
      <c r="N247" s="251" t="s">
        <v>42</v>
      </c>
      <c r="O247" s="77"/>
      <c r="P247" s="206">
        <f>O247*H247</f>
        <v>0</v>
      </c>
      <c r="Q247" s="206">
        <v>0.0020999999999999999</v>
      </c>
      <c r="R247" s="206">
        <f>Q247*H247</f>
        <v>0.0083999999999999995</v>
      </c>
      <c r="S247" s="206">
        <v>0</v>
      </c>
      <c r="T247" s="207">
        <f>S247*H247</f>
        <v>0</v>
      </c>
      <c r="AR247" s="15" t="s">
        <v>279</v>
      </c>
      <c r="AT247" s="15" t="s">
        <v>201</v>
      </c>
      <c r="AU247" s="15" t="s">
        <v>131</v>
      </c>
      <c r="AY247" s="15" t="s">
        <v>123</v>
      </c>
      <c r="BE247" s="208">
        <f>IF(N247="základní",J247,0)</f>
        <v>0</v>
      </c>
      <c r="BF247" s="208">
        <f>IF(N247="snížená",J247,0)</f>
        <v>0</v>
      </c>
      <c r="BG247" s="208">
        <f>IF(N247="zákl. přenesená",J247,0)</f>
        <v>0</v>
      </c>
      <c r="BH247" s="208">
        <f>IF(N247="sníž. přenesená",J247,0)</f>
        <v>0</v>
      </c>
      <c r="BI247" s="208">
        <f>IF(N247="nulová",J247,0)</f>
        <v>0</v>
      </c>
      <c r="BJ247" s="15" t="s">
        <v>131</v>
      </c>
      <c r="BK247" s="208">
        <f>ROUND(I247*H247,2)</f>
        <v>0</v>
      </c>
      <c r="BL247" s="15" t="s">
        <v>209</v>
      </c>
      <c r="BM247" s="15" t="s">
        <v>574</v>
      </c>
    </row>
    <row r="248" s="1" customFormat="1" ht="16.5" customHeight="1">
      <c r="B248" s="36"/>
      <c r="C248" s="197" t="s">
        <v>575</v>
      </c>
      <c r="D248" s="197" t="s">
        <v>126</v>
      </c>
      <c r="E248" s="198" t="s">
        <v>576</v>
      </c>
      <c r="F248" s="199" t="s">
        <v>577</v>
      </c>
      <c r="G248" s="200" t="s">
        <v>314</v>
      </c>
      <c r="H248" s="201">
        <v>1</v>
      </c>
      <c r="I248" s="202"/>
      <c r="J248" s="203">
        <f>ROUND(I248*H248,2)</f>
        <v>0</v>
      </c>
      <c r="K248" s="199" t="s">
        <v>1</v>
      </c>
      <c r="L248" s="41"/>
      <c r="M248" s="204" t="s">
        <v>1</v>
      </c>
      <c r="N248" s="205" t="s">
        <v>42</v>
      </c>
      <c r="O248" s="77"/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AR248" s="15" t="s">
        <v>209</v>
      </c>
      <c r="AT248" s="15" t="s">
        <v>126</v>
      </c>
      <c r="AU248" s="15" t="s">
        <v>131</v>
      </c>
      <c r="AY248" s="15" t="s">
        <v>123</v>
      </c>
      <c r="BE248" s="208">
        <f>IF(N248="základní",J248,0)</f>
        <v>0</v>
      </c>
      <c r="BF248" s="208">
        <f>IF(N248="snížená",J248,0)</f>
        <v>0</v>
      </c>
      <c r="BG248" s="208">
        <f>IF(N248="zákl. přenesená",J248,0)</f>
        <v>0</v>
      </c>
      <c r="BH248" s="208">
        <f>IF(N248="sníž. přenesená",J248,0)</f>
        <v>0</v>
      </c>
      <c r="BI248" s="208">
        <f>IF(N248="nulová",J248,0)</f>
        <v>0</v>
      </c>
      <c r="BJ248" s="15" t="s">
        <v>131</v>
      </c>
      <c r="BK248" s="208">
        <f>ROUND(I248*H248,2)</f>
        <v>0</v>
      </c>
      <c r="BL248" s="15" t="s">
        <v>209</v>
      </c>
      <c r="BM248" s="15" t="s">
        <v>578</v>
      </c>
    </row>
    <row r="249" s="1" customFormat="1" ht="16.5" customHeight="1">
      <c r="B249" s="36"/>
      <c r="C249" s="197" t="s">
        <v>325</v>
      </c>
      <c r="D249" s="197" t="s">
        <v>126</v>
      </c>
      <c r="E249" s="198" t="s">
        <v>579</v>
      </c>
      <c r="F249" s="199" t="s">
        <v>580</v>
      </c>
      <c r="G249" s="200" t="s">
        <v>314</v>
      </c>
      <c r="H249" s="201">
        <v>1</v>
      </c>
      <c r="I249" s="202"/>
      <c r="J249" s="203">
        <f>ROUND(I249*H249,2)</f>
        <v>0</v>
      </c>
      <c r="K249" s="199" t="s">
        <v>1</v>
      </c>
      <c r="L249" s="41"/>
      <c r="M249" s="204" t="s">
        <v>1</v>
      </c>
      <c r="N249" s="205" t="s">
        <v>42</v>
      </c>
      <c r="O249" s="77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AR249" s="15" t="s">
        <v>209</v>
      </c>
      <c r="AT249" s="15" t="s">
        <v>126</v>
      </c>
      <c r="AU249" s="15" t="s">
        <v>131</v>
      </c>
      <c r="AY249" s="15" t="s">
        <v>123</v>
      </c>
      <c r="BE249" s="208">
        <f>IF(N249="základní",J249,0)</f>
        <v>0</v>
      </c>
      <c r="BF249" s="208">
        <f>IF(N249="snížená",J249,0)</f>
        <v>0</v>
      </c>
      <c r="BG249" s="208">
        <f>IF(N249="zákl. přenesená",J249,0)</f>
        <v>0</v>
      </c>
      <c r="BH249" s="208">
        <f>IF(N249="sníž. přenesená",J249,0)</f>
        <v>0</v>
      </c>
      <c r="BI249" s="208">
        <f>IF(N249="nulová",J249,0)</f>
        <v>0</v>
      </c>
      <c r="BJ249" s="15" t="s">
        <v>131</v>
      </c>
      <c r="BK249" s="208">
        <f>ROUND(I249*H249,2)</f>
        <v>0</v>
      </c>
      <c r="BL249" s="15" t="s">
        <v>209</v>
      </c>
      <c r="BM249" s="15" t="s">
        <v>581</v>
      </c>
    </row>
    <row r="250" s="1" customFormat="1" ht="16.5" customHeight="1">
      <c r="B250" s="36"/>
      <c r="C250" s="197" t="s">
        <v>582</v>
      </c>
      <c r="D250" s="197" t="s">
        <v>126</v>
      </c>
      <c r="E250" s="198" t="s">
        <v>583</v>
      </c>
      <c r="F250" s="199" t="s">
        <v>584</v>
      </c>
      <c r="G250" s="200" t="s">
        <v>330</v>
      </c>
      <c r="H250" s="201">
        <v>0.076999999999999999</v>
      </c>
      <c r="I250" s="202"/>
      <c r="J250" s="203">
        <f>ROUND(I250*H250,2)</f>
        <v>0</v>
      </c>
      <c r="K250" s="199" t="s">
        <v>1</v>
      </c>
      <c r="L250" s="41"/>
      <c r="M250" s="204" t="s">
        <v>1</v>
      </c>
      <c r="N250" s="205" t="s">
        <v>42</v>
      </c>
      <c r="O250" s="77"/>
      <c r="P250" s="206">
        <f>O250*H250</f>
        <v>0</v>
      </c>
      <c r="Q250" s="206">
        <v>0</v>
      </c>
      <c r="R250" s="206">
        <f>Q250*H250</f>
        <v>0</v>
      </c>
      <c r="S250" s="206">
        <v>0</v>
      </c>
      <c r="T250" s="207">
        <f>S250*H250</f>
        <v>0</v>
      </c>
      <c r="AR250" s="15" t="s">
        <v>209</v>
      </c>
      <c r="AT250" s="15" t="s">
        <v>126</v>
      </c>
      <c r="AU250" s="15" t="s">
        <v>131</v>
      </c>
      <c r="AY250" s="15" t="s">
        <v>123</v>
      </c>
      <c r="BE250" s="208">
        <f>IF(N250="základní",J250,0)</f>
        <v>0</v>
      </c>
      <c r="BF250" s="208">
        <f>IF(N250="snížená",J250,0)</f>
        <v>0</v>
      </c>
      <c r="BG250" s="208">
        <f>IF(N250="zákl. přenesená",J250,0)</f>
        <v>0</v>
      </c>
      <c r="BH250" s="208">
        <f>IF(N250="sníž. přenesená",J250,0)</f>
        <v>0</v>
      </c>
      <c r="BI250" s="208">
        <f>IF(N250="nulová",J250,0)</f>
        <v>0</v>
      </c>
      <c r="BJ250" s="15" t="s">
        <v>131</v>
      </c>
      <c r="BK250" s="208">
        <f>ROUND(I250*H250,2)</f>
        <v>0</v>
      </c>
      <c r="BL250" s="15" t="s">
        <v>209</v>
      </c>
      <c r="BM250" s="15" t="s">
        <v>585</v>
      </c>
    </row>
    <row r="251" s="10" customFormat="1" ht="22.8" customHeight="1">
      <c r="B251" s="181"/>
      <c r="C251" s="182"/>
      <c r="D251" s="183" t="s">
        <v>69</v>
      </c>
      <c r="E251" s="195" t="s">
        <v>586</v>
      </c>
      <c r="F251" s="195" t="s">
        <v>587</v>
      </c>
      <c r="G251" s="182"/>
      <c r="H251" s="182"/>
      <c r="I251" s="185"/>
      <c r="J251" s="196">
        <f>BK251</f>
        <v>0</v>
      </c>
      <c r="K251" s="182"/>
      <c r="L251" s="187"/>
      <c r="M251" s="188"/>
      <c r="N251" s="189"/>
      <c r="O251" s="189"/>
      <c r="P251" s="190">
        <f>SUM(P252:P259)</f>
        <v>0</v>
      </c>
      <c r="Q251" s="189"/>
      <c r="R251" s="190">
        <f>SUM(R252:R259)</f>
        <v>0.1046175</v>
      </c>
      <c r="S251" s="189"/>
      <c r="T251" s="191">
        <f>SUM(T252:T259)</f>
        <v>0</v>
      </c>
      <c r="AR251" s="192" t="s">
        <v>131</v>
      </c>
      <c r="AT251" s="193" t="s">
        <v>69</v>
      </c>
      <c r="AU251" s="193" t="s">
        <v>75</v>
      </c>
      <c r="AY251" s="192" t="s">
        <v>123</v>
      </c>
      <c r="BK251" s="194">
        <f>SUM(BK252:BK259)</f>
        <v>0</v>
      </c>
    </row>
    <row r="252" s="1" customFormat="1" ht="16.5" customHeight="1">
      <c r="B252" s="36"/>
      <c r="C252" s="197" t="s">
        <v>588</v>
      </c>
      <c r="D252" s="197" t="s">
        <v>126</v>
      </c>
      <c r="E252" s="198" t="s">
        <v>589</v>
      </c>
      <c r="F252" s="199" t="s">
        <v>590</v>
      </c>
      <c r="G252" s="200" t="s">
        <v>135</v>
      </c>
      <c r="H252" s="201">
        <v>3.25</v>
      </c>
      <c r="I252" s="202"/>
      <c r="J252" s="203">
        <f>ROUND(I252*H252,2)</f>
        <v>0</v>
      </c>
      <c r="K252" s="199" t="s">
        <v>1</v>
      </c>
      <c r="L252" s="41"/>
      <c r="M252" s="204" t="s">
        <v>1</v>
      </c>
      <c r="N252" s="205" t="s">
        <v>42</v>
      </c>
      <c r="O252" s="77"/>
      <c r="P252" s="206">
        <f>O252*H252</f>
        <v>0</v>
      </c>
      <c r="Q252" s="206">
        <v>0.00362</v>
      </c>
      <c r="R252" s="206">
        <f>Q252*H252</f>
        <v>0.011764999999999999</v>
      </c>
      <c r="S252" s="206">
        <v>0</v>
      </c>
      <c r="T252" s="207">
        <f>S252*H252</f>
        <v>0</v>
      </c>
      <c r="AR252" s="15" t="s">
        <v>209</v>
      </c>
      <c r="AT252" s="15" t="s">
        <v>126</v>
      </c>
      <c r="AU252" s="15" t="s">
        <v>131</v>
      </c>
      <c r="AY252" s="15" t="s">
        <v>123</v>
      </c>
      <c r="BE252" s="208">
        <f>IF(N252="základní",J252,0)</f>
        <v>0</v>
      </c>
      <c r="BF252" s="208">
        <f>IF(N252="snížená",J252,0)</f>
        <v>0</v>
      </c>
      <c r="BG252" s="208">
        <f>IF(N252="zákl. přenesená",J252,0)</f>
        <v>0</v>
      </c>
      <c r="BH252" s="208">
        <f>IF(N252="sníž. přenesená",J252,0)</f>
        <v>0</v>
      </c>
      <c r="BI252" s="208">
        <f>IF(N252="nulová",J252,0)</f>
        <v>0</v>
      </c>
      <c r="BJ252" s="15" t="s">
        <v>131</v>
      </c>
      <c r="BK252" s="208">
        <f>ROUND(I252*H252,2)</f>
        <v>0</v>
      </c>
      <c r="BL252" s="15" t="s">
        <v>209</v>
      </c>
      <c r="BM252" s="15" t="s">
        <v>591</v>
      </c>
    </row>
    <row r="253" s="11" customFormat="1">
      <c r="B253" s="209"/>
      <c r="C253" s="210"/>
      <c r="D253" s="211" t="s">
        <v>137</v>
      </c>
      <c r="E253" s="212" t="s">
        <v>1</v>
      </c>
      <c r="F253" s="213" t="s">
        <v>165</v>
      </c>
      <c r="G253" s="210"/>
      <c r="H253" s="214">
        <v>3.25</v>
      </c>
      <c r="I253" s="215"/>
      <c r="J253" s="210"/>
      <c r="K253" s="210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137</v>
      </c>
      <c r="AU253" s="220" t="s">
        <v>131</v>
      </c>
      <c r="AV253" s="11" t="s">
        <v>131</v>
      </c>
      <c r="AW253" s="11" t="s">
        <v>32</v>
      </c>
      <c r="AX253" s="11" t="s">
        <v>75</v>
      </c>
      <c r="AY253" s="220" t="s">
        <v>123</v>
      </c>
    </row>
    <row r="254" s="1" customFormat="1" ht="16.5" customHeight="1">
      <c r="B254" s="36"/>
      <c r="C254" s="242" t="s">
        <v>592</v>
      </c>
      <c r="D254" s="242" t="s">
        <v>201</v>
      </c>
      <c r="E254" s="243" t="s">
        <v>593</v>
      </c>
      <c r="F254" s="244" t="s">
        <v>594</v>
      </c>
      <c r="G254" s="245" t="s">
        <v>135</v>
      </c>
      <c r="H254" s="246">
        <v>3.5750000000000002</v>
      </c>
      <c r="I254" s="247"/>
      <c r="J254" s="248">
        <f>ROUND(I254*H254,2)</f>
        <v>0</v>
      </c>
      <c r="K254" s="244" t="s">
        <v>1</v>
      </c>
      <c r="L254" s="249"/>
      <c r="M254" s="250" t="s">
        <v>1</v>
      </c>
      <c r="N254" s="251" t="s">
        <v>42</v>
      </c>
      <c r="O254" s="77"/>
      <c r="P254" s="206">
        <f>O254*H254</f>
        <v>0</v>
      </c>
      <c r="Q254" s="206">
        <v>0.019199999999999998</v>
      </c>
      <c r="R254" s="206">
        <f>Q254*H254</f>
        <v>0.068639999999999993</v>
      </c>
      <c r="S254" s="206">
        <v>0</v>
      </c>
      <c r="T254" s="207">
        <f>S254*H254</f>
        <v>0</v>
      </c>
      <c r="AR254" s="15" t="s">
        <v>279</v>
      </c>
      <c r="AT254" s="15" t="s">
        <v>201</v>
      </c>
      <c r="AU254" s="15" t="s">
        <v>131</v>
      </c>
      <c r="AY254" s="15" t="s">
        <v>123</v>
      </c>
      <c r="BE254" s="208">
        <f>IF(N254="základní",J254,0)</f>
        <v>0</v>
      </c>
      <c r="BF254" s="208">
        <f>IF(N254="snížená",J254,0)</f>
        <v>0</v>
      </c>
      <c r="BG254" s="208">
        <f>IF(N254="zákl. přenesená",J254,0)</f>
        <v>0</v>
      </c>
      <c r="BH254" s="208">
        <f>IF(N254="sníž. přenesená",J254,0)</f>
        <v>0</v>
      </c>
      <c r="BI254" s="208">
        <f>IF(N254="nulová",J254,0)</f>
        <v>0</v>
      </c>
      <c r="BJ254" s="15" t="s">
        <v>131</v>
      </c>
      <c r="BK254" s="208">
        <f>ROUND(I254*H254,2)</f>
        <v>0</v>
      </c>
      <c r="BL254" s="15" t="s">
        <v>209</v>
      </c>
      <c r="BM254" s="15" t="s">
        <v>595</v>
      </c>
    </row>
    <row r="255" s="11" customFormat="1">
      <c r="B255" s="209"/>
      <c r="C255" s="210"/>
      <c r="D255" s="211" t="s">
        <v>137</v>
      </c>
      <c r="E255" s="210"/>
      <c r="F255" s="213" t="s">
        <v>596</v>
      </c>
      <c r="G255" s="210"/>
      <c r="H255" s="214">
        <v>3.5750000000000002</v>
      </c>
      <c r="I255" s="215"/>
      <c r="J255" s="210"/>
      <c r="K255" s="210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137</v>
      </c>
      <c r="AU255" s="220" t="s">
        <v>131</v>
      </c>
      <c r="AV255" s="11" t="s">
        <v>131</v>
      </c>
      <c r="AW255" s="11" t="s">
        <v>4</v>
      </c>
      <c r="AX255" s="11" t="s">
        <v>75</v>
      </c>
      <c r="AY255" s="220" t="s">
        <v>123</v>
      </c>
    </row>
    <row r="256" s="1" customFormat="1" ht="16.5" customHeight="1">
      <c r="B256" s="36"/>
      <c r="C256" s="197" t="s">
        <v>597</v>
      </c>
      <c r="D256" s="197" t="s">
        <v>126</v>
      </c>
      <c r="E256" s="198" t="s">
        <v>598</v>
      </c>
      <c r="F256" s="199" t="s">
        <v>599</v>
      </c>
      <c r="G256" s="200" t="s">
        <v>135</v>
      </c>
      <c r="H256" s="201">
        <v>3.25</v>
      </c>
      <c r="I256" s="202"/>
      <c r="J256" s="203">
        <f>ROUND(I256*H256,2)</f>
        <v>0</v>
      </c>
      <c r="K256" s="199" t="s">
        <v>1</v>
      </c>
      <c r="L256" s="41"/>
      <c r="M256" s="204" t="s">
        <v>1</v>
      </c>
      <c r="N256" s="205" t="s">
        <v>42</v>
      </c>
      <c r="O256" s="77"/>
      <c r="P256" s="206">
        <f>O256*H256</f>
        <v>0</v>
      </c>
      <c r="Q256" s="206">
        <v>0</v>
      </c>
      <c r="R256" s="206">
        <f>Q256*H256</f>
        <v>0</v>
      </c>
      <c r="S256" s="206">
        <v>0</v>
      </c>
      <c r="T256" s="207">
        <f>S256*H256</f>
        <v>0</v>
      </c>
      <c r="AR256" s="15" t="s">
        <v>209</v>
      </c>
      <c r="AT256" s="15" t="s">
        <v>126</v>
      </c>
      <c r="AU256" s="15" t="s">
        <v>131</v>
      </c>
      <c r="AY256" s="15" t="s">
        <v>123</v>
      </c>
      <c r="BE256" s="208">
        <f>IF(N256="základní",J256,0)</f>
        <v>0</v>
      </c>
      <c r="BF256" s="208">
        <f>IF(N256="snížená",J256,0)</f>
        <v>0</v>
      </c>
      <c r="BG256" s="208">
        <f>IF(N256="zákl. přenesená",J256,0)</f>
        <v>0</v>
      </c>
      <c r="BH256" s="208">
        <f>IF(N256="sníž. přenesená",J256,0)</f>
        <v>0</v>
      </c>
      <c r="BI256" s="208">
        <f>IF(N256="nulová",J256,0)</f>
        <v>0</v>
      </c>
      <c r="BJ256" s="15" t="s">
        <v>131</v>
      </c>
      <c r="BK256" s="208">
        <f>ROUND(I256*H256,2)</f>
        <v>0</v>
      </c>
      <c r="BL256" s="15" t="s">
        <v>209</v>
      </c>
      <c r="BM256" s="15" t="s">
        <v>600</v>
      </c>
    </row>
    <row r="257" s="1" customFormat="1" ht="16.5" customHeight="1">
      <c r="B257" s="36"/>
      <c r="C257" s="197" t="s">
        <v>601</v>
      </c>
      <c r="D257" s="197" t="s">
        <v>126</v>
      </c>
      <c r="E257" s="198" t="s">
        <v>602</v>
      </c>
      <c r="F257" s="199" t="s">
        <v>603</v>
      </c>
      <c r="G257" s="200" t="s">
        <v>135</v>
      </c>
      <c r="H257" s="201">
        <v>3.25</v>
      </c>
      <c r="I257" s="202"/>
      <c r="J257" s="203">
        <f>ROUND(I257*H257,2)</f>
        <v>0</v>
      </c>
      <c r="K257" s="199" t="s">
        <v>169</v>
      </c>
      <c r="L257" s="41"/>
      <c r="M257" s="204" t="s">
        <v>1</v>
      </c>
      <c r="N257" s="205" t="s">
        <v>42</v>
      </c>
      <c r="O257" s="77"/>
      <c r="P257" s="206">
        <f>O257*H257</f>
        <v>0</v>
      </c>
      <c r="Q257" s="206">
        <v>0.00029999999999999997</v>
      </c>
      <c r="R257" s="206">
        <f>Q257*H257</f>
        <v>0.00097499999999999996</v>
      </c>
      <c r="S257" s="206">
        <v>0</v>
      </c>
      <c r="T257" s="207">
        <f>S257*H257</f>
        <v>0</v>
      </c>
      <c r="AR257" s="15" t="s">
        <v>209</v>
      </c>
      <c r="AT257" s="15" t="s">
        <v>126</v>
      </c>
      <c r="AU257" s="15" t="s">
        <v>131</v>
      </c>
      <c r="AY257" s="15" t="s">
        <v>123</v>
      </c>
      <c r="BE257" s="208">
        <f>IF(N257="základní",J257,0)</f>
        <v>0</v>
      </c>
      <c r="BF257" s="208">
        <f>IF(N257="snížená",J257,0)</f>
        <v>0</v>
      </c>
      <c r="BG257" s="208">
        <f>IF(N257="zákl. přenesená",J257,0)</f>
        <v>0</v>
      </c>
      <c r="BH257" s="208">
        <f>IF(N257="sníž. přenesená",J257,0)</f>
        <v>0</v>
      </c>
      <c r="BI257" s="208">
        <f>IF(N257="nulová",J257,0)</f>
        <v>0</v>
      </c>
      <c r="BJ257" s="15" t="s">
        <v>131</v>
      </c>
      <c r="BK257" s="208">
        <f>ROUND(I257*H257,2)</f>
        <v>0</v>
      </c>
      <c r="BL257" s="15" t="s">
        <v>209</v>
      </c>
      <c r="BM257" s="15" t="s">
        <v>604</v>
      </c>
    </row>
    <row r="258" s="1" customFormat="1" ht="16.5" customHeight="1">
      <c r="B258" s="36"/>
      <c r="C258" s="197" t="s">
        <v>605</v>
      </c>
      <c r="D258" s="197" t="s">
        <v>126</v>
      </c>
      <c r="E258" s="198" t="s">
        <v>606</v>
      </c>
      <c r="F258" s="199" t="s">
        <v>607</v>
      </c>
      <c r="G258" s="200" t="s">
        <v>135</v>
      </c>
      <c r="H258" s="201">
        <v>3.25</v>
      </c>
      <c r="I258" s="202"/>
      <c r="J258" s="203">
        <f>ROUND(I258*H258,2)</f>
        <v>0</v>
      </c>
      <c r="K258" s="199" t="s">
        <v>169</v>
      </c>
      <c r="L258" s="41"/>
      <c r="M258" s="204" t="s">
        <v>1</v>
      </c>
      <c r="N258" s="205" t="s">
        <v>42</v>
      </c>
      <c r="O258" s="77"/>
      <c r="P258" s="206">
        <f>O258*H258</f>
        <v>0</v>
      </c>
      <c r="Q258" s="206">
        <v>0.0071500000000000001</v>
      </c>
      <c r="R258" s="206">
        <f>Q258*H258</f>
        <v>0.023237500000000001</v>
      </c>
      <c r="S258" s="206">
        <v>0</v>
      </c>
      <c r="T258" s="207">
        <f>S258*H258</f>
        <v>0</v>
      </c>
      <c r="AR258" s="15" t="s">
        <v>209</v>
      </c>
      <c r="AT258" s="15" t="s">
        <v>126</v>
      </c>
      <c r="AU258" s="15" t="s">
        <v>131</v>
      </c>
      <c r="AY258" s="15" t="s">
        <v>123</v>
      </c>
      <c r="BE258" s="208">
        <f>IF(N258="základní",J258,0)</f>
        <v>0</v>
      </c>
      <c r="BF258" s="208">
        <f>IF(N258="snížená",J258,0)</f>
        <v>0</v>
      </c>
      <c r="BG258" s="208">
        <f>IF(N258="zákl. přenesená",J258,0)</f>
        <v>0</v>
      </c>
      <c r="BH258" s="208">
        <f>IF(N258="sníž. přenesená",J258,0)</f>
        <v>0</v>
      </c>
      <c r="BI258" s="208">
        <f>IF(N258="nulová",J258,0)</f>
        <v>0</v>
      </c>
      <c r="BJ258" s="15" t="s">
        <v>131</v>
      </c>
      <c r="BK258" s="208">
        <f>ROUND(I258*H258,2)</f>
        <v>0</v>
      </c>
      <c r="BL258" s="15" t="s">
        <v>209</v>
      </c>
      <c r="BM258" s="15" t="s">
        <v>608</v>
      </c>
    </row>
    <row r="259" s="1" customFormat="1" ht="16.5" customHeight="1">
      <c r="B259" s="36"/>
      <c r="C259" s="197" t="s">
        <v>609</v>
      </c>
      <c r="D259" s="197" t="s">
        <v>126</v>
      </c>
      <c r="E259" s="198" t="s">
        <v>610</v>
      </c>
      <c r="F259" s="199" t="s">
        <v>611</v>
      </c>
      <c r="G259" s="200" t="s">
        <v>330</v>
      </c>
      <c r="H259" s="201">
        <v>0.105</v>
      </c>
      <c r="I259" s="202"/>
      <c r="J259" s="203">
        <f>ROUND(I259*H259,2)</f>
        <v>0</v>
      </c>
      <c r="K259" s="199" t="s">
        <v>1</v>
      </c>
      <c r="L259" s="41"/>
      <c r="M259" s="204" t="s">
        <v>1</v>
      </c>
      <c r="N259" s="205" t="s">
        <v>42</v>
      </c>
      <c r="O259" s="77"/>
      <c r="P259" s="206">
        <f>O259*H259</f>
        <v>0</v>
      </c>
      <c r="Q259" s="206">
        <v>0</v>
      </c>
      <c r="R259" s="206">
        <f>Q259*H259</f>
        <v>0</v>
      </c>
      <c r="S259" s="206">
        <v>0</v>
      </c>
      <c r="T259" s="207">
        <f>S259*H259</f>
        <v>0</v>
      </c>
      <c r="AR259" s="15" t="s">
        <v>209</v>
      </c>
      <c r="AT259" s="15" t="s">
        <v>126</v>
      </c>
      <c r="AU259" s="15" t="s">
        <v>131</v>
      </c>
      <c r="AY259" s="15" t="s">
        <v>123</v>
      </c>
      <c r="BE259" s="208">
        <f>IF(N259="základní",J259,0)</f>
        <v>0</v>
      </c>
      <c r="BF259" s="208">
        <f>IF(N259="snížená",J259,0)</f>
        <v>0</v>
      </c>
      <c r="BG259" s="208">
        <f>IF(N259="zákl. přenesená",J259,0)</f>
        <v>0</v>
      </c>
      <c r="BH259" s="208">
        <f>IF(N259="sníž. přenesená",J259,0)</f>
        <v>0</v>
      </c>
      <c r="BI259" s="208">
        <f>IF(N259="nulová",J259,0)</f>
        <v>0</v>
      </c>
      <c r="BJ259" s="15" t="s">
        <v>131</v>
      </c>
      <c r="BK259" s="208">
        <f>ROUND(I259*H259,2)</f>
        <v>0</v>
      </c>
      <c r="BL259" s="15" t="s">
        <v>209</v>
      </c>
      <c r="BM259" s="15" t="s">
        <v>612</v>
      </c>
    </row>
    <row r="260" s="10" customFormat="1" ht="22.8" customHeight="1">
      <c r="B260" s="181"/>
      <c r="C260" s="182"/>
      <c r="D260" s="183" t="s">
        <v>69</v>
      </c>
      <c r="E260" s="195" t="s">
        <v>613</v>
      </c>
      <c r="F260" s="195" t="s">
        <v>614</v>
      </c>
      <c r="G260" s="182"/>
      <c r="H260" s="182"/>
      <c r="I260" s="185"/>
      <c r="J260" s="196">
        <f>BK260</f>
        <v>0</v>
      </c>
      <c r="K260" s="182"/>
      <c r="L260" s="187"/>
      <c r="M260" s="188"/>
      <c r="N260" s="189"/>
      <c r="O260" s="189"/>
      <c r="P260" s="190">
        <f>SUM(P261:P264)</f>
        <v>0</v>
      </c>
      <c r="Q260" s="189"/>
      <c r="R260" s="190">
        <f>SUM(R261:R264)</f>
        <v>0.000812</v>
      </c>
      <c r="S260" s="189"/>
      <c r="T260" s="191">
        <f>SUM(T261:T264)</f>
        <v>0</v>
      </c>
      <c r="AR260" s="192" t="s">
        <v>131</v>
      </c>
      <c r="AT260" s="193" t="s">
        <v>69</v>
      </c>
      <c r="AU260" s="193" t="s">
        <v>75</v>
      </c>
      <c r="AY260" s="192" t="s">
        <v>123</v>
      </c>
      <c r="BK260" s="194">
        <f>SUM(BK261:BK264)</f>
        <v>0</v>
      </c>
    </row>
    <row r="261" s="1" customFormat="1" ht="16.5" customHeight="1">
      <c r="B261" s="36"/>
      <c r="C261" s="197" t="s">
        <v>615</v>
      </c>
      <c r="D261" s="197" t="s">
        <v>126</v>
      </c>
      <c r="E261" s="198" t="s">
        <v>616</v>
      </c>
      <c r="F261" s="199" t="s">
        <v>617</v>
      </c>
      <c r="G261" s="200" t="s">
        <v>141</v>
      </c>
      <c r="H261" s="201">
        <v>2.7999999999999998</v>
      </c>
      <c r="I261" s="202"/>
      <c r="J261" s="203">
        <f>ROUND(I261*H261,2)</f>
        <v>0</v>
      </c>
      <c r="K261" s="199" t="s">
        <v>1</v>
      </c>
      <c r="L261" s="41"/>
      <c r="M261" s="204" t="s">
        <v>1</v>
      </c>
      <c r="N261" s="205" t="s">
        <v>42</v>
      </c>
      <c r="O261" s="77"/>
      <c r="P261" s="206">
        <f>O261*H261</f>
        <v>0</v>
      </c>
      <c r="Q261" s="206">
        <v>6.9999999999999994E-05</v>
      </c>
      <c r="R261" s="206">
        <f>Q261*H261</f>
        <v>0.00019599999999999997</v>
      </c>
      <c r="S261" s="206">
        <v>0</v>
      </c>
      <c r="T261" s="207">
        <f>S261*H261</f>
        <v>0</v>
      </c>
      <c r="AR261" s="15" t="s">
        <v>209</v>
      </c>
      <c r="AT261" s="15" t="s">
        <v>126</v>
      </c>
      <c r="AU261" s="15" t="s">
        <v>131</v>
      </c>
      <c r="AY261" s="15" t="s">
        <v>123</v>
      </c>
      <c r="BE261" s="208">
        <f>IF(N261="základní",J261,0)</f>
        <v>0</v>
      </c>
      <c r="BF261" s="208">
        <f>IF(N261="snížená",J261,0)</f>
        <v>0</v>
      </c>
      <c r="BG261" s="208">
        <f>IF(N261="zákl. přenesená",J261,0)</f>
        <v>0</v>
      </c>
      <c r="BH261" s="208">
        <f>IF(N261="sníž. přenesená",J261,0)</f>
        <v>0</v>
      </c>
      <c r="BI261" s="208">
        <f>IF(N261="nulová",J261,0)</f>
        <v>0</v>
      </c>
      <c r="BJ261" s="15" t="s">
        <v>131</v>
      </c>
      <c r="BK261" s="208">
        <f>ROUND(I261*H261,2)</f>
        <v>0</v>
      </c>
      <c r="BL261" s="15" t="s">
        <v>209</v>
      </c>
      <c r="BM261" s="15" t="s">
        <v>618</v>
      </c>
    </row>
    <row r="262" s="11" customFormat="1">
      <c r="B262" s="209"/>
      <c r="C262" s="210"/>
      <c r="D262" s="211" t="s">
        <v>137</v>
      </c>
      <c r="E262" s="212" t="s">
        <v>1</v>
      </c>
      <c r="F262" s="213" t="s">
        <v>619</v>
      </c>
      <c r="G262" s="210"/>
      <c r="H262" s="214">
        <v>2.7999999999999998</v>
      </c>
      <c r="I262" s="215"/>
      <c r="J262" s="210"/>
      <c r="K262" s="210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137</v>
      </c>
      <c r="AU262" s="220" t="s">
        <v>131</v>
      </c>
      <c r="AV262" s="11" t="s">
        <v>131</v>
      </c>
      <c r="AW262" s="11" t="s">
        <v>32</v>
      </c>
      <c r="AX262" s="11" t="s">
        <v>75</v>
      </c>
      <c r="AY262" s="220" t="s">
        <v>123</v>
      </c>
    </row>
    <row r="263" s="1" customFormat="1" ht="16.5" customHeight="1">
      <c r="B263" s="36"/>
      <c r="C263" s="242" t="s">
        <v>620</v>
      </c>
      <c r="D263" s="242" t="s">
        <v>201</v>
      </c>
      <c r="E263" s="243" t="s">
        <v>621</v>
      </c>
      <c r="F263" s="244" t="s">
        <v>622</v>
      </c>
      <c r="G263" s="245" t="s">
        <v>141</v>
      </c>
      <c r="H263" s="246">
        <v>3.0800000000000001</v>
      </c>
      <c r="I263" s="247"/>
      <c r="J263" s="248">
        <f>ROUND(I263*H263,2)</f>
        <v>0</v>
      </c>
      <c r="K263" s="244" t="s">
        <v>1</v>
      </c>
      <c r="L263" s="249"/>
      <c r="M263" s="250" t="s">
        <v>1</v>
      </c>
      <c r="N263" s="251" t="s">
        <v>42</v>
      </c>
      <c r="O263" s="77"/>
      <c r="P263" s="206">
        <f>O263*H263</f>
        <v>0</v>
      </c>
      <c r="Q263" s="206">
        <v>0.00020000000000000001</v>
      </c>
      <c r="R263" s="206">
        <f>Q263*H263</f>
        <v>0.00061600000000000001</v>
      </c>
      <c r="S263" s="206">
        <v>0</v>
      </c>
      <c r="T263" s="207">
        <f>S263*H263</f>
        <v>0</v>
      </c>
      <c r="AR263" s="15" t="s">
        <v>279</v>
      </c>
      <c r="AT263" s="15" t="s">
        <v>201</v>
      </c>
      <c r="AU263" s="15" t="s">
        <v>131</v>
      </c>
      <c r="AY263" s="15" t="s">
        <v>123</v>
      </c>
      <c r="BE263" s="208">
        <f>IF(N263="základní",J263,0)</f>
        <v>0</v>
      </c>
      <c r="BF263" s="208">
        <f>IF(N263="snížená",J263,0)</f>
        <v>0</v>
      </c>
      <c r="BG263" s="208">
        <f>IF(N263="zákl. přenesená",J263,0)</f>
        <v>0</v>
      </c>
      <c r="BH263" s="208">
        <f>IF(N263="sníž. přenesená",J263,0)</f>
        <v>0</v>
      </c>
      <c r="BI263" s="208">
        <f>IF(N263="nulová",J263,0)</f>
        <v>0</v>
      </c>
      <c r="BJ263" s="15" t="s">
        <v>131</v>
      </c>
      <c r="BK263" s="208">
        <f>ROUND(I263*H263,2)</f>
        <v>0</v>
      </c>
      <c r="BL263" s="15" t="s">
        <v>209</v>
      </c>
      <c r="BM263" s="15" t="s">
        <v>623</v>
      </c>
    </row>
    <row r="264" s="11" customFormat="1">
      <c r="B264" s="209"/>
      <c r="C264" s="210"/>
      <c r="D264" s="211" t="s">
        <v>137</v>
      </c>
      <c r="E264" s="210"/>
      <c r="F264" s="213" t="s">
        <v>624</v>
      </c>
      <c r="G264" s="210"/>
      <c r="H264" s="214">
        <v>3.0800000000000001</v>
      </c>
      <c r="I264" s="215"/>
      <c r="J264" s="210"/>
      <c r="K264" s="210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137</v>
      </c>
      <c r="AU264" s="220" t="s">
        <v>131</v>
      </c>
      <c r="AV264" s="11" t="s">
        <v>131</v>
      </c>
      <c r="AW264" s="11" t="s">
        <v>4</v>
      </c>
      <c r="AX264" s="11" t="s">
        <v>75</v>
      </c>
      <c r="AY264" s="220" t="s">
        <v>123</v>
      </c>
    </row>
    <row r="265" s="10" customFormat="1" ht="22.8" customHeight="1">
      <c r="B265" s="181"/>
      <c r="C265" s="182"/>
      <c r="D265" s="183" t="s">
        <v>69</v>
      </c>
      <c r="E265" s="195" t="s">
        <v>625</v>
      </c>
      <c r="F265" s="195" t="s">
        <v>626</v>
      </c>
      <c r="G265" s="182"/>
      <c r="H265" s="182"/>
      <c r="I265" s="185"/>
      <c r="J265" s="196">
        <f>BK265</f>
        <v>0</v>
      </c>
      <c r="K265" s="182"/>
      <c r="L265" s="187"/>
      <c r="M265" s="188"/>
      <c r="N265" s="189"/>
      <c r="O265" s="189"/>
      <c r="P265" s="190">
        <f>SUM(P266:P280)</f>
        <v>0</v>
      </c>
      <c r="Q265" s="189"/>
      <c r="R265" s="190">
        <f>SUM(R266:R280)</f>
        <v>0.34243604000000005</v>
      </c>
      <c r="S265" s="189"/>
      <c r="T265" s="191">
        <f>SUM(T266:T280)</f>
        <v>0</v>
      </c>
      <c r="AR265" s="192" t="s">
        <v>131</v>
      </c>
      <c r="AT265" s="193" t="s">
        <v>69</v>
      </c>
      <c r="AU265" s="193" t="s">
        <v>75</v>
      </c>
      <c r="AY265" s="192" t="s">
        <v>123</v>
      </c>
      <c r="BK265" s="194">
        <f>SUM(BK266:BK280)</f>
        <v>0</v>
      </c>
    </row>
    <row r="266" s="1" customFormat="1" ht="16.5" customHeight="1">
      <c r="B266" s="36"/>
      <c r="C266" s="197" t="s">
        <v>627</v>
      </c>
      <c r="D266" s="197" t="s">
        <v>126</v>
      </c>
      <c r="E266" s="198" t="s">
        <v>628</v>
      </c>
      <c r="F266" s="199" t="s">
        <v>629</v>
      </c>
      <c r="G266" s="200" t="s">
        <v>141</v>
      </c>
      <c r="H266" s="201">
        <v>42.340000000000003</v>
      </c>
      <c r="I266" s="202"/>
      <c r="J266" s="203">
        <f>ROUND(I266*H266,2)</f>
        <v>0</v>
      </c>
      <c r="K266" s="199" t="s">
        <v>1</v>
      </c>
      <c r="L266" s="41"/>
      <c r="M266" s="204" t="s">
        <v>1</v>
      </c>
      <c r="N266" s="205" t="s">
        <v>42</v>
      </c>
      <c r="O266" s="77"/>
      <c r="P266" s="206">
        <f>O266*H266</f>
        <v>0</v>
      </c>
      <c r="Q266" s="206">
        <v>2.0000000000000002E-05</v>
      </c>
      <c r="R266" s="206">
        <f>Q266*H266</f>
        <v>0.00084680000000000009</v>
      </c>
      <c r="S266" s="206">
        <v>0</v>
      </c>
      <c r="T266" s="207">
        <f>S266*H266</f>
        <v>0</v>
      </c>
      <c r="AR266" s="15" t="s">
        <v>209</v>
      </c>
      <c r="AT266" s="15" t="s">
        <v>126</v>
      </c>
      <c r="AU266" s="15" t="s">
        <v>131</v>
      </c>
      <c r="AY266" s="15" t="s">
        <v>123</v>
      </c>
      <c r="BE266" s="208">
        <f>IF(N266="základní",J266,0)</f>
        <v>0</v>
      </c>
      <c r="BF266" s="208">
        <f>IF(N266="snížená",J266,0)</f>
        <v>0</v>
      </c>
      <c r="BG266" s="208">
        <f>IF(N266="zákl. přenesená",J266,0)</f>
        <v>0</v>
      </c>
      <c r="BH266" s="208">
        <f>IF(N266="sníž. přenesená",J266,0)</f>
        <v>0</v>
      </c>
      <c r="BI266" s="208">
        <f>IF(N266="nulová",J266,0)</f>
        <v>0</v>
      </c>
      <c r="BJ266" s="15" t="s">
        <v>131</v>
      </c>
      <c r="BK266" s="208">
        <f>ROUND(I266*H266,2)</f>
        <v>0</v>
      </c>
      <c r="BL266" s="15" t="s">
        <v>209</v>
      </c>
      <c r="BM266" s="15" t="s">
        <v>630</v>
      </c>
    </row>
    <row r="267" s="11" customFormat="1">
      <c r="B267" s="209"/>
      <c r="C267" s="210"/>
      <c r="D267" s="211" t="s">
        <v>137</v>
      </c>
      <c r="E267" s="212" t="s">
        <v>1</v>
      </c>
      <c r="F267" s="213" t="s">
        <v>631</v>
      </c>
      <c r="G267" s="210"/>
      <c r="H267" s="214">
        <v>8.0399999999999991</v>
      </c>
      <c r="I267" s="215"/>
      <c r="J267" s="210"/>
      <c r="K267" s="210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137</v>
      </c>
      <c r="AU267" s="220" t="s">
        <v>131</v>
      </c>
      <c r="AV267" s="11" t="s">
        <v>131</v>
      </c>
      <c r="AW267" s="11" t="s">
        <v>32</v>
      </c>
      <c r="AX267" s="11" t="s">
        <v>70</v>
      </c>
      <c r="AY267" s="220" t="s">
        <v>123</v>
      </c>
    </row>
    <row r="268" s="11" customFormat="1">
      <c r="B268" s="209"/>
      <c r="C268" s="210"/>
      <c r="D268" s="211" t="s">
        <v>137</v>
      </c>
      <c r="E268" s="212" t="s">
        <v>1</v>
      </c>
      <c r="F268" s="213" t="s">
        <v>632</v>
      </c>
      <c r="G268" s="210"/>
      <c r="H268" s="214">
        <v>12.4</v>
      </c>
      <c r="I268" s="215"/>
      <c r="J268" s="210"/>
      <c r="K268" s="210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137</v>
      </c>
      <c r="AU268" s="220" t="s">
        <v>131</v>
      </c>
      <c r="AV268" s="11" t="s">
        <v>131</v>
      </c>
      <c r="AW268" s="11" t="s">
        <v>32</v>
      </c>
      <c r="AX268" s="11" t="s">
        <v>70</v>
      </c>
      <c r="AY268" s="220" t="s">
        <v>123</v>
      </c>
    </row>
    <row r="269" s="11" customFormat="1">
      <c r="B269" s="209"/>
      <c r="C269" s="210"/>
      <c r="D269" s="211" t="s">
        <v>137</v>
      </c>
      <c r="E269" s="212" t="s">
        <v>1</v>
      </c>
      <c r="F269" s="213" t="s">
        <v>633</v>
      </c>
      <c r="G269" s="210"/>
      <c r="H269" s="214">
        <v>21.899999999999999</v>
      </c>
      <c r="I269" s="215"/>
      <c r="J269" s="210"/>
      <c r="K269" s="210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137</v>
      </c>
      <c r="AU269" s="220" t="s">
        <v>131</v>
      </c>
      <c r="AV269" s="11" t="s">
        <v>131</v>
      </c>
      <c r="AW269" s="11" t="s">
        <v>32</v>
      </c>
      <c r="AX269" s="11" t="s">
        <v>70</v>
      </c>
      <c r="AY269" s="220" t="s">
        <v>123</v>
      </c>
    </row>
    <row r="270" s="13" customFormat="1">
      <c r="B270" s="231"/>
      <c r="C270" s="232"/>
      <c r="D270" s="211" t="s">
        <v>137</v>
      </c>
      <c r="E270" s="233" t="s">
        <v>1</v>
      </c>
      <c r="F270" s="234" t="s">
        <v>177</v>
      </c>
      <c r="G270" s="232"/>
      <c r="H270" s="235">
        <v>42.340000000000003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137</v>
      </c>
      <c r="AU270" s="241" t="s">
        <v>131</v>
      </c>
      <c r="AV270" s="13" t="s">
        <v>130</v>
      </c>
      <c r="AW270" s="13" t="s">
        <v>32</v>
      </c>
      <c r="AX270" s="13" t="s">
        <v>75</v>
      </c>
      <c r="AY270" s="241" t="s">
        <v>123</v>
      </c>
    </row>
    <row r="271" s="1" customFormat="1" ht="16.5" customHeight="1">
      <c r="B271" s="36"/>
      <c r="C271" s="242" t="s">
        <v>634</v>
      </c>
      <c r="D271" s="242" t="s">
        <v>201</v>
      </c>
      <c r="E271" s="243" t="s">
        <v>635</v>
      </c>
      <c r="F271" s="244" t="s">
        <v>636</v>
      </c>
      <c r="G271" s="245" t="s">
        <v>141</v>
      </c>
      <c r="H271" s="246">
        <v>44.033999999999999</v>
      </c>
      <c r="I271" s="247"/>
      <c r="J271" s="248">
        <f>ROUND(I271*H271,2)</f>
        <v>0</v>
      </c>
      <c r="K271" s="244" t="s">
        <v>1</v>
      </c>
      <c r="L271" s="249"/>
      <c r="M271" s="250" t="s">
        <v>1</v>
      </c>
      <c r="N271" s="251" t="s">
        <v>42</v>
      </c>
      <c r="O271" s="77"/>
      <c r="P271" s="206">
        <f>O271*H271</f>
        <v>0</v>
      </c>
      <c r="Q271" s="206">
        <v>0.00029999999999999997</v>
      </c>
      <c r="R271" s="206">
        <f>Q271*H271</f>
        <v>0.013210199999999998</v>
      </c>
      <c r="S271" s="206">
        <v>0</v>
      </c>
      <c r="T271" s="207">
        <f>S271*H271</f>
        <v>0</v>
      </c>
      <c r="AR271" s="15" t="s">
        <v>279</v>
      </c>
      <c r="AT271" s="15" t="s">
        <v>201</v>
      </c>
      <c r="AU271" s="15" t="s">
        <v>131</v>
      </c>
      <c r="AY271" s="15" t="s">
        <v>123</v>
      </c>
      <c r="BE271" s="208">
        <f>IF(N271="základní",J271,0)</f>
        <v>0</v>
      </c>
      <c r="BF271" s="208">
        <f>IF(N271="snížená",J271,0)</f>
        <v>0</v>
      </c>
      <c r="BG271" s="208">
        <f>IF(N271="zákl. přenesená",J271,0)</f>
        <v>0</v>
      </c>
      <c r="BH271" s="208">
        <f>IF(N271="sníž. přenesená",J271,0)</f>
        <v>0</v>
      </c>
      <c r="BI271" s="208">
        <f>IF(N271="nulová",J271,0)</f>
        <v>0</v>
      </c>
      <c r="BJ271" s="15" t="s">
        <v>131</v>
      </c>
      <c r="BK271" s="208">
        <f>ROUND(I271*H271,2)</f>
        <v>0</v>
      </c>
      <c r="BL271" s="15" t="s">
        <v>209</v>
      </c>
      <c r="BM271" s="15" t="s">
        <v>637</v>
      </c>
    </row>
    <row r="272" s="11" customFormat="1">
      <c r="B272" s="209"/>
      <c r="C272" s="210"/>
      <c r="D272" s="211" t="s">
        <v>137</v>
      </c>
      <c r="E272" s="210"/>
      <c r="F272" s="213" t="s">
        <v>638</v>
      </c>
      <c r="G272" s="210"/>
      <c r="H272" s="214">
        <v>44.033999999999999</v>
      </c>
      <c r="I272" s="215"/>
      <c r="J272" s="210"/>
      <c r="K272" s="210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137</v>
      </c>
      <c r="AU272" s="220" t="s">
        <v>131</v>
      </c>
      <c r="AV272" s="11" t="s">
        <v>131</v>
      </c>
      <c r="AW272" s="11" t="s">
        <v>4</v>
      </c>
      <c r="AX272" s="11" t="s">
        <v>75</v>
      </c>
      <c r="AY272" s="220" t="s">
        <v>123</v>
      </c>
    </row>
    <row r="273" s="1" customFormat="1" ht="16.5" customHeight="1">
      <c r="B273" s="36"/>
      <c r="C273" s="197" t="s">
        <v>639</v>
      </c>
      <c r="D273" s="197" t="s">
        <v>126</v>
      </c>
      <c r="E273" s="198" t="s">
        <v>640</v>
      </c>
      <c r="F273" s="199" t="s">
        <v>641</v>
      </c>
      <c r="G273" s="200" t="s">
        <v>135</v>
      </c>
      <c r="H273" s="201">
        <v>39.600000000000001</v>
      </c>
      <c r="I273" s="202"/>
      <c r="J273" s="203">
        <f>ROUND(I273*H273,2)</f>
        <v>0</v>
      </c>
      <c r="K273" s="199" t="s">
        <v>1</v>
      </c>
      <c r="L273" s="41"/>
      <c r="M273" s="204" t="s">
        <v>1</v>
      </c>
      <c r="N273" s="205" t="s">
        <v>42</v>
      </c>
      <c r="O273" s="77"/>
      <c r="P273" s="206">
        <f>O273*H273</f>
        <v>0</v>
      </c>
      <c r="Q273" s="206">
        <v>0.00027</v>
      </c>
      <c r="R273" s="206">
        <f>Q273*H273</f>
        <v>0.010692</v>
      </c>
      <c r="S273" s="206">
        <v>0</v>
      </c>
      <c r="T273" s="207">
        <f>S273*H273</f>
        <v>0</v>
      </c>
      <c r="AR273" s="15" t="s">
        <v>209</v>
      </c>
      <c r="AT273" s="15" t="s">
        <v>126</v>
      </c>
      <c r="AU273" s="15" t="s">
        <v>131</v>
      </c>
      <c r="AY273" s="15" t="s">
        <v>123</v>
      </c>
      <c r="BE273" s="208">
        <f>IF(N273="základní",J273,0)</f>
        <v>0</v>
      </c>
      <c r="BF273" s="208">
        <f>IF(N273="snížená",J273,0)</f>
        <v>0</v>
      </c>
      <c r="BG273" s="208">
        <f>IF(N273="zákl. přenesená",J273,0)</f>
        <v>0</v>
      </c>
      <c r="BH273" s="208">
        <f>IF(N273="sníž. přenesená",J273,0)</f>
        <v>0</v>
      </c>
      <c r="BI273" s="208">
        <f>IF(N273="nulová",J273,0)</f>
        <v>0</v>
      </c>
      <c r="BJ273" s="15" t="s">
        <v>131</v>
      </c>
      <c r="BK273" s="208">
        <f>ROUND(I273*H273,2)</f>
        <v>0</v>
      </c>
      <c r="BL273" s="15" t="s">
        <v>209</v>
      </c>
      <c r="BM273" s="15" t="s">
        <v>642</v>
      </c>
    </row>
    <row r="274" s="11" customFormat="1">
      <c r="B274" s="209"/>
      <c r="C274" s="210"/>
      <c r="D274" s="211" t="s">
        <v>137</v>
      </c>
      <c r="E274" s="212" t="s">
        <v>1</v>
      </c>
      <c r="F274" s="213" t="s">
        <v>643</v>
      </c>
      <c r="G274" s="210"/>
      <c r="H274" s="214">
        <v>39.600000000000001</v>
      </c>
      <c r="I274" s="215"/>
      <c r="J274" s="210"/>
      <c r="K274" s="210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137</v>
      </c>
      <c r="AU274" s="220" t="s">
        <v>131</v>
      </c>
      <c r="AV274" s="11" t="s">
        <v>131</v>
      </c>
      <c r="AW274" s="11" t="s">
        <v>32</v>
      </c>
      <c r="AX274" s="11" t="s">
        <v>75</v>
      </c>
      <c r="AY274" s="220" t="s">
        <v>123</v>
      </c>
    </row>
    <row r="275" s="1" customFormat="1" ht="16.5" customHeight="1">
      <c r="B275" s="36"/>
      <c r="C275" s="242" t="s">
        <v>644</v>
      </c>
      <c r="D275" s="242" t="s">
        <v>201</v>
      </c>
      <c r="E275" s="243" t="s">
        <v>645</v>
      </c>
      <c r="F275" s="244" t="s">
        <v>646</v>
      </c>
      <c r="G275" s="245" t="s">
        <v>135</v>
      </c>
      <c r="H275" s="246">
        <v>41.183999999999998</v>
      </c>
      <c r="I275" s="247"/>
      <c r="J275" s="248">
        <f>ROUND(I275*H275,2)</f>
        <v>0</v>
      </c>
      <c r="K275" s="244" t="s">
        <v>1</v>
      </c>
      <c r="L275" s="249"/>
      <c r="M275" s="250" t="s">
        <v>1</v>
      </c>
      <c r="N275" s="251" t="s">
        <v>42</v>
      </c>
      <c r="O275" s="77"/>
      <c r="P275" s="206">
        <f>O275*H275</f>
        <v>0</v>
      </c>
      <c r="Q275" s="206">
        <v>0.0025600000000000002</v>
      </c>
      <c r="R275" s="206">
        <f>Q275*H275</f>
        <v>0.10543104</v>
      </c>
      <c r="S275" s="206">
        <v>0</v>
      </c>
      <c r="T275" s="207">
        <f>S275*H275</f>
        <v>0</v>
      </c>
      <c r="AR275" s="15" t="s">
        <v>279</v>
      </c>
      <c r="AT275" s="15" t="s">
        <v>201</v>
      </c>
      <c r="AU275" s="15" t="s">
        <v>131</v>
      </c>
      <c r="AY275" s="15" t="s">
        <v>123</v>
      </c>
      <c r="BE275" s="208">
        <f>IF(N275="základní",J275,0)</f>
        <v>0</v>
      </c>
      <c r="BF275" s="208">
        <f>IF(N275="snížená",J275,0)</f>
        <v>0</v>
      </c>
      <c r="BG275" s="208">
        <f>IF(N275="zákl. přenesená",J275,0)</f>
        <v>0</v>
      </c>
      <c r="BH275" s="208">
        <f>IF(N275="sníž. přenesená",J275,0)</f>
        <v>0</v>
      </c>
      <c r="BI275" s="208">
        <f>IF(N275="nulová",J275,0)</f>
        <v>0</v>
      </c>
      <c r="BJ275" s="15" t="s">
        <v>131</v>
      </c>
      <c r="BK275" s="208">
        <f>ROUND(I275*H275,2)</f>
        <v>0</v>
      </c>
      <c r="BL275" s="15" t="s">
        <v>209</v>
      </c>
      <c r="BM275" s="15" t="s">
        <v>647</v>
      </c>
    </row>
    <row r="276" s="11" customFormat="1">
      <c r="B276" s="209"/>
      <c r="C276" s="210"/>
      <c r="D276" s="211" t="s">
        <v>137</v>
      </c>
      <c r="E276" s="210"/>
      <c r="F276" s="213" t="s">
        <v>648</v>
      </c>
      <c r="G276" s="210"/>
      <c r="H276" s="214">
        <v>41.183999999999998</v>
      </c>
      <c r="I276" s="215"/>
      <c r="J276" s="210"/>
      <c r="K276" s="210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137</v>
      </c>
      <c r="AU276" s="220" t="s">
        <v>131</v>
      </c>
      <c r="AV276" s="11" t="s">
        <v>131</v>
      </c>
      <c r="AW276" s="11" t="s">
        <v>4</v>
      </c>
      <c r="AX276" s="11" t="s">
        <v>75</v>
      </c>
      <c r="AY276" s="220" t="s">
        <v>123</v>
      </c>
    </row>
    <row r="277" s="1" customFormat="1" ht="16.5" customHeight="1">
      <c r="B277" s="36"/>
      <c r="C277" s="197" t="s">
        <v>649</v>
      </c>
      <c r="D277" s="197" t="s">
        <v>126</v>
      </c>
      <c r="E277" s="198" t="s">
        <v>650</v>
      </c>
      <c r="F277" s="199" t="s">
        <v>651</v>
      </c>
      <c r="G277" s="200" t="s">
        <v>135</v>
      </c>
      <c r="H277" s="201">
        <v>39.600000000000001</v>
      </c>
      <c r="I277" s="202"/>
      <c r="J277" s="203">
        <f>ROUND(I277*H277,2)</f>
        <v>0</v>
      </c>
      <c r="K277" s="199" t="s">
        <v>1</v>
      </c>
      <c r="L277" s="41"/>
      <c r="M277" s="204" t="s">
        <v>1</v>
      </c>
      <c r="N277" s="205" t="s">
        <v>42</v>
      </c>
      <c r="O277" s="77"/>
      <c r="P277" s="206">
        <f>O277*H277</f>
        <v>0</v>
      </c>
      <c r="Q277" s="206">
        <v>0</v>
      </c>
      <c r="R277" s="206">
        <f>Q277*H277</f>
        <v>0</v>
      </c>
      <c r="S277" s="206">
        <v>0</v>
      </c>
      <c r="T277" s="207">
        <f>S277*H277</f>
        <v>0</v>
      </c>
      <c r="AR277" s="15" t="s">
        <v>209</v>
      </c>
      <c r="AT277" s="15" t="s">
        <v>126</v>
      </c>
      <c r="AU277" s="15" t="s">
        <v>131</v>
      </c>
      <c r="AY277" s="15" t="s">
        <v>123</v>
      </c>
      <c r="BE277" s="208">
        <f>IF(N277="základní",J277,0)</f>
        <v>0</v>
      </c>
      <c r="BF277" s="208">
        <f>IF(N277="snížená",J277,0)</f>
        <v>0</v>
      </c>
      <c r="BG277" s="208">
        <f>IF(N277="zákl. přenesená",J277,0)</f>
        <v>0</v>
      </c>
      <c r="BH277" s="208">
        <f>IF(N277="sníž. přenesená",J277,0)</f>
        <v>0</v>
      </c>
      <c r="BI277" s="208">
        <f>IF(N277="nulová",J277,0)</f>
        <v>0</v>
      </c>
      <c r="BJ277" s="15" t="s">
        <v>131</v>
      </c>
      <c r="BK277" s="208">
        <f>ROUND(I277*H277,2)</f>
        <v>0</v>
      </c>
      <c r="BL277" s="15" t="s">
        <v>209</v>
      </c>
      <c r="BM277" s="15" t="s">
        <v>652</v>
      </c>
    </row>
    <row r="278" s="1" customFormat="1" ht="16.5" customHeight="1">
      <c r="B278" s="36"/>
      <c r="C278" s="197" t="s">
        <v>653</v>
      </c>
      <c r="D278" s="197" t="s">
        <v>126</v>
      </c>
      <c r="E278" s="198" t="s">
        <v>654</v>
      </c>
      <c r="F278" s="199" t="s">
        <v>655</v>
      </c>
      <c r="G278" s="200" t="s">
        <v>135</v>
      </c>
      <c r="H278" s="201">
        <v>39.600000000000001</v>
      </c>
      <c r="I278" s="202"/>
      <c r="J278" s="203">
        <f>ROUND(I278*H278,2)</f>
        <v>0</v>
      </c>
      <c r="K278" s="199" t="s">
        <v>1</v>
      </c>
      <c r="L278" s="41"/>
      <c r="M278" s="204" t="s">
        <v>1</v>
      </c>
      <c r="N278" s="205" t="s">
        <v>42</v>
      </c>
      <c r="O278" s="77"/>
      <c r="P278" s="206">
        <f>O278*H278</f>
        <v>0</v>
      </c>
      <c r="Q278" s="206">
        <v>0</v>
      </c>
      <c r="R278" s="206">
        <f>Q278*H278</f>
        <v>0</v>
      </c>
      <c r="S278" s="206">
        <v>0</v>
      </c>
      <c r="T278" s="207">
        <f>S278*H278</f>
        <v>0</v>
      </c>
      <c r="AR278" s="15" t="s">
        <v>209</v>
      </c>
      <c r="AT278" s="15" t="s">
        <v>126</v>
      </c>
      <c r="AU278" s="15" t="s">
        <v>131</v>
      </c>
      <c r="AY278" s="15" t="s">
        <v>123</v>
      </c>
      <c r="BE278" s="208">
        <f>IF(N278="základní",J278,0)</f>
        <v>0</v>
      </c>
      <c r="BF278" s="208">
        <f>IF(N278="snížená",J278,0)</f>
        <v>0</v>
      </c>
      <c r="BG278" s="208">
        <f>IF(N278="zákl. přenesená",J278,0)</f>
        <v>0</v>
      </c>
      <c r="BH278" s="208">
        <f>IF(N278="sníž. přenesená",J278,0)</f>
        <v>0</v>
      </c>
      <c r="BI278" s="208">
        <f>IF(N278="nulová",J278,0)</f>
        <v>0</v>
      </c>
      <c r="BJ278" s="15" t="s">
        <v>131</v>
      </c>
      <c r="BK278" s="208">
        <f>ROUND(I278*H278,2)</f>
        <v>0</v>
      </c>
      <c r="BL278" s="15" t="s">
        <v>209</v>
      </c>
      <c r="BM278" s="15" t="s">
        <v>656</v>
      </c>
    </row>
    <row r="279" s="1" customFormat="1" ht="16.5" customHeight="1">
      <c r="B279" s="36"/>
      <c r="C279" s="197" t="s">
        <v>657</v>
      </c>
      <c r="D279" s="197" t="s">
        <v>126</v>
      </c>
      <c r="E279" s="198" t="s">
        <v>658</v>
      </c>
      <c r="F279" s="199" t="s">
        <v>659</v>
      </c>
      <c r="G279" s="200" t="s">
        <v>135</v>
      </c>
      <c r="H279" s="201">
        <v>39.600000000000001</v>
      </c>
      <c r="I279" s="202"/>
      <c r="J279" s="203">
        <f>ROUND(I279*H279,2)</f>
        <v>0</v>
      </c>
      <c r="K279" s="199" t="s">
        <v>1</v>
      </c>
      <c r="L279" s="41"/>
      <c r="M279" s="204" t="s">
        <v>1</v>
      </c>
      <c r="N279" s="205" t="s">
        <v>42</v>
      </c>
      <c r="O279" s="77"/>
      <c r="P279" s="206">
        <f>O279*H279</f>
        <v>0</v>
      </c>
      <c r="Q279" s="206">
        <v>0.0053600000000000002</v>
      </c>
      <c r="R279" s="206">
        <f>Q279*H279</f>
        <v>0.21225600000000003</v>
      </c>
      <c r="S279" s="206">
        <v>0</v>
      </c>
      <c r="T279" s="207">
        <f>S279*H279</f>
        <v>0</v>
      </c>
      <c r="AR279" s="15" t="s">
        <v>209</v>
      </c>
      <c r="AT279" s="15" t="s">
        <v>126</v>
      </c>
      <c r="AU279" s="15" t="s">
        <v>131</v>
      </c>
      <c r="AY279" s="15" t="s">
        <v>123</v>
      </c>
      <c r="BE279" s="208">
        <f>IF(N279="základní",J279,0)</f>
        <v>0</v>
      </c>
      <c r="BF279" s="208">
        <f>IF(N279="snížená",J279,0)</f>
        <v>0</v>
      </c>
      <c r="BG279" s="208">
        <f>IF(N279="zákl. přenesená",J279,0)</f>
        <v>0</v>
      </c>
      <c r="BH279" s="208">
        <f>IF(N279="sníž. přenesená",J279,0)</f>
        <v>0</v>
      </c>
      <c r="BI279" s="208">
        <f>IF(N279="nulová",J279,0)</f>
        <v>0</v>
      </c>
      <c r="BJ279" s="15" t="s">
        <v>131</v>
      </c>
      <c r="BK279" s="208">
        <f>ROUND(I279*H279,2)</f>
        <v>0</v>
      </c>
      <c r="BL279" s="15" t="s">
        <v>209</v>
      </c>
      <c r="BM279" s="15" t="s">
        <v>660</v>
      </c>
    </row>
    <row r="280" s="1" customFormat="1" ht="16.5" customHeight="1">
      <c r="B280" s="36"/>
      <c r="C280" s="197" t="s">
        <v>661</v>
      </c>
      <c r="D280" s="197" t="s">
        <v>126</v>
      </c>
      <c r="E280" s="198" t="s">
        <v>662</v>
      </c>
      <c r="F280" s="199" t="s">
        <v>663</v>
      </c>
      <c r="G280" s="200" t="s">
        <v>330</v>
      </c>
      <c r="H280" s="201">
        <v>0.34200000000000003</v>
      </c>
      <c r="I280" s="202"/>
      <c r="J280" s="203">
        <f>ROUND(I280*H280,2)</f>
        <v>0</v>
      </c>
      <c r="K280" s="199" t="s">
        <v>1</v>
      </c>
      <c r="L280" s="41"/>
      <c r="M280" s="204" t="s">
        <v>1</v>
      </c>
      <c r="N280" s="205" t="s">
        <v>42</v>
      </c>
      <c r="O280" s="77"/>
      <c r="P280" s="206">
        <f>O280*H280</f>
        <v>0</v>
      </c>
      <c r="Q280" s="206">
        <v>0</v>
      </c>
      <c r="R280" s="206">
        <f>Q280*H280</f>
        <v>0</v>
      </c>
      <c r="S280" s="206">
        <v>0</v>
      </c>
      <c r="T280" s="207">
        <f>S280*H280</f>
        <v>0</v>
      </c>
      <c r="AR280" s="15" t="s">
        <v>209</v>
      </c>
      <c r="AT280" s="15" t="s">
        <v>126</v>
      </c>
      <c r="AU280" s="15" t="s">
        <v>131</v>
      </c>
      <c r="AY280" s="15" t="s">
        <v>123</v>
      </c>
      <c r="BE280" s="208">
        <f>IF(N280="základní",J280,0)</f>
        <v>0</v>
      </c>
      <c r="BF280" s="208">
        <f>IF(N280="snížená",J280,0)</f>
        <v>0</v>
      </c>
      <c r="BG280" s="208">
        <f>IF(N280="zákl. přenesená",J280,0)</f>
        <v>0</v>
      </c>
      <c r="BH280" s="208">
        <f>IF(N280="sníž. přenesená",J280,0)</f>
        <v>0</v>
      </c>
      <c r="BI280" s="208">
        <f>IF(N280="nulová",J280,0)</f>
        <v>0</v>
      </c>
      <c r="BJ280" s="15" t="s">
        <v>131</v>
      </c>
      <c r="BK280" s="208">
        <f>ROUND(I280*H280,2)</f>
        <v>0</v>
      </c>
      <c r="BL280" s="15" t="s">
        <v>209</v>
      </c>
      <c r="BM280" s="15" t="s">
        <v>664</v>
      </c>
    </row>
    <row r="281" s="10" customFormat="1" ht="22.8" customHeight="1">
      <c r="B281" s="181"/>
      <c r="C281" s="182"/>
      <c r="D281" s="183" t="s">
        <v>69</v>
      </c>
      <c r="E281" s="195" t="s">
        <v>665</v>
      </c>
      <c r="F281" s="195" t="s">
        <v>666</v>
      </c>
      <c r="G281" s="182"/>
      <c r="H281" s="182"/>
      <c r="I281" s="185"/>
      <c r="J281" s="196">
        <f>BK281</f>
        <v>0</v>
      </c>
      <c r="K281" s="182"/>
      <c r="L281" s="187"/>
      <c r="M281" s="188"/>
      <c r="N281" s="189"/>
      <c r="O281" s="189"/>
      <c r="P281" s="190">
        <f>SUM(P282:P305)</f>
        <v>0</v>
      </c>
      <c r="Q281" s="189"/>
      <c r="R281" s="190">
        <f>SUM(R282:R305)</f>
        <v>0.39683420000000003</v>
      </c>
      <c r="S281" s="189"/>
      <c r="T281" s="191">
        <f>SUM(T282:T305)</f>
        <v>0</v>
      </c>
      <c r="AR281" s="192" t="s">
        <v>131</v>
      </c>
      <c r="AT281" s="193" t="s">
        <v>69</v>
      </c>
      <c r="AU281" s="193" t="s">
        <v>75</v>
      </c>
      <c r="AY281" s="192" t="s">
        <v>123</v>
      </c>
      <c r="BK281" s="194">
        <f>SUM(BK282:BK305)</f>
        <v>0</v>
      </c>
    </row>
    <row r="282" s="1" customFormat="1" ht="16.5" customHeight="1">
      <c r="B282" s="36"/>
      <c r="C282" s="197" t="s">
        <v>667</v>
      </c>
      <c r="D282" s="197" t="s">
        <v>126</v>
      </c>
      <c r="E282" s="198" t="s">
        <v>668</v>
      </c>
      <c r="F282" s="199" t="s">
        <v>669</v>
      </c>
      <c r="G282" s="200" t="s">
        <v>135</v>
      </c>
      <c r="H282" s="201">
        <v>21.219999999999999</v>
      </c>
      <c r="I282" s="202"/>
      <c r="J282" s="203">
        <f>ROUND(I282*H282,2)</f>
        <v>0</v>
      </c>
      <c r="K282" s="199" t="s">
        <v>1</v>
      </c>
      <c r="L282" s="41"/>
      <c r="M282" s="204" t="s">
        <v>1</v>
      </c>
      <c r="N282" s="205" t="s">
        <v>42</v>
      </c>
      <c r="O282" s="77"/>
      <c r="P282" s="206">
        <f>O282*H282</f>
        <v>0</v>
      </c>
      <c r="Q282" s="206">
        <v>0.0030000000000000001</v>
      </c>
      <c r="R282" s="206">
        <f>Q282*H282</f>
        <v>0.063659999999999994</v>
      </c>
      <c r="S282" s="206">
        <v>0</v>
      </c>
      <c r="T282" s="207">
        <f>S282*H282</f>
        <v>0</v>
      </c>
      <c r="AR282" s="15" t="s">
        <v>209</v>
      </c>
      <c r="AT282" s="15" t="s">
        <v>126</v>
      </c>
      <c r="AU282" s="15" t="s">
        <v>131</v>
      </c>
      <c r="AY282" s="15" t="s">
        <v>123</v>
      </c>
      <c r="BE282" s="208">
        <f>IF(N282="základní",J282,0)</f>
        <v>0</v>
      </c>
      <c r="BF282" s="208">
        <f>IF(N282="snížená",J282,0)</f>
        <v>0</v>
      </c>
      <c r="BG282" s="208">
        <f>IF(N282="zákl. přenesená",J282,0)</f>
        <v>0</v>
      </c>
      <c r="BH282" s="208">
        <f>IF(N282="sníž. přenesená",J282,0)</f>
        <v>0</v>
      </c>
      <c r="BI282" s="208">
        <f>IF(N282="nulová",J282,0)</f>
        <v>0</v>
      </c>
      <c r="BJ282" s="15" t="s">
        <v>131</v>
      </c>
      <c r="BK282" s="208">
        <f>ROUND(I282*H282,2)</f>
        <v>0</v>
      </c>
      <c r="BL282" s="15" t="s">
        <v>209</v>
      </c>
      <c r="BM282" s="15" t="s">
        <v>670</v>
      </c>
    </row>
    <row r="283" s="11" customFormat="1">
      <c r="B283" s="209"/>
      <c r="C283" s="210"/>
      <c r="D283" s="211" t="s">
        <v>137</v>
      </c>
      <c r="E283" s="212" t="s">
        <v>1</v>
      </c>
      <c r="F283" s="213" t="s">
        <v>671</v>
      </c>
      <c r="G283" s="210"/>
      <c r="H283" s="214">
        <v>10.68</v>
      </c>
      <c r="I283" s="215"/>
      <c r="J283" s="210"/>
      <c r="K283" s="210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137</v>
      </c>
      <c r="AU283" s="220" t="s">
        <v>131</v>
      </c>
      <c r="AV283" s="11" t="s">
        <v>131</v>
      </c>
      <c r="AW283" s="11" t="s">
        <v>32</v>
      </c>
      <c r="AX283" s="11" t="s">
        <v>70</v>
      </c>
      <c r="AY283" s="220" t="s">
        <v>123</v>
      </c>
    </row>
    <row r="284" s="11" customFormat="1">
      <c r="B284" s="209"/>
      <c r="C284" s="210"/>
      <c r="D284" s="211" t="s">
        <v>137</v>
      </c>
      <c r="E284" s="212" t="s">
        <v>1</v>
      </c>
      <c r="F284" s="213" t="s">
        <v>672</v>
      </c>
      <c r="G284" s="210"/>
      <c r="H284" s="214">
        <v>7.04</v>
      </c>
      <c r="I284" s="215"/>
      <c r="J284" s="210"/>
      <c r="K284" s="210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137</v>
      </c>
      <c r="AU284" s="220" t="s">
        <v>131</v>
      </c>
      <c r="AV284" s="11" t="s">
        <v>131</v>
      </c>
      <c r="AW284" s="11" t="s">
        <v>32</v>
      </c>
      <c r="AX284" s="11" t="s">
        <v>70</v>
      </c>
      <c r="AY284" s="220" t="s">
        <v>123</v>
      </c>
    </row>
    <row r="285" s="11" customFormat="1">
      <c r="B285" s="209"/>
      <c r="C285" s="210"/>
      <c r="D285" s="211" t="s">
        <v>137</v>
      </c>
      <c r="E285" s="212" t="s">
        <v>1</v>
      </c>
      <c r="F285" s="213" t="s">
        <v>673</v>
      </c>
      <c r="G285" s="210"/>
      <c r="H285" s="214">
        <v>3.5</v>
      </c>
      <c r="I285" s="215"/>
      <c r="J285" s="210"/>
      <c r="K285" s="210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137</v>
      </c>
      <c r="AU285" s="220" t="s">
        <v>131</v>
      </c>
      <c r="AV285" s="11" t="s">
        <v>131</v>
      </c>
      <c r="AW285" s="11" t="s">
        <v>32</v>
      </c>
      <c r="AX285" s="11" t="s">
        <v>70</v>
      </c>
      <c r="AY285" s="220" t="s">
        <v>123</v>
      </c>
    </row>
    <row r="286" s="13" customFormat="1">
      <c r="B286" s="231"/>
      <c r="C286" s="232"/>
      <c r="D286" s="211" t="s">
        <v>137</v>
      </c>
      <c r="E286" s="233" t="s">
        <v>1</v>
      </c>
      <c r="F286" s="234" t="s">
        <v>177</v>
      </c>
      <c r="G286" s="232"/>
      <c r="H286" s="235">
        <v>21.219999999999999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137</v>
      </c>
      <c r="AU286" s="241" t="s">
        <v>131</v>
      </c>
      <c r="AV286" s="13" t="s">
        <v>130</v>
      </c>
      <c r="AW286" s="13" t="s">
        <v>32</v>
      </c>
      <c r="AX286" s="13" t="s">
        <v>75</v>
      </c>
      <c r="AY286" s="241" t="s">
        <v>123</v>
      </c>
    </row>
    <row r="287" s="1" customFormat="1" ht="16.5" customHeight="1">
      <c r="B287" s="36"/>
      <c r="C287" s="242" t="s">
        <v>674</v>
      </c>
      <c r="D287" s="242" t="s">
        <v>201</v>
      </c>
      <c r="E287" s="243" t="s">
        <v>675</v>
      </c>
      <c r="F287" s="244" t="s">
        <v>676</v>
      </c>
      <c r="G287" s="245" t="s">
        <v>135</v>
      </c>
      <c r="H287" s="246">
        <v>22.068999999999999</v>
      </c>
      <c r="I287" s="247"/>
      <c r="J287" s="248">
        <f>ROUND(I287*H287,2)</f>
        <v>0</v>
      </c>
      <c r="K287" s="244" t="s">
        <v>1</v>
      </c>
      <c r="L287" s="249"/>
      <c r="M287" s="250" t="s">
        <v>1</v>
      </c>
      <c r="N287" s="251" t="s">
        <v>42</v>
      </c>
      <c r="O287" s="77"/>
      <c r="P287" s="206">
        <f>O287*H287</f>
        <v>0</v>
      </c>
      <c r="Q287" s="206">
        <v>0.0118</v>
      </c>
      <c r="R287" s="206">
        <f>Q287*H287</f>
        <v>0.26041419999999998</v>
      </c>
      <c r="S287" s="206">
        <v>0</v>
      </c>
      <c r="T287" s="207">
        <f>S287*H287</f>
        <v>0</v>
      </c>
      <c r="AR287" s="15" t="s">
        <v>279</v>
      </c>
      <c r="AT287" s="15" t="s">
        <v>201</v>
      </c>
      <c r="AU287" s="15" t="s">
        <v>131</v>
      </c>
      <c r="AY287" s="15" t="s">
        <v>123</v>
      </c>
      <c r="BE287" s="208">
        <f>IF(N287="základní",J287,0)</f>
        <v>0</v>
      </c>
      <c r="BF287" s="208">
        <f>IF(N287="snížená",J287,0)</f>
        <v>0</v>
      </c>
      <c r="BG287" s="208">
        <f>IF(N287="zákl. přenesená",J287,0)</f>
        <v>0</v>
      </c>
      <c r="BH287" s="208">
        <f>IF(N287="sníž. přenesená",J287,0)</f>
        <v>0</v>
      </c>
      <c r="BI287" s="208">
        <f>IF(N287="nulová",J287,0)</f>
        <v>0</v>
      </c>
      <c r="BJ287" s="15" t="s">
        <v>131</v>
      </c>
      <c r="BK287" s="208">
        <f>ROUND(I287*H287,2)</f>
        <v>0</v>
      </c>
      <c r="BL287" s="15" t="s">
        <v>209</v>
      </c>
      <c r="BM287" s="15" t="s">
        <v>677</v>
      </c>
    </row>
    <row r="288" s="11" customFormat="1">
      <c r="B288" s="209"/>
      <c r="C288" s="210"/>
      <c r="D288" s="211" t="s">
        <v>137</v>
      </c>
      <c r="E288" s="210"/>
      <c r="F288" s="213" t="s">
        <v>678</v>
      </c>
      <c r="G288" s="210"/>
      <c r="H288" s="214">
        <v>22.068999999999999</v>
      </c>
      <c r="I288" s="215"/>
      <c r="J288" s="210"/>
      <c r="K288" s="210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137</v>
      </c>
      <c r="AU288" s="220" t="s">
        <v>131</v>
      </c>
      <c r="AV288" s="11" t="s">
        <v>131</v>
      </c>
      <c r="AW288" s="11" t="s">
        <v>4</v>
      </c>
      <c r="AX288" s="11" t="s">
        <v>75</v>
      </c>
      <c r="AY288" s="220" t="s">
        <v>123</v>
      </c>
    </row>
    <row r="289" s="1" customFormat="1" ht="16.5" customHeight="1">
      <c r="B289" s="36"/>
      <c r="C289" s="197" t="s">
        <v>679</v>
      </c>
      <c r="D289" s="197" t="s">
        <v>126</v>
      </c>
      <c r="E289" s="198" t="s">
        <v>680</v>
      </c>
      <c r="F289" s="199" t="s">
        <v>681</v>
      </c>
      <c r="G289" s="200" t="s">
        <v>135</v>
      </c>
      <c r="H289" s="201">
        <v>21.219999999999999</v>
      </c>
      <c r="I289" s="202"/>
      <c r="J289" s="203">
        <f>ROUND(I289*H289,2)</f>
        <v>0</v>
      </c>
      <c r="K289" s="199" t="s">
        <v>1</v>
      </c>
      <c r="L289" s="41"/>
      <c r="M289" s="204" t="s">
        <v>1</v>
      </c>
      <c r="N289" s="205" t="s">
        <v>42</v>
      </c>
      <c r="O289" s="77"/>
      <c r="P289" s="206">
        <f>O289*H289</f>
        <v>0</v>
      </c>
      <c r="Q289" s="206">
        <v>0</v>
      </c>
      <c r="R289" s="206">
        <f>Q289*H289</f>
        <v>0</v>
      </c>
      <c r="S289" s="206">
        <v>0</v>
      </c>
      <c r="T289" s="207">
        <f>S289*H289</f>
        <v>0</v>
      </c>
      <c r="AR289" s="15" t="s">
        <v>209</v>
      </c>
      <c r="AT289" s="15" t="s">
        <v>126</v>
      </c>
      <c r="AU289" s="15" t="s">
        <v>131</v>
      </c>
      <c r="AY289" s="15" t="s">
        <v>123</v>
      </c>
      <c r="BE289" s="208">
        <f>IF(N289="základní",J289,0)</f>
        <v>0</v>
      </c>
      <c r="BF289" s="208">
        <f>IF(N289="snížená",J289,0)</f>
        <v>0</v>
      </c>
      <c r="BG289" s="208">
        <f>IF(N289="zákl. přenesená",J289,0)</f>
        <v>0</v>
      </c>
      <c r="BH289" s="208">
        <f>IF(N289="sníž. přenesená",J289,0)</f>
        <v>0</v>
      </c>
      <c r="BI289" s="208">
        <f>IF(N289="nulová",J289,0)</f>
        <v>0</v>
      </c>
      <c r="BJ289" s="15" t="s">
        <v>131</v>
      </c>
      <c r="BK289" s="208">
        <f>ROUND(I289*H289,2)</f>
        <v>0</v>
      </c>
      <c r="BL289" s="15" t="s">
        <v>209</v>
      </c>
      <c r="BM289" s="15" t="s">
        <v>682</v>
      </c>
    </row>
    <row r="290" s="1" customFormat="1" ht="16.5" customHeight="1">
      <c r="B290" s="36"/>
      <c r="C290" s="197" t="s">
        <v>683</v>
      </c>
      <c r="D290" s="197" t="s">
        <v>126</v>
      </c>
      <c r="E290" s="198" t="s">
        <v>684</v>
      </c>
      <c r="F290" s="199" t="s">
        <v>685</v>
      </c>
      <c r="G290" s="200" t="s">
        <v>135</v>
      </c>
      <c r="H290" s="201">
        <v>6.9000000000000004</v>
      </c>
      <c r="I290" s="202"/>
      <c r="J290" s="203">
        <f>ROUND(I290*H290,2)</f>
        <v>0</v>
      </c>
      <c r="K290" s="199" t="s">
        <v>169</v>
      </c>
      <c r="L290" s="41"/>
      <c r="M290" s="204" t="s">
        <v>1</v>
      </c>
      <c r="N290" s="205" t="s">
        <v>42</v>
      </c>
      <c r="O290" s="77"/>
      <c r="P290" s="206">
        <f>O290*H290</f>
        <v>0</v>
      </c>
      <c r="Q290" s="206">
        <v>0.0080000000000000002</v>
      </c>
      <c r="R290" s="206">
        <f>Q290*H290</f>
        <v>0.055200000000000006</v>
      </c>
      <c r="S290" s="206">
        <v>0</v>
      </c>
      <c r="T290" s="207">
        <f>S290*H290</f>
        <v>0</v>
      </c>
      <c r="AR290" s="15" t="s">
        <v>209</v>
      </c>
      <c r="AT290" s="15" t="s">
        <v>126</v>
      </c>
      <c r="AU290" s="15" t="s">
        <v>131</v>
      </c>
      <c r="AY290" s="15" t="s">
        <v>123</v>
      </c>
      <c r="BE290" s="208">
        <f>IF(N290="základní",J290,0)</f>
        <v>0</v>
      </c>
      <c r="BF290" s="208">
        <f>IF(N290="snížená",J290,0)</f>
        <v>0</v>
      </c>
      <c r="BG290" s="208">
        <f>IF(N290="zákl. přenesená",J290,0)</f>
        <v>0</v>
      </c>
      <c r="BH290" s="208">
        <f>IF(N290="sníž. přenesená",J290,0)</f>
        <v>0</v>
      </c>
      <c r="BI290" s="208">
        <f>IF(N290="nulová",J290,0)</f>
        <v>0</v>
      </c>
      <c r="BJ290" s="15" t="s">
        <v>131</v>
      </c>
      <c r="BK290" s="208">
        <f>ROUND(I290*H290,2)</f>
        <v>0</v>
      </c>
      <c r="BL290" s="15" t="s">
        <v>209</v>
      </c>
      <c r="BM290" s="15" t="s">
        <v>686</v>
      </c>
    </row>
    <row r="291" s="12" customFormat="1">
      <c r="B291" s="221"/>
      <c r="C291" s="222"/>
      <c r="D291" s="211" t="s">
        <v>137</v>
      </c>
      <c r="E291" s="223" t="s">
        <v>1</v>
      </c>
      <c r="F291" s="224" t="s">
        <v>687</v>
      </c>
      <c r="G291" s="222"/>
      <c r="H291" s="223" t="s">
        <v>1</v>
      </c>
      <c r="I291" s="225"/>
      <c r="J291" s="222"/>
      <c r="K291" s="222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137</v>
      </c>
      <c r="AU291" s="230" t="s">
        <v>131</v>
      </c>
      <c r="AV291" s="12" t="s">
        <v>75</v>
      </c>
      <c r="AW291" s="12" t="s">
        <v>32</v>
      </c>
      <c r="AX291" s="12" t="s">
        <v>70</v>
      </c>
      <c r="AY291" s="230" t="s">
        <v>123</v>
      </c>
    </row>
    <row r="292" s="11" customFormat="1">
      <c r="B292" s="209"/>
      <c r="C292" s="210"/>
      <c r="D292" s="211" t="s">
        <v>137</v>
      </c>
      <c r="E292" s="212" t="s">
        <v>1</v>
      </c>
      <c r="F292" s="213" t="s">
        <v>688</v>
      </c>
      <c r="G292" s="210"/>
      <c r="H292" s="214">
        <v>1.2</v>
      </c>
      <c r="I292" s="215"/>
      <c r="J292" s="210"/>
      <c r="K292" s="210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137</v>
      </c>
      <c r="AU292" s="220" t="s">
        <v>131</v>
      </c>
      <c r="AV292" s="11" t="s">
        <v>131</v>
      </c>
      <c r="AW292" s="11" t="s">
        <v>32</v>
      </c>
      <c r="AX292" s="11" t="s">
        <v>70</v>
      </c>
      <c r="AY292" s="220" t="s">
        <v>123</v>
      </c>
    </row>
    <row r="293" s="11" customFormat="1">
      <c r="B293" s="209"/>
      <c r="C293" s="210"/>
      <c r="D293" s="211" t="s">
        <v>137</v>
      </c>
      <c r="E293" s="212" t="s">
        <v>1</v>
      </c>
      <c r="F293" s="213" t="s">
        <v>689</v>
      </c>
      <c r="G293" s="210"/>
      <c r="H293" s="214">
        <v>5.7000000000000002</v>
      </c>
      <c r="I293" s="215"/>
      <c r="J293" s="210"/>
      <c r="K293" s="210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137</v>
      </c>
      <c r="AU293" s="220" t="s">
        <v>131</v>
      </c>
      <c r="AV293" s="11" t="s">
        <v>131</v>
      </c>
      <c r="AW293" s="11" t="s">
        <v>32</v>
      </c>
      <c r="AX293" s="11" t="s">
        <v>70</v>
      </c>
      <c r="AY293" s="220" t="s">
        <v>123</v>
      </c>
    </row>
    <row r="294" s="13" customFormat="1">
      <c r="B294" s="231"/>
      <c r="C294" s="232"/>
      <c r="D294" s="211" t="s">
        <v>137</v>
      </c>
      <c r="E294" s="233" t="s">
        <v>1</v>
      </c>
      <c r="F294" s="234" t="s">
        <v>177</v>
      </c>
      <c r="G294" s="232"/>
      <c r="H294" s="235">
        <v>6.9000000000000004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137</v>
      </c>
      <c r="AU294" s="241" t="s">
        <v>131</v>
      </c>
      <c r="AV294" s="13" t="s">
        <v>130</v>
      </c>
      <c r="AW294" s="13" t="s">
        <v>32</v>
      </c>
      <c r="AX294" s="13" t="s">
        <v>75</v>
      </c>
      <c r="AY294" s="241" t="s">
        <v>123</v>
      </c>
    </row>
    <row r="295" s="1" customFormat="1" ht="16.5" customHeight="1">
      <c r="B295" s="36"/>
      <c r="C295" s="197" t="s">
        <v>690</v>
      </c>
      <c r="D295" s="197" t="s">
        <v>126</v>
      </c>
      <c r="E295" s="198" t="s">
        <v>691</v>
      </c>
      <c r="F295" s="199" t="s">
        <v>692</v>
      </c>
      <c r="G295" s="200" t="s">
        <v>141</v>
      </c>
      <c r="H295" s="201">
        <v>28</v>
      </c>
      <c r="I295" s="202"/>
      <c r="J295" s="203">
        <f>ROUND(I295*H295,2)</f>
        <v>0</v>
      </c>
      <c r="K295" s="199" t="s">
        <v>169</v>
      </c>
      <c r="L295" s="41"/>
      <c r="M295" s="204" t="s">
        <v>1</v>
      </c>
      <c r="N295" s="205" t="s">
        <v>42</v>
      </c>
      <c r="O295" s="77"/>
      <c r="P295" s="206">
        <f>O295*H295</f>
        <v>0</v>
      </c>
      <c r="Q295" s="206">
        <v>0.00031</v>
      </c>
      <c r="R295" s="206">
        <f>Q295*H295</f>
        <v>0.0086800000000000002</v>
      </c>
      <c r="S295" s="206">
        <v>0</v>
      </c>
      <c r="T295" s="207">
        <f>S295*H295</f>
        <v>0</v>
      </c>
      <c r="AR295" s="15" t="s">
        <v>209</v>
      </c>
      <c r="AT295" s="15" t="s">
        <v>126</v>
      </c>
      <c r="AU295" s="15" t="s">
        <v>131</v>
      </c>
      <c r="AY295" s="15" t="s">
        <v>123</v>
      </c>
      <c r="BE295" s="208">
        <f>IF(N295="základní",J295,0)</f>
        <v>0</v>
      </c>
      <c r="BF295" s="208">
        <f>IF(N295="snížená",J295,0)</f>
        <v>0</v>
      </c>
      <c r="BG295" s="208">
        <f>IF(N295="zákl. přenesená",J295,0)</f>
        <v>0</v>
      </c>
      <c r="BH295" s="208">
        <f>IF(N295="sníž. přenesená",J295,0)</f>
        <v>0</v>
      </c>
      <c r="BI295" s="208">
        <f>IF(N295="nulová",J295,0)</f>
        <v>0</v>
      </c>
      <c r="BJ295" s="15" t="s">
        <v>131</v>
      </c>
      <c r="BK295" s="208">
        <f>ROUND(I295*H295,2)</f>
        <v>0</v>
      </c>
      <c r="BL295" s="15" t="s">
        <v>209</v>
      </c>
      <c r="BM295" s="15" t="s">
        <v>693</v>
      </c>
    </row>
    <row r="296" s="11" customFormat="1">
      <c r="B296" s="209"/>
      <c r="C296" s="210"/>
      <c r="D296" s="211" t="s">
        <v>137</v>
      </c>
      <c r="E296" s="212" t="s">
        <v>1</v>
      </c>
      <c r="F296" s="213" t="s">
        <v>694</v>
      </c>
      <c r="G296" s="210"/>
      <c r="H296" s="214">
        <v>12</v>
      </c>
      <c r="I296" s="215"/>
      <c r="J296" s="210"/>
      <c r="K296" s="210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137</v>
      </c>
      <c r="AU296" s="220" t="s">
        <v>131</v>
      </c>
      <c r="AV296" s="11" t="s">
        <v>131</v>
      </c>
      <c r="AW296" s="11" t="s">
        <v>32</v>
      </c>
      <c r="AX296" s="11" t="s">
        <v>70</v>
      </c>
      <c r="AY296" s="220" t="s">
        <v>123</v>
      </c>
    </row>
    <row r="297" s="11" customFormat="1">
      <c r="B297" s="209"/>
      <c r="C297" s="210"/>
      <c r="D297" s="211" t="s">
        <v>137</v>
      </c>
      <c r="E297" s="212" t="s">
        <v>1</v>
      </c>
      <c r="F297" s="213" t="s">
        <v>694</v>
      </c>
      <c r="G297" s="210"/>
      <c r="H297" s="214">
        <v>12</v>
      </c>
      <c r="I297" s="215"/>
      <c r="J297" s="210"/>
      <c r="K297" s="210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137</v>
      </c>
      <c r="AU297" s="220" t="s">
        <v>131</v>
      </c>
      <c r="AV297" s="11" t="s">
        <v>131</v>
      </c>
      <c r="AW297" s="11" t="s">
        <v>32</v>
      </c>
      <c r="AX297" s="11" t="s">
        <v>70</v>
      </c>
      <c r="AY297" s="220" t="s">
        <v>123</v>
      </c>
    </row>
    <row r="298" s="11" customFormat="1">
      <c r="B298" s="209"/>
      <c r="C298" s="210"/>
      <c r="D298" s="211" t="s">
        <v>137</v>
      </c>
      <c r="E298" s="212" t="s">
        <v>1</v>
      </c>
      <c r="F298" s="213" t="s">
        <v>695</v>
      </c>
      <c r="G298" s="210"/>
      <c r="H298" s="214">
        <v>4</v>
      </c>
      <c r="I298" s="215"/>
      <c r="J298" s="210"/>
      <c r="K298" s="210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137</v>
      </c>
      <c r="AU298" s="220" t="s">
        <v>131</v>
      </c>
      <c r="AV298" s="11" t="s">
        <v>131</v>
      </c>
      <c r="AW298" s="11" t="s">
        <v>32</v>
      </c>
      <c r="AX298" s="11" t="s">
        <v>70</v>
      </c>
      <c r="AY298" s="220" t="s">
        <v>123</v>
      </c>
    </row>
    <row r="299" s="13" customFormat="1">
      <c r="B299" s="231"/>
      <c r="C299" s="232"/>
      <c r="D299" s="211" t="s">
        <v>137</v>
      </c>
      <c r="E299" s="233" t="s">
        <v>1</v>
      </c>
      <c r="F299" s="234" t="s">
        <v>177</v>
      </c>
      <c r="G299" s="232"/>
      <c r="H299" s="235">
        <v>28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137</v>
      </c>
      <c r="AU299" s="241" t="s">
        <v>131</v>
      </c>
      <c r="AV299" s="13" t="s">
        <v>130</v>
      </c>
      <c r="AW299" s="13" t="s">
        <v>32</v>
      </c>
      <c r="AX299" s="13" t="s">
        <v>75</v>
      </c>
      <c r="AY299" s="241" t="s">
        <v>123</v>
      </c>
    </row>
    <row r="300" s="1" customFormat="1" ht="16.5" customHeight="1">
      <c r="B300" s="36"/>
      <c r="C300" s="197" t="s">
        <v>696</v>
      </c>
      <c r="D300" s="197" t="s">
        <v>126</v>
      </c>
      <c r="E300" s="198" t="s">
        <v>697</v>
      </c>
      <c r="F300" s="199" t="s">
        <v>698</v>
      </c>
      <c r="G300" s="200" t="s">
        <v>141</v>
      </c>
      <c r="H300" s="201">
        <v>9.3000000000000007</v>
      </c>
      <c r="I300" s="202"/>
      <c r="J300" s="203">
        <f>ROUND(I300*H300,2)</f>
        <v>0</v>
      </c>
      <c r="K300" s="199" t="s">
        <v>169</v>
      </c>
      <c r="L300" s="41"/>
      <c r="M300" s="204" t="s">
        <v>1</v>
      </c>
      <c r="N300" s="205" t="s">
        <v>42</v>
      </c>
      <c r="O300" s="77"/>
      <c r="P300" s="206">
        <f>O300*H300</f>
        <v>0</v>
      </c>
      <c r="Q300" s="206">
        <v>0.00025999999999999998</v>
      </c>
      <c r="R300" s="206">
        <f>Q300*H300</f>
        <v>0.002418</v>
      </c>
      <c r="S300" s="206">
        <v>0</v>
      </c>
      <c r="T300" s="207">
        <f>S300*H300</f>
        <v>0</v>
      </c>
      <c r="AR300" s="15" t="s">
        <v>209</v>
      </c>
      <c r="AT300" s="15" t="s">
        <v>126</v>
      </c>
      <c r="AU300" s="15" t="s">
        <v>131</v>
      </c>
      <c r="AY300" s="15" t="s">
        <v>123</v>
      </c>
      <c r="BE300" s="208">
        <f>IF(N300="základní",J300,0)</f>
        <v>0</v>
      </c>
      <c r="BF300" s="208">
        <f>IF(N300="snížená",J300,0)</f>
        <v>0</v>
      </c>
      <c r="BG300" s="208">
        <f>IF(N300="zákl. přenesená",J300,0)</f>
        <v>0</v>
      </c>
      <c r="BH300" s="208">
        <f>IF(N300="sníž. přenesená",J300,0)</f>
        <v>0</v>
      </c>
      <c r="BI300" s="208">
        <f>IF(N300="nulová",J300,0)</f>
        <v>0</v>
      </c>
      <c r="BJ300" s="15" t="s">
        <v>131</v>
      </c>
      <c r="BK300" s="208">
        <f>ROUND(I300*H300,2)</f>
        <v>0</v>
      </c>
      <c r="BL300" s="15" t="s">
        <v>209</v>
      </c>
      <c r="BM300" s="15" t="s">
        <v>699</v>
      </c>
    </row>
    <row r="301" s="11" customFormat="1">
      <c r="B301" s="209"/>
      <c r="C301" s="210"/>
      <c r="D301" s="211" t="s">
        <v>137</v>
      </c>
      <c r="E301" s="212" t="s">
        <v>1</v>
      </c>
      <c r="F301" s="213" t="s">
        <v>700</v>
      </c>
      <c r="G301" s="210"/>
      <c r="H301" s="214">
        <v>3.7000000000000002</v>
      </c>
      <c r="I301" s="215"/>
      <c r="J301" s="210"/>
      <c r="K301" s="210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137</v>
      </c>
      <c r="AU301" s="220" t="s">
        <v>131</v>
      </c>
      <c r="AV301" s="11" t="s">
        <v>131</v>
      </c>
      <c r="AW301" s="11" t="s">
        <v>32</v>
      </c>
      <c r="AX301" s="11" t="s">
        <v>70</v>
      </c>
      <c r="AY301" s="220" t="s">
        <v>123</v>
      </c>
    </row>
    <row r="302" s="11" customFormat="1">
      <c r="B302" s="209"/>
      <c r="C302" s="210"/>
      <c r="D302" s="211" t="s">
        <v>137</v>
      </c>
      <c r="E302" s="212" t="s">
        <v>1</v>
      </c>
      <c r="F302" s="213" t="s">
        <v>701</v>
      </c>
      <c r="G302" s="210"/>
      <c r="H302" s="214">
        <v>5.5999999999999996</v>
      </c>
      <c r="I302" s="215"/>
      <c r="J302" s="210"/>
      <c r="K302" s="210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137</v>
      </c>
      <c r="AU302" s="220" t="s">
        <v>131</v>
      </c>
      <c r="AV302" s="11" t="s">
        <v>131</v>
      </c>
      <c r="AW302" s="11" t="s">
        <v>32</v>
      </c>
      <c r="AX302" s="11" t="s">
        <v>70</v>
      </c>
      <c r="AY302" s="220" t="s">
        <v>123</v>
      </c>
    </row>
    <row r="303" s="13" customFormat="1">
      <c r="B303" s="231"/>
      <c r="C303" s="232"/>
      <c r="D303" s="211" t="s">
        <v>137</v>
      </c>
      <c r="E303" s="233" t="s">
        <v>1</v>
      </c>
      <c r="F303" s="234" t="s">
        <v>177</v>
      </c>
      <c r="G303" s="232"/>
      <c r="H303" s="235">
        <v>9.3000000000000007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137</v>
      </c>
      <c r="AU303" s="241" t="s">
        <v>131</v>
      </c>
      <c r="AV303" s="13" t="s">
        <v>130</v>
      </c>
      <c r="AW303" s="13" t="s">
        <v>32</v>
      </c>
      <c r="AX303" s="13" t="s">
        <v>75</v>
      </c>
      <c r="AY303" s="241" t="s">
        <v>123</v>
      </c>
    </row>
    <row r="304" s="1" customFormat="1" ht="16.5" customHeight="1">
      <c r="B304" s="36"/>
      <c r="C304" s="197" t="s">
        <v>702</v>
      </c>
      <c r="D304" s="197" t="s">
        <v>126</v>
      </c>
      <c r="E304" s="198" t="s">
        <v>703</v>
      </c>
      <c r="F304" s="199" t="s">
        <v>704</v>
      </c>
      <c r="G304" s="200" t="s">
        <v>135</v>
      </c>
      <c r="H304" s="201">
        <v>21.539999999999999</v>
      </c>
      <c r="I304" s="202"/>
      <c r="J304" s="203">
        <f>ROUND(I304*H304,2)</f>
        <v>0</v>
      </c>
      <c r="K304" s="199" t="s">
        <v>1</v>
      </c>
      <c r="L304" s="41"/>
      <c r="M304" s="204" t="s">
        <v>1</v>
      </c>
      <c r="N304" s="205" t="s">
        <v>42</v>
      </c>
      <c r="O304" s="77"/>
      <c r="P304" s="206">
        <f>O304*H304</f>
        <v>0</v>
      </c>
      <c r="Q304" s="206">
        <v>0.00029999999999999997</v>
      </c>
      <c r="R304" s="206">
        <f>Q304*H304</f>
        <v>0.006461999999999999</v>
      </c>
      <c r="S304" s="206">
        <v>0</v>
      </c>
      <c r="T304" s="207">
        <f>S304*H304</f>
        <v>0</v>
      </c>
      <c r="AR304" s="15" t="s">
        <v>209</v>
      </c>
      <c r="AT304" s="15" t="s">
        <v>126</v>
      </c>
      <c r="AU304" s="15" t="s">
        <v>131</v>
      </c>
      <c r="AY304" s="15" t="s">
        <v>123</v>
      </c>
      <c r="BE304" s="208">
        <f>IF(N304="základní",J304,0)</f>
        <v>0</v>
      </c>
      <c r="BF304" s="208">
        <f>IF(N304="snížená",J304,0)</f>
        <v>0</v>
      </c>
      <c r="BG304" s="208">
        <f>IF(N304="zákl. přenesená",J304,0)</f>
        <v>0</v>
      </c>
      <c r="BH304" s="208">
        <f>IF(N304="sníž. přenesená",J304,0)</f>
        <v>0</v>
      </c>
      <c r="BI304" s="208">
        <f>IF(N304="nulová",J304,0)</f>
        <v>0</v>
      </c>
      <c r="BJ304" s="15" t="s">
        <v>131</v>
      </c>
      <c r="BK304" s="208">
        <f>ROUND(I304*H304,2)</f>
        <v>0</v>
      </c>
      <c r="BL304" s="15" t="s">
        <v>209</v>
      </c>
      <c r="BM304" s="15" t="s">
        <v>705</v>
      </c>
    </row>
    <row r="305" s="1" customFormat="1" ht="16.5" customHeight="1">
      <c r="B305" s="36"/>
      <c r="C305" s="197" t="s">
        <v>706</v>
      </c>
      <c r="D305" s="197" t="s">
        <v>126</v>
      </c>
      <c r="E305" s="198" t="s">
        <v>707</v>
      </c>
      <c r="F305" s="199" t="s">
        <v>708</v>
      </c>
      <c r="G305" s="200" t="s">
        <v>330</v>
      </c>
      <c r="H305" s="201">
        <v>0.39700000000000002</v>
      </c>
      <c r="I305" s="202"/>
      <c r="J305" s="203">
        <f>ROUND(I305*H305,2)</f>
        <v>0</v>
      </c>
      <c r="K305" s="199" t="s">
        <v>1</v>
      </c>
      <c r="L305" s="41"/>
      <c r="M305" s="204" t="s">
        <v>1</v>
      </c>
      <c r="N305" s="205" t="s">
        <v>42</v>
      </c>
      <c r="O305" s="77"/>
      <c r="P305" s="206">
        <f>O305*H305</f>
        <v>0</v>
      </c>
      <c r="Q305" s="206">
        <v>0</v>
      </c>
      <c r="R305" s="206">
        <f>Q305*H305</f>
        <v>0</v>
      </c>
      <c r="S305" s="206">
        <v>0</v>
      </c>
      <c r="T305" s="207">
        <f>S305*H305</f>
        <v>0</v>
      </c>
      <c r="AR305" s="15" t="s">
        <v>209</v>
      </c>
      <c r="AT305" s="15" t="s">
        <v>126</v>
      </c>
      <c r="AU305" s="15" t="s">
        <v>131</v>
      </c>
      <c r="AY305" s="15" t="s">
        <v>123</v>
      </c>
      <c r="BE305" s="208">
        <f>IF(N305="základní",J305,0)</f>
        <v>0</v>
      </c>
      <c r="BF305" s="208">
        <f>IF(N305="snížená",J305,0)</f>
        <v>0</v>
      </c>
      <c r="BG305" s="208">
        <f>IF(N305="zákl. přenesená",J305,0)</f>
        <v>0</v>
      </c>
      <c r="BH305" s="208">
        <f>IF(N305="sníž. přenesená",J305,0)</f>
        <v>0</v>
      </c>
      <c r="BI305" s="208">
        <f>IF(N305="nulová",J305,0)</f>
        <v>0</v>
      </c>
      <c r="BJ305" s="15" t="s">
        <v>131</v>
      </c>
      <c r="BK305" s="208">
        <f>ROUND(I305*H305,2)</f>
        <v>0</v>
      </c>
      <c r="BL305" s="15" t="s">
        <v>209</v>
      </c>
      <c r="BM305" s="15" t="s">
        <v>709</v>
      </c>
    </row>
    <row r="306" s="10" customFormat="1" ht="22.8" customHeight="1">
      <c r="B306" s="181"/>
      <c r="C306" s="182"/>
      <c r="D306" s="183" t="s">
        <v>69</v>
      </c>
      <c r="E306" s="195" t="s">
        <v>710</v>
      </c>
      <c r="F306" s="195" t="s">
        <v>711</v>
      </c>
      <c r="G306" s="182"/>
      <c r="H306" s="182"/>
      <c r="I306" s="185"/>
      <c r="J306" s="196">
        <f>BK306</f>
        <v>0</v>
      </c>
      <c r="K306" s="182"/>
      <c r="L306" s="187"/>
      <c r="M306" s="188"/>
      <c r="N306" s="189"/>
      <c r="O306" s="189"/>
      <c r="P306" s="190">
        <f>SUM(P307:P313)</f>
        <v>0</v>
      </c>
      <c r="Q306" s="189"/>
      <c r="R306" s="190">
        <f>SUM(R307:R313)</f>
        <v>0.0099649999999999999</v>
      </c>
      <c r="S306" s="189"/>
      <c r="T306" s="191">
        <f>SUM(T307:T313)</f>
        <v>0</v>
      </c>
      <c r="AR306" s="192" t="s">
        <v>131</v>
      </c>
      <c r="AT306" s="193" t="s">
        <v>69</v>
      </c>
      <c r="AU306" s="193" t="s">
        <v>75</v>
      </c>
      <c r="AY306" s="192" t="s">
        <v>123</v>
      </c>
      <c r="BK306" s="194">
        <f>SUM(BK307:BK313)</f>
        <v>0</v>
      </c>
    </row>
    <row r="307" s="1" customFormat="1" ht="16.5" customHeight="1">
      <c r="B307" s="36"/>
      <c r="C307" s="197" t="s">
        <v>712</v>
      </c>
      <c r="D307" s="197" t="s">
        <v>126</v>
      </c>
      <c r="E307" s="198" t="s">
        <v>713</v>
      </c>
      <c r="F307" s="199" t="s">
        <v>714</v>
      </c>
      <c r="G307" s="200" t="s">
        <v>135</v>
      </c>
      <c r="H307" s="201">
        <v>2.2000000000000002</v>
      </c>
      <c r="I307" s="202"/>
      <c r="J307" s="203">
        <f>ROUND(I307*H307,2)</f>
        <v>0</v>
      </c>
      <c r="K307" s="199" t="s">
        <v>169</v>
      </c>
      <c r="L307" s="41"/>
      <c r="M307" s="204" t="s">
        <v>1</v>
      </c>
      <c r="N307" s="205" t="s">
        <v>42</v>
      </c>
      <c r="O307" s="77"/>
      <c r="P307" s="206">
        <f>O307*H307</f>
        <v>0</v>
      </c>
      <c r="Q307" s="206">
        <v>0</v>
      </c>
      <c r="R307" s="206">
        <f>Q307*H307</f>
        <v>0</v>
      </c>
      <c r="S307" s="206">
        <v>0</v>
      </c>
      <c r="T307" s="207">
        <f>S307*H307</f>
        <v>0</v>
      </c>
      <c r="AR307" s="15" t="s">
        <v>209</v>
      </c>
      <c r="AT307" s="15" t="s">
        <v>126</v>
      </c>
      <c r="AU307" s="15" t="s">
        <v>131</v>
      </c>
      <c r="AY307" s="15" t="s">
        <v>123</v>
      </c>
      <c r="BE307" s="208">
        <f>IF(N307="základní",J307,0)</f>
        <v>0</v>
      </c>
      <c r="BF307" s="208">
        <f>IF(N307="snížená",J307,0)</f>
        <v>0</v>
      </c>
      <c r="BG307" s="208">
        <f>IF(N307="zákl. přenesená",J307,0)</f>
        <v>0</v>
      </c>
      <c r="BH307" s="208">
        <f>IF(N307="sníž. přenesená",J307,0)</f>
        <v>0</v>
      </c>
      <c r="BI307" s="208">
        <f>IF(N307="nulová",J307,0)</f>
        <v>0</v>
      </c>
      <c r="BJ307" s="15" t="s">
        <v>131</v>
      </c>
      <c r="BK307" s="208">
        <f>ROUND(I307*H307,2)</f>
        <v>0</v>
      </c>
      <c r="BL307" s="15" t="s">
        <v>209</v>
      </c>
      <c r="BM307" s="15" t="s">
        <v>715</v>
      </c>
    </row>
    <row r="308" s="12" customFormat="1">
      <c r="B308" s="221"/>
      <c r="C308" s="222"/>
      <c r="D308" s="211" t="s">
        <v>137</v>
      </c>
      <c r="E308" s="223" t="s">
        <v>1</v>
      </c>
      <c r="F308" s="224" t="s">
        <v>716</v>
      </c>
      <c r="G308" s="222"/>
      <c r="H308" s="223" t="s">
        <v>1</v>
      </c>
      <c r="I308" s="225"/>
      <c r="J308" s="222"/>
      <c r="K308" s="222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137</v>
      </c>
      <c r="AU308" s="230" t="s">
        <v>131</v>
      </c>
      <c r="AV308" s="12" t="s">
        <v>75</v>
      </c>
      <c r="AW308" s="12" t="s">
        <v>32</v>
      </c>
      <c r="AX308" s="12" t="s">
        <v>70</v>
      </c>
      <c r="AY308" s="230" t="s">
        <v>123</v>
      </c>
    </row>
    <row r="309" s="11" customFormat="1">
      <c r="B309" s="209"/>
      <c r="C309" s="210"/>
      <c r="D309" s="211" t="s">
        <v>137</v>
      </c>
      <c r="E309" s="212" t="s">
        <v>1</v>
      </c>
      <c r="F309" s="213" t="s">
        <v>717</v>
      </c>
      <c r="G309" s="210"/>
      <c r="H309" s="214">
        <v>2.2000000000000002</v>
      </c>
      <c r="I309" s="215"/>
      <c r="J309" s="210"/>
      <c r="K309" s="210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137</v>
      </c>
      <c r="AU309" s="220" t="s">
        <v>131</v>
      </c>
      <c r="AV309" s="11" t="s">
        <v>131</v>
      </c>
      <c r="AW309" s="11" t="s">
        <v>32</v>
      </c>
      <c r="AX309" s="11" t="s">
        <v>75</v>
      </c>
      <c r="AY309" s="220" t="s">
        <v>123</v>
      </c>
    </row>
    <row r="310" s="1" customFormat="1" ht="16.5" customHeight="1">
      <c r="B310" s="36"/>
      <c r="C310" s="197" t="s">
        <v>718</v>
      </c>
      <c r="D310" s="197" t="s">
        <v>126</v>
      </c>
      <c r="E310" s="198" t="s">
        <v>719</v>
      </c>
      <c r="F310" s="199" t="s">
        <v>720</v>
      </c>
      <c r="G310" s="200" t="s">
        <v>135</v>
      </c>
      <c r="H310" s="201">
        <v>5.5</v>
      </c>
      <c r="I310" s="202"/>
      <c r="J310" s="203">
        <f>ROUND(I310*H310,2)</f>
        <v>0</v>
      </c>
      <c r="K310" s="199" t="s">
        <v>1</v>
      </c>
      <c r="L310" s="41"/>
      <c r="M310" s="204" t="s">
        <v>1</v>
      </c>
      <c r="N310" s="205" t="s">
        <v>42</v>
      </c>
      <c r="O310" s="77"/>
      <c r="P310" s="206">
        <f>O310*H310</f>
        <v>0</v>
      </c>
      <c r="Q310" s="206">
        <v>0.00023000000000000001</v>
      </c>
      <c r="R310" s="206">
        <f>Q310*H310</f>
        <v>0.0012650000000000001</v>
      </c>
      <c r="S310" s="206">
        <v>0</v>
      </c>
      <c r="T310" s="207">
        <f>S310*H310</f>
        <v>0</v>
      </c>
      <c r="AR310" s="15" t="s">
        <v>209</v>
      </c>
      <c r="AT310" s="15" t="s">
        <v>126</v>
      </c>
      <c r="AU310" s="15" t="s">
        <v>131</v>
      </c>
      <c r="AY310" s="15" t="s">
        <v>123</v>
      </c>
      <c r="BE310" s="208">
        <f>IF(N310="základní",J310,0)</f>
        <v>0</v>
      </c>
      <c r="BF310" s="208">
        <f>IF(N310="snížená",J310,0)</f>
        <v>0</v>
      </c>
      <c r="BG310" s="208">
        <f>IF(N310="zákl. přenesená",J310,0)</f>
        <v>0</v>
      </c>
      <c r="BH310" s="208">
        <f>IF(N310="sníž. přenesená",J310,0)</f>
        <v>0</v>
      </c>
      <c r="BI310" s="208">
        <f>IF(N310="nulová",J310,0)</f>
        <v>0</v>
      </c>
      <c r="BJ310" s="15" t="s">
        <v>131</v>
      </c>
      <c r="BK310" s="208">
        <f>ROUND(I310*H310,2)</f>
        <v>0</v>
      </c>
      <c r="BL310" s="15" t="s">
        <v>209</v>
      </c>
      <c r="BM310" s="15" t="s">
        <v>721</v>
      </c>
    </row>
    <row r="311" s="12" customFormat="1">
      <c r="B311" s="221"/>
      <c r="C311" s="222"/>
      <c r="D311" s="211" t="s">
        <v>137</v>
      </c>
      <c r="E311" s="223" t="s">
        <v>1</v>
      </c>
      <c r="F311" s="224" t="s">
        <v>722</v>
      </c>
      <c r="G311" s="222"/>
      <c r="H311" s="223" t="s">
        <v>1</v>
      </c>
      <c r="I311" s="225"/>
      <c r="J311" s="222"/>
      <c r="K311" s="222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137</v>
      </c>
      <c r="AU311" s="230" t="s">
        <v>131</v>
      </c>
      <c r="AV311" s="12" t="s">
        <v>75</v>
      </c>
      <c r="AW311" s="12" t="s">
        <v>32</v>
      </c>
      <c r="AX311" s="12" t="s">
        <v>70</v>
      </c>
      <c r="AY311" s="230" t="s">
        <v>123</v>
      </c>
    </row>
    <row r="312" s="11" customFormat="1">
      <c r="B312" s="209"/>
      <c r="C312" s="210"/>
      <c r="D312" s="211" t="s">
        <v>137</v>
      </c>
      <c r="E312" s="212" t="s">
        <v>1</v>
      </c>
      <c r="F312" s="213" t="s">
        <v>723</v>
      </c>
      <c r="G312" s="210"/>
      <c r="H312" s="214">
        <v>5.5</v>
      </c>
      <c r="I312" s="215"/>
      <c r="J312" s="210"/>
      <c r="K312" s="210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137</v>
      </c>
      <c r="AU312" s="220" t="s">
        <v>131</v>
      </c>
      <c r="AV312" s="11" t="s">
        <v>131</v>
      </c>
      <c r="AW312" s="11" t="s">
        <v>32</v>
      </c>
      <c r="AX312" s="11" t="s">
        <v>75</v>
      </c>
      <c r="AY312" s="220" t="s">
        <v>123</v>
      </c>
    </row>
    <row r="313" s="1" customFormat="1" ht="16.5" customHeight="1">
      <c r="B313" s="36"/>
      <c r="C313" s="197" t="s">
        <v>724</v>
      </c>
      <c r="D313" s="197" t="s">
        <v>126</v>
      </c>
      <c r="E313" s="198" t="s">
        <v>725</v>
      </c>
      <c r="F313" s="199" t="s">
        <v>726</v>
      </c>
      <c r="G313" s="200" t="s">
        <v>135</v>
      </c>
      <c r="H313" s="201">
        <v>15</v>
      </c>
      <c r="I313" s="202"/>
      <c r="J313" s="203">
        <f>ROUND(I313*H313,2)</f>
        <v>0</v>
      </c>
      <c r="K313" s="199" t="s">
        <v>1</v>
      </c>
      <c r="L313" s="41"/>
      <c r="M313" s="204" t="s">
        <v>1</v>
      </c>
      <c r="N313" s="205" t="s">
        <v>42</v>
      </c>
      <c r="O313" s="77"/>
      <c r="P313" s="206">
        <f>O313*H313</f>
        <v>0</v>
      </c>
      <c r="Q313" s="206">
        <v>0.00058</v>
      </c>
      <c r="R313" s="206">
        <f>Q313*H313</f>
        <v>0.0086999999999999994</v>
      </c>
      <c r="S313" s="206">
        <v>0</v>
      </c>
      <c r="T313" s="207">
        <f>S313*H313</f>
        <v>0</v>
      </c>
      <c r="AR313" s="15" t="s">
        <v>209</v>
      </c>
      <c r="AT313" s="15" t="s">
        <v>126</v>
      </c>
      <c r="AU313" s="15" t="s">
        <v>131</v>
      </c>
      <c r="AY313" s="15" t="s">
        <v>123</v>
      </c>
      <c r="BE313" s="208">
        <f>IF(N313="základní",J313,0)</f>
        <v>0</v>
      </c>
      <c r="BF313" s="208">
        <f>IF(N313="snížená",J313,0)</f>
        <v>0</v>
      </c>
      <c r="BG313" s="208">
        <f>IF(N313="zákl. přenesená",J313,0)</f>
        <v>0</v>
      </c>
      <c r="BH313" s="208">
        <f>IF(N313="sníž. přenesená",J313,0)</f>
        <v>0</v>
      </c>
      <c r="BI313" s="208">
        <f>IF(N313="nulová",J313,0)</f>
        <v>0</v>
      </c>
      <c r="BJ313" s="15" t="s">
        <v>131</v>
      </c>
      <c r="BK313" s="208">
        <f>ROUND(I313*H313,2)</f>
        <v>0</v>
      </c>
      <c r="BL313" s="15" t="s">
        <v>209</v>
      </c>
      <c r="BM313" s="15" t="s">
        <v>727</v>
      </c>
    </row>
    <row r="314" s="10" customFormat="1" ht="22.8" customHeight="1">
      <c r="B314" s="181"/>
      <c r="C314" s="182"/>
      <c r="D314" s="183" t="s">
        <v>69</v>
      </c>
      <c r="E314" s="195" t="s">
        <v>728</v>
      </c>
      <c r="F314" s="195" t="s">
        <v>729</v>
      </c>
      <c r="G314" s="182"/>
      <c r="H314" s="182"/>
      <c r="I314" s="185"/>
      <c r="J314" s="196">
        <f>BK314</f>
        <v>0</v>
      </c>
      <c r="K314" s="182"/>
      <c r="L314" s="187"/>
      <c r="M314" s="188"/>
      <c r="N314" s="189"/>
      <c r="O314" s="189"/>
      <c r="P314" s="190">
        <f>SUM(P315:P336)</f>
        <v>0</v>
      </c>
      <c r="Q314" s="189"/>
      <c r="R314" s="190">
        <f>SUM(R315:R336)</f>
        <v>0.062519209000000006</v>
      </c>
      <c r="S314" s="189"/>
      <c r="T314" s="191">
        <f>SUM(T315:T336)</f>
        <v>0.0014999999999999998</v>
      </c>
      <c r="AR314" s="192" t="s">
        <v>131</v>
      </c>
      <c r="AT314" s="193" t="s">
        <v>69</v>
      </c>
      <c r="AU314" s="193" t="s">
        <v>75</v>
      </c>
      <c r="AY314" s="192" t="s">
        <v>123</v>
      </c>
      <c r="BK314" s="194">
        <f>SUM(BK315:BK336)</f>
        <v>0</v>
      </c>
    </row>
    <row r="315" s="1" customFormat="1" ht="16.5" customHeight="1">
      <c r="B315" s="36"/>
      <c r="C315" s="197" t="s">
        <v>730</v>
      </c>
      <c r="D315" s="197" t="s">
        <v>126</v>
      </c>
      <c r="E315" s="198" t="s">
        <v>731</v>
      </c>
      <c r="F315" s="199" t="s">
        <v>732</v>
      </c>
      <c r="G315" s="200" t="s">
        <v>135</v>
      </c>
      <c r="H315" s="201">
        <v>5</v>
      </c>
      <c r="I315" s="202"/>
      <c r="J315" s="203">
        <f>ROUND(I315*H315,2)</f>
        <v>0</v>
      </c>
      <c r="K315" s="199" t="s">
        <v>293</v>
      </c>
      <c r="L315" s="41"/>
      <c r="M315" s="204" t="s">
        <v>1</v>
      </c>
      <c r="N315" s="205" t="s">
        <v>42</v>
      </c>
      <c r="O315" s="77"/>
      <c r="P315" s="206">
        <f>O315*H315</f>
        <v>0</v>
      </c>
      <c r="Q315" s="206">
        <v>0</v>
      </c>
      <c r="R315" s="206">
        <f>Q315*H315</f>
        <v>0</v>
      </c>
      <c r="S315" s="206">
        <v>0.00014999999999999999</v>
      </c>
      <c r="T315" s="207">
        <f>S315*H315</f>
        <v>0.00074999999999999991</v>
      </c>
      <c r="AR315" s="15" t="s">
        <v>209</v>
      </c>
      <c r="AT315" s="15" t="s">
        <v>126</v>
      </c>
      <c r="AU315" s="15" t="s">
        <v>131</v>
      </c>
      <c r="AY315" s="15" t="s">
        <v>123</v>
      </c>
      <c r="BE315" s="208">
        <f>IF(N315="základní",J315,0)</f>
        <v>0</v>
      </c>
      <c r="BF315" s="208">
        <f>IF(N315="snížená",J315,0)</f>
        <v>0</v>
      </c>
      <c r="BG315" s="208">
        <f>IF(N315="zákl. přenesená",J315,0)</f>
        <v>0</v>
      </c>
      <c r="BH315" s="208">
        <f>IF(N315="sníž. přenesená",J315,0)</f>
        <v>0</v>
      </c>
      <c r="BI315" s="208">
        <f>IF(N315="nulová",J315,0)</f>
        <v>0</v>
      </c>
      <c r="BJ315" s="15" t="s">
        <v>131</v>
      </c>
      <c r="BK315" s="208">
        <f>ROUND(I315*H315,2)</f>
        <v>0</v>
      </c>
      <c r="BL315" s="15" t="s">
        <v>209</v>
      </c>
      <c r="BM315" s="15" t="s">
        <v>733</v>
      </c>
    </row>
    <row r="316" s="12" customFormat="1">
      <c r="B316" s="221"/>
      <c r="C316" s="222"/>
      <c r="D316" s="211" t="s">
        <v>137</v>
      </c>
      <c r="E316" s="223" t="s">
        <v>1</v>
      </c>
      <c r="F316" s="224" t="s">
        <v>734</v>
      </c>
      <c r="G316" s="222"/>
      <c r="H316" s="223" t="s">
        <v>1</v>
      </c>
      <c r="I316" s="225"/>
      <c r="J316" s="222"/>
      <c r="K316" s="222"/>
      <c r="L316" s="226"/>
      <c r="M316" s="227"/>
      <c r="N316" s="228"/>
      <c r="O316" s="228"/>
      <c r="P316" s="228"/>
      <c r="Q316" s="228"/>
      <c r="R316" s="228"/>
      <c r="S316" s="228"/>
      <c r="T316" s="229"/>
      <c r="AT316" s="230" t="s">
        <v>137</v>
      </c>
      <c r="AU316" s="230" t="s">
        <v>131</v>
      </c>
      <c r="AV316" s="12" t="s">
        <v>75</v>
      </c>
      <c r="AW316" s="12" t="s">
        <v>32</v>
      </c>
      <c r="AX316" s="12" t="s">
        <v>70</v>
      </c>
      <c r="AY316" s="230" t="s">
        <v>123</v>
      </c>
    </row>
    <row r="317" s="11" customFormat="1">
      <c r="B317" s="209"/>
      <c r="C317" s="210"/>
      <c r="D317" s="211" t="s">
        <v>137</v>
      </c>
      <c r="E317" s="212" t="s">
        <v>1</v>
      </c>
      <c r="F317" s="213" t="s">
        <v>150</v>
      </c>
      <c r="G317" s="210"/>
      <c r="H317" s="214">
        <v>5</v>
      </c>
      <c r="I317" s="215"/>
      <c r="J317" s="210"/>
      <c r="K317" s="210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137</v>
      </c>
      <c r="AU317" s="220" t="s">
        <v>131</v>
      </c>
      <c r="AV317" s="11" t="s">
        <v>131</v>
      </c>
      <c r="AW317" s="11" t="s">
        <v>32</v>
      </c>
      <c r="AX317" s="11" t="s">
        <v>75</v>
      </c>
      <c r="AY317" s="220" t="s">
        <v>123</v>
      </c>
    </row>
    <row r="318" s="1" customFormat="1" ht="16.5" customHeight="1">
      <c r="B318" s="36"/>
      <c r="C318" s="197" t="s">
        <v>735</v>
      </c>
      <c r="D318" s="197" t="s">
        <v>126</v>
      </c>
      <c r="E318" s="198" t="s">
        <v>736</v>
      </c>
      <c r="F318" s="199" t="s">
        <v>737</v>
      </c>
      <c r="G318" s="200" t="s">
        <v>135</v>
      </c>
      <c r="H318" s="201">
        <v>5</v>
      </c>
      <c r="I318" s="202"/>
      <c r="J318" s="203">
        <f>ROUND(I318*H318,2)</f>
        <v>0</v>
      </c>
      <c r="K318" s="199" t="s">
        <v>293</v>
      </c>
      <c r="L318" s="41"/>
      <c r="M318" s="204" t="s">
        <v>1</v>
      </c>
      <c r="N318" s="205" t="s">
        <v>42</v>
      </c>
      <c r="O318" s="77"/>
      <c r="P318" s="206">
        <f>O318*H318</f>
        <v>0</v>
      </c>
      <c r="Q318" s="206">
        <v>0</v>
      </c>
      <c r="R318" s="206">
        <f>Q318*H318</f>
        <v>0</v>
      </c>
      <c r="S318" s="206">
        <v>0.00014999999999999999</v>
      </c>
      <c r="T318" s="207">
        <f>S318*H318</f>
        <v>0.00074999999999999991</v>
      </c>
      <c r="AR318" s="15" t="s">
        <v>209</v>
      </c>
      <c r="AT318" s="15" t="s">
        <v>126</v>
      </c>
      <c r="AU318" s="15" t="s">
        <v>131</v>
      </c>
      <c r="AY318" s="15" t="s">
        <v>123</v>
      </c>
      <c r="BE318" s="208">
        <f>IF(N318="základní",J318,0)</f>
        <v>0</v>
      </c>
      <c r="BF318" s="208">
        <f>IF(N318="snížená",J318,0)</f>
        <v>0</v>
      </c>
      <c r="BG318" s="208">
        <f>IF(N318="zákl. přenesená",J318,0)</f>
        <v>0</v>
      </c>
      <c r="BH318" s="208">
        <f>IF(N318="sníž. přenesená",J318,0)</f>
        <v>0</v>
      </c>
      <c r="BI318" s="208">
        <f>IF(N318="nulová",J318,0)</f>
        <v>0</v>
      </c>
      <c r="BJ318" s="15" t="s">
        <v>131</v>
      </c>
      <c r="BK318" s="208">
        <f>ROUND(I318*H318,2)</f>
        <v>0</v>
      </c>
      <c r="BL318" s="15" t="s">
        <v>209</v>
      </c>
      <c r="BM318" s="15" t="s">
        <v>738</v>
      </c>
    </row>
    <row r="319" s="11" customFormat="1">
      <c r="B319" s="209"/>
      <c r="C319" s="210"/>
      <c r="D319" s="211" t="s">
        <v>137</v>
      </c>
      <c r="E319" s="212" t="s">
        <v>1</v>
      </c>
      <c r="F319" s="213" t="s">
        <v>150</v>
      </c>
      <c r="G319" s="210"/>
      <c r="H319" s="214">
        <v>5</v>
      </c>
      <c r="I319" s="215"/>
      <c r="J319" s="210"/>
      <c r="K319" s="210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137</v>
      </c>
      <c r="AU319" s="220" t="s">
        <v>131</v>
      </c>
      <c r="AV319" s="11" t="s">
        <v>131</v>
      </c>
      <c r="AW319" s="11" t="s">
        <v>32</v>
      </c>
      <c r="AX319" s="11" t="s">
        <v>75</v>
      </c>
      <c r="AY319" s="220" t="s">
        <v>123</v>
      </c>
    </row>
    <row r="320" s="1" customFormat="1" ht="16.5" customHeight="1">
      <c r="B320" s="36"/>
      <c r="C320" s="197" t="s">
        <v>739</v>
      </c>
      <c r="D320" s="197" t="s">
        <v>126</v>
      </c>
      <c r="E320" s="198" t="s">
        <v>740</v>
      </c>
      <c r="F320" s="199" t="s">
        <v>741</v>
      </c>
      <c r="G320" s="200" t="s">
        <v>135</v>
      </c>
      <c r="H320" s="201">
        <v>5.5800000000000001</v>
      </c>
      <c r="I320" s="202"/>
      <c r="J320" s="203">
        <f>ROUND(I320*H320,2)</f>
        <v>0</v>
      </c>
      <c r="K320" s="199" t="s">
        <v>169</v>
      </c>
      <c r="L320" s="41"/>
      <c r="M320" s="204" t="s">
        <v>1</v>
      </c>
      <c r="N320" s="205" t="s">
        <v>42</v>
      </c>
      <c r="O320" s="77"/>
      <c r="P320" s="206">
        <f>O320*H320</f>
        <v>0</v>
      </c>
      <c r="Q320" s="206">
        <v>0</v>
      </c>
      <c r="R320" s="206">
        <f>Q320*H320</f>
        <v>0</v>
      </c>
      <c r="S320" s="206">
        <v>0</v>
      </c>
      <c r="T320" s="207">
        <f>S320*H320</f>
        <v>0</v>
      </c>
      <c r="AR320" s="15" t="s">
        <v>209</v>
      </c>
      <c r="AT320" s="15" t="s">
        <v>126</v>
      </c>
      <c r="AU320" s="15" t="s">
        <v>131</v>
      </c>
      <c r="AY320" s="15" t="s">
        <v>123</v>
      </c>
      <c r="BE320" s="208">
        <f>IF(N320="základní",J320,0)</f>
        <v>0</v>
      </c>
      <c r="BF320" s="208">
        <f>IF(N320="snížená",J320,0)</f>
        <v>0</v>
      </c>
      <c r="BG320" s="208">
        <f>IF(N320="zákl. přenesená",J320,0)</f>
        <v>0</v>
      </c>
      <c r="BH320" s="208">
        <f>IF(N320="sníž. přenesená",J320,0)</f>
        <v>0</v>
      </c>
      <c r="BI320" s="208">
        <f>IF(N320="nulová",J320,0)</f>
        <v>0</v>
      </c>
      <c r="BJ320" s="15" t="s">
        <v>131</v>
      </c>
      <c r="BK320" s="208">
        <f>ROUND(I320*H320,2)</f>
        <v>0</v>
      </c>
      <c r="BL320" s="15" t="s">
        <v>209</v>
      </c>
      <c r="BM320" s="15" t="s">
        <v>742</v>
      </c>
    </row>
    <row r="321" s="11" customFormat="1">
      <c r="B321" s="209"/>
      <c r="C321" s="210"/>
      <c r="D321" s="211" t="s">
        <v>137</v>
      </c>
      <c r="E321" s="212" t="s">
        <v>1</v>
      </c>
      <c r="F321" s="213" t="s">
        <v>743</v>
      </c>
      <c r="G321" s="210"/>
      <c r="H321" s="214">
        <v>5.5800000000000001</v>
      </c>
      <c r="I321" s="215"/>
      <c r="J321" s="210"/>
      <c r="K321" s="210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137</v>
      </c>
      <c r="AU321" s="220" t="s">
        <v>131</v>
      </c>
      <c r="AV321" s="11" t="s">
        <v>131</v>
      </c>
      <c r="AW321" s="11" t="s">
        <v>32</v>
      </c>
      <c r="AX321" s="11" t="s">
        <v>75</v>
      </c>
      <c r="AY321" s="220" t="s">
        <v>123</v>
      </c>
    </row>
    <row r="322" s="1" customFormat="1" ht="16.5" customHeight="1">
      <c r="B322" s="36"/>
      <c r="C322" s="242" t="s">
        <v>744</v>
      </c>
      <c r="D322" s="242" t="s">
        <v>201</v>
      </c>
      <c r="E322" s="243" t="s">
        <v>745</v>
      </c>
      <c r="F322" s="244" t="s">
        <v>746</v>
      </c>
      <c r="G322" s="245" t="s">
        <v>135</v>
      </c>
      <c r="H322" s="246">
        <v>5.859</v>
      </c>
      <c r="I322" s="247"/>
      <c r="J322" s="248">
        <f>ROUND(I322*H322,2)</f>
        <v>0</v>
      </c>
      <c r="K322" s="244" t="s">
        <v>1</v>
      </c>
      <c r="L322" s="249"/>
      <c r="M322" s="250" t="s">
        <v>1</v>
      </c>
      <c r="N322" s="251" t="s">
        <v>42</v>
      </c>
      <c r="O322" s="77"/>
      <c r="P322" s="206">
        <f>O322*H322</f>
        <v>0</v>
      </c>
      <c r="Q322" s="206">
        <v>9.9999999999999995E-07</v>
      </c>
      <c r="R322" s="206">
        <f>Q322*H322</f>
        <v>5.8589999999999993E-06</v>
      </c>
      <c r="S322" s="206">
        <v>0</v>
      </c>
      <c r="T322" s="207">
        <f>S322*H322</f>
        <v>0</v>
      </c>
      <c r="AR322" s="15" t="s">
        <v>279</v>
      </c>
      <c r="AT322" s="15" t="s">
        <v>201</v>
      </c>
      <c r="AU322" s="15" t="s">
        <v>131</v>
      </c>
      <c r="AY322" s="15" t="s">
        <v>123</v>
      </c>
      <c r="BE322" s="208">
        <f>IF(N322="základní",J322,0)</f>
        <v>0</v>
      </c>
      <c r="BF322" s="208">
        <f>IF(N322="snížená",J322,0)</f>
        <v>0</v>
      </c>
      <c r="BG322" s="208">
        <f>IF(N322="zákl. přenesená",J322,0)</f>
        <v>0</v>
      </c>
      <c r="BH322" s="208">
        <f>IF(N322="sníž. přenesená",J322,0)</f>
        <v>0</v>
      </c>
      <c r="BI322" s="208">
        <f>IF(N322="nulová",J322,0)</f>
        <v>0</v>
      </c>
      <c r="BJ322" s="15" t="s">
        <v>131</v>
      </c>
      <c r="BK322" s="208">
        <f>ROUND(I322*H322,2)</f>
        <v>0</v>
      </c>
      <c r="BL322" s="15" t="s">
        <v>209</v>
      </c>
      <c r="BM322" s="15" t="s">
        <v>747</v>
      </c>
    </row>
    <row r="323" s="11" customFormat="1">
      <c r="B323" s="209"/>
      <c r="C323" s="210"/>
      <c r="D323" s="211" t="s">
        <v>137</v>
      </c>
      <c r="E323" s="210"/>
      <c r="F323" s="213" t="s">
        <v>748</v>
      </c>
      <c r="G323" s="210"/>
      <c r="H323" s="214">
        <v>5.859</v>
      </c>
      <c r="I323" s="215"/>
      <c r="J323" s="210"/>
      <c r="K323" s="210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137</v>
      </c>
      <c r="AU323" s="220" t="s">
        <v>131</v>
      </c>
      <c r="AV323" s="11" t="s">
        <v>131</v>
      </c>
      <c r="AW323" s="11" t="s">
        <v>4</v>
      </c>
      <c r="AX323" s="11" t="s">
        <v>75</v>
      </c>
      <c r="AY323" s="220" t="s">
        <v>123</v>
      </c>
    </row>
    <row r="324" s="1" customFormat="1" ht="16.5" customHeight="1">
      <c r="B324" s="36"/>
      <c r="C324" s="197" t="s">
        <v>749</v>
      </c>
      <c r="D324" s="197" t="s">
        <v>126</v>
      </c>
      <c r="E324" s="198" t="s">
        <v>750</v>
      </c>
      <c r="F324" s="199" t="s">
        <v>751</v>
      </c>
      <c r="G324" s="200" t="s">
        <v>135</v>
      </c>
      <c r="H324" s="201">
        <v>168.95500000000001</v>
      </c>
      <c r="I324" s="202"/>
      <c r="J324" s="203">
        <f>ROUND(I324*H324,2)</f>
        <v>0</v>
      </c>
      <c r="K324" s="199" t="s">
        <v>207</v>
      </c>
      <c r="L324" s="41"/>
      <c r="M324" s="204" t="s">
        <v>1</v>
      </c>
      <c r="N324" s="205" t="s">
        <v>42</v>
      </c>
      <c r="O324" s="77"/>
      <c r="P324" s="206">
        <f>O324*H324</f>
        <v>0</v>
      </c>
      <c r="Q324" s="206">
        <v>0.00020000000000000001</v>
      </c>
      <c r="R324" s="206">
        <f>Q324*H324</f>
        <v>0.033791000000000002</v>
      </c>
      <c r="S324" s="206">
        <v>0</v>
      </c>
      <c r="T324" s="207">
        <f>S324*H324</f>
        <v>0</v>
      </c>
      <c r="AR324" s="15" t="s">
        <v>209</v>
      </c>
      <c r="AT324" s="15" t="s">
        <v>126</v>
      </c>
      <c r="AU324" s="15" t="s">
        <v>131</v>
      </c>
      <c r="AY324" s="15" t="s">
        <v>123</v>
      </c>
      <c r="BE324" s="208">
        <f>IF(N324="základní",J324,0)</f>
        <v>0</v>
      </c>
      <c r="BF324" s="208">
        <f>IF(N324="snížená",J324,0)</f>
        <v>0</v>
      </c>
      <c r="BG324" s="208">
        <f>IF(N324="zákl. přenesená",J324,0)</f>
        <v>0</v>
      </c>
      <c r="BH324" s="208">
        <f>IF(N324="sníž. přenesená",J324,0)</f>
        <v>0</v>
      </c>
      <c r="BI324" s="208">
        <f>IF(N324="nulová",J324,0)</f>
        <v>0</v>
      </c>
      <c r="BJ324" s="15" t="s">
        <v>131</v>
      </c>
      <c r="BK324" s="208">
        <f>ROUND(I324*H324,2)</f>
        <v>0</v>
      </c>
      <c r="BL324" s="15" t="s">
        <v>209</v>
      </c>
      <c r="BM324" s="15" t="s">
        <v>752</v>
      </c>
    </row>
    <row r="325" s="11" customFormat="1">
      <c r="B325" s="209"/>
      <c r="C325" s="210"/>
      <c r="D325" s="211" t="s">
        <v>137</v>
      </c>
      <c r="E325" s="212" t="s">
        <v>1</v>
      </c>
      <c r="F325" s="213" t="s">
        <v>753</v>
      </c>
      <c r="G325" s="210"/>
      <c r="H325" s="214">
        <v>42.850000000000001</v>
      </c>
      <c r="I325" s="215"/>
      <c r="J325" s="210"/>
      <c r="K325" s="210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137</v>
      </c>
      <c r="AU325" s="220" t="s">
        <v>131</v>
      </c>
      <c r="AV325" s="11" t="s">
        <v>131</v>
      </c>
      <c r="AW325" s="11" t="s">
        <v>32</v>
      </c>
      <c r="AX325" s="11" t="s">
        <v>70</v>
      </c>
      <c r="AY325" s="220" t="s">
        <v>123</v>
      </c>
    </row>
    <row r="326" s="11" customFormat="1">
      <c r="B326" s="209"/>
      <c r="C326" s="210"/>
      <c r="D326" s="211" t="s">
        <v>137</v>
      </c>
      <c r="E326" s="212" t="s">
        <v>1</v>
      </c>
      <c r="F326" s="213" t="s">
        <v>182</v>
      </c>
      <c r="G326" s="210"/>
      <c r="H326" s="214">
        <v>126.105</v>
      </c>
      <c r="I326" s="215"/>
      <c r="J326" s="210"/>
      <c r="K326" s="210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137</v>
      </c>
      <c r="AU326" s="220" t="s">
        <v>131</v>
      </c>
      <c r="AV326" s="11" t="s">
        <v>131</v>
      </c>
      <c r="AW326" s="11" t="s">
        <v>32</v>
      </c>
      <c r="AX326" s="11" t="s">
        <v>70</v>
      </c>
      <c r="AY326" s="220" t="s">
        <v>123</v>
      </c>
    </row>
    <row r="327" s="13" customFormat="1">
      <c r="B327" s="231"/>
      <c r="C327" s="232"/>
      <c r="D327" s="211" t="s">
        <v>137</v>
      </c>
      <c r="E327" s="233" t="s">
        <v>1</v>
      </c>
      <c r="F327" s="234" t="s">
        <v>177</v>
      </c>
      <c r="G327" s="232"/>
      <c r="H327" s="235">
        <v>168.95500000000001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AT327" s="241" t="s">
        <v>137</v>
      </c>
      <c r="AU327" s="241" t="s">
        <v>131</v>
      </c>
      <c r="AV327" s="13" t="s">
        <v>130</v>
      </c>
      <c r="AW327" s="13" t="s">
        <v>32</v>
      </c>
      <c r="AX327" s="13" t="s">
        <v>75</v>
      </c>
      <c r="AY327" s="241" t="s">
        <v>123</v>
      </c>
    </row>
    <row r="328" s="1" customFormat="1" ht="16.5" customHeight="1">
      <c r="B328" s="36"/>
      <c r="C328" s="197" t="s">
        <v>754</v>
      </c>
      <c r="D328" s="197" t="s">
        <v>126</v>
      </c>
      <c r="E328" s="198" t="s">
        <v>755</v>
      </c>
      <c r="F328" s="199" t="s">
        <v>756</v>
      </c>
      <c r="G328" s="200" t="s">
        <v>135</v>
      </c>
      <c r="H328" s="201">
        <v>168.95500000000001</v>
      </c>
      <c r="I328" s="202"/>
      <c r="J328" s="203">
        <f>ROUND(I328*H328,2)</f>
        <v>0</v>
      </c>
      <c r="K328" s="199" t="s">
        <v>158</v>
      </c>
      <c r="L328" s="41"/>
      <c r="M328" s="204" t="s">
        <v>1</v>
      </c>
      <c r="N328" s="205" t="s">
        <v>42</v>
      </c>
      <c r="O328" s="77"/>
      <c r="P328" s="206">
        <f>O328*H328</f>
        <v>0</v>
      </c>
      <c r="Q328" s="206">
        <v>0.00017000000000000001</v>
      </c>
      <c r="R328" s="206">
        <f>Q328*H328</f>
        <v>0.028722350000000004</v>
      </c>
      <c r="S328" s="206">
        <v>0</v>
      </c>
      <c r="T328" s="207">
        <f>S328*H328</f>
        <v>0</v>
      </c>
      <c r="AR328" s="15" t="s">
        <v>209</v>
      </c>
      <c r="AT328" s="15" t="s">
        <v>126</v>
      </c>
      <c r="AU328" s="15" t="s">
        <v>131</v>
      </c>
      <c r="AY328" s="15" t="s">
        <v>123</v>
      </c>
      <c r="BE328" s="208">
        <f>IF(N328="základní",J328,0)</f>
        <v>0</v>
      </c>
      <c r="BF328" s="208">
        <f>IF(N328="snížená",J328,0)</f>
        <v>0</v>
      </c>
      <c r="BG328" s="208">
        <f>IF(N328="zákl. přenesená",J328,0)</f>
        <v>0</v>
      </c>
      <c r="BH328" s="208">
        <f>IF(N328="sníž. přenesená",J328,0)</f>
        <v>0</v>
      </c>
      <c r="BI328" s="208">
        <f>IF(N328="nulová",J328,0)</f>
        <v>0</v>
      </c>
      <c r="BJ328" s="15" t="s">
        <v>131</v>
      </c>
      <c r="BK328" s="208">
        <f>ROUND(I328*H328,2)</f>
        <v>0</v>
      </c>
      <c r="BL328" s="15" t="s">
        <v>209</v>
      </c>
      <c r="BM328" s="15" t="s">
        <v>757</v>
      </c>
    </row>
    <row r="329" s="11" customFormat="1">
      <c r="B329" s="209"/>
      <c r="C329" s="210"/>
      <c r="D329" s="211" t="s">
        <v>137</v>
      </c>
      <c r="E329" s="212" t="s">
        <v>1</v>
      </c>
      <c r="F329" s="213" t="s">
        <v>758</v>
      </c>
      <c r="G329" s="210"/>
      <c r="H329" s="214">
        <v>168.95500000000001</v>
      </c>
      <c r="I329" s="215"/>
      <c r="J329" s="210"/>
      <c r="K329" s="210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137</v>
      </c>
      <c r="AU329" s="220" t="s">
        <v>131</v>
      </c>
      <c r="AV329" s="11" t="s">
        <v>131</v>
      </c>
      <c r="AW329" s="11" t="s">
        <v>32</v>
      </c>
      <c r="AX329" s="11" t="s">
        <v>75</v>
      </c>
      <c r="AY329" s="220" t="s">
        <v>123</v>
      </c>
    </row>
    <row r="330" s="1" customFormat="1" ht="16.5" customHeight="1">
      <c r="B330" s="36"/>
      <c r="C330" s="197" t="s">
        <v>759</v>
      </c>
      <c r="D330" s="197" t="s">
        <v>126</v>
      </c>
      <c r="E330" s="198" t="s">
        <v>760</v>
      </c>
      <c r="F330" s="199" t="s">
        <v>761</v>
      </c>
      <c r="G330" s="200" t="s">
        <v>135</v>
      </c>
      <c r="H330" s="201">
        <v>140.334</v>
      </c>
      <c r="I330" s="202"/>
      <c r="J330" s="203">
        <f>ROUND(I330*H330,2)</f>
        <v>0</v>
      </c>
      <c r="K330" s="199" t="s">
        <v>1</v>
      </c>
      <c r="L330" s="41"/>
      <c r="M330" s="204" t="s">
        <v>1</v>
      </c>
      <c r="N330" s="205" t="s">
        <v>42</v>
      </c>
      <c r="O330" s="77"/>
      <c r="P330" s="206">
        <f>O330*H330</f>
        <v>0</v>
      </c>
      <c r="Q330" s="206">
        <v>0</v>
      </c>
      <c r="R330" s="206">
        <f>Q330*H330</f>
        <v>0</v>
      </c>
      <c r="S330" s="206">
        <v>0</v>
      </c>
      <c r="T330" s="207">
        <f>S330*H330</f>
        <v>0</v>
      </c>
      <c r="AR330" s="15" t="s">
        <v>209</v>
      </c>
      <c r="AT330" s="15" t="s">
        <v>126</v>
      </c>
      <c r="AU330" s="15" t="s">
        <v>131</v>
      </c>
      <c r="AY330" s="15" t="s">
        <v>123</v>
      </c>
      <c r="BE330" s="208">
        <f>IF(N330="základní",J330,0)</f>
        <v>0</v>
      </c>
      <c r="BF330" s="208">
        <f>IF(N330="snížená",J330,0)</f>
        <v>0</v>
      </c>
      <c r="BG330" s="208">
        <f>IF(N330="zákl. přenesená",J330,0)</f>
        <v>0</v>
      </c>
      <c r="BH330" s="208">
        <f>IF(N330="sníž. přenesená",J330,0)</f>
        <v>0</v>
      </c>
      <c r="BI330" s="208">
        <f>IF(N330="nulová",J330,0)</f>
        <v>0</v>
      </c>
      <c r="BJ330" s="15" t="s">
        <v>131</v>
      </c>
      <c r="BK330" s="208">
        <f>ROUND(I330*H330,2)</f>
        <v>0</v>
      </c>
      <c r="BL330" s="15" t="s">
        <v>209</v>
      </c>
      <c r="BM330" s="15" t="s">
        <v>762</v>
      </c>
    </row>
    <row r="331" s="11" customFormat="1">
      <c r="B331" s="209"/>
      <c r="C331" s="210"/>
      <c r="D331" s="211" t="s">
        <v>137</v>
      </c>
      <c r="E331" s="212" t="s">
        <v>1</v>
      </c>
      <c r="F331" s="213" t="s">
        <v>753</v>
      </c>
      <c r="G331" s="210"/>
      <c r="H331" s="214">
        <v>42.850000000000001</v>
      </c>
      <c r="I331" s="215"/>
      <c r="J331" s="210"/>
      <c r="K331" s="210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137</v>
      </c>
      <c r="AU331" s="220" t="s">
        <v>131</v>
      </c>
      <c r="AV331" s="11" t="s">
        <v>131</v>
      </c>
      <c r="AW331" s="11" t="s">
        <v>32</v>
      </c>
      <c r="AX331" s="11" t="s">
        <v>70</v>
      </c>
      <c r="AY331" s="220" t="s">
        <v>123</v>
      </c>
    </row>
    <row r="332" s="11" customFormat="1">
      <c r="B332" s="209"/>
      <c r="C332" s="210"/>
      <c r="D332" s="211" t="s">
        <v>137</v>
      </c>
      <c r="E332" s="212" t="s">
        <v>1</v>
      </c>
      <c r="F332" s="213" t="s">
        <v>763</v>
      </c>
      <c r="G332" s="210"/>
      <c r="H332" s="214">
        <v>19.484000000000002</v>
      </c>
      <c r="I332" s="215"/>
      <c r="J332" s="210"/>
      <c r="K332" s="210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137</v>
      </c>
      <c r="AU332" s="220" t="s">
        <v>131</v>
      </c>
      <c r="AV332" s="11" t="s">
        <v>131</v>
      </c>
      <c r="AW332" s="11" t="s">
        <v>32</v>
      </c>
      <c r="AX332" s="11" t="s">
        <v>70</v>
      </c>
      <c r="AY332" s="220" t="s">
        <v>123</v>
      </c>
    </row>
    <row r="333" s="11" customFormat="1">
      <c r="B333" s="209"/>
      <c r="C333" s="210"/>
      <c r="D333" s="211" t="s">
        <v>137</v>
      </c>
      <c r="E333" s="212" t="s">
        <v>1</v>
      </c>
      <c r="F333" s="213" t="s">
        <v>188</v>
      </c>
      <c r="G333" s="210"/>
      <c r="H333" s="214">
        <v>30.395</v>
      </c>
      <c r="I333" s="215"/>
      <c r="J333" s="210"/>
      <c r="K333" s="210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137</v>
      </c>
      <c r="AU333" s="220" t="s">
        <v>131</v>
      </c>
      <c r="AV333" s="11" t="s">
        <v>131</v>
      </c>
      <c r="AW333" s="11" t="s">
        <v>32</v>
      </c>
      <c r="AX333" s="11" t="s">
        <v>70</v>
      </c>
      <c r="AY333" s="220" t="s">
        <v>123</v>
      </c>
    </row>
    <row r="334" s="11" customFormat="1">
      <c r="B334" s="209"/>
      <c r="C334" s="210"/>
      <c r="D334" s="211" t="s">
        <v>137</v>
      </c>
      <c r="E334" s="212" t="s">
        <v>1</v>
      </c>
      <c r="F334" s="213" t="s">
        <v>764</v>
      </c>
      <c r="G334" s="210"/>
      <c r="H334" s="214">
        <v>52.604999999999997</v>
      </c>
      <c r="I334" s="215"/>
      <c r="J334" s="210"/>
      <c r="K334" s="210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137</v>
      </c>
      <c r="AU334" s="220" t="s">
        <v>131</v>
      </c>
      <c r="AV334" s="11" t="s">
        <v>131</v>
      </c>
      <c r="AW334" s="11" t="s">
        <v>32</v>
      </c>
      <c r="AX334" s="11" t="s">
        <v>70</v>
      </c>
      <c r="AY334" s="220" t="s">
        <v>123</v>
      </c>
    </row>
    <row r="335" s="11" customFormat="1">
      <c r="B335" s="209"/>
      <c r="C335" s="210"/>
      <c r="D335" s="211" t="s">
        <v>137</v>
      </c>
      <c r="E335" s="212" t="s">
        <v>1</v>
      </c>
      <c r="F335" s="213" t="s">
        <v>765</v>
      </c>
      <c r="G335" s="210"/>
      <c r="H335" s="214">
        <v>-5</v>
      </c>
      <c r="I335" s="215"/>
      <c r="J335" s="210"/>
      <c r="K335" s="210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137</v>
      </c>
      <c r="AU335" s="220" t="s">
        <v>131</v>
      </c>
      <c r="AV335" s="11" t="s">
        <v>131</v>
      </c>
      <c r="AW335" s="11" t="s">
        <v>32</v>
      </c>
      <c r="AX335" s="11" t="s">
        <v>70</v>
      </c>
      <c r="AY335" s="220" t="s">
        <v>123</v>
      </c>
    </row>
    <row r="336" s="13" customFormat="1">
      <c r="B336" s="231"/>
      <c r="C336" s="232"/>
      <c r="D336" s="211" t="s">
        <v>137</v>
      </c>
      <c r="E336" s="233" t="s">
        <v>1</v>
      </c>
      <c r="F336" s="234" t="s">
        <v>177</v>
      </c>
      <c r="G336" s="232"/>
      <c r="H336" s="235">
        <v>140.334</v>
      </c>
      <c r="I336" s="236"/>
      <c r="J336" s="232"/>
      <c r="K336" s="232"/>
      <c r="L336" s="237"/>
      <c r="M336" s="238"/>
      <c r="N336" s="239"/>
      <c r="O336" s="239"/>
      <c r="P336" s="239"/>
      <c r="Q336" s="239"/>
      <c r="R336" s="239"/>
      <c r="S336" s="239"/>
      <c r="T336" s="240"/>
      <c r="AT336" s="241" t="s">
        <v>137</v>
      </c>
      <c r="AU336" s="241" t="s">
        <v>131</v>
      </c>
      <c r="AV336" s="13" t="s">
        <v>130</v>
      </c>
      <c r="AW336" s="13" t="s">
        <v>32</v>
      </c>
      <c r="AX336" s="13" t="s">
        <v>75</v>
      </c>
      <c r="AY336" s="241" t="s">
        <v>123</v>
      </c>
    </row>
    <row r="337" s="10" customFormat="1" ht="22.8" customHeight="1">
      <c r="B337" s="181"/>
      <c r="C337" s="182"/>
      <c r="D337" s="183" t="s">
        <v>69</v>
      </c>
      <c r="E337" s="195" t="s">
        <v>766</v>
      </c>
      <c r="F337" s="195" t="s">
        <v>767</v>
      </c>
      <c r="G337" s="182"/>
      <c r="H337" s="182"/>
      <c r="I337" s="185"/>
      <c r="J337" s="196">
        <f>BK337</f>
        <v>0</v>
      </c>
      <c r="K337" s="182"/>
      <c r="L337" s="187"/>
      <c r="M337" s="188"/>
      <c r="N337" s="189"/>
      <c r="O337" s="189"/>
      <c r="P337" s="190">
        <f>SUM(P338:P341)</f>
        <v>0</v>
      </c>
      <c r="Q337" s="189"/>
      <c r="R337" s="190">
        <f>SUM(R338:R341)</f>
        <v>0.007254</v>
      </c>
      <c r="S337" s="189"/>
      <c r="T337" s="191">
        <f>SUM(T338:T341)</f>
        <v>0</v>
      </c>
      <c r="AR337" s="192" t="s">
        <v>131</v>
      </c>
      <c r="AT337" s="193" t="s">
        <v>69</v>
      </c>
      <c r="AU337" s="193" t="s">
        <v>75</v>
      </c>
      <c r="AY337" s="192" t="s">
        <v>123</v>
      </c>
      <c r="BK337" s="194">
        <f>SUM(BK338:BK341)</f>
        <v>0</v>
      </c>
    </row>
    <row r="338" s="1" customFormat="1" ht="16.5" customHeight="1">
      <c r="B338" s="36"/>
      <c r="C338" s="197" t="s">
        <v>768</v>
      </c>
      <c r="D338" s="197" t="s">
        <v>126</v>
      </c>
      <c r="E338" s="198" t="s">
        <v>769</v>
      </c>
      <c r="F338" s="199" t="s">
        <v>770</v>
      </c>
      <c r="G338" s="200" t="s">
        <v>135</v>
      </c>
      <c r="H338" s="201">
        <v>5.5800000000000001</v>
      </c>
      <c r="I338" s="202"/>
      <c r="J338" s="203">
        <f>ROUND(I338*H338,2)</f>
        <v>0</v>
      </c>
      <c r="K338" s="199" t="s">
        <v>293</v>
      </c>
      <c r="L338" s="41"/>
      <c r="M338" s="204" t="s">
        <v>1</v>
      </c>
      <c r="N338" s="205" t="s">
        <v>42</v>
      </c>
      <c r="O338" s="77"/>
      <c r="P338" s="206">
        <f>O338*H338</f>
        <v>0</v>
      </c>
      <c r="Q338" s="206">
        <v>0</v>
      </c>
      <c r="R338" s="206">
        <f>Q338*H338</f>
        <v>0</v>
      </c>
      <c r="S338" s="206">
        <v>0</v>
      </c>
      <c r="T338" s="207">
        <f>S338*H338</f>
        <v>0</v>
      </c>
      <c r="AR338" s="15" t="s">
        <v>209</v>
      </c>
      <c r="AT338" s="15" t="s">
        <v>126</v>
      </c>
      <c r="AU338" s="15" t="s">
        <v>131</v>
      </c>
      <c r="AY338" s="15" t="s">
        <v>123</v>
      </c>
      <c r="BE338" s="208">
        <f>IF(N338="základní",J338,0)</f>
        <v>0</v>
      </c>
      <c r="BF338" s="208">
        <f>IF(N338="snížená",J338,0)</f>
        <v>0</v>
      </c>
      <c r="BG338" s="208">
        <f>IF(N338="zákl. přenesená",J338,0)</f>
        <v>0</v>
      </c>
      <c r="BH338" s="208">
        <f>IF(N338="sníž. přenesená",J338,0)</f>
        <v>0</v>
      </c>
      <c r="BI338" s="208">
        <f>IF(N338="nulová",J338,0)</f>
        <v>0</v>
      </c>
      <c r="BJ338" s="15" t="s">
        <v>131</v>
      </c>
      <c r="BK338" s="208">
        <f>ROUND(I338*H338,2)</f>
        <v>0</v>
      </c>
      <c r="BL338" s="15" t="s">
        <v>209</v>
      </c>
      <c r="BM338" s="15" t="s">
        <v>771</v>
      </c>
    </row>
    <row r="339" s="11" customFormat="1">
      <c r="B339" s="209"/>
      <c r="C339" s="210"/>
      <c r="D339" s="211" t="s">
        <v>137</v>
      </c>
      <c r="E339" s="212" t="s">
        <v>1</v>
      </c>
      <c r="F339" s="213" t="s">
        <v>743</v>
      </c>
      <c r="G339" s="210"/>
      <c r="H339" s="214">
        <v>5.5800000000000001</v>
      </c>
      <c r="I339" s="215"/>
      <c r="J339" s="210"/>
      <c r="K339" s="210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137</v>
      </c>
      <c r="AU339" s="220" t="s">
        <v>131</v>
      </c>
      <c r="AV339" s="11" t="s">
        <v>131</v>
      </c>
      <c r="AW339" s="11" t="s">
        <v>32</v>
      </c>
      <c r="AX339" s="11" t="s">
        <v>75</v>
      </c>
      <c r="AY339" s="220" t="s">
        <v>123</v>
      </c>
    </row>
    <row r="340" s="1" customFormat="1" ht="16.5" customHeight="1">
      <c r="B340" s="36"/>
      <c r="C340" s="242" t="s">
        <v>772</v>
      </c>
      <c r="D340" s="242" t="s">
        <v>201</v>
      </c>
      <c r="E340" s="243" t="s">
        <v>773</v>
      </c>
      <c r="F340" s="244" t="s">
        <v>774</v>
      </c>
      <c r="G340" s="245" t="s">
        <v>135</v>
      </c>
      <c r="H340" s="246">
        <v>5.5800000000000001</v>
      </c>
      <c r="I340" s="247"/>
      <c r="J340" s="248">
        <f>ROUND(I340*H340,2)</f>
        <v>0</v>
      </c>
      <c r="K340" s="244" t="s">
        <v>293</v>
      </c>
      <c r="L340" s="249"/>
      <c r="M340" s="250" t="s">
        <v>1</v>
      </c>
      <c r="N340" s="251" t="s">
        <v>42</v>
      </c>
      <c r="O340" s="77"/>
      <c r="P340" s="206">
        <f>O340*H340</f>
        <v>0</v>
      </c>
      <c r="Q340" s="206">
        <v>0.0012999999999999999</v>
      </c>
      <c r="R340" s="206">
        <f>Q340*H340</f>
        <v>0.007254</v>
      </c>
      <c r="S340" s="206">
        <v>0</v>
      </c>
      <c r="T340" s="207">
        <f>S340*H340</f>
        <v>0</v>
      </c>
      <c r="AR340" s="15" t="s">
        <v>279</v>
      </c>
      <c r="AT340" s="15" t="s">
        <v>201</v>
      </c>
      <c r="AU340" s="15" t="s">
        <v>131</v>
      </c>
      <c r="AY340" s="15" t="s">
        <v>123</v>
      </c>
      <c r="BE340" s="208">
        <f>IF(N340="základní",J340,0)</f>
        <v>0</v>
      </c>
      <c r="BF340" s="208">
        <f>IF(N340="snížená",J340,0)</f>
        <v>0</v>
      </c>
      <c r="BG340" s="208">
        <f>IF(N340="zákl. přenesená",J340,0)</f>
        <v>0</v>
      </c>
      <c r="BH340" s="208">
        <f>IF(N340="sníž. přenesená",J340,0)</f>
        <v>0</v>
      </c>
      <c r="BI340" s="208">
        <f>IF(N340="nulová",J340,0)</f>
        <v>0</v>
      </c>
      <c r="BJ340" s="15" t="s">
        <v>131</v>
      </c>
      <c r="BK340" s="208">
        <f>ROUND(I340*H340,2)</f>
        <v>0</v>
      </c>
      <c r="BL340" s="15" t="s">
        <v>209</v>
      </c>
      <c r="BM340" s="15" t="s">
        <v>775</v>
      </c>
    </row>
    <row r="341" s="1" customFormat="1" ht="16.5" customHeight="1">
      <c r="B341" s="36"/>
      <c r="C341" s="197" t="s">
        <v>776</v>
      </c>
      <c r="D341" s="197" t="s">
        <v>126</v>
      </c>
      <c r="E341" s="198" t="s">
        <v>777</v>
      </c>
      <c r="F341" s="199" t="s">
        <v>778</v>
      </c>
      <c r="G341" s="200" t="s">
        <v>135</v>
      </c>
      <c r="H341" s="201">
        <v>5.5800000000000001</v>
      </c>
      <c r="I341" s="202"/>
      <c r="J341" s="203">
        <f>ROUND(I341*H341,2)</f>
        <v>0</v>
      </c>
      <c r="K341" s="199" t="s">
        <v>1</v>
      </c>
      <c r="L341" s="41"/>
      <c r="M341" s="204" t="s">
        <v>1</v>
      </c>
      <c r="N341" s="205" t="s">
        <v>42</v>
      </c>
      <c r="O341" s="77"/>
      <c r="P341" s="206">
        <f>O341*H341</f>
        <v>0</v>
      </c>
      <c r="Q341" s="206">
        <v>0</v>
      </c>
      <c r="R341" s="206">
        <f>Q341*H341</f>
        <v>0</v>
      </c>
      <c r="S341" s="206">
        <v>0</v>
      </c>
      <c r="T341" s="207">
        <f>S341*H341</f>
        <v>0</v>
      </c>
      <c r="AR341" s="15" t="s">
        <v>209</v>
      </c>
      <c r="AT341" s="15" t="s">
        <v>126</v>
      </c>
      <c r="AU341" s="15" t="s">
        <v>131</v>
      </c>
      <c r="AY341" s="15" t="s">
        <v>123</v>
      </c>
      <c r="BE341" s="208">
        <f>IF(N341="základní",J341,0)</f>
        <v>0</v>
      </c>
      <c r="BF341" s="208">
        <f>IF(N341="snížená",J341,0)</f>
        <v>0</v>
      </c>
      <c r="BG341" s="208">
        <f>IF(N341="zákl. přenesená",J341,0)</f>
        <v>0</v>
      </c>
      <c r="BH341" s="208">
        <f>IF(N341="sníž. přenesená",J341,0)</f>
        <v>0</v>
      </c>
      <c r="BI341" s="208">
        <f>IF(N341="nulová",J341,0)</f>
        <v>0</v>
      </c>
      <c r="BJ341" s="15" t="s">
        <v>131</v>
      </c>
      <c r="BK341" s="208">
        <f>ROUND(I341*H341,2)</f>
        <v>0</v>
      </c>
      <c r="BL341" s="15" t="s">
        <v>209</v>
      </c>
      <c r="BM341" s="15" t="s">
        <v>779</v>
      </c>
    </row>
    <row r="342" s="10" customFormat="1" ht="25.92" customHeight="1">
      <c r="B342" s="181"/>
      <c r="C342" s="182"/>
      <c r="D342" s="183" t="s">
        <v>69</v>
      </c>
      <c r="E342" s="184" t="s">
        <v>201</v>
      </c>
      <c r="F342" s="184" t="s">
        <v>780</v>
      </c>
      <c r="G342" s="182"/>
      <c r="H342" s="182"/>
      <c r="I342" s="185"/>
      <c r="J342" s="186">
        <f>BK342</f>
        <v>0</v>
      </c>
      <c r="K342" s="182"/>
      <c r="L342" s="187"/>
      <c r="M342" s="188"/>
      <c r="N342" s="189"/>
      <c r="O342" s="189"/>
      <c r="P342" s="190">
        <f>P343+P383</f>
        <v>0</v>
      </c>
      <c r="Q342" s="189"/>
      <c r="R342" s="190">
        <f>R343+R383</f>
        <v>0</v>
      </c>
      <c r="S342" s="189"/>
      <c r="T342" s="191">
        <f>T343+T383</f>
        <v>0</v>
      </c>
      <c r="AR342" s="192" t="s">
        <v>124</v>
      </c>
      <c r="AT342" s="193" t="s">
        <v>69</v>
      </c>
      <c r="AU342" s="193" t="s">
        <v>70</v>
      </c>
      <c r="AY342" s="192" t="s">
        <v>123</v>
      </c>
      <c r="BK342" s="194">
        <f>BK343+BK383</f>
        <v>0</v>
      </c>
    </row>
    <row r="343" s="10" customFormat="1" ht="22.8" customHeight="1">
      <c r="B343" s="181"/>
      <c r="C343" s="182"/>
      <c r="D343" s="183" t="s">
        <v>69</v>
      </c>
      <c r="E343" s="195" t="s">
        <v>781</v>
      </c>
      <c r="F343" s="195" t="s">
        <v>782</v>
      </c>
      <c r="G343" s="182"/>
      <c r="H343" s="182"/>
      <c r="I343" s="185"/>
      <c r="J343" s="196">
        <f>BK343</f>
        <v>0</v>
      </c>
      <c r="K343" s="182"/>
      <c r="L343" s="187"/>
      <c r="M343" s="188"/>
      <c r="N343" s="189"/>
      <c r="O343" s="189"/>
      <c r="P343" s="190">
        <f>SUM(P344:P382)</f>
        <v>0</v>
      </c>
      <c r="Q343" s="189"/>
      <c r="R343" s="190">
        <f>SUM(R344:R382)</f>
        <v>0</v>
      </c>
      <c r="S343" s="189"/>
      <c r="T343" s="191">
        <f>SUM(T344:T382)</f>
        <v>0</v>
      </c>
      <c r="AR343" s="192" t="s">
        <v>124</v>
      </c>
      <c r="AT343" s="193" t="s">
        <v>69</v>
      </c>
      <c r="AU343" s="193" t="s">
        <v>75</v>
      </c>
      <c r="AY343" s="192" t="s">
        <v>123</v>
      </c>
      <c r="BK343" s="194">
        <f>SUM(BK344:BK382)</f>
        <v>0</v>
      </c>
    </row>
    <row r="344" s="1" customFormat="1" ht="16.5" customHeight="1">
      <c r="B344" s="36"/>
      <c r="C344" s="197" t="s">
        <v>783</v>
      </c>
      <c r="D344" s="197" t="s">
        <v>126</v>
      </c>
      <c r="E344" s="198" t="s">
        <v>784</v>
      </c>
      <c r="F344" s="199" t="s">
        <v>785</v>
      </c>
      <c r="G344" s="200" t="s">
        <v>314</v>
      </c>
      <c r="H344" s="201">
        <v>1</v>
      </c>
      <c r="I344" s="202"/>
      <c r="J344" s="203">
        <f>ROUND(I344*H344,2)</f>
        <v>0</v>
      </c>
      <c r="K344" s="199" t="s">
        <v>1</v>
      </c>
      <c r="L344" s="41"/>
      <c r="M344" s="204" t="s">
        <v>1</v>
      </c>
      <c r="N344" s="205" t="s">
        <v>42</v>
      </c>
      <c r="O344" s="77"/>
      <c r="P344" s="206">
        <f>O344*H344</f>
        <v>0</v>
      </c>
      <c r="Q344" s="206">
        <v>0</v>
      </c>
      <c r="R344" s="206">
        <f>Q344*H344</f>
        <v>0</v>
      </c>
      <c r="S344" s="206">
        <v>0</v>
      </c>
      <c r="T344" s="207">
        <f>S344*H344</f>
        <v>0</v>
      </c>
      <c r="AR344" s="15" t="s">
        <v>432</v>
      </c>
      <c r="AT344" s="15" t="s">
        <v>126</v>
      </c>
      <c r="AU344" s="15" t="s">
        <v>131</v>
      </c>
      <c r="AY344" s="15" t="s">
        <v>123</v>
      </c>
      <c r="BE344" s="208">
        <f>IF(N344="základní",J344,0)</f>
        <v>0</v>
      </c>
      <c r="BF344" s="208">
        <f>IF(N344="snížená",J344,0)</f>
        <v>0</v>
      </c>
      <c r="BG344" s="208">
        <f>IF(N344="zákl. přenesená",J344,0)</f>
        <v>0</v>
      </c>
      <c r="BH344" s="208">
        <f>IF(N344="sníž. přenesená",J344,0)</f>
        <v>0</v>
      </c>
      <c r="BI344" s="208">
        <f>IF(N344="nulová",J344,0)</f>
        <v>0</v>
      </c>
      <c r="BJ344" s="15" t="s">
        <v>131</v>
      </c>
      <c r="BK344" s="208">
        <f>ROUND(I344*H344,2)</f>
        <v>0</v>
      </c>
      <c r="BL344" s="15" t="s">
        <v>432</v>
      </c>
      <c r="BM344" s="15" t="s">
        <v>786</v>
      </c>
    </row>
    <row r="345" s="1" customFormat="1" ht="16.5" customHeight="1">
      <c r="B345" s="36"/>
      <c r="C345" s="197" t="s">
        <v>787</v>
      </c>
      <c r="D345" s="197" t="s">
        <v>126</v>
      </c>
      <c r="E345" s="198" t="s">
        <v>788</v>
      </c>
      <c r="F345" s="199" t="s">
        <v>789</v>
      </c>
      <c r="G345" s="200" t="s">
        <v>314</v>
      </c>
      <c r="H345" s="201">
        <v>1</v>
      </c>
      <c r="I345" s="202"/>
      <c r="J345" s="203">
        <f>ROUND(I345*H345,2)</f>
        <v>0</v>
      </c>
      <c r="K345" s="199" t="s">
        <v>1</v>
      </c>
      <c r="L345" s="41"/>
      <c r="M345" s="204" t="s">
        <v>1</v>
      </c>
      <c r="N345" s="205" t="s">
        <v>42</v>
      </c>
      <c r="O345" s="77"/>
      <c r="P345" s="206">
        <f>O345*H345</f>
        <v>0</v>
      </c>
      <c r="Q345" s="206">
        <v>0</v>
      </c>
      <c r="R345" s="206">
        <f>Q345*H345</f>
        <v>0</v>
      </c>
      <c r="S345" s="206">
        <v>0</v>
      </c>
      <c r="T345" s="207">
        <f>S345*H345</f>
        <v>0</v>
      </c>
      <c r="AR345" s="15" t="s">
        <v>432</v>
      </c>
      <c r="AT345" s="15" t="s">
        <v>126</v>
      </c>
      <c r="AU345" s="15" t="s">
        <v>131</v>
      </c>
      <c r="AY345" s="15" t="s">
        <v>123</v>
      </c>
      <c r="BE345" s="208">
        <f>IF(N345="základní",J345,0)</f>
        <v>0</v>
      </c>
      <c r="BF345" s="208">
        <f>IF(N345="snížená",J345,0)</f>
        <v>0</v>
      </c>
      <c r="BG345" s="208">
        <f>IF(N345="zákl. přenesená",J345,0)</f>
        <v>0</v>
      </c>
      <c r="BH345" s="208">
        <f>IF(N345="sníž. přenesená",J345,0)</f>
        <v>0</v>
      </c>
      <c r="BI345" s="208">
        <f>IF(N345="nulová",J345,0)</f>
        <v>0</v>
      </c>
      <c r="BJ345" s="15" t="s">
        <v>131</v>
      </c>
      <c r="BK345" s="208">
        <f>ROUND(I345*H345,2)</f>
        <v>0</v>
      </c>
      <c r="BL345" s="15" t="s">
        <v>432</v>
      </c>
      <c r="BM345" s="15" t="s">
        <v>790</v>
      </c>
    </row>
    <row r="346" s="1" customFormat="1" ht="16.5" customHeight="1">
      <c r="B346" s="36"/>
      <c r="C346" s="197" t="s">
        <v>791</v>
      </c>
      <c r="D346" s="197" t="s">
        <v>126</v>
      </c>
      <c r="E346" s="198" t="s">
        <v>792</v>
      </c>
      <c r="F346" s="199" t="s">
        <v>793</v>
      </c>
      <c r="G346" s="200" t="s">
        <v>314</v>
      </c>
      <c r="H346" s="201">
        <v>1</v>
      </c>
      <c r="I346" s="202"/>
      <c r="J346" s="203">
        <f>ROUND(I346*H346,2)</f>
        <v>0</v>
      </c>
      <c r="K346" s="199" t="s">
        <v>1</v>
      </c>
      <c r="L346" s="41"/>
      <c r="M346" s="204" t="s">
        <v>1</v>
      </c>
      <c r="N346" s="205" t="s">
        <v>42</v>
      </c>
      <c r="O346" s="77"/>
      <c r="P346" s="206">
        <f>O346*H346</f>
        <v>0</v>
      </c>
      <c r="Q346" s="206">
        <v>0</v>
      </c>
      <c r="R346" s="206">
        <f>Q346*H346</f>
        <v>0</v>
      </c>
      <c r="S346" s="206">
        <v>0</v>
      </c>
      <c r="T346" s="207">
        <f>S346*H346</f>
        <v>0</v>
      </c>
      <c r="AR346" s="15" t="s">
        <v>432</v>
      </c>
      <c r="AT346" s="15" t="s">
        <v>126</v>
      </c>
      <c r="AU346" s="15" t="s">
        <v>131</v>
      </c>
      <c r="AY346" s="15" t="s">
        <v>123</v>
      </c>
      <c r="BE346" s="208">
        <f>IF(N346="základní",J346,0)</f>
        <v>0</v>
      </c>
      <c r="BF346" s="208">
        <f>IF(N346="snížená",J346,0)</f>
        <v>0</v>
      </c>
      <c r="BG346" s="208">
        <f>IF(N346="zákl. přenesená",J346,0)</f>
        <v>0</v>
      </c>
      <c r="BH346" s="208">
        <f>IF(N346="sníž. přenesená",J346,0)</f>
        <v>0</v>
      </c>
      <c r="BI346" s="208">
        <f>IF(N346="nulová",J346,0)</f>
        <v>0</v>
      </c>
      <c r="BJ346" s="15" t="s">
        <v>131</v>
      </c>
      <c r="BK346" s="208">
        <f>ROUND(I346*H346,2)</f>
        <v>0</v>
      </c>
      <c r="BL346" s="15" t="s">
        <v>432</v>
      </c>
      <c r="BM346" s="15" t="s">
        <v>794</v>
      </c>
    </row>
    <row r="347" s="1" customFormat="1" ht="16.5" customHeight="1">
      <c r="B347" s="36"/>
      <c r="C347" s="197" t="s">
        <v>795</v>
      </c>
      <c r="D347" s="197" t="s">
        <v>126</v>
      </c>
      <c r="E347" s="198" t="s">
        <v>796</v>
      </c>
      <c r="F347" s="199" t="s">
        <v>797</v>
      </c>
      <c r="G347" s="200" t="s">
        <v>314</v>
      </c>
      <c r="H347" s="201">
        <v>1</v>
      </c>
      <c r="I347" s="202"/>
      <c r="J347" s="203">
        <f>ROUND(I347*H347,2)</f>
        <v>0</v>
      </c>
      <c r="K347" s="199" t="s">
        <v>1</v>
      </c>
      <c r="L347" s="41"/>
      <c r="M347" s="204" t="s">
        <v>1</v>
      </c>
      <c r="N347" s="205" t="s">
        <v>42</v>
      </c>
      <c r="O347" s="77"/>
      <c r="P347" s="206">
        <f>O347*H347</f>
        <v>0</v>
      </c>
      <c r="Q347" s="206">
        <v>0</v>
      </c>
      <c r="R347" s="206">
        <f>Q347*H347</f>
        <v>0</v>
      </c>
      <c r="S347" s="206">
        <v>0</v>
      </c>
      <c r="T347" s="207">
        <f>S347*H347</f>
        <v>0</v>
      </c>
      <c r="AR347" s="15" t="s">
        <v>432</v>
      </c>
      <c r="AT347" s="15" t="s">
        <v>126</v>
      </c>
      <c r="AU347" s="15" t="s">
        <v>131</v>
      </c>
      <c r="AY347" s="15" t="s">
        <v>123</v>
      </c>
      <c r="BE347" s="208">
        <f>IF(N347="základní",J347,0)</f>
        <v>0</v>
      </c>
      <c r="BF347" s="208">
        <f>IF(N347="snížená",J347,0)</f>
        <v>0</v>
      </c>
      <c r="BG347" s="208">
        <f>IF(N347="zákl. přenesená",J347,0)</f>
        <v>0</v>
      </c>
      <c r="BH347" s="208">
        <f>IF(N347="sníž. přenesená",J347,0)</f>
        <v>0</v>
      </c>
      <c r="BI347" s="208">
        <f>IF(N347="nulová",J347,0)</f>
        <v>0</v>
      </c>
      <c r="BJ347" s="15" t="s">
        <v>131</v>
      </c>
      <c r="BK347" s="208">
        <f>ROUND(I347*H347,2)</f>
        <v>0</v>
      </c>
      <c r="BL347" s="15" t="s">
        <v>432</v>
      </c>
      <c r="BM347" s="15" t="s">
        <v>798</v>
      </c>
    </row>
    <row r="348" s="1" customFormat="1" ht="16.5" customHeight="1">
      <c r="B348" s="36"/>
      <c r="C348" s="197" t="s">
        <v>799</v>
      </c>
      <c r="D348" s="197" t="s">
        <v>126</v>
      </c>
      <c r="E348" s="198" t="s">
        <v>800</v>
      </c>
      <c r="F348" s="199" t="s">
        <v>801</v>
      </c>
      <c r="G348" s="200" t="s">
        <v>314</v>
      </c>
      <c r="H348" s="201">
        <v>1</v>
      </c>
      <c r="I348" s="202"/>
      <c r="J348" s="203">
        <f>ROUND(I348*H348,2)</f>
        <v>0</v>
      </c>
      <c r="K348" s="199" t="s">
        <v>1</v>
      </c>
      <c r="L348" s="41"/>
      <c r="M348" s="204" t="s">
        <v>1</v>
      </c>
      <c r="N348" s="205" t="s">
        <v>42</v>
      </c>
      <c r="O348" s="77"/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AR348" s="15" t="s">
        <v>432</v>
      </c>
      <c r="AT348" s="15" t="s">
        <v>126</v>
      </c>
      <c r="AU348" s="15" t="s">
        <v>131</v>
      </c>
      <c r="AY348" s="15" t="s">
        <v>123</v>
      </c>
      <c r="BE348" s="208">
        <f>IF(N348="základní",J348,0)</f>
        <v>0</v>
      </c>
      <c r="BF348" s="208">
        <f>IF(N348="snížená",J348,0)</f>
        <v>0</v>
      </c>
      <c r="BG348" s="208">
        <f>IF(N348="zákl. přenesená",J348,0)</f>
        <v>0</v>
      </c>
      <c r="BH348" s="208">
        <f>IF(N348="sníž. přenesená",J348,0)</f>
        <v>0</v>
      </c>
      <c r="BI348" s="208">
        <f>IF(N348="nulová",J348,0)</f>
        <v>0</v>
      </c>
      <c r="BJ348" s="15" t="s">
        <v>131</v>
      </c>
      <c r="BK348" s="208">
        <f>ROUND(I348*H348,2)</f>
        <v>0</v>
      </c>
      <c r="BL348" s="15" t="s">
        <v>432</v>
      </c>
      <c r="BM348" s="15" t="s">
        <v>802</v>
      </c>
    </row>
    <row r="349" s="1" customFormat="1" ht="16.5" customHeight="1">
      <c r="B349" s="36"/>
      <c r="C349" s="197" t="s">
        <v>803</v>
      </c>
      <c r="D349" s="197" t="s">
        <v>126</v>
      </c>
      <c r="E349" s="198" t="s">
        <v>804</v>
      </c>
      <c r="F349" s="199" t="s">
        <v>805</v>
      </c>
      <c r="G349" s="200" t="s">
        <v>141</v>
      </c>
      <c r="H349" s="201">
        <v>55</v>
      </c>
      <c r="I349" s="202"/>
      <c r="J349" s="203">
        <f>ROUND(I349*H349,2)</f>
        <v>0</v>
      </c>
      <c r="K349" s="199" t="s">
        <v>1</v>
      </c>
      <c r="L349" s="41"/>
      <c r="M349" s="204" t="s">
        <v>1</v>
      </c>
      <c r="N349" s="205" t="s">
        <v>42</v>
      </c>
      <c r="O349" s="77"/>
      <c r="P349" s="206">
        <f>O349*H349</f>
        <v>0</v>
      </c>
      <c r="Q349" s="206">
        <v>0</v>
      </c>
      <c r="R349" s="206">
        <f>Q349*H349</f>
        <v>0</v>
      </c>
      <c r="S349" s="206">
        <v>0</v>
      </c>
      <c r="T349" s="207">
        <f>S349*H349</f>
        <v>0</v>
      </c>
      <c r="AR349" s="15" t="s">
        <v>432</v>
      </c>
      <c r="AT349" s="15" t="s">
        <v>126</v>
      </c>
      <c r="AU349" s="15" t="s">
        <v>131</v>
      </c>
      <c r="AY349" s="15" t="s">
        <v>123</v>
      </c>
      <c r="BE349" s="208">
        <f>IF(N349="základní",J349,0)</f>
        <v>0</v>
      </c>
      <c r="BF349" s="208">
        <f>IF(N349="snížená",J349,0)</f>
        <v>0</v>
      </c>
      <c r="BG349" s="208">
        <f>IF(N349="zákl. přenesená",J349,0)</f>
        <v>0</v>
      </c>
      <c r="BH349" s="208">
        <f>IF(N349="sníž. přenesená",J349,0)</f>
        <v>0</v>
      </c>
      <c r="BI349" s="208">
        <f>IF(N349="nulová",J349,0)</f>
        <v>0</v>
      </c>
      <c r="BJ349" s="15" t="s">
        <v>131</v>
      </c>
      <c r="BK349" s="208">
        <f>ROUND(I349*H349,2)</f>
        <v>0</v>
      </c>
      <c r="BL349" s="15" t="s">
        <v>432</v>
      </c>
      <c r="BM349" s="15" t="s">
        <v>806</v>
      </c>
    </row>
    <row r="350" s="1" customFormat="1" ht="16.5" customHeight="1">
      <c r="B350" s="36"/>
      <c r="C350" s="197" t="s">
        <v>807</v>
      </c>
      <c r="D350" s="197" t="s">
        <v>126</v>
      </c>
      <c r="E350" s="198" t="s">
        <v>808</v>
      </c>
      <c r="F350" s="199" t="s">
        <v>809</v>
      </c>
      <c r="G350" s="200" t="s">
        <v>141</v>
      </c>
      <c r="H350" s="201">
        <v>105</v>
      </c>
      <c r="I350" s="202"/>
      <c r="J350" s="203">
        <f>ROUND(I350*H350,2)</f>
        <v>0</v>
      </c>
      <c r="K350" s="199" t="s">
        <v>1</v>
      </c>
      <c r="L350" s="41"/>
      <c r="M350" s="204" t="s">
        <v>1</v>
      </c>
      <c r="N350" s="205" t="s">
        <v>42</v>
      </c>
      <c r="O350" s="77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AR350" s="15" t="s">
        <v>432</v>
      </c>
      <c r="AT350" s="15" t="s">
        <v>126</v>
      </c>
      <c r="AU350" s="15" t="s">
        <v>131</v>
      </c>
      <c r="AY350" s="15" t="s">
        <v>123</v>
      </c>
      <c r="BE350" s="208">
        <f>IF(N350="základní",J350,0)</f>
        <v>0</v>
      </c>
      <c r="BF350" s="208">
        <f>IF(N350="snížená",J350,0)</f>
        <v>0</v>
      </c>
      <c r="BG350" s="208">
        <f>IF(N350="zákl. přenesená",J350,0)</f>
        <v>0</v>
      </c>
      <c r="BH350" s="208">
        <f>IF(N350="sníž. přenesená",J350,0)</f>
        <v>0</v>
      </c>
      <c r="BI350" s="208">
        <f>IF(N350="nulová",J350,0)</f>
        <v>0</v>
      </c>
      <c r="BJ350" s="15" t="s">
        <v>131</v>
      </c>
      <c r="BK350" s="208">
        <f>ROUND(I350*H350,2)</f>
        <v>0</v>
      </c>
      <c r="BL350" s="15" t="s">
        <v>432</v>
      </c>
      <c r="BM350" s="15" t="s">
        <v>810</v>
      </c>
    </row>
    <row r="351" s="1" customFormat="1" ht="16.5" customHeight="1">
      <c r="B351" s="36"/>
      <c r="C351" s="197" t="s">
        <v>811</v>
      </c>
      <c r="D351" s="197" t="s">
        <v>126</v>
      </c>
      <c r="E351" s="198" t="s">
        <v>812</v>
      </c>
      <c r="F351" s="199" t="s">
        <v>813</v>
      </c>
      <c r="G351" s="200" t="s">
        <v>141</v>
      </c>
      <c r="H351" s="201">
        <v>15</v>
      </c>
      <c r="I351" s="202"/>
      <c r="J351" s="203">
        <f>ROUND(I351*H351,2)</f>
        <v>0</v>
      </c>
      <c r="K351" s="199" t="s">
        <v>1</v>
      </c>
      <c r="L351" s="41"/>
      <c r="M351" s="204" t="s">
        <v>1</v>
      </c>
      <c r="N351" s="205" t="s">
        <v>42</v>
      </c>
      <c r="O351" s="77"/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AR351" s="15" t="s">
        <v>432</v>
      </c>
      <c r="AT351" s="15" t="s">
        <v>126</v>
      </c>
      <c r="AU351" s="15" t="s">
        <v>131</v>
      </c>
      <c r="AY351" s="15" t="s">
        <v>123</v>
      </c>
      <c r="BE351" s="208">
        <f>IF(N351="základní",J351,0)</f>
        <v>0</v>
      </c>
      <c r="BF351" s="208">
        <f>IF(N351="snížená",J351,0)</f>
        <v>0</v>
      </c>
      <c r="BG351" s="208">
        <f>IF(N351="zákl. přenesená",J351,0)</f>
        <v>0</v>
      </c>
      <c r="BH351" s="208">
        <f>IF(N351="sníž. přenesená",J351,0)</f>
        <v>0</v>
      </c>
      <c r="BI351" s="208">
        <f>IF(N351="nulová",J351,0)</f>
        <v>0</v>
      </c>
      <c r="BJ351" s="15" t="s">
        <v>131</v>
      </c>
      <c r="BK351" s="208">
        <f>ROUND(I351*H351,2)</f>
        <v>0</v>
      </c>
      <c r="BL351" s="15" t="s">
        <v>432</v>
      </c>
      <c r="BM351" s="15" t="s">
        <v>814</v>
      </c>
    </row>
    <row r="352" s="1" customFormat="1" ht="16.5" customHeight="1">
      <c r="B352" s="36"/>
      <c r="C352" s="197" t="s">
        <v>815</v>
      </c>
      <c r="D352" s="197" t="s">
        <v>126</v>
      </c>
      <c r="E352" s="198" t="s">
        <v>816</v>
      </c>
      <c r="F352" s="199" t="s">
        <v>817</v>
      </c>
      <c r="G352" s="200" t="s">
        <v>141</v>
      </c>
      <c r="H352" s="201">
        <v>25</v>
      </c>
      <c r="I352" s="202"/>
      <c r="J352" s="203">
        <f>ROUND(I352*H352,2)</f>
        <v>0</v>
      </c>
      <c r="K352" s="199" t="s">
        <v>1</v>
      </c>
      <c r="L352" s="41"/>
      <c r="M352" s="204" t="s">
        <v>1</v>
      </c>
      <c r="N352" s="205" t="s">
        <v>42</v>
      </c>
      <c r="O352" s="77"/>
      <c r="P352" s="206">
        <f>O352*H352</f>
        <v>0</v>
      </c>
      <c r="Q352" s="206">
        <v>0</v>
      </c>
      <c r="R352" s="206">
        <f>Q352*H352</f>
        <v>0</v>
      </c>
      <c r="S352" s="206">
        <v>0</v>
      </c>
      <c r="T352" s="207">
        <f>S352*H352</f>
        <v>0</v>
      </c>
      <c r="AR352" s="15" t="s">
        <v>432</v>
      </c>
      <c r="AT352" s="15" t="s">
        <v>126</v>
      </c>
      <c r="AU352" s="15" t="s">
        <v>131</v>
      </c>
      <c r="AY352" s="15" t="s">
        <v>123</v>
      </c>
      <c r="BE352" s="208">
        <f>IF(N352="základní",J352,0)</f>
        <v>0</v>
      </c>
      <c r="BF352" s="208">
        <f>IF(N352="snížená",J352,0)</f>
        <v>0</v>
      </c>
      <c r="BG352" s="208">
        <f>IF(N352="zákl. přenesená",J352,0)</f>
        <v>0</v>
      </c>
      <c r="BH352" s="208">
        <f>IF(N352="sníž. přenesená",J352,0)</f>
        <v>0</v>
      </c>
      <c r="BI352" s="208">
        <f>IF(N352="nulová",J352,0)</f>
        <v>0</v>
      </c>
      <c r="BJ352" s="15" t="s">
        <v>131</v>
      </c>
      <c r="BK352" s="208">
        <f>ROUND(I352*H352,2)</f>
        <v>0</v>
      </c>
      <c r="BL352" s="15" t="s">
        <v>432</v>
      </c>
      <c r="BM352" s="15" t="s">
        <v>818</v>
      </c>
    </row>
    <row r="353" s="1" customFormat="1" ht="16.5" customHeight="1">
      <c r="B353" s="36"/>
      <c r="C353" s="197" t="s">
        <v>819</v>
      </c>
      <c r="D353" s="197" t="s">
        <v>126</v>
      </c>
      <c r="E353" s="198" t="s">
        <v>820</v>
      </c>
      <c r="F353" s="199" t="s">
        <v>821</v>
      </c>
      <c r="G353" s="200" t="s">
        <v>141</v>
      </c>
      <c r="H353" s="201">
        <v>6</v>
      </c>
      <c r="I353" s="202"/>
      <c r="J353" s="203">
        <f>ROUND(I353*H353,2)</f>
        <v>0</v>
      </c>
      <c r="K353" s="199" t="s">
        <v>1</v>
      </c>
      <c r="L353" s="41"/>
      <c r="M353" s="204" t="s">
        <v>1</v>
      </c>
      <c r="N353" s="205" t="s">
        <v>42</v>
      </c>
      <c r="O353" s="77"/>
      <c r="P353" s="206">
        <f>O353*H353</f>
        <v>0</v>
      </c>
      <c r="Q353" s="206">
        <v>0</v>
      </c>
      <c r="R353" s="206">
        <f>Q353*H353</f>
        <v>0</v>
      </c>
      <c r="S353" s="206">
        <v>0</v>
      </c>
      <c r="T353" s="207">
        <f>S353*H353</f>
        <v>0</v>
      </c>
      <c r="AR353" s="15" t="s">
        <v>432</v>
      </c>
      <c r="AT353" s="15" t="s">
        <v>126</v>
      </c>
      <c r="AU353" s="15" t="s">
        <v>131</v>
      </c>
      <c r="AY353" s="15" t="s">
        <v>123</v>
      </c>
      <c r="BE353" s="208">
        <f>IF(N353="základní",J353,0)</f>
        <v>0</v>
      </c>
      <c r="BF353" s="208">
        <f>IF(N353="snížená",J353,0)</f>
        <v>0</v>
      </c>
      <c r="BG353" s="208">
        <f>IF(N353="zákl. přenesená",J353,0)</f>
        <v>0</v>
      </c>
      <c r="BH353" s="208">
        <f>IF(N353="sníž. přenesená",J353,0)</f>
        <v>0</v>
      </c>
      <c r="BI353" s="208">
        <f>IF(N353="nulová",J353,0)</f>
        <v>0</v>
      </c>
      <c r="BJ353" s="15" t="s">
        <v>131</v>
      </c>
      <c r="BK353" s="208">
        <f>ROUND(I353*H353,2)</f>
        <v>0</v>
      </c>
      <c r="BL353" s="15" t="s">
        <v>432</v>
      </c>
      <c r="BM353" s="15" t="s">
        <v>822</v>
      </c>
    </row>
    <row r="354" s="1" customFormat="1" ht="16.5" customHeight="1">
      <c r="B354" s="36"/>
      <c r="C354" s="197" t="s">
        <v>823</v>
      </c>
      <c r="D354" s="197" t="s">
        <v>126</v>
      </c>
      <c r="E354" s="198" t="s">
        <v>824</v>
      </c>
      <c r="F354" s="199" t="s">
        <v>825</v>
      </c>
      <c r="G354" s="200" t="s">
        <v>141</v>
      </c>
      <c r="H354" s="201">
        <v>10</v>
      </c>
      <c r="I354" s="202"/>
      <c r="J354" s="203">
        <f>ROUND(I354*H354,2)</f>
        <v>0</v>
      </c>
      <c r="K354" s="199" t="s">
        <v>1</v>
      </c>
      <c r="L354" s="41"/>
      <c r="M354" s="204" t="s">
        <v>1</v>
      </c>
      <c r="N354" s="205" t="s">
        <v>42</v>
      </c>
      <c r="O354" s="77"/>
      <c r="P354" s="206">
        <f>O354*H354</f>
        <v>0</v>
      </c>
      <c r="Q354" s="206">
        <v>0</v>
      </c>
      <c r="R354" s="206">
        <f>Q354*H354</f>
        <v>0</v>
      </c>
      <c r="S354" s="206">
        <v>0</v>
      </c>
      <c r="T354" s="207">
        <f>S354*H354</f>
        <v>0</v>
      </c>
      <c r="AR354" s="15" t="s">
        <v>432</v>
      </c>
      <c r="AT354" s="15" t="s">
        <v>126</v>
      </c>
      <c r="AU354" s="15" t="s">
        <v>131</v>
      </c>
      <c r="AY354" s="15" t="s">
        <v>123</v>
      </c>
      <c r="BE354" s="208">
        <f>IF(N354="základní",J354,0)</f>
        <v>0</v>
      </c>
      <c r="BF354" s="208">
        <f>IF(N354="snížená",J354,0)</f>
        <v>0</v>
      </c>
      <c r="BG354" s="208">
        <f>IF(N354="zákl. přenesená",J354,0)</f>
        <v>0</v>
      </c>
      <c r="BH354" s="208">
        <f>IF(N354="sníž. přenesená",J354,0)</f>
        <v>0</v>
      </c>
      <c r="BI354" s="208">
        <f>IF(N354="nulová",J354,0)</f>
        <v>0</v>
      </c>
      <c r="BJ354" s="15" t="s">
        <v>131</v>
      </c>
      <c r="BK354" s="208">
        <f>ROUND(I354*H354,2)</f>
        <v>0</v>
      </c>
      <c r="BL354" s="15" t="s">
        <v>432</v>
      </c>
      <c r="BM354" s="15" t="s">
        <v>826</v>
      </c>
    </row>
    <row r="355" s="1" customFormat="1" ht="16.5" customHeight="1">
      <c r="B355" s="36"/>
      <c r="C355" s="197" t="s">
        <v>827</v>
      </c>
      <c r="D355" s="197" t="s">
        <v>126</v>
      </c>
      <c r="E355" s="198" t="s">
        <v>828</v>
      </c>
      <c r="F355" s="199" t="s">
        <v>829</v>
      </c>
      <c r="G355" s="200" t="s">
        <v>141</v>
      </c>
      <c r="H355" s="201">
        <v>10</v>
      </c>
      <c r="I355" s="202"/>
      <c r="J355" s="203">
        <f>ROUND(I355*H355,2)</f>
        <v>0</v>
      </c>
      <c r="K355" s="199" t="s">
        <v>1</v>
      </c>
      <c r="L355" s="41"/>
      <c r="M355" s="204" t="s">
        <v>1</v>
      </c>
      <c r="N355" s="205" t="s">
        <v>42</v>
      </c>
      <c r="O355" s="77"/>
      <c r="P355" s="206">
        <f>O355*H355</f>
        <v>0</v>
      </c>
      <c r="Q355" s="206">
        <v>0</v>
      </c>
      <c r="R355" s="206">
        <f>Q355*H355</f>
        <v>0</v>
      </c>
      <c r="S355" s="206">
        <v>0</v>
      </c>
      <c r="T355" s="207">
        <f>S355*H355</f>
        <v>0</v>
      </c>
      <c r="AR355" s="15" t="s">
        <v>432</v>
      </c>
      <c r="AT355" s="15" t="s">
        <v>126</v>
      </c>
      <c r="AU355" s="15" t="s">
        <v>131</v>
      </c>
      <c r="AY355" s="15" t="s">
        <v>123</v>
      </c>
      <c r="BE355" s="208">
        <f>IF(N355="základní",J355,0)</f>
        <v>0</v>
      </c>
      <c r="BF355" s="208">
        <f>IF(N355="snížená",J355,0)</f>
        <v>0</v>
      </c>
      <c r="BG355" s="208">
        <f>IF(N355="zákl. přenesená",J355,0)</f>
        <v>0</v>
      </c>
      <c r="BH355" s="208">
        <f>IF(N355="sníž. přenesená",J355,0)</f>
        <v>0</v>
      </c>
      <c r="BI355" s="208">
        <f>IF(N355="nulová",J355,0)</f>
        <v>0</v>
      </c>
      <c r="BJ355" s="15" t="s">
        <v>131</v>
      </c>
      <c r="BK355" s="208">
        <f>ROUND(I355*H355,2)</f>
        <v>0</v>
      </c>
      <c r="BL355" s="15" t="s">
        <v>432</v>
      </c>
      <c r="BM355" s="15" t="s">
        <v>830</v>
      </c>
    </row>
    <row r="356" s="1" customFormat="1" ht="16.5" customHeight="1">
      <c r="B356" s="36"/>
      <c r="C356" s="197" t="s">
        <v>831</v>
      </c>
      <c r="D356" s="197" t="s">
        <v>126</v>
      </c>
      <c r="E356" s="198" t="s">
        <v>832</v>
      </c>
      <c r="F356" s="199" t="s">
        <v>833</v>
      </c>
      <c r="G356" s="200" t="s">
        <v>141</v>
      </c>
      <c r="H356" s="201">
        <v>30</v>
      </c>
      <c r="I356" s="202"/>
      <c r="J356" s="203">
        <f>ROUND(I356*H356,2)</f>
        <v>0</v>
      </c>
      <c r="K356" s="199" t="s">
        <v>1</v>
      </c>
      <c r="L356" s="41"/>
      <c r="M356" s="204" t="s">
        <v>1</v>
      </c>
      <c r="N356" s="205" t="s">
        <v>42</v>
      </c>
      <c r="O356" s="77"/>
      <c r="P356" s="206">
        <f>O356*H356</f>
        <v>0</v>
      </c>
      <c r="Q356" s="206">
        <v>0</v>
      </c>
      <c r="R356" s="206">
        <f>Q356*H356</f>
        <v>0</v>
      </c>
      <c r="S356" s="206">
        <v>0</v>
      </c>
      <c r="T356" s="207">
        <f>S356*H356</f>
        <v>0</v>
      </c>
      <c r="AR356" s="15" t="s">
        <v>432</v>
      </c>
      <c r="AT356" s="15" t="s">
        <v>126</v>
      </c>
      <c r="AU356" s="15" t="s">
        <v>131</v>
      </c>
      <c r="AY356" s="15" t="s">
        <v>123</v>
      </c>
      <c r="BE356" s="208">
        <f>IF(N356="základní",J356,0)</f>
        <v>0</v>
      </c>
      <c r="BF356" s="208">
        <f>IF(N356="snížená",J356,0)</f>
        <v>0</v>
      </c>
      <c r="BG356" s="208">
        <f>IF(N356="zákl. přenesená",J356,0)</f>
        <v>0</v>
      </c>
      <c r="BH356" s="208">
        <f>IF(N356="sníž. přenesená",J356,0)</f>
        <v>0</v>
      </c>
      <c r="BI356" s="208">
        <f>IF(N356="nulová",J356,0)</f>
        <v>0</v>
      </c>
      <c r="BJ356" s="15" t="s">
        <v>131</v>
      </c>
      <c r="BK356" s="208">
        <f>ROUND(I356*H356,2)</f>
        <v>0</v>
      </c>
      <c r="BL356" s="15" t="s">
        <v>432</v>
      </c>
      <c r="BM356" s="15" t="s">
        <v>834</v>
      </c>
    </row>
    <row r="357" s="1" customFormat="1" ht="16.5" customHeight="1">
      <c r="B357" s="36"/>
      <c r="C357" s="197" t="s">
        <v>835</v>
      </c>
      <c r="D357" s="197" t="s">
        <v>126</v>
      </c>
      <c r="E357" s="198" t="s">
        <v>836</v>
      </c>
      <c r="F357" s="199" t="s">
        <v>837</v>
      </c>
      <c r="G357" s="200" t="s">
        <v>141</v>
      </c>
      <c r="H357" s="201">
        <v>20</v>
      </c>
      <c r="I357" s="202"/>
      <c r="J357" s="203">
        <f>ROUND(I357*H357,2)</f>
        <v>0</v>
      </c>
      <c r="K357" s="199" t="s">
        <v>1</v>
      </c>
      <c r="L357" s="41"/>
      <c r="M357" s="204" t="s">
        <v>1</v>
      </c>
      <c r="N357" s="205" t="s">
        <v>42</v>
      </c>
      <c r="O357" s="77"/>
      <c r="P357" s="206">
        <f>O357*H357</f>
        <v>0</v>
      </c>
      <c r="Q357" s="206">
        <v>0</v>
      </c>
      <c r="R357" s="206">
        <f>Q357*H357</f>
        <v>0</v>
      </c>
      <c r="S357" s="206">
        <v>0</v>
      </c>
      <c r="T357" s="207">
        <f>S357*H357</f>
        <v>0</v>
      </c>
      <c r="AR357" s="15" t="s">
        <v>432</v>
      </c>
      <c r="AT357" s="15" t="s">
        <v>126</v>
      </c>
      <c r="AU357" s="15" t="s">
        <v>131</v>
      </c>
      <c r="AY357" s="15" t="s">
        <v>123</v>
      </c>
      <c r="BE357" s="208">
        <f>IF(N357="základní",J357,0)</f>
        <v>0</v>
      </c>
      <c r="BF357" s="208">
        <f>IF(N357="snížená",J357,0)</f>
        <v>0</v>
      </c>
      <c r="BG357" s="208">
        <f>IF(N357="zákl. přenesená",J357,0)</f>
        <v>0</v>
      </c>
      <c r="BH357" s="208">
        <f>IF(N357="sníž. přenesená",J357,0)</f>
        <v>0</v>
      </c>
      <c r="BI357" s="208">
        <f>IF(N357="nulová",J357,0)</f>
        <v>0</v>
      </c>
      <c r="BJ357" s="15" t="s">
        <v>131</v>
      </c>
      <c r="BK357" s="208">
        <f>ROUND(I357*H357,2)</f>
        <v>0</v>
      </c>
      <c r="BL357" s="15" t="s">
        <v>432</v>
      </c>
      <c r="BM357" s="15" t="s">
        <v>838</v>
      </c>
    </row>
    <row r="358" s="1" customFormat="1" ht="16.5" customHeight="1">
      <c r="B358" s="36"/>
      <c r="C358" s="197" t="s">
        <v>839</v>
      </c>
      <c r="D358" s="197" t="s">
        <v>126</v>
      </c>
      <c r="E358" s="198" t="s">
        <v>840</v>
      </c>
      <c r="F358" s="199" t="s">
        <v>841</v>
      </c>
      <c r="G358" s="200" t="s">
        <v>314</v>
      </c>
      <c r="H358" s="201">
        <v>1</v>
      </c>
      <c r="I358" s="202"/>
      <c r="J358" s="203">
        <f>ROUND(I358*H358,2)</f>
        <v>0</v>
      </c>
      <c r="K358" s="199" t="s">
        <v>1</v>
      </c>
      <c r="L358" s="41"/>
      <c r="M358" s="204" t="s">
        <v>1</v>
      </c>
      <c r="N358" s="205" t="s">
        <v>42</v>
      </c>
      <c r="O358" s="77"/>
      <c r="P358" s="206">
        <f>O358*H358</f>
        <v>0</v>
      </c>
      <c r="Q358" s="206">
        <v>0</v>
      </c>
      <c r="R358" s="206">
        <f>Q358*H358</f>
        <v>0</v>
      </c>
      <c r="S358" s="206">
        <v>0</v>
      </c>
      <c r="T358" s="207">
        <f>S358*H358</f>
        <v>0</v>
      </c>
      <c r="AR358" s="15" t="s">
        <v>432</v>
      </c>
      <c r="AT358" s="15" t="s">
        <v>126</v>
      </c>
      <c r="AU358" s="15" t="s">
        <v>131</v>
      </c>
      <c r="AY358" s="15" t="s">
        <v>123</v>
      </c>
      <c r="BE358" s="208">
        <f>IF(N358="základní",J358,0)</f>
        <v>0</v>
      </c>
      <c r="BF358" s="208">
        <f>IF(N358="snížená",J358,0)</f>
        <v>0</v>
      </c>
      <c r="BG358" s="208">
        <f>IF(N358="zákl. přenesená",J358,0)</f>
        <v>0</v>
      </c>
      <c r="BH358" s="208">
        <f>IF(N358="sníž. přenesená",J358,0)</f>
        <v>0</v>
      </c>
      <c r="BI358" s="208">
        <f>IF(N358="nulová",J358,0)</f>
        <v>0</v>
      </c>
      <c r="BJ358" s="15" t="s">
        <v>131</v>
      </c>
      <c r="BK358" s="208">
        <f>ROUND(I358*H358,2)</f>
        <v>0</v>
      </c>
      <c r="BL358" s="15" t="s">
        <v>432</v>
      </c>
      <c r="BM358" s="15" t="s">
        <v>842</v>
      </c>
    </row>
    <row r="359" s="1" customFormat="1" ht="16.5" customHeight="1">
      <c r="B359" s="36"/>
      <c r="C359" s="197" t="s">
        <v>843</v>
      </c>
      <c r="D359" s="197" t="s">
        <v>126</v>
      </c>
      <c r="E359" s="198" t="s">
        <v>844</v>
      </c>
      <c r="F359" s="199" t="s">
        <v>845</v>
      </c>
      <c r="G359" s="200" t="s">
        <v>314</v>
      </c>
      <c r="H359" s="201">
        <v>1</v>
      </c>
      <c r="I359" s="202"/>
      <c r="J359" s="203">
        <f>ROUND(I359*H359,2)</f>
        <v>0</v>
      </c>
      <c r="K359" s="199" t="s">
        <v>1</v>
      </c>
      <c r="L359" s="41"/>
      <c r="M359" s="204" t="s">
        <v>1</v>
      </c>
      <c r="N359" s="205" t="s">
        <v>42</v>
      </c>
      <c r="O359" s="77"/>
      <c r="P359" s="206">
        <f>O359*H359</f>
        <v>0</v>
      </c>
      <c r="Q359" s="206">
        <v>0</v>
      </c>
      <c r="R359" s="206">
        <f>Q359*H359</f>
        <v>0</v>
      </c>
      <c r="S359" s="206">
        <v>0</v>
      </c>
      <c r="T359" s="207">
        <f>S359*H359</f>
        <v>0</v>
      </c>
      <c r="AR359" s="15" t="s">
        <v>432</v>
      </c>
      <c r="AT359" s="15" t="s">
        <v>126</v>
      </c>
      <c r="AU359" s="15" t="s">
        <v>131</v>
      </c>
      <c r="AY359" s="15" t="s">
        <v>123</v>
      </c>
      <c r="BE359" s="208">
        <f>IF(N359="základní",J359,0)</f>
        <v>0</v>
      </c>
      <c r="BF359" s="208">
        <f>IF(N359="snížená",J359,0)</f>
        <v>0</v>
      </c>
      <c r="BG359" s="208">
        <f>IF(N359="zákl. přenesená",J359,0)</f>
        <v>0</v>
      </c>
      <c r="BH359" s="208">
        <f>IF(N359="sníž. přenesená",J359,0)</f>
        <v>0</v>
      </c>
      <c r="BI359" s="208">
        <f>IF(N359="nulová",J359,0)</f>
        <v>0</v>
      </c>
      <c r="BJ359" s="15" t="s">
        <v>131</v>
      </c>
      <c r="BK359" s="208">
        <f>ROUND(I359*H359,2)</f>
        <v>0</v>
      </c>
      <c r="BL359" s="15" t="s">
        <v>432</v>
      </c>
      <c r="BM359" s="15" t="s">
        <v>846</v>
      </c>
    </row>
    <row r="360" s="1" customFormat="1" ht="16.5" customHeight="1">
      <c r="B360" s="36"/>
      <c r="C360" s="197" t="s">
        <v>847</v>
      </c>
      <c r="D360" s="197" t="s">
        <v>126</v>
      </c>
      <c r="E360" s="198" t="s">
        <v>848</v>
      </c>
      <c r="F360" s="199" t="s">
        <v>849</v>
      </c>
      <c r="G360" s="200" t="s">
        <v>314</v>
      </c>
      <c r="H360" s="201">
        <v>2</v>
      </c>
      <c r="I360" s="202"/>
      <c r="J360" s="203">
        <f>ROUND(I360*H360,2)</f>
        <v>0</v>
      </c>
      <c r="K360" s="199" t="s">
        <v>1</v>
      </c>
      <c r="L360" s="41"/>
      <c r="M360" s="204" t="s">
        <v>1</v>
      </c>
      <c r="N360" s="205" t="s">
        <v>42</v>
      </c>
      <c r="O360" s="77"/>
      <c r="P360" s="206">
        <f>O360*H360</f>
        <v>0</v>
      </c>
      <c r="Q360" s="206">
        <v>0</v>
      </c>
      <c r="R360" s="206">
        <f>Q360*H360</f>
        <v>0</v>
      </c>
      <c r="S360" s="206">
        <v>0</v>
      </c>
      <c r="T360" s="207">
        <f>S360*H360</f>
        <v>0</v>
      </c>
      <c r="AR360" s="15" t="s">
        <v>432</v>
      </c>
      <c r="AT360" s="15" t="s">
        <v>126</v>
      </c>
      <c r="AU360" s="15" t="s">
        <v>131</v>
      </c>
      <c r="AY360" s="15" t="s">
        <v>123</v>
      </c>
      <c r="BE360" s="208">
        <f>IF(N360="základní",J360,0)</f>
        <v>0</v>
      </c>
      <c r="BF360" s="208">
        <f>IF(N360="snížená",J360,0)</f>
        <v>0</v>
      </c>
      <c r="BG360" s="208">
        <f>IF(N360="zákl. přenesená",J360,0)</f>
        <v>0</v>
      </c>
      <c r="BH360" s="208">
        <f>IF(N360="sníž. přenesená",J360,0)</f>
        <v>0</v>
      </c>
      <c r="BI360" s="208">
        <f>IF(N360="nulová",J360,0)</f>
        <v>0</v>
      </c>
      <c r="BJ360" s="15" t="s">
        <v>131</v>
      </c>
      <c r="BK360" s="208">
        <f>ROUND(I360*H360,2)</f>
        <v>0</v>
      </c>
      <c r="BL360" s="15" t="s">
        <v>432</v>
      </c>
      <c r="BM360" s="15" t="s">
        <v>850</v>
      </c>
    </row>
    <row r="361" s="1" customFormat="1" ht="16.5" customHeight="1">
      <c r="B361" s="36"/>
      <c r="C361" s="197" t="s">
        <v>851</v>
      </c>
      <c r="D361" s="197" t="s">
        <v>126</v>
      </c>
      <c r="E361" s="198" t="s">
        <v>852</v>
      </c>
      <c r="F361" s="199" t="s">
        <v>853</v>
      </c>
      <c r="G361" s="200" t="s">
        <v>314</v>
      </c>
      <c r="H361" s="201">
        <v>9</v>
      </c>
      <c r="I361" s="202"/>
      <c r="J361" s="203">
        <f>ROUND(I361*H361,2)</f>
        <v>0</v>
      </c>
      <c r="K361" s="199" t="s">
        <v>1</v>
      </c>
      <c r="L361" s="41"/>
      <c r="M361" s="204" t="s">
        <v>1</v>
      </c>
      <c r="N361" s="205" t="s">
        <v>42</v>
      </c>
      <c r="O361" s="77"/>
      <c r="P361" s="206">
        <f>O361*H361</f>
        <v>0</v>
      </c>
      <c r="Q361" s="206">
        <v>0</v>
      </c>
      <c r="R361" s="206">
        <f>Q361*H361</f>
        <v>0</v>
      </c>
      <c r="S361" s="206">
        <v>0</v>
      </c>
      <c r="T361" s="207">
        <f>S361*H361</f>
        <v>0</v>
      </c>
      <c r="AR361" s="15" t="s">
        <v>432</v>
      </c>
      <c r="AT361" s="15" t="s">
        <v>126</v>
      </c>
      <c r="AU361" s="15" t="s">
        <v>131</v>
      </c>
      <c r="AY361" s="15" t="s">
        <v>123</v>
      </c>
      <c r="BE361" s="208">
        <f>IF(N361="základní",J361,0)</f>
        <v>0</v>
      </c>
      <c r="BF361" s="208">
        <f>IF(N361="snížená",J361,0)</f>
        <v>0</v>
      </c>
      <c r="BG361" s="208">
        <f>IF(N361="zákl. přenesená",J361,0)</f>
        <v>0</v>
      </c>
      <c r="BH361" s="208">
        <f>IF(N361="sníž. přenesená",J361,0)</f>
        <v>0</v>
      </c>
      <c r="BI361" s="208">
        <f>IF(N361="nulová",J361,0)</f>
        <v>0</v>
      </c>
      <c r="BJ361" s="15" t="s">
        <v>131</v>
      </c>
      <c r="BK361" s="208">
        <f>ROUND(I361*H361,2)</f>
        <v>0</v>
      </c>
      <c r="BL361" s="15" t="s">
        <v>432</v>
      </c>
      <c r="BM361" s="15" t="s">
        <v>854</v>
      </c>
    </row>
    <row r="362" s="1" customFormat="1" ht="16.5" customHeight="1">
      <c r="B362" s="36"/>
      <c r="C362" s="197" t="s">
        <v>855</v>
      </c>
      <c r="D362" s="197" t="s">
        <v>126</v>
      </c>
      <c r="E362" s="198" t="s">
        <v>856</v>
      </c>
      <c r="F362" s="199" t="s">
        <v>857</v>
      </c>
      <c r="G362" s="200" t="s">
        <v>314</v>
      </c>
      <c r="H362" s="201">
        <v>4</v>
      </c>
      <c r="I362" s="202"/>
      <c r="J362" s="203">
        <f>ROUND(I362*H362,2)</f>
        <v>0</v>
      </c>
      <c r="K362" s="199" t="s">
        <v>1</v>
      </c>
      <c r="L362" s="41"/>
      <c r="M362" s="204" t="s">
        <v>1</v>
      </c>
      <c r="N362" s="205" t="s">
        <v>42</v>
      </c>
      <c r="O362" s="77"/>
      <c r="P362" s="206">
        <f>O362*H362</f>
        <v>0</v>
      </c>
      <c r="Q362" s="206">
        <v>0</v>
      </c>
      <c r="R362" s="206">
        <f>Q362*H362</f>
        <v>0</v>
      </c>
      <c r="S362" s="206">
        <v>0</v>
      </c>
      <c r="T362" s="207">
        <f>S362*H362</f>
        <v>0</v>
      </c>
      <c r="AR362" s="15" t="s">
        <v>432</v>
      </c>
      <c r="AT362" s="15" t="s">
        <v>126</v>
      </c>
      <c r="AU362" s="15" t="s">
        <v>131</v>
      </c>
      <c r="AY362" s="15" t="s">
        <v>123</v>
      </c>
      <c r="BE362" s="208">
        <f>IF(N362="základní",J362,0)</f>
        <v>0</v>
      </c>
      <c r="BF362" s="208">
        <f>IF(N362="snížená",J362,0)</f>
        <v>0</v>
      </c>
      <c r="BG362" s="208">
        <f>IF(N362="zákl. přenesená",J362,0)</f>
        <v>0</v>
      </c>
      <c r="BH362" s="208">
        <f>IF(N362="sníž. přenesená",J362,0)</f>
        <v>0</v>
      </c>
      <c r="BI362" s="208">
        <f>IF(N362="nulová",J362,0)</f>
        <v>0</v>
      </c>
      <c r="BJ362" s="15" t="s">
        <v>131</v>
      </c>
      <c r="BK362" s="208">
        <f>ROUND(I362*H362,2)</f>
        <v>0</v>
      </c>
      <c r="BL362" s="15" t="s">
        <v>432</v>
      </c>
      <c r="BM362" s="15" t="s">
        <v>858</v>
      </c>
    </row>
    <row r="363" s="1" customFormat="1" ht="16.5" customHeight="1">
      <c r="B363" s="36"/>
      <c r="C363" s="197" t="s">
        <v>859</v>
      </c>
      <c r="D363" s="197" t="s">
        <v>126</v>
      </c>
      <c r="E363" s="198" t="s">
        <v>860</v>
      </c>
      <c r="F363" s="199" t="s">
        <v>861</v>
      </c>
      <c r="G363" s="200" t="s">
        <v>314</v>
      </c>
      <c r="H363" s="201">
        <v>2</v>
      </c>
      <c r="I363" s="202"/>
      <c r="J363" s="203">
        <f>ROUND(I363*H363,2)</f>
        <v>0</v>
      </c>
      <c r="K363" s="199" t="s">
        <v>1</v>
      </c>
      <c r="L363" s="41"/>
      <c r="M363" s="204" t="s">
        <v>1</v>
      </c>
      <c r="N363" s="205" t="s">
        <v>42</v>
      </c>
      <c r="O363" s="77"/>
      <c r="P363" s="206">
        <f>O363*H363</f>
        <v>0</v>
      </c>
      <c r="Q363" s="206">
        <v>0</v>
      </c>
      <c r="R363" s="206">
        <f>Q363*H363</f>
        <v>0</v>
      </c>
      <c r="S363" s="206">
        <v>0</v>
      </c>
      <c r="T363" s="207">
        <f>S363*H363</f>
        <v>0</v>
      </c>
      <c r="AR363" s="15" t="s">
        <v>432</v>
      </c>
      <c r="AT363" s="15" t="s">
        <v>126</v>
      </c>
      <c r="AU363" s="15" t="s">
        <v>131</v>
      </c>
      <c r="AY363" s="15" t="s">
        <v>123</v>
      </c>
      <c r="BE363" s="208">
        <f>IF(N363="základní",J363,0)</f>
        <v>0</v>
      </c>
      <c r="BF363" s="208">
        <f>IF(N363="snížená",J363,0)</f>
        <v>0</v>
      </c>
      <c r="BG363" s="208">
        <f>IF(N363="zákl. přenesená",J363,0)</f>
        <v>0</v>
      </c>
      <c r="BH363" s="208">
        <f>IF(N363="sníž. přenesená",J363,0)</f>
        <v>0</v>
      </c>
      <c r="BI363" s="208">
        <f>IF(N363="nulová",J363,0)</f>
        <v>0</v>
      </c>
      <c r="BJ363" s="15" t="s">
        <v>131</v>
      </c>
      <c r="BK363" s="208">
        <f>ROUND(I363*H363,2)</f>
        <v>0</v>
      </c>
      <c r="BL363" s="15" t="s">
        <v>432</v>
      </c>
      <c r="BM363" s="15" t="s">
        <v>862</v>
      </c>
    </row>
    <row r="364" s="1" customFormat="1" ht="16.5" customHeight="1">
      <c r="B364" s="36"/>
      <c r="C364" s="197" t="s">
        <v>863</v>
      </c>
      <c r="D364" s="197" t="s">
        <v>126</v>
      </c>
      <c r="E364" s="198" t="s">
        <v>864</v>
      </c>
      <c r="F364" s="199" t="s">
        <v>865</v>
      </c>
      <c r="G364" s="200" t="s">
        <v>314</v>
      </c>
      <c r="H364" s="201">
        <v>12</v>
      </c>
      <c r="I364" s="202"/>
      <c r="J364" s="203">
        <f>ROUND(I364*H364,2)</f>
        <v>0</v>
      </c>
      <c r="K364" s="199" t="s">
        <v>1</v>
      </c>
      <c r="L364" s="41"/>
      <c r="M364" s="204" t="s">
        <v>1</v>
      </c>
      <c r="N364" s="205" t="s">
        <v>42</v>
      </c>
      <c r="O364" s="77"/>
      <c r="P364" s="206">
        <f>O364*H364</f>
        <v>0</v>
      </c>
      <c r="Q364" s="206">
        <v>0</v>
      </c>
      <c r="R364" s="206">
        <f>Q364*H364</f>
        <v>0</v>
      </c>
      <c r="S364" s="206">
        <v>0</v>
      </c>
      <c r="T364" s="207">
        <f>S364*H364</f>
        <v>0</v>
      </c>
      <c r="AR364" s="15" t="s">
        <v>432</v>
      </c>
      <c r="AT364" s="15" t="s">
        <v>126</v>
      </c>
      <c r="AU364" s="15" t="s">
        <v>131</v>
      </c>
      <c r="AY364" s="15" t="s">
        <v>123</v>
      </c>
      <c r="BE364" s="208">
        <f>IF(N364="základní",J364,0)</f>
        <v>0</v>
      </c>
      <c r="BF364" s="208">
        <f>IF(N364="snížená",J364,0)</f>
        <v>0</v>
      </c>
      <c r="BG364" s="208">
        <f>IF(N364="zákl. přenesená",J364,0)</f>
        <v>0</v>
      </c>
      <c r="BH364" s="208">
        <f>IF(N364="sníž. přenesená",J364,0)</f>
        <v>0</v>
      </c>
      <c r="BI364" s="208">
        <f>IF(N364="nulová",J364,0)</f>
        <v>0</v>
      </c>
      <c r="BJ364" s="15" t="s">
        <v>131</v>
      </c>
      <c r="BK364" s="208">
        <f>ROUND(I364*H364,2)</f>
        <v>0</v>
      </c>
      <c r="BL364" s="15" t="s">
        <v>432</v>
      </c>
      <c r="BM364" s="15" t="s">
        <v>866</v>
      </c>
    </row>
    <row r="365" s="1" customFormat="1" ht="16.5" customHeight="1">
      <c r="B365" s="36"/>
      <c r="C365" s="197" t="s">
        <v>867</v>
      </c>
      <c r="D365" s="197" t="s">
        <v>126</v>
      </c>
      <c r="E365" s="198" t="s">
        <v>868</v>
      </c>
      <c r="F365" s="199" t="s">
        <v>869</v>
      </c>
      <c r="G365" s="200" t="s">
        <v>314</v>
      </c>
      <c r="H365" s="201">
        <v>1</v>
      </c>
      <c r="I365" s="202"/>
      <c r="J365" s="203">
        <f>ROUND(I365*H365,2)</f>
        <v>0</v>
      </c>
      <c r="K365" s="199" t="s">
        <v>1</v>
      </c>
      <c r="L365" s="41"/>
      <c r="M365" s="204" t="s">
        <v>1</v>
      </c>
      <c r="N365" s="205" t="s">
        <v>42</v>
      </c>
      <c r="O365" s="77"/>
      <c r="P365" s="206">
        <f>O365*H365</f>
        <v>0</v>
      </c>
      <c r="Q365" s="206">
        <v>0</v>
      </c>
      <c r="R365" s="206">
        <f>Q365*H365</f>
        <v>0</v>
      </c>
      <c r="S365" s="206">
        <v>0</v>
      </c>
      <c r="T365" s="207">
        <f>S365*H365</f>
        <v>0</v>
      </c>
      <c r="AR365" s="15" t="s">
        <v>432</v>
      </c>
      <c r="AT365" s="15" t="s">
        <v>126</v>
      </c>
      <c r="AU365" s="15" t="s">
        <v>131</v>
      </c>
      <c r="AY365" s="15" t="s">
        <v>123</v>
      </c>
      <c r="BE365" s="208">
        <f>IF(N365="základní",J365,0)</f>
        <v>0</v>
      </c>
      <c r="BF365" s="208">
        <f>IF(N365="snížená",J365,0)</f>
        <v>0</v>
      </c>
      <c r="BG365" s="208">
        <f>IF(N365="zákl. přenesená",J365,0)</f>
        <v>0</v>
      </c>
      <c r="BH365" s="208">
        <f>IF(N365="sníž. přenesená",J365,0)</f>
        <v>0</v>
      </c>
      <c r="BI365" s="208">
        <f>IF(N365="nulová",J365,0)</f>
        <v>0</v>
      </c>
      <c r="BJ365" s="15" t="s">
        <v>131</v>
      </c>
      <c r="BK365" s="208">
        <f>ROUND(I365*H365,2)</f>
        <v>0</v>
      </c>
      <c r="BL365" s="15" t="s">
        <v>432</v>
      </c>
      <c r="BM365" s="15" t="s">
        <v>870</v>
      </c>
    </row>
    <row r="366" s="1" customFormat="1" ht="16.5" customHeight="1">
      <c r="B366" s="36"/>
      <c r="C366" s="197" t="s">
        <v>871</v>
      </c>
      <c r="D366" s="197" t="s">
        <v>126</v>
      </c>
      <c r="E366" s="198" t="s">
        <v>872</v>
      </c>
      <c r="F366" s="199" t="s">
        <v>873</v>
      </c>
      <c r="G366" s="200" t="s">
        <v>314</v>
      </c>
      <c r="H366" s="201">
        <v>8</v>
      </c>
      <c r="I366" s="202"/>
      <c r="J366" s="203">
        <f>ROUND(I366*H366,2)</f>
        <v>0</v>
      </c>
      <c r="K366" s="199" t="s">
        <v>1</v>
      </c>
      <c r="L366" s="41"/>
      <c r="M366" s="204" t="s">
        <v>1</v>
      </c>
      <c r="N366" s="205" t="s">
        <v>42</v>
      </c>
      <c r="O366" s="77"/>
      <c r="P366" s="206">
        <f>O366*H366</f>
        <v>0</v>
      </c>
      <c r="Q366" s="206">
        <v>0</v>
      </c>
      <c r="R366" s="206">
        <f>Q366*H366</f>
        <v>0</v>
      </c>
      <c r="S366" s="206">
        <v>0</v>
      </c>
      <c r="T366" s="207">
        <f>S366*H366</f>
        <v>0</v>
      </c>
      <c r="AR366" s="15" t="s">
        <v>432</v>
      </c>
      <c r="AT366" s="15" t="s">
        <v>126</v>
      </c>
      <c r="AU366" s="15" t="s">
        <v>131</v>
      </c>
      <c r="AY366" s="15" t="s">
        <v>123</v>
      </c>
      <c r="BE366" s="208">
        <f>IF(N366="základní",J366,0)</f>
        <v>0</v>
      </c>
      <c r="BF366" s="208">
        <f>IF(N366="snížená",J366,0)</f>
        <v>0</v>
      </c>
      <c r="BG366" s="208">
        <f>IF(N366="zákl. přenesená",J366,0)</f>
        <v>0</v>
      </c>
      <c r="BH366" s="208">
        <f>IF(N366="sníž. přenesená",J366,0)</f>
        <v>0</v>
      </c>
      <c r="BI366" s="208">
        <f>IF(N366="nulová",J366,0)</f>
        <v>0</v>
      </c>
      <c r="BJ366" s="15" t="s">
        <v>131</v>
      </c>
      <c r="BK366" s="208">
        <f>ROUND(I366*H366,2)</f>
        <v>0</v>
      </c>
      <c r="BL366" s="15" t="s">
        <v>432</v>
      </c>
      <c r="BM366" s="15" t="s">
        <v>874</v>
      </c>
    </row>
    <row r="367" s="1" customFormat="1" ht="16.5" customHeight="1">
      <c r="B367" s="36"/>
      <c r="C367" s="197" t="s">
        <v>875</v>
      </c>
      <c r="D367" s="197" t="s">
        <v>126</v>
      </c>
      <c r="E367" s="198" t="s">
        <v>876</v>
      </c>
      <c r="F367" s="199" t="s">
        <v>877</v>
      </c>
      <c r="G367" s="200" t="s">
        <v>314</v>
      </c>
      <c r="H367" s="201">
        <v>1</v>
      </c>
      <c r="I367" s="202"/>
      <c r="J367" s="203">
        <f>ROUND(I367*H367,2)</f>
        <v>0</v>
      </c>
      <c r="K367" s="199" t="s">
        <v>1</v>
      </c>
      <c r="L367" s="41"/>
      <c r="M367" s="204" t="s">
        <v>1</v>
      </c>
      <c r="N367" s="205" t="s">
        <v>42</v>
      </c>
      <c r="O367" s="77"/>
      <c r="P367" s="206">
        <f>O367*H367</f>
        <v>0</v>
      </c>
      <c r="Q367" s="206">
        <v>0</v>
      </c>
      <c r="R367" s="206">
        <f>Q367*H367</f>
        <v>0</v>
      </c>
      <c r="S367" s="206">
        <v>0</v>
      </c>
      <c r="T367" s="207">
        <f>S367*H367</f>
        <v>0</v>
      </c>
      <c r="AR367" s="15" t="s">
        <v>432</v>
      </c>
      <c r="AT367" s="15" t="s">
        <v>126</v>
      </c>
      <c r="AU367" s="15" t="s">
        <v>131</v>
      </c>
      <c r="AY367" s="15" t="s">
        <v>123</v>
      </c>
      <c r="BE367" s="208">
        <f>IF(N367="základní",J367,0)</f>
        <v>0</v>
      </c>
      <c r="BF367" s="208">
        <f>IF(N367="snížená",J367,0)</f>
        <v>0</v>
      </c>
      <c r="BG367" s="208">
        <f>IF(N367="zákl. přenesená",J367,0)</f>
        <v>0</v>
      </c>
      <c r="BH367" s="208">
        <f>IF(N367="sníž. přenesená",J367,0)</f>
        <v>0</v>
      </c>
      <c r="BI367" s="208">
        <f>IF(N367="nulová",J367,0)</f>
        <v>0</v>
      </c>
      <c r="BJ367" s="15" t="s">
        <v>131</v>
      </c>
      <c r="BK367" s="208">
        <f>ROUND(I367*H367,2)</f>
        <v>0</v>
      </c>
      <c r="BL367" s="15" t="s">
        <v>432</v>
      </c>
      <c r="BM367" s="15" t="s">
        <v>878</v>
      </c>
    </row>
    <row r="368" s="1" customFormat="1" ht="16.5" customHeight="1">
      <c r="B368" s="36"/>
      <c r="C368" s="197" t="s">
        <v>879</v>
      </c>
      <c r="D368" s="197" t="s">
        <v>126</v>
      </c>
      <c r="E368" s="198" t="s">
        <v>880</v>
      </c>
      <c r="F368" s="199" t="s">
        <v>881</v>
      </c>
      <c r="G368" s="200" t="s">
        <v>314</v>
      </c>
      <c r="H368" s="201">
        <v>1</v>
      </c>
      <c r="I368" s="202"/>
      <c r="J368" s="203">
        <f>ROUND(I368*H368,2)</f>
        <v>0</v>
      </c>
      <c r="K368" s="199" t="s">
        <v>1</v>
      </c>
      <c r="L368" s="41"/>
      <c r="M368" s="204" t="s">
        <v>1</v>
      </c>
      <c r="N368" s="205" t="s">
        <v>42</v>
      </c>
      <c r="O368" s="77"/>
      <c r="P368" s="206">
        <f>O368*H368</f>
        <v>0</v>
      </c>
      <c r="Q368" s="206">
        <v>0</v>
      </c>
      <c r="R368" s="206">
        <f>Q368*H368</f>
        <v>0</v>
      </c>
      <c r="S368" s="206">
        <v>0</v>
      </c>
      <c r="T368" s="207">
        <f>S368*H368</f>
        <v>0</v>
      </c>
      <c r="AR368" s="15" t="s">
        <v>432</v>
      </c>
      <c r="AT368" s="15" t="s">
        <v>126</v>
      </c>
      <c r="AU368" s="15" t="s">
        <v>131</v>
      </c>
      <c r="AY368" s="15" t="s">
        <v>123</v>
      </c>
      <c r="BE368" s="208">
        <f>IF(N368="základní",J368,0)</f>
        <v>0</v>
      </c>
      <c r="BF368" s="208">
        <f>IF(N368="snížená",J368,0)</f>
        <v>0</v>
      </c>
      <c r="BG368" s="208">
        <f>IF(N368="zákl. přenesená",J368,0)</f>
        <v>0</v>
      </c>
      <c r="BH368" s="208">
        <f>IF(N368="sníž. přenesená",J368,0)</f>
        <v>0</v>
      </c>
      <c r="BI368" s="208">
        <f>IF(N368="nulová",J368,0)</f>
        <v>0</v>
      </c>
      <c r="BJ368" s="15" t="s">
        <v>131</v>
      </c>
      <c r="BK368" s="208">
        <f>ROUND(I368*H368,2)</f>
        <v>0</v>
      </c>
      <c r="BL368" s="15" t="s">
        <v>432</v>
      </c>
      <c r="BM368" s="15" t="s">
        <v>882</v>
      </c>
    </row>
    <row r="369" s="1" customFormat="1" ht="16.5" customHeight="1">
      <c r="B369" s="36"/>
      <c r="C369" s="197" t="s">
        <v>883</v>
      </c>
      <c r="D369" s="197" t="s">
        <v>126</v>
      </c>
      <c r="E369" s="198" t="s">
        <v>884</v>
      </c>
      <c r="F369" s="199" t="s">
        <v>885</v>
      </c>
      <c r="G369" s="200" t="s">
        <v>314</v>
      </c>
      <c r="H369" s="201">
        <v>1</v>
      </c>
      <c r="I369" s="202"/>
      <c r="J369" s="203">
        <f>ROUND(I369*H369,2)</f>
        <v>0</v>
      </c>
      <c r="K369" s="199" t="s">
        <v>1</v>
      </c>
      <c r="L369" s="41"/>
      <c r="M369" s="204" t="s">
        <v>1</v>
      </c>
      <c r="N369" s="205" t="s">
        <v>42</v>
      </c>
      <c r="O369" s="77"/>
      <c r="P369" s="206">
        <f>O369*H369</f>
        <v>0</v>
      </c>
      <c r="Q369" s="206">
        <v>0</v>
      </c>
      <c r="R369" s="206">
        <f>Q369*H369</f>
        <v>0</v>
      </c>
      <c r="S369" s="206">
        <v>0</v>
      </c>
      <c r="T369" s="207">
        <f>S369*H369</f>
        <v>0</v>
      </c>
      <c r="AR369" s="15" t="s">
        <v>432</v>
      </c>
      <c r="AT369" s="15" t="s">
        <v>126</v>
      </c>
      <c r="AU369" s="15" t="s">
        <v>131</v>
      </c>
      <c r="AY369" s="15" t="s">
        <v>123</v>
      </c>
      <c r="BE369" s="208">
        <f>IF(N369="základní",J369,0)</f>
        <v>0</v>
      </c>
      <c r="BF369" s="208">
        <f>IF(N369="snížená",J369,0)</f>
        <v>0</v>
      </c>
      <c r="BG369" s="208">
        <f>IF(N369="zákl. přenesená",J369,0)</f>
        <v>0</v>
      </c>
      <c r="BH369" s="208">
        <f>IF(N369="sníž. přenesená",J369,0)</f>
        <v>0</v>
      </c>
      <c r="BI369" s="208">
        <f>IF(N369="nulová",J369,0)</f>
        <v>0</v>
      </c>
      <c r="BJ369" s="15" t="s">
        <v>131</v>
      </c>
      <c r="BK369" s="208">
        <f>ROUND(I369*H369,2)</f>
        <v>0</v>
      </c>
      <c r="BL369" s="15" t="s">
        <v>432</v>
      </c>
      <c r="BM369" s="15" t="s">
        <v>886</v>
      </c>
    </row>
    <row r="370" s="1" customFormat="1" ht="16.5" customHeight="1">
      <c r="B370" s="36"/>
      <c r="C370" s="197" t="s">
        <v>887</v>
      </c>
      <c r="D370" s="197" t="s">
        <v>126</v>
      </c>
      <c r="E370" s="198" t="s">
        <v>888</v>
      </c>
      <c r="F370" s="199" t="s">
        <v>889</v>
      </c>
      <c r="G370" s="200" t="s">
        <v>314</v>
      </c>
      <c r="H370" s="201">
        <v>1</v>
      </c>
      <c r="I370" s="202"/>
      <c r="J370" s="203">
        <f>ROUND(I370*H370,2)</f>
        <v>0</v>
      </c>
      <c r="K370" s="199" t="s">
        <v>1</v>
      </c>
      <c r="L370" s="41"/>
      <c r="M370" s="204" t="s">
        <v>1</v>
      </c>
      <c r="N370" s="205" t="s">
        <v>42</v>
      </c>
      <c r="O370" s="77"/>
      <c r="P370" s="206">
        <f>O370*H370</f>
        <v>0</v>
      </c>
      <c r="Q370" s="206">
        <v>0</v>
      </c>
      <c r="R370" s="206">
        <f>Q370*H370</f>
        <v>0</v>
      </c>
      <c r="S370" s="206">
        <v>0</v>
      </c>
      <c r="T370" s="207">
        <f>S370*H370</f>
        <v>0</v>
      </c>
      <c r="AR370" s="15" t="s">
        <v>432</v>
      </c>
      <c r="AT370" s="15" t="s">
        <v>126</v>
      </c>
      <c r="AU370" s="15" t="s">
        <v>131</v>
      </c>
      <c r="AY370" s="15" t="s">
        <v>123</v>
      </c>
      <c r="BE370" s="208">
        <f>IF(N370="základní",J370,0)</f>
        <v>0</v>
      </c>
      <c r="BF370" s="208">
        <f>IF(N370="snížená",J370,0)</f>
        <v>0</v>
      </c>
      <c r="BG370" s="208">
        <f>IF(N370="zákl. přenesená",J370,0)</f>
        <v>0</v>
      </c>
      <c r="BH370" s="208">
        <f>IF(N370="sníž. přenesená",J370,0)</f>
        <v>0</v>
      </c>
      <c r="BI370" s="208">
        <f>IF(N370="nulová",J370,0)</f>
        <v>0</v>
      </c>
      <c r="BJ370" s="15" t="s">
        <v>131</v>
      </c>
      <c r="BK370" s="208">
        <f>ROUND(I370*H370,2)</f>
        <v>0</v>
      </c>
      <c r="BL370" s="15" t="s">
        <v>432</v>
      </c>
      <c r="BM370" s="15" t="s">
        <v>890</v>
      </c>
    </row>
    <row r="371" s="1" customFormat="1" ht="16.5" customHeight="1">
      <c r="B371" s="36"/>
      <c r="C371" s="197" t="s">
        <v>891</v>
      </c>
      <c r="D371" s="197" t="s">
        <v>126</v>
      </c>
      <c r="E371" s="198" t="s">
        <v>892</v>
      </c>
      <c r="F371" s="199" t="s">
        <v>893</v>
      </c>
      <c r="G371" s="200" t="s">
        <v>314</v>
      </c>
      <c r="H371" s="201">
        <v>3</v>
      </c>
      <c r="I371" s="202"/>
      <c r="J371" s="203">
        <f>ROUND(I371*H371,2)</f>
        <v>0</v>
      </c>
      <c r="K371" s="199" t="s">
        <v>1</v>
      </c>
      <c r="L371" s="41"/>
      <c r="M371" s="204" t="s">
        <v>1</v>
      </c>
      <c r="N371" s="205" t="s">
        <v>42</v>
      </c>
      <c r="O371" s="77"/>
      <c r="P371" s="206">
        <f>O371*H371</f>
        <v>0</v>
      </c>
      <c r="Q371" s="206">
        <v>0</v>
      </c>
      <c r="R371" s="206">
        <f>Q371*H371</f>
        <v>0</v>
      </c>
      <c r="S371" s="206">
        <v>0</v>
      </c>
      <c r="T371" s="207">
        <f>S371*H371</f>
        <v>0</v>
      </c>
      <c r="AR371" s="15" t="s">
        <v>432</v>
      </c>
      <c r="AT371" s="15" t="s">
        <v>126</v>
      </c>
      <c r="AU371" s="15" t="s">
        <v>131</v>
      </c>
      <c r="AY371" s="15" t="s">
        <v>123</v>
      </c>
      <c r="BE371" s="208">
        <f>IF(N371="základní",J371,0)</f>
        <v>0</v>
      </c>
      <c r="BF371" s="208">
        <f>IF(N371="snížená",J371,0)</f>
        <v>0</v>
      </c>
      <c r="BG371" s="208">
        <f>IF(N371="zákl. přenesená",J371,0)</f>
        <v>0</v>
      </c>
      <c r="BH371" s="208">
        <f>IF(N371="sníž. přenesená",J371,0)</f>
        <v>0</v>
      </c>
      <c r="BI371" s="208">
        <f>IF(N371="nulová",J371,0)</f>
        <v>0</v>
      </c>
      <c r="BJ371" s="15" t="s">
        <v>131</v>
      </c>
      <c r="BK371" s="208">
        <f>ROUND(I371*H371,2)</f>
        <v>0</v>
      </c>
      <c r="BL371" s="15" t="s">
        <v>432</v>
      </c>
      <c r="BM371" s="15" t="s">
        <v>894</v>
      </c>
    </row>
    <row r="372" s="1" customFormat="1" ht="16.5" customHeight="1">
      <c r="B372" s="36"/>
      <c r="C372" s="197" t="s">
        <v>895</v>
      </c>
      <c r="D372" s="197" t="s">
        <v>126</v>
      </c>
      <c r="E372" s="198" t="s">
        <v>896</v>
      </c>
      <c r="F372" s="199" t="s">
        <v>897</v>
      </c>
      <c r="G372" s="200" t="s">
        <v>314</v>
      </c>
      <c r="H372" s="201">
        <v>11</v>
      </c>
      <c r="I372" s="202"/>
      <c r="J372" s="203">
        <f>ROUND(I372*H372,2)</f>
        <v>0</v>
      </c>
      <c r="K372" s="199" t="s">
        <v>1</v>
      </c>
      <c r="L372" s="41"/>
      <c r="M372" s="204" t="s">
        <v>1</v>
      </c>
      <c r="N372" s="205" t="s">
        <v>42</v>
      </c>
      <c r="O372" s="77"/>
      <c r="P372" s="206">
        <f>O372*H372</f>
        <v>0</v>
      </c>
      <c r="Q372" s="206">
        <v>0</v>
      </c>
      <c r="R372" s="206">
        <f>Q372*H372</f>
        <v>0</v>
      </c>
      <c r="S372" s="206">
        <v>0</v>
      </c>
      <c r="T372" s="207">
        <f>S372*H372</f>
        <v>0</v>
      </c>
      <c r="AR372" s="15" t="s">
        <v>432</v>
      </c>
      <c r="AT372" s="15" t="s">
        <v>126</v>
      </c>
      <c r="AU372" s="15" t="s">
        <v>131</v>
      </c>
      <c r="AY372" s="15" t="s">
        <v>123</v>
      </c>
      <c r="BE372" s="208">
        <f>IF(N372="základní",J372,0)</f>
        <v>0</v>
      </c>
      <c r="BF372" s="208">
        <f>IF(N372="snížená",J372,0)</f>
        <v>0</v>
      </c>
      <c r="BG372" s="208">
        <f>IF(N372="zákl. přenesená",J372,0)</f>
        <v>0</v>
      </c>
      <c r="BH372" s="208">
        <f>IF(N372="sníž. přenesená",J372,0)</f>
        <v>0</v>
      </c>
      <c r="BI372" s="208">
        <f>IF(N372="nulová",J372,0)</f>
        <v>0</v>
      </c>
      <c r="BJ372" s="15" t="s">
        <v>131</v>
      </c>
      <c r="BK372" s="208">
        <f>ROUND(I372*H372,2)</f>
        <v>0</v>
      </c>
      <c r="BL372" s="15" t="s">
        <v>432</v>
      </c>
      <c r="BM372" s="15" t="s">
        <v>898</v>
      </c>
    </row>
    <row r="373" s="1" customFormat="1" ht="16.5" customHeight="1">
      <c r="B373" s="36"/>
      <c r="C373" s="197" t="s">
        <v>899</v>
      </c>
      <c r="D373" s="197" t="s">
        <v>126</v>
      </c>
      <c r="E373" s="198" t="s">
        <v>900</v>
      </c>
      <c r="F373" s="199" t="s">
        <v>901</v>
      </c>
      <c r="G373" s="200" t="s">
        <v>314</v>
      </c>
      <c r="H373" s="201">
        <v>14</v>
      </c>
      <c r="I373" s="202"/>
      <c r="J373" s="203">
        <f>ROUND(I373*H373,2)</f>
        <v>0</v>
      </c>
      <c r="K373" s="199" t="s">
        <v>1</v>
      </c>
      <c r="L373" s="41"/>
      <c r="M373" s="204" t="s">
        <v>1</v>
      </c>
      <c r="N373" s="205" t="s">
        <v>42</v>
      </c>
      <c r="O373" s="77"/>
      <c r="P373" s="206">
        <f>O373*H373</f>
        <v>0</v>
      </c>
      <c r="Q373" s="206">
        <v>0</v>
      </c>
      <c r="R373" s="206">
        <f>Q373*H373</f>
        <v>0</v>
      </c>
      <c r="S373" s="206">
        <v>0</v>
      </c>
      <c r="T373" s="207">
        <f>S373*H373</f>
        <v>0</v>
      </c>
      <c r="AR373" s="15" t="s">
        <v>432</v>
      </c>
      <c r="AT373" s="15" t="s">
        <v>126</v>
      </c>
      <c r="AU373" s="15" t="s">
        <v>131</v>
      </c>
      <c r="AY373" s="15" t="s">
        <v>123</v>
      </c>
      <c r="BE373" s="208">
        <f>IF(N373="základní",J373,0)</f>
        <v>0</v>
      </c>
      <c r="BF373" s="208">
        <f>IF(N373="snížená",J373,0)</f>
        <v>0</v>
      </c>
      <c r="BG373" s="208">
        <f>IF(N373="zákl. přenesená",J373,0)</f>
        <v>0</v>
      </c>
      <c r="BH373" s="208">
        <f>IF(N373="sníž. přenesená",J373,0)</f>
        <v>0</v>
      </c>
      <c r="BI373" s="208">
        <f>IF(N373="nulová",J373,0)</f>
        <v>0</v>
      </c>
      <c r="BJ373" s="15" t="s">
        <v>131</v>
      </c>
      <c r="BK373" s="208">
        <f>ROUND(I373*H373,2)</f>
        <v>0</v>
      </c>
      <c r="BL373" s="15" t="s">
        <v>432</v>
      </c>
      <c r="BM373" s="15" t="s">
        <v>902</v>
      </c>
    </row>
    <row r="374" s="1" customFormat="1" ht="16.5" customHeight="1">
      <c r="B374" s="36"/>
      <c r="C374" s="197" t="s">
        <v>903</v>
      </c>
      <c r="D374" s="197" t="s">
        <v>126</v>
      </c>
      <c r="E374" s="198" t="s">
        <v>904</v>
      </c>
      <c r="F374" s="199" t="s">
        <v>905</v>
      </c>
      <c r="G374" s="200" t="s">
        <v>129</v>
      </c>
      <c r="H374" s="201">
        <v>3</v>
      </c>
      <c r="I374" s="202"/>
      <c r="J374" s="203">
        <f>ROUND(I374*H374,2)</f>
        <v>0</v>
      </c>
      <c r="K374" s="199" t="s">
        <v>1</v>
      </c>
      <c r="L374" s="41"/>
      <c r="M374" s="204" t="s">
        <v>1</v>
      </c>
      <c r="N374" s="205" t="s">
        <v>42</v>
      </c>
      <c r="O374" s="77"/>
      <c r="P374" s="206">
        <f>O374*H374</f>
        <v>0</v>
      </c>
      <c r="Q374" s="206">
        <v>0</v>
      </c>
      <c r="R374" s="206">
        <f>Q374*H374</f>
        <v>0</v>
      </c>
      <c r="S374" s="206">
        <v>0</v>
      </c>
      <c r="T374" s="207">
        <f>S374*H374</f>
        <v>0</v>
      </c>
      <c r="AR374" s="15" t="s">
        <v>432</v>
      </c>
      <c r="AT374" s="15" t="s">
        <v>126</v>
      </c>
      <c r="AU374" s="15" t="s">
        <v>131</v>
      </c>
      <c r="AY374" s="15" t="s">
        <v>123</v>
      </c>
      <c r="BE374" s="208">
        <f>IF(N374="základní",J374,0)</f>
        <v>0</v>
      </c>
      <c r="BF374" s="208">
        <f>IF(N374="snížená",J374,0)</f>
        <v>0</v>
      </c>
      <c r="BG374" s="208">
        <f>IF(N374="zákl. přenesená",J374,0)</f>
        <v>0</v>
      </c>
      <c r="BH374" s="208">
        <f>IF(N374="sníž. přenesená",J374,0)</f>
        <v>0</v>
      </c>
      <c r="BI374" s="208">
        <f>IF(N374="nulová",J374,0)</f>
        <v>0</v>
      </c>
      <c r="BJ374" s="15" t="s">
        <v>131</v>
      </c>
      <c r="BK374" s="208">
        <f>ROUND(I374*H374,2)</f>
        <v>0</v>
      </c>
      <c r="BL374" s="15" t="s">
        <v>432</v>
      </c>
      <c r="BM374" s="15" t="s">
        <v>906</v>
      </c>
    </row>
    <row r="375" s="1" customFormat="1" ht="16.5" customHeight="1">
      <c r="B375" s="36"/>
      <c r="C375" s="197" t="s">
        <v>907</v>
      </c>
      <c r="D375" s="197" t="s">
        <v>126</v>
      </c>
      <c r="E375" s="198" t="s">
        <v>908</v>
      </c>
      <c r="F375" s="199" t="s">
        <v>909</v>
      </c>
      <c r="G375" s="200" t="s">
        <v>129</v>
      </c>
      <c r="H375" s="201">
        <v>1</v>
      </c>
      <c r="I375" s="202"/>
      <c r="J375" s="203">
        <f>ROUND(I375*H375,2)</f>
        <v>0</v>
      </c>
      <c r="K375" s="199" t="s">
        <v>1</v>
      </c>
      <c r="L375" s="41"/>
      <c r="M375" s="204" t="s">
        <v>1</v>
      </c>
      <c r="N375" s="205" t="s">
        <v>42</v>
      </c>
      <c r="O375" s="77"/>
      <c r="P375" s="206">
        <f>O375*H375</f>
        <v>0</v>
      </c>
      <c r="Q375" s="206">
        <v>0</v>
      </c>
      <c r="R375" s="206">
        <f>Q375*H375</f>
        <v>0</v>
      </c>
      <c r="S375" s="206">
        <v>0</v>
      </c>
      <c r="T375" s="207">
        <f>S375*H375</f>
        <v>0</v>
      </c>
      <c r="AR375" s="15" t="s">
        <v>432</v>
      </c>
      <c r="AT375" s="15" t="s">
        <v>126</v>
      </c>
      <c r="AU375" s="15" t="s">
        <v>131</v>
      </c>
      <c r="AY375" s="15" t="s">
        <v>123</v>
      </c>
      <c r="BE375" s="208">
        <f>IF(N375="základní",J375,0)</f>
        <v>0</v>
      </c>
      <c r="BF375" s="208">
        <f>IF(N375="snížená",J375,0)</f>
        <v>0</v>
      </c>
      <c r="BG375" s="208">
        <f>IF(N375="zákl. přenesená",J375,0)</f>
        <v>0</v>
      </c>
      <c r="BH375" s="208">
        <f>IF(N375="sníž. přenesená",J375,0)</f>
        <v>0</v>
      </c>
      <c r="BI375" s="208">
        <f>IF(N375="nulová",J375,0)</f>
        <v>0</v>
      </c>
      <c r="BJ375" s="15" t="s">
        <v>131</v>
      </c>
      <c r="BK375" s="208">
        <f>ROUND(I375*H375,2)</f>
        <v>0</v>
      </c>
      <c r="BL375" s="15" t="s">
        <v>432</v>
      </c>
      <c r="BM375" s="15" t="s">
        <v>910</v>
      </c>
    </row>
    <row r="376" s="1" customFormat="1" ht="16.5" customHeight="1">
      <c r="B376" s="36"/>
      <c r="C376" s="197" t="s">
        <v>911</v>
      </c>
      <c r="D376" s="197" t="s">
        <v>126</v>
      </c>
      <c r="E376" s="198" t="s">
        <v>912</v>
      </c>
      <c r="F376" s="199" t="s">
        <v>913</v>
      </c>
      <c r="G376" s="200" t="s">
        <v>129</v>
      </c>
      <c r="H376" s="201">
        <v>1</v>
      </c>
      <c r="I376" s="202"/>
      <c r="J376" s="203">
        <f>ROUND(I376*H376,2)</f>
        <v>0</v>
      </c>
      <c r="K376" s="199" t="s">
        <v>1</v>
      </c>
      <c r="L376" s="41"/>
      <c r="M376" s="204" t="s">
        <v>1</v>
      </c>
      <c r="N376" s="205" t="s">
        <v>42</v>
      </c>
      <c r="O376" s="77"/>
      <c r="P376" s="206">
        <f>O376*H376</f>
        <v>0</v>
      </c>
      <c r="Q376" s="206">
        <v>0</v>
      </c>
      <c r="R376" s="206">
        <f>Q376*H376</f>
        <v>0</v>
      </c>
      <c r="S376" s="206">
        <v>0</v>
      </c>
      <c r="T376" s="207">
        <f>S376*H376</f>
        <v>0</v>
      </c>
      <c r="AR376" s="15" t="s">
        <v>432</v>
      </c>
      <c r="AT376" s="15" t="s">
        <v>126</v>
      </c>
      <c r="AU376" s="15" t="s">
        <v>131</v>
      </c>
      <c r="AY376" s="15" t="s">
        <v>123</v>
      </c>
      <c r="BE376" s="208">
        <f>IF(N376="základní",J376,0)</f>
        <v>0</v>
      </c>
      <c r="BF376" s="208">
        <f>IF(N376="snížená",J376,0)</f>
        <v>0</v>
      </c>
      <c r="BG376" s="208">
        <f>IF(N376="zákl. přenesená",J376,0)</f>
        <v>0</v>
      </c>
      <c r="BH376" s="208">
        <f>IF(N376="sníž. přenesená",J376,0)</f>
        <v>0</v>
      </c>
      <c r="BI376" s="208">
        <f>IF(N376="nulová",J376,0)</f>
        <v>0</v>
      </c>
      <c r="BJ376" s="15" t="s">
        <v>131</v>
      </c>
      <c r="BK376" s="208">
        <f>ROUND(I376*H376,2)</f>
        <v>0</v>
      </c>
      <c r="BL376" s="15" t="s">
        <v>432</v>
      </c>
      <c r="BM376" s="15" t="s">
        <v>914</v>
      </c>
    </row>
    <row r="377" s="1" customFormat="1" ht="16.5" customHeight="1">
      <c r="B377" s="36"/>
      <c r="C377" s="197" t="s">
        <v>915</v>
      </c>
      <c r="D377" s="197" t="s">
        <v>126</v>
      </c>
      <c r="E377" s="198" t="s">
        <v>916</v>
      </c>
      <c r="F377" s="199" t="s">
        <v>917</v>
      </c>
      <c r="G377" s="200" t="s">
        <v>129</v>
      </c>
      <c r="H377" s="201">
        <v>1</v>
      </c>
      <c r="I377" s="202"/>
      <c r="J377" s="203">
        <f>ROUND(I377*H377,2)</f>
        <v>0</v>
      </c>
      <c r="K377" s="199" t="s">
        <v>1</v>
      </c>
      <c r="L377" s="41"/>
      <c r="M377" s="204" t="s">
        <v>1</v>
      </c>
      <c r="N377" s="205" t="s">
        <v>42</v>
      </c>
      <c r="O377" s="77"/>
      <c r="P377" s="206">
        <f>O377*H377</f>
        <v>0</v>
      </c>
      <c r="Q377" s="206">
        <v>0</v>
      </c>
      <c r="R377" s="206">
        <f>Q377*H377</f>
        <v>0</v>
      </c>
      <c r="S377" s="206">
        <v>0</v>
      </c>
      <c r="T377" s="207">
        <f>S377*H377</f>
        <v>0</v>
      </c>
      <c r="AR377" s="15" t="s">
        <v>432</v>
      </c>
      <c r="AT377" s="15" t="s">
        <v>126</v>
      </c>
      <c r="AU377" s="15" t="s">
        <v>131</v>
      </c>
      <c r="AY377" s="15" t="s">
        <v>123</v>
      </c>
      <c r="BE377" s="208">
        <f>IF(N377="základní",J377,0)</f>
        <v>0</v>
      </c>
      <c r="BF377" s="208">
        <f>IF(N377="snížená",J377,0)</f>
        <v>0</v>
      </c>
      <c r="BG377" s="208">
        <f>IF(N377="zákl. přenesená",J377,0)</f>
        <v>0</v>
      </c>
      <c r="BH377" s="208">
        <f>IF(N377="sníž. přenesená",J377,0)</f>
        <v>0</v>
      </c>
      <c r="BI377" s="208">
        <f>IF(N377="nulová",J377,0)</f>
        <v>0</v>
      </c>
      <c r="BJ377" s="15" t="s">
        <v>131</v>
      </c>
      <c r="BK377" s="208">
        <f>ROUND(I377*H377,2)</f>
        <v>0</v>
      </c>
      <c r="BL377" s="15" t="s">
        <v>432</v>
      </c>
      <c r="BM377" s="15" t="s">
        <v>918</v>
      </c>
    </row>
    <row r="378" s="1" customFormat="1" ht="16.5" customHeight="1">
      <c r="B378" s="36"/>
      <c r="C378" s="197" t="s">
        <v>919</v>
      </c>
      <c r="D378" s="197" t="s">
        <v>126</v>
      </c>
      <c r="E378" s="198" t="s">
        <v>920</v>
      </c>
      <c r="F378" s="199" t="s">
        <v>921</v>
      </c>
      <c r="G378" s="200" t="s">
        <v>314</v>
      </c>
      <c r="H378" s="201">
        <v>1</v>
      </c>
      <c r="I378" s="202"/>
      <c r="J378" s="203">
        <f>ROUND(I378*H378,2)</f>
        <v>0</v>
      </c>
      <c r="K378" s="199" t="s">
        <v>1</v>
      </c>
      <c r="L378" s="41"/>
      <c r="M378" s="204" t="s">
        <v>1</v>
      </c>
      <c r="N378" s="205" t="s">
        <v>42</v>
      </c>
      <c r="O378" s="77"/>
      <c r="P378" s="206">
        <f>O378*H378</f>
        <v>0</v>
      </c>
      <c r="Q378" s="206">
        <v>0</v>
      </c>
      <c r="R378" s="206">
        <f>Q378*H378</f>
        <v>0</v>
      </c>
      <c r="S378" s="206">
        <v>0</v>
      </c>
      <c r="T378" s="207">
        <f>S378*H378</f>
        <v>0</v>
      </c>
      <c r="AR378" s="15" t="s">
        <v>432</v>
      </c>
      <c r="AT378" s="15" t="s">
        <v>126</v>
      </c>
      <c r="AU378" s="15" t="s">
        <v>131</v>
      </c>
      <c r="AY378" s="15" t="s">
        <v>123</v>
      </c>
      <c r="BE378" s="208">
        <f>IF(N378="základní",J378,0)</f>
        <v>0</v>
      </c>
      <c r="BF378" s="208">
        <f>IF(N378="snížená",J378,0)</f>
        <v>0</v>
      </c>
      <c r="BG378" s="208">
        <f>IF(N378="zákl. přenesená",J378,0)</f>
        <v>0</v>
      </c>
      <c r="BH378" s="208">
        <f>IF(N378="sníž. přenesená",J378,0)</f>
        <v>0</v>
      </c>
      <c r="BI378" s="208">
        <f>IF(N378="nulová",J378,0)</f>
        <v>0</v>
      </c>
      <c r="BJ378" s="15" t="s">
        <v>131</v>
      </c>
      <c r="BK378" s="208">
        <f>ROUND(I378*H378,2)</f>
        <v>0</v>
      </c>
      <c r="BL378" s="15" t="s">
        <v>432</v>
      </c>
      <c r="BM378" s="15" t="s">
        <v>922</v>
      </c>
    </row>
    <row r="379" s="1" customFormat="1" ht="16.5" customHeight="1">
      <c r="B379" s="36"/>
      <c r="C379" s="197" t="s">
        <v>923</v>
      </c>
      <c r="D379" s="197" t="s">
        <v>126</v>
      </c>
      <c r="E379" s="198" t="s">
        <v>924</v>
      </c>
      <c r="F379" s="199" t="s">
        <v>925</v>
      </c>
      <c r="G379" s="200" t="s">
        <v>314</v>
      </c>
      <c r="H379" s="201">
        <v>1</v>
      </c>
      <c r="I379" s="202"/>
      <c r="J379" s="203">
        <f>ROUND(I379*H379,2)</f>
        <v>0</v>
      </c>
      <c r="K379" s="199" t="s">
        <v>1</v>
      </c>
      <c r="L379" s="41"/>
      <c r="M379" s="204" t="s">
        <v>1</v>
      </c>
      <c r="N379" s="205" t="s">
        <v>42</v>
      </c>
      <c r="O379" s="77"/>
      <c r="P379" s="206">
        <f>O379*H379</f>
        <v>0</v>
      </c>
      <c r="Q379" s="206">
        <v>0</v>
      </c>
      <c r="R379" s="206">
        <f>Q379*H379</f>
        <v>0</v>
      </c>
      <c r="S379" s="206">
        <v>0</v>
      </c>
      <c r="T379" s="207">
        <f>S379*H379</f>
        <v>0</v>
      </c>
      <c r="AR379" s="15" t="s">
        <v>432</v>
      </c>
      <c r="AT379" s="15" t="s">
        <v>126</v>
      </c>
      <c r="AU379" s="15" t="s">
        <v>131</v>
      </c>
      <c r="AY379" s="15" t="s">
        <v>123</v>
      </c>
      <c r="BE379" s="208">
        <f>IF(N379="základní",J379,0)</f>
        <v>0</v>
      </c>
      <c r="BF379" s="208">
        <f>IF(N379="snížená",J379,0)</f>
        <v>0</v>
      </c>
      <c r="BG379" s="208">
        <f>IF(N379="zákl. přenesená",J379,0)</f>
        <v>0</v>
      </c>
      <c r="BH379" s="208">
        <f>IF(N379="sníž. přenesená",J379,0)</f>
        <v>0</v>
      </c>
      <c r="BI379" s="208">
        <f>IF(N379="nulová",J379,0)</f>
        <v>0</v>
      </c>
      <c r="BJ379" s="15" t="s">
        <v>131</v>
      </c>
      <c r="BK379" s="208">
        <f>ROUND(I379*H379,2)</f>
        <v>0</v>
      </c>
      <c r="BL379" s="15" t="s">
        <v>432</v>
      </c>
      <c r="BM379" s="15" t="s">
        <v>926</v>
      </c>
    </row>
    <row r="380" s="1" customFormat="1" ht="16.5" customHeight="1">
      <c r="B380" s="36"/>
      <c r="C380" s="197" t="s">
        <v>927</v>
      </c>
      <c r="D380" s="197" t="s">
        <v>126</v>
      </c>
      <c r="E380" s="198" t="s">
        <v>928</v>
      </c>
      <c r="F380" s="199" t="s">
        <v>929</v>
      </c>
      <c r="G380" s="200" t="s">
        <v>314</v>
      </c>
      <c r="H380" s="201">
        <v>1</v>
      </c>
      <c r="I380" s="202"/>
      <c r="J380" s="203">
        <f>ROUND(I380*H380,2)</f>
        <v>0</v>
      </c>
      <c r="K380" s="199" t="s">
        <v>1</v>
      </c>
      <c r="L380" s="41"/>
      <c r="M380" s="204" t="s">
        <v>1</v>
      </c>
      <c r="N380" s="205" t="s">
        <v>42</v>
      </c>
      <c r="O380" s="77"/>
      <c r="P380" s="206">
        <f>O380*H380</f>
        <v>0</v>
      </c>
      <c r="Q380" s="206">
        <v>0</v>
      </c>
      <c r="R380" s="206">
        <f>Q380*H380</f>
        <v>0</v>
      </c>
      <c r="S380" s="206">
        <v>0</v>
      </c>
      <c r="T380" s="207">
        <f>S380*H380</f>
        <v>0</v>
      </c>
      <c r="AR380" s="15" t="s">
        <v>432</v>
      </c>
      <c r="AT380" s="15" t="s">
        <v>126</v>
      </c>
      <c r="AU380" s="15" t="s">
        <v>131</v>
      </c>
      <c r="AY380" s="15" t="s">
        <v>123</v>
      </c>
      <c r="BE380" s="208">
        <f>IF(N380="základní",J380,0)</f>
        <v>0</v>
      </c>
      <c r="BF380" s="208">
        <f>IF(N380="snížená",J380,0)</f>
        <v>0</v>
      </c>
      <c r="BG380" s="208">
        <f>IF(N380="zákl. přenesená",J380,0)</f>
        <v>0</v>
      </c>
      <c r="BH380" s="208">
        <f>IF(N380="sníž. přenesená",J380,0)</f>
        <v>0</v>
      </c>
      <c r="BI380" s="208">
        <f>IF(N380="nulová",J380,0)</f>
        <v>0</v>
      </c>
      <c r="BJ380" s="15" t="s">
        <v>131</v>
      </c>
      <c r="BK380" s="208">
        <f>ROUND(I380*H380,2)</f>
        <v>0</v>
      </c>
      <c r="BL380" s="15" t="s">
        <v>432</v>
      </c>
      <c r="BM380" s="15" t="s">
        <v>930</v>
      </c>
    </row>
    <row r="381" s="1" customFormat="1" ht="16.5" customHeight="1">
      <c r="B381" s="36"/>
      <c r="C381" s="197" t="s">
        <v>931</v>
      </c>
      <c r="D381" s="197" t="s">
        <v>126</v>
      </c>
      <c r="E381" s="198" t="s">
        <v>932</v>
      </c>
      <c r="F381" s="199" t="s">
        <v>933</v>
      </c>
      <c r="G381" s="200" t="s">
        <v>314</v>
      </c>
      <c r="H381" s="201">
        <v>1</v>
      </c>
      <c r="I381" s="202"/>
      <c r="J381" s="203">
        <f>ROUND(I381*H381,2)</f>
        <v>0</v>
      </c>
      <c r="K381" s="199" t="s">
        <v>1</v>
      </c>
      <c r="L381" s="41"/>
      <c r="M381" s="204" t="s">
        <v>1</v>
      </c>
      <c r="N381" s="205" t="s">
        <v>42</v>
      </c>
      <c r="O381" s="77"/>
      <c r="P381" s="206">
        <f>O381*H381</f>
        <v>0</v>
      </c>
      <c r="Q381" s="206">
        <v>0</v>
      </c>
      <c r="R381" s="206">
        <f>Q381*H381</f>
        <v>0</v>
      </c>
      <c r="S381" s="206">
        <v>0</v>
      </c>
      <c r="T381" s="207">
        <f>S381*H381</f>
        <v>0</v>
      </c>
      <c r="AR381" s="15" t="s">
        <v>432</v>
      </c>
      <c r="AT381" s="15" t="s">
        <v>126</v>
      </c>
      <c r="AU381" s="15" t="s">
        <v>131</v>
      </c>
      <c r="AY381" s="15" t="s">
        <v>123</v>
      </c>
      <c r="BE381" s="208">
        <f>IF(N381="základní",J381,0)</f>
        <v>0</v>
      </c>
      <c r="BF381" s="208">
        <f>IF(N381="snížená",J381,0)</f>
        <v>0</v>
      </c>
      <c r="BG381" s="208">
        <f>IF(N381="zákl. přenesená",J381,0)</f>
        <v>0</v>
      </c>
      <c r="BH381" s="208">
        <f>IF(N381="sníž. přenesená",J381,0)</f>
        <v>0</v>
      </c>
      <c r="BI381" s="208">
        <f>IF(N381="nulová",J381,0)</f>
        <v>0</v>
      </c>
      <c r="BJ381" s="15" t="s">
        <v>131</v>
      </c>
      <c r="BK381" s="208">
        <f>ROUND(I381*H381,2)</f>
        <v>0</v>
      </c>
      <c r="BL381" s="15" t="s">
        <v>432</v>
      </c>
      <c r="BM381" s="15" t="s">
        <v>934</v>
      </c>
    </row>
    <row r="382" s="1" customFormat="1" ht="16.5" customHeight="1">
      <c r="B382" s="36"/>
      <c r="C382" s="197" t="s">
        <v>935</v>
      </c>
      <c r="D382" s="197" t="s">
        <v>126</v>
      </c>
      <c r="E382" s="198" t="s">
        <v>936</v>
      </c>
      <c r="F382" s="199" t="s">
        <v>937</v>
      </c>
      <c r="G382" s="200" t="s">
        <v>314</v>
      </c>
      <c r="H382" s="201">
        <v>1</v>
      </c>
      <c r="I382" s="202"/>
      <c r="J382" s="203">
        <f>ROUND(I382*H382,2)</f>
        <v>0</v>
      </c>
      <c r="K382" s="199" t="s">
        <v>1</v>
      </c>
      <c r="L382" s="41"/>
      <c r="M382" s="204" t="s">
        <v>1</v>
      </c>
      <c r="N382" s="205" t="s">
        <v>42</v>
      </c>
      <c r="O382" s="77"/>
      <c r="P382" s="206">
        <f>O382*H382</f>
        <v>0</v>
      </c>
      <c r="Q382" s="206">
        <v>0</v>
      </c>
      <c r="R382" s="206">
        <f>Q382*H382</f>
        <v>0</v>
      </c>
      <c r="S382" s="206">
        <v>0</v>
      </c>
      <c r="T382" s="207">
        <f>S382*H382</f>
        <v>0</v>
      </c>
      <c r="AR382" s="15" t="s">
        <v>432</v>
      </c>
      <c r="AT382" s="15" t="s">
        <v>126</v>
      </c>
      <c r="AU382" s="15" t="s">
        <v>131</v>
      </c>
      <c r="AY382" s="15" t="s">
        <v>123</v>
      </c>
      <c r="BE382" s="208">
        <f>IF(N382="základní",J382,0)</f>
        <v>0</v>
      </c>
      <c r="BF382" s="208">
        <f>IF(N382="snížená",J382,0)</f>
        <v>0</v>
      </c>
      <c r="BG382" s="208">
        <f>IF(N382="zákl. přenesená",J382,0)</f>
        <v>0</v>
      </c>
      <c r="BH382" s="208">
        <f>IF(N382="sníž. přenesená",J382,0)</f>
        <v>0</v>
      </c>
      <c r="BI382" s="208">
        <f>IF(N382="nulová",J382,0)</f>
        <v>0</v>
      </c>
      <c r="BJ382" s="15" t="s">
        <v>131</v>
      </c>
      <c r="BK382" s="208">
        <f>ROUND(I382*H382,2)</f>
        <v>0</v>
      </c>
      <c r="BL382" s="15" t="s">
        <v>432</v>
      </c>
      <c r="BM382" s="15" t="s">
        <v>938</v>
      </c>
    </row>
    <row r="383" s="10" customFormat="1" ht="22.8" customHeight="1">
      <c r="B383" s="181"/>
      <c r="C383" s="182"/>
      <c r="D383" s="183" t="s">
        <v>69</v>
      </c>
      <c r="E383" s="195" t="s">
        <v>939</v>
      </c>
      <c r="F383" s="195" t="s">
        <v>940</v>
      </c>
      <c r="G383" s="182"/>
      <c r="H383" s="182"/>
      <c r="I383" s="185"/>
      <c r="J383" s="196">
        <f>BK383</f>
        <v>0</v>
      </c>
      <c r="K383" s="182"/>
      <c r="L383" s="187"/>
      <c r="M383" s="188"/>
      <c r="N383" s="189"/>
      <c r="O383" s="189"/>
      <c r="P383" s="190">
        <f>SUM(P384:P387)</f>
        <v>0</v>
      </c>
      <c r="Q383" s="189"/>
      <c r="R383" s="190">
        <f>SUM(R384:R387)</f>
        <v>0</v>
      </c>
      <c r="S383" s="189"/>
      <c r="T383" s="191">
        <f>SUM(T384:T387)</f>
        <v>0</v>
      </c>
      <c r="AR383" s="192" t="s">
        <v>124</v>
      </c>
      <c r="AT383" s="193" t="s">
        <v>69</v>
      </c>
      <c r="AU383" s="193" t="s">
        <v>75</v>
      </c>
      <c r="AY383" s="192" t="s">
        <v>123</v>
      </c>
      <c r="BK383" s="194">
        <f>SUM(BK384:BK387)</f>
        <v>0</v>
      </c>
    </row>
    <row r="384" s="1" customFormat="1" ht="16.5" customHeight="1">
      <c r="B384" s="36"/>
      <c r="C384" s="197" t="s">
        <v>941</v>
      </c>
      <c r="D384" s="197" t="s">
        <v>126</v>
      </c>
      <c r="E384" s="198" t="s">
        <v>942</v>
      </c>
      <c r="F384" s="199" t="s">
        <v>943</v>
      </c>
      <c r="G384" s="200" t="s">
        <v>129</v>
      </c>
      <c r="H384" s="201">
        <v>1</v>
      </c>
      <c r="I384" s="202"/>
      <c r="J384" s="203">
        <f>ROUND(I384*H384,2)</f>
        <v>0</v>
      </c>
      <c r="K384" s="199" t="s">
        <v>1</v>
      </c>
      <c r="L384" s="41"/>
      <c r="M384" s="204" t="s">
        <v>1</v>
      </c>
      <c r="N384" s="205" t="s">
        <v>42</v>
      </c>
      <c r="O384" s="77"/>
      <c r="P384" s="206">
        <f>O384*H384</f>
        <v>0</v>
      </c>
      <c r="Q384" s="206">
        <v>0</v>
      </c>
      <c r="R384" s="206">
        <f>Q384*H384</f>
        <v>0</v>
      </c>
      <c r="S384" s="206">
        <v>0</v>
      </c>
      <c r="T384" s="207">
        <f>S384*H384</f>
        <v>0</v>
      </c>
      <c r="AR384" s="15" t="s">
        <v>432</v>
      </c>
      <c r="AT384" s="15" t="s">
        <v>126</v>
      </c>
      <c r="AU384" s="15" t="s">
        <v>131</v>
      </c>
      <c r="AY384" s="15" t="s">
        <v>123</v>
      </c>
      <c r="BE384" s="208">
        <f>IF(N384="základní",J384,0)</f>
        <v>0</v>
      </c>
      <c r="BF384" s="208">
        <f>IF(N384="snížená",J384,0)</f>
        <v>0</v>
      </c>
      <c r="BG384" s="208">
        <f>IF(N384="zákl. přenesená",J384,0)</f>
        <v>0</v>
      </c>
      <c r="BH384" s="208">
        <f>IF(N384="sníž. přenesená",J384,0)</f>
        <v>0</v>
      </c>
      <c r="BI384" s="208">
        <f>IF(N384="nulová",J384,0)</f>
        <v>0</v>
      </c>
      <c r="BJ384" s="15" t="s">
        <v>131</v>
      </c>
      <c r="BK384" s="208">
        <f>ROUND(I384*H384,2)</f>
        <v>0</v>
      </c>
      <c r="BL384" s="15" t="s">
        <v>432</v>
      </c>
      <c r="BM384" s="15" t="s">
        <v>944</v>
      </c>
    </row>
    <row r="385" s="1" customFormat="1" ht="16.5" customHeight="1">
      <c r="B385" s="36"/>
      <c r="C385" s="197" t="s">
        <v>945</v>
      </c>
      <c r="D385" s="197" t="s">
        <v>126</v>
      </c>
      <c r="E385" s="198" t="s">
        <v>946</v>
      </c>
      <c r="F385" s="199" t="s">
        <v>947</v>
      </c>
      <c r="G385" s="200" t="s">
        <v>129</v>
      </c>
      <c r="H385" s="201">
        <v>1</v>
      </c>
      <c r="I385" s="202"/>
      <c r="J385" s="203">
        <f>ROUND(I385*H385,2)</f>
        <v>0</v>
      </c>
      <c r="K385" s="199" t="s">
        <v>1</v>
      </c>
      <c r="L385" s="41"/>
      <c r="M385" s="204" t="s">
        <v>1</v>
      </c>
      <c r="N385" s="205" t="s">
        <v>42</v>
      </c>
      <c r="O385" s="77"/>
      <c r="P385" s="206">
        <f>O385*H385</f>
        <v>0</v>
      </c>
      <c r="Q385" s="206">
        <v>0</v>
      </c>
      <c r="R385" s="206">
        <f>Q385*H385</f>
        <v>0</v>
      </c>
      <c r="S385" s="206">
        <v>0</v>
      </c>
      <c r="T385" s="207">
        <f>S385*H385</f>
        <v>0</v>
      </c>
      <c r="AR385" s="15" t="s">
        <v>432</v>
      </c>
      <c r="AT385" s="15" t="s">
        <v>126</v>
      </c>
      <c r="AU385" s="15" t="s">
        <v>131</v>
      </c>
      <c r="AY385" s="15" t="s">
        <v>123</v>
      </c>
      <c r="BE385" s="208">
        <f>IF(N385="základní",J385,0)</f>
        <v>0</v>
      </c>
      <c r="BF385" s="208">
        <f>IF(N385="snížená",J385,0)</f>
        <v>0</v>
      </c>
      <c r="BG385" s="208">
        <f>IF(N385="zákl. přenesená",J385,0)</f>
        <v>0</v>
      </c>
      <c r="BH385" s="208">
        <f>IF(N385="sníž. přenesená",J385,0)</f>
        <v>0</v>
      </c>
      <c r="BI385" s="208">
        <f>IF(N385="nulová",J385,0)</f>
        <v>0</v>
      </c>
      <c r="BJ385" s="15" t="s">
        <v>131</v>
      </c>
      <c r="BK385" s="208">
        <f>ROUND(I385*H385,2)</f>
        <v>0</v>
      </c>
      <c r="BL385" s="15" t="s">
        <v>432</v>
      </c>
      <c r="BM385" s="15" t="s">
        <v>948</v>
      </c>
    </row>
    <row r="386" s="1" customFormat="1" ht="16.5" customHeight="1">
      <c r="B386" s="36"/>
      <c r="C386" s="197" t="s">
        <v>949</v>
      </c>
      <c r="D386" s="197" t="s">
        <v>126</v>
      </c>
      <c r="E386" s="198" t="s">
        <v>950</v>
      </c>
      <c r="F386" s="199" t="s">
        <v>951</v>
      </c>
      <c r="G386" s="200" t="s">
        <v>141</v>
      </c>
      <c r="H386" s="201">
        <v>1.5</v>
      </c>
      <c r="I386" s="202"/>
      <c r="J386" s="203">
        <f>ROUND(I386*H386,2)</f>
        <v>0</v>
      </c>
      <c r="K386" s="199" t="s">
        <v>1</v>
      </c>
      <c r="L386" s="41"/>
      <c r="M386" s="204" t="s">
        <v>1</v>
      </c>
      <c r="N386" s="205" t="s">
        <v>42</v>
      </c>
      <c r="O386" s="77"/>
      <c r="P386" s="206">
        <f>O386*H386</f>
        <v>0</v>
      </c>
      <c r="Q386" s="206">
        <v>0</v>
      </c>
      <c r="R386" s="206">
        <f>Q386*H386</f>
        <v>0</v>
      </c>
      <c r="S386" s="206">
        <v>0</v>
      </c>
      <c r="T386" s="207">
        <f>S386*H386</f>
        <v>0</v>
      </c>
      <c r="AR386" s="15" t="s">
        <v>432</v>
      </c>
      <c r="AT386" s="15" t="s">
        <v>126</v>
      </c>
      <c r="AU386" s="15" t="s">
        <v>131</v>
      </c>
      <c r="AY386" s="15" t="s">
        <v>123</v>
      </c>
      <c r="BE386" s="208">
        <f>IF(N386="základní",J386,0)</f>
        <v>0</v>
      </c>
      <c r="BF386" s="208">
        <f>IF(N386="snížená",J386,0)</f>
        <v>0</v>
      </c>
      <c r="BG386" s="208">
        <f>IF(N386="zákl. přenesená",J386,0)</f>
        <v>0</v>
      </c>
      <c r="BH386" s="208">
        <f>IF(N386="sníž. přenesená",J386,0)</f>
        <v>0</v>
      </c>
      <c r="BI386" s="208">
        <f>IF(N386="nulová",J386,0)</f>
        <v>0</v>
      </c>
      <c r="BJ386" s="15" t="s">
        <v>131</v>
      </c>
      <c r="BK386" s="208">
        <f>ROUND(I386*H386,2)</f>
        <v>0</v>
      </c>
      <c r="BL386" s="15" t="s">
        <v>432</v>
      </c>
      <c r="BM386" s="15" t="s">
        <v>952</v>
      </c>
    </row>
    <row r="387" s="1" customFormat="1" ht="16.5" customHeight="1">
      <c r="B387" s="36"/>
      <c r="C387" s="197" t="s">
        <v>953</v>
      </c>
      <c r="D387" s="197" t="s">
        <v>126</v>
      </c>
      <c r="E387" s="198" t="s">
        <v>954</v>
      </c>
      <c r="F387" s="199" t="s">
        <v>955</v>
      </c>
      <c r="G387" s="200" t="s">
        <v>129</v>
      </c>
      <c r="H387" s="201">
        <v>1</v>
      </c>
      <c r="I387" s="202"/>
      <c r="J387" s="203">
        <f>ROUND(I387*H387,2)</f>
        <v>0</v>
      </c>
      <c r="K387" s="199" t="s">
        <v>1</v>
      </c>
      <c r="L387" s="41"/>
      <c r="M387" s="252" t="s">
        <v>1</v>
      </c>
      <c r="N387" s="253" t="s">
        <v>42</v>
      </c>
      <c r="O387" s="254"/>
      <c r="P387" s="255">
        <f>O387*H387</f>
        <v>0</v>
      </c>
      <c r="Q387" s="255">
        <v>0</v>
      </c>
      <c r="R387" s="255">
        <f>Q387*H387</f>
        <v>0</v>
      </c>
      <c r="S387" s="255">
        <v>0</v>
      </c>
      <c r="T387" s="256">
        <f>S387*H387</f>
        <v>0</v>
      </c>
      <c r="AR387" s="15" t="s">
        <v>432</v>
      </c>
      <c r="AT387" s="15" t="s">
        <v>126</v>
      </c>
      <c r="AU387" s="15" t="s">
        <v>131</v>
      </c>
      <c r="AY387" s="15" t="s">
        <v>123</v>
      </c>
      <c r="BE387" s="208">
        <f>IF(N387="základní",J387,0)</f>
        <v>0</v>
      </c>
      <c r="BF387" s="208">
        <f>IF(N387="snížená",J387,0)</f>
        <v>0</v>
      </c>
      <c r="BG387" s="208">
        <f>IF(N387="zákl. přenesená",J387,0)</f>
        <v>0</v>
      </c>
      <c r="BH387" s="208">
        <f>IF(N387="sníž. přenesená",J387,0)</f>
        <v>0</v>
      </c>
      <c r="BI387" s="208">
        <f>IF(N387="nulová",J387,0)</f>
        <v>0</v>
      </c>
      <c r="BJ387" s="15" t="s">
        <v>131</v>
      </c>
      <c r="BK387" s="208">
        <f>ROUND(I387*H387,2)</f>
        <v>0</v>
      </c>
      <c r="BL387" s="15" t="s">
        <v>432</v>
      </c>
      <c r="BM387" s="15" t="s">
        <v>956</v>
      </c>
    </row>
    <row r="388" s="1" customFormat="1" ht="6.96" customHeight="1">
      <c r="B388" s="55"/>
      <c r="C388" s="56"/>
      <c r="D388" s="56"/>
      <c r="E388" s="56"/>
      <c r="F388" s="56"/>
      <c r="G388" s="56"/>
      <c r="H388" s="56"/>
      <c r="I388" s="147"/>
      <c r="J388" s="56"/>
      <c r="K388" s="56"/>
      <c r="L388" s="41"/>
    </row>
  </sheetData>
  <sheetProtection sheet="1" autoFilter="0" formatColumns="0" formatRows="0" objects="1" scenarios="1" spinCount="100000" saltValue="BjqvtxlfJFxL03rAkxtfTd/GWavbOppyxSLOzTmM4uTzEN83PoDmdDoc6zKhDcb8eWU+UkYN1tXwrlns6t0SJQ==" hashValue="oPo6KW4FP6mSYOEgc4IS4/1YEbRC8Cmgtp6DBpVAW4fenPDn1VDvjUF1feSkVSV8f5mznoug+c4XM7MzRxKVQQ==" algorithmName="SHA-512" password="CC35"/>
  <autoFilter ref="C97:K387"/>
  <mergeCells count="6">
    <mergeCell ref="E7:H7"/>
    <mergeCell ref="E16:H16"/>
    <mergeCell ref="E25:H25"/>
    <mergeCell ref="E46:H46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2019-10-15T15:57:41Z</dcterms:created>
  <dcterms:modified xsi:type="dcterms:W3CDTF">2019-10-15T15:57:46Z</dcterms:modified>
</cp:coreProperties>
</file>