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E:\Dokumenty\KROS 2021\"/>
    </mc:Choice>
  </mc:AlternateContent>
  <bookViews>
    <workbookView xWindow="0" yWindow="0" windowWidth="0" windowHeight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'Byt - Stavební úpravy byt...'!$C$136:$K$415</definedName>
    <definedName name="_xlnm.Print_Area" localSheetId="1">'Byt - Stavební úpravy byt...'!$C$4:$J$76,'Byt - Stavební úpravy byt...'!$C$82:$J$120,'Byt - Stavební úpravy byt...'!$C$126:$J$415</definedName>
    <definedName name="_xlnm.Print_Titles" localSheetId="1">'Byt - Stavební úpravy byt...'!$136:$136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415"/>
  <c r="BH415"/>
  <c r="BG415"/>
  <c r="BE415"/>
  <c r="T415"/>
  <c r="R415"/>
  <c r="P415"/>
  <c r="BI414"/>
  <c r="BH414"/>
  <c r="BG414"/>
  <c r="BE414"/>
  <c r="T414"/>
  <c r="R414"/>
  <c r="P414"/>
  <c r="BI413"/>
  <c r="BH413"/>
  <c r="BG413"/>
  <c r="BE413"/>
  <c r="T413"/>
  <c r="R413"/>
  <c r="P413"/>
  <c r="BI412"/>
  <c r="BH412"/>
  <c r="BG412"/>
  <c r="BE412"/>
  <c r="T412"/>
  <c r="R412"/>
  <c r="P412"/>
  <c r="BI410"/>
  <c r="BH410"/>
  <c r="BG410"/>
  <c r="BE410"/>
  <c r="T410"/>
  <c r="R410"/>
  <c r="P410"/>
  <c r="BI409"/>
  <c r="BH409"/>
  <c r="BG409"/>
  <c r="BE409"/>
  <c r="T409"/>
  <c r="R409"/>
  <c r="P409"/>
  <c r="BI408"/>
  <c r="BH408"/>
  <c r="BG408"/>
  <c r="BE408"/>
  <c r="T408"/>
  <c r="R408"/>
  <c r="P408"/>
  <c r="BI407"/>
  <c r="BH407"/>
  <c r="BG407"/>
  <c r="BE407"/>
  <c r="T407"/>
  <c r="R407"/>
  <c r="P407"/>
  <c r="BI406"/>
  <c r="BH406"/>
  <c r="BG406"/>
  <c r="BE406"/>
  <c r="T406"/>
  <c r="R406"/>
  <c r="P406"/>
  <c r="BI405"/>
  <c r="BH405"/>
  <c r="BG405"/>
  <c r="BE405"/>
  <c r="T405"/>
  <c r="R405"/>
  <c r="P405"/>
  <c r="BI404"/>
  <c r="BH404"/>
  <c r="BG404"/>
  <c r="BE404"/>
  <c r="T404"/>
  <c r="R404"/>
  <c r="P404"/>
  <c r="BI403"/>
  <c r="BH403"/>
  <c r="BG403"/>
  <c r="BE403"/>
  <c r="T403"/>
  <c r="R403"/>
  <c r="P403"/>
  <c r="BI402"/>
  <c r="BH402"/>
  <c r="BG402"/>
  <c r="BE402"/>
  <c r="T402"/>
  <c r="R402"/>
  <c r="P402"/>
  <c r="BI401"/>
  <c r="BH401"/>
  <c r="BG401"/>
  <c r="BE401"/>
  <c r="T401"/>
  <c r="R401"/>
  <c r="P401"/>
  <c r="BI400"/>
  <c r="BH400"/>
  <c r="BG400"/>
  <c r="BE400"/>
  <c r="T400"/>
  <c r="R400"/>
  <c r="P400"/>
  <c r="BI399"/>
  <c r="BH399"/>
  <c r="BG399"/>
  <c r="BE399"/>
  <c r="T399"/>
  <c r="R399"/>
  <c r="P399"/>
  <c r="BI398"/>
  <c r="BH398"/>
  <c r="BG398"/>
  <c r="BE398"/>
  <c r="T398"/>
  <c r="R398"/>
  <c r="P398"/>
  <c r="BI397"/>
  <c r="BH397"/>
  <c r="BG397"/>
  <c r="BE397"/>
  <c r="T397"/>
  <c r="R397"/>
  <c r="P397"/>
  <c r="BI396"/>
  <c r="BH396"/>
  <c r="BG396"/>
  <c r="BE396"/>
  <c r="T396"/>
  <c r="R396"/>
  <c r="P396"/>
  <c r="BI395"/>
  <c r="BH395"/>
  <c r="BG395"/>
  <c r="BE395"/>
  <c r="T395"/>
  <c r="R395"/>
  <c r="P395"/>
  <c r="BI394"/>
  <c r="BH394"/>
  <c r="BG394"/>
  <c r="BE394"/>
  <c r="T394"/>
  <c r="R394"/>
  <c r="P394"/>
  <c r="BI393"/>
  <c r="BH393"/>
  <c r="BG393"/>
  <c r="BE393"/>
  <c r="T393"/>
  <c r="R393"/>
  <c r="P393"/>
  <c r="BI392"/>
  <c r="BH392"/>
  <c r="BG392"/>
  <c r="BE392"/>
  <c r="T392"/>
  <c r="R392"/>
  <c r="P392"/>
  <c r="BI391"/>
  <c r="BH391"/>
  <c r="BG391"/>
  <c r="BE391"/>
  <c r="T391"/>
  <c r="R391"/>
  <c r="P391"/>
  <c r="BI390"/>
  <c r="BH390"/>
  <c r="BG390"/>
  <c r="BE390"/>
  <c r="T390"/>
  <c r="R390"/>
  <c r="P390"/>
  <c r="BI389"/>
  <c r="BH389"/>
  <c r="BG389"/>
  <c r="BE389"/>
  <c r="T389"/>
  <c r="R389"/>
  <c r="P389"/>
  <c r="BI388"/>
  <c r="BH388"/>
  <c r="BG388"/>
  <c r="BE388"/>
  <c r="T388"/>
  <c r="R388"/>
  <c r="P388"/>
  <c r="BI387"/>
  <c r="BH387"/>
  <c r="BG387"/>
  <c r="BE387"/>
  <c r="T387"/>
  <c r="R387"/>
  <c r="P387"/>
  <c r="BI386"/>
  <c r="BH386"/>
  <c r="BG386"/>
  <c r="BE386"/>
  <c r="T386"/>
  <c r="R386"/>
  <c r="P386"/>
  <c r="BI385"/>
  <c r="BH385"/>
  <c r="BG385"/>
  <c r="BE385"/>
  <c r="T385"/>
  <c r="R385"/>
  <c r="P385"/>
  <c r="BI384"/>
  <c r="BH384"/>
  <c r="BG384"/>
  <c r="BE384"/>
  <c r="T384"/>
  <c r="R384"/>
  <c r="P384"/>
  <c r="BI383"/>
  <c r="BH383"/>
  <c r="BG383"/>
  <c r="BE383"/>
  <c r="T383"/>
  <c r="R383"/>
  <c r="P383"/>
  <c r="BI382"/>
  <c r="BH382"/>
  <c r="BG382"/>
  <c r="BE382"/>
  <c r="T382"/>
  <c r="R382"/>
  <c r="P382"/>
  <c r="BI381"/>
  <c r="BH381"/>
  <c r="BG381"/>
  <c r="BE381"/>
  <c r="T381"/>
  <c r="R381"/>
  <c r="P381"/>
  <c r="BI380"/>
  <c r="BH380"/>
  <c r="BG380"/>
  <c r="BE380"/>
  <c r="T380"/>
  <c r="R380"/>
  <c r="P380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4"/>
  <c r="BH374"/>
  <c r="BG374"/>
  <c r="BE374"/>
  <c r="T374"/>
  <c r="R374"/>
  <c r="P374"/>
  <c r="BI373"/>
  <c r="BH373"/>
  <c r="BG373"/>
  <c r="BE373"/>
  <c r="T373"/>
  <c r="R373"/>
  <c r="P373"/>
  <c r="BI372"/>
  <c r="BH372"/>
  <c r="BG372"/>
  <c r="BE372"/>
  <c r="T372"/>
  <c r="R372"/>
  <c r="P372"/>
  <c r="BI369"/>
  <c r="BH369"/>
  <c r="BG369"/>
  <c r="BE369"/>
  <c r="T369"/>
  <c r="R369"/>
  <c r="P369"/>
  <c r="BI368"/>
  <c r="BH368"/>
  <c r="BG368"/>
  <c r="BE368"/>
  <c r="T368"/>
  <c r="R368"/>
  <c r="P368"/>
  <c r="BI366"/>
  <c r="BH366"/>
  <c r="BG366"/>
  <c r="BE366"/>
  <c r="T366"/>
  <c r="R366"/>
  <c r="P366"/>
  <c r="BI363"/>
  <c r="BH363"/>
  <c r="BG363"/>
  <c r="BE363"/>
  <c r="T363"/>
  <c r="R363"/>
  <c r="P363"/>
  <c r="BI361"/>
  <c r="BH361"/>
  <c r="BG361"/>
  <c r="BE361"/>
  <c r="T361"/>
  <c r="R361"/>
  <c r="P361"/>
  <c r="BI359"/>
  <c r="BH359"/>
  <c r="BG359"/>
  <c r="BE359"/>
  <c r="T359"/>
  <c r="R359"/>
  <c r="P359"/>
  <c r="BI357"/>
  <c r="BH357"/>
  <c r="BG357"/>
  <c r="BE357"/>
  <c r="T357"/>
  <c r="R357"/>
  <c r="P357"/>
  <c r="BI355"/>
  <c r="BH355"/>
  <c r="BG355"/>
  <c r="BE355"/>
  <c r="T355"/>
  <c r="R355"/>
  <c r="P355"/>
  <c r="BI350"/>
  <c r="BH350"/>
  <c r="BG350"/>
  <c r="BE350"/>
  <c r="T350"/>
  <c r="R350"/>
  <c r="P350"/>
  <c r="BI348"/>
  <c r="BH348"/>
  <c r="BG348"/>
  <c r="BE348"/>
  <c r="T348"/>
  <c r="R348"/>
  <c r="P348"/>
  <c r="BI346"/>
  <c r="BH346"/>
  <c r="BG346"/>
  <c r="BE346"/>
  <c r="T346"/>
  <c r="R346"/>
  <c r="P346"/>
  <c r="BI343"/>
  <c r="BH343"/>
  <c r="BG343"/>
  <c r="BE343"/>
  <c r="T343"/>
  <c r="R343"/>
  <c r="P343"/>
  <c r="BI340"/>
  <c r="BH340"/>
  <c r="BG340"/>
  <c r="BE340"/>
  <c r="T340"/>
  <c r="R340"/>
  <c r="P340"/>
  <c r="BI338"/>
  <c r="BH338"/>
  <c r="BG338"/>
  <c r="BE338"/>
  <c r="T338"/>
  <c r="R338"/>
  <c r="P338"/>
  <c r="BI337"/>
  <c r="BH337"/>
  <c r="BG337"/>
  <c r="BE337"/>
  <c r="T337"/>
  <c r="R337"/>
  <c r="P337"/>
  <c r="BI333"/>
  <c r="BH333"/>
  <c r="BG333"/>
  <c r="BE333"/>
  <c r="T333"/>
  <c r="R333"/>
  <c r="P333"/>
  <c r="BI328"/>
  <c r="BH328"/>
  <c r="BG328"/>
  <c r="BE328"/>
  <c r="T328"/>
  <c r="R328"/>
  <c r="P328"/>
  <c r="BI323"/>
  <c r="BH323"/>
  <c r="BG323"/>
  <c r="BE323"/>
  <c r="T323"/>
  <c r="R323"/>
  <c r="P323"/>
  <c r="BI322"/>
  <c r="BH322"/>
  <c r="BG322"/>
  <c r="BE322"/>
  <c r="T322"/>
  <c r="R322"/>
  <c r="P322"/>
  <c r="BI320"/>
  <c r="BH320"/>
  <c r="BG320"/>
  <c r="BE320"/>
  <c r="T320"/>
  <c r="R320"/>
  <c r="P320"/>
  <c r="BI315"/>
  <c r="BH315"/>
  <c r="BG315"/>
  <c r="BE315"/>
  <c r="T315"/>
  <c r="R315"/>
  <c r="P315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8"/>
  <c r="BH308"/>
  <c r="BG308"/>
  <c r="BE308"/>
  <c r="T308"/>
  <c r="R308"/>
  <c r="P308"/>
  <c r="BI306"/>
  <c r="BH306"/>
  <c r="BG306"/>
  <c r="BE306"/>
  <c r="T306"/>
  <c r="R306"/>
  <c r="P306"/>
  <c r="BI304"/>
  <c r="BH304"/>
  <c r="BG304"/>
  <c r="BE304"/>
  <c r="T304"/>
  <c r="R304"/>
  <c r="P304"/>
  <c r="BI302"/>
  <c r="BH302"/>
  <c r="BG302"/>
  <c r="BE302"/>
  <c r="T302"/>
  <c r="R302"/>
  <c r="P302"/>
  <c r="BI299"/>
  <c r="BH299"/>
  <c r="BG299"/>
  <c r="BE299"/>
  <c r="T299"/>
  <c r="R299"/>
  <c r="P299"/>
  <c r="BI297"/>
  <c r="BH297"/>
  <c r="BG297"/>
  <c r="BE297"/>
  <c r="T297"/>
  <c r="R297"/>
  <c r="P297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0"/>
  <c r="BH290"/>
  <c r="BG290"/>
  <c r="BE290"/>
  <c r="T290"/>
  <c r="R290"/>
  <c r="P290"/>
  <c r="BI288"/>
  <c r="BH288"/>
  <c r="BG288"/>
  <c r="BE288"/>
  <c r="T288"/>
  <c r="R288"/>
  <c r="P288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5"/>
  <c r="BH275"/>
  <c r="BG275"/>
  <c r="BE275"/>
  <c r="T275"/>
  <c r="R275"/>
  <c r="P275"/>
  <c r="BI274"/>
  <c r="BH274"/>
  <c r="BG274"/>
  <c r="BE274"/>
  <c r="T274"/>
  <c r="R274"/>
  <c r="P274"/>
  <c r="BI272"/>
  <c r="BH272"/>
  <c r="BG272"/>
  <c r="BE272"/>
  <c r="T272"/>
  <c r="R272"/>
  <c r="P272"/>
  <c r="BI270"/>
  <c r="BH270"/>
  <c r="BG270"/>
  <c r="BE270"/>
  <c r="T270"/>
  <c r="R270"/>
  <c r="P270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29"/>
  <c r="BH229"/>
  <c r="BG229"/>
  <c r="BE229"/>
  <c r="T229"/>
  <c r="R229"/>
  <c r="P229"/>
  <c r="BI228"/>
  <c r="BH228"/>
  <c r="BG228"/>
  <c r="BE228"/>
  <c r="T228"/>
  <c r="R228"/>
  <c r="P228"/>
  <c r="BI226"/>
  <c r="BH226"/>
  <c r="BG226"/>
  <c r="BE226"/>
  <c r="T226"/>
  <c r="R226"/>
  <c r="P226"/>
  <c r="BI225"/>
  <c r="BH225"/>
  <c r="BG225"/>
  <c r="BE225"/>
  <c r="T225"/>
  <c r="R225"/>
  <c r="P225"/>
  <c r="BI223"/>
  <c r="BH223"/>
  <c r="BG223"/>
  <c r="BE223"/>
  <c r="T223"/>
  <c r="R223"/>
  <c r="P223"/>
  <c r="BI221"/>
  <c r="BH221"/>
  <c r="BG221"/>
  <c r="BE221"/>
  <c r="T221"/>
  <c r="R221"/>
  <c r="P221"/>
  <c r="BI217"/>
  <c r="BH217"/>
  <c r="BG217"/>
  <c r="BE217"/>
  <c r="T217"/>
  <c r="R217"/>
  <c r="P217"/>
  <c r="BI215"/>
  <c r="BH215"/>
  <c r="BG215"/>
  <c r="BE215"/>
  <c r="T215"/>
  <c r="R215"/>
  <c r="P215"/>
  <c r="BI212"/>
  <c r="BH212"/>
  <c r="BG212"/>
  <c r="BE212"/>
  <c r="T212"/>
  <c r="T211"/>
  <c r="R212"/>
  <c r="R211"/>
  <c r="P212"/>
  <c r="P211"/>
  <c r="BI210"/>
  <c r="BH210"/>
  <c r="BG210"/>
  <c r="BE210"/>
  <c r="T210"/>
  <c r="R210"/>
  <c r="P210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199"/>
  <c r="BH199"/>
  <c r="BG199"/>
  <c r="BE199"/>
  <c r="T199"/>
  <c r="R199"/>
  <c r="P199"/>
  <c r="BI197"/>
  <c r="BH197"/>
  <c r="BG197"/>
  <c r="BE197"/>
  <c r="T197"/>
  <c r="R197"/>
  <c r="P197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3"/>
  <c r="BH163"/>
  <c r="BG163"/>
  <c r="BE163"/>
  <c r="T163"/>
  <c r="R163"/>
  <c r="P163"/>
  <c r="BI161"/>
  <c r="BH161"/>
  <c r="BG161"/>
  <c r="BE161"/>
  <c r="T161"/>
  <c r="R161"/>
  <c r="P161"/>
  <c r="BI157"/>
  <c r="BH157"/>
  <c r="BG157"/>
  <c r="BE157"/>
  <c r="T157"/>
  <c r="R157"/>
  <c r="P157"/>
  <c r="BI155"/>
  <c r="BH155"/>
  <c r="BG155"/>
  <c r="BE155"/>
  <c r="T155"/>
  <c r="R155"/>
  <c r="P155"/>
  <c r="BI153"/>
  <c r="BH153"/>
  <c r="BG153"/>
  <c r="BE153"/>
  <c r="T153"/>
  <c r="R153"/>
  <c r="P153"/>
  <c r="BI151"/>
  <c r="BH151"/>
  <c r="BG151"/>
  <c r="BE151"/>
  <c r="T151"/>
  <c r="R151"/>
  <c r="P151"/>
  <c r="BI149"/>
  <c r="BH149"/>
  <c r="BG149"/>
  <c r="BE149"/>
  <c r="T149"/>
  <c r="T148"/>
  <c r="R149"/>
  <c r="R148"/>
  <c r="P149"/>
  <c r="P148"/>
  <c r="BI146"/>
  <c r="BH146"/>
  <c r="BG146"/>
  <c r="BE146"/>
  <c r="T146"/>
  <c r="R146"/>
  <c r="P146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J134"/>
  <c r="J133"/>
  <c r="F133"/>
  <c r="F131"/>
  <c r="E129"/>
  <c r="J90"/>
  <c r="J89"/>
  <c r="F89"/>
  <c r="F87"/>
  <c r="E85"/>
  <c r="J16"/>
  <c r="E16"/>
  <c r="F90"/>
  <c r="J15"/>
  <c r="J10"/>
  <c r="J87"/>
  <c i="1" r="L90"/>
  <c r="AM90"/>
  <c r="AM89"/>
  <c r="L89"/>
  <c r="AM87"/>
  <c r="L87"/>
  <c r="L85"/>
  <c r="L84"/>
  <c i="2" r="BK406"/>
  <c r="J405"/>
  <c r="BK404"/>
  <c r="J403"/>
  <c r="BK401"/>
  <c r="J397"/>
  <c r="J395"/>
  <c r="BK394"/>
  <c r="J393"/>
  <c r="BK389"/>
  <c r="BK387"/>
  <c r="BK386"/>
  <c r="J385"/>
  <c r="J381"/>
  <c r="BK378"/>
  <c r="J377"/>
  <c r="BK375"/>
  <c r="BK374"/>
  <c r="BK373"/>
  <c r="BK369"/>
  <c r="BK366"/>
  <c r="BK361"/>
  <c r="BK357"/>
  <c r="J355"/>
  <c r="BK350"/>
  <c r="BK346"/>
  <c r="BK343"/>
  <c r="J340"/>
  <c r="BK337"/>
  <c r="BK333"/>
  <c r="BK328"/>
  <c r="J320"/>
  <c r="BK315"/>
  <c r="BK313"/>
  <c r="J312"/>
  <c r="J311"/>
  <c r="J310"/>
  <c r="BK308"/>
  <c r="J306"/>
  <c r="BK304"/>
  <c r="BK302"/>
  <c r="BK297"/>
  <c r="J295"/>
  <c r="BK293"/>
  <c r="J292"/>
  <c r="J290"/>
  <c r="J288"/>
  <c r="J286"/>
  <c r="J285"/>
  <c r="BK284"/>
  <c r="J284"/>
  <c r="BK283"/>
  <c r="BK282"/>
  <c r="J282"/>
  <c r="BK281"/>
  <c r="J280"/>
  <c r="BK278"/>
  <c r="J277"/>
  <c r="BK275"/>
  <c r="J274"/>
  <c r="BK272"/>
  <c r="J270"/>
  <c r="J268"/>
  <c r="BK267"/>
  <c r="BK266"/>
  <c r="J266"/>
  <c r="BK265"/>
  <c r="J264"/>
  <c r="BK263"/>
  <c r="J263"/>
  <c r="BK262"/>
  <c r="BK261"/>
  <c r="J260"/>
  <c r="BK259"/>
  <c r="BK258"/>
  <c r="BK257"/>
  <c r="BK256"/>
  <c r="BK255"/>
  <c r="BK254"/>
  <c r="BK253"/>
  <c r="J252"/>
  <c r="BK250"/>
  <c r="BK249"/>
  <c r="J249"/>
  <c r="BK248"/>
  <c r="BK247"/>
  <c r="BK246"/>
  <c r="J245"/>
  <c r="J244"/>
  <c r="J243"/>
  <c r="BK242"/>
  <c r="J242"/>
  <c r="J240"/>
  <c r="BK239"/>
  <c r="J238"/>
  <c r="J236"/>
  <c r="J235"/>
  <c r="J232"/>
  <c r="BK231"/>
  <c r="J229"/>
  <c r="BK228"/>
  <c r="J228"/>
  <c r="BK226"/>
  <c r="J225"/>
  <c r="BK223"/>
  <c r="BK221"/>
  <c r="BK217"/>
  <c r="BK215"/>
  <c r="BK210"/>
  <c r="J208"/>
  <c r="J207"/>
  <c r="J206"/>
  <c r="J203"/>
  <c r="BK201"/>
  <c r="BK199"/>
  <c r="J197"/>
  <c r="BK195"/>
  <c r="BK194"/>
  <c r="BK193"/>
  <c r="J189"/>
  <c r="J187"/>
  <c r="J186"/>
  <c r="J185"/>
  <c r="BK413"/>
  <c r="BK412"/>
  <c r="J410"/>
  <c r="J409"/>
  <c r="BK408"/>
  <c r="BK407"/>
  <c r="J404"/>
  <c r="BK402"/>
  <c r="J400"/>
  <c r="BK399"/>
  <c r="BK398"/>
  <c r="BK396"/>
  <c r="BK393"/>
  <c r="J392"/>
  <c r="J391"/>
  <c r="J390"/>
  <c r="J389"/>
  <c r="J388"/>
  <c r="BK385"/>
  <c r="BK384"/>
  <c r="J383"/>
  <c r="J382"/>
  <c r="BK381"/>
  <c r="BK380"/>
  <c r="J379"/>
  <c r="J378"/>
  <c r="BK376"/>
  <c r="J374"/>
  <c r="BK372"/>
  <c r="J369"/>
  <c r="BK368"/>
  <c r="BK363"/>
  <c r="J359"/>
  <c r="J357"/>
  <c r="BK355"/>
  <c r="J350"/>
  <c r="BK348"/>
  <c r="J343"/>
  <c r="BK340"/>
  <c r="J338"/>
  <c r="J337"/>
  <c r="J323"/>
  <c r="BK322"/>
  <c r="J322"/>
  <c r="BK320"/>
  <c r="J315"/>
  <c r="J313"/>
  <c r="BK312"/>
  <c r="BK311"/>
  <c r="BK310"/>
  <c r="J308"/>
  <c r="BK306"/>
  <c r="J304"/>
  <c r="J302"/>
  <c r="BK299"/>
  <c r="J299"/>
  <c r="J297"/>
  <c r="BK295"/>
  <c r="BK294"/>
  <c r="J294"/>
  <c r="J293"/>
  <c r="BK292"/>
  <c r="BK290"/>
  <c r="BK288"/>
  <c r="BK286"/>
  <c r="BK285"/>
  <c r="J283"/>
  <c r="J281"/>
  <c r="BK280"/>
  <c r="BK279"/>
  <c r="J279"/>
  <c r="J278"/>
  <c r="BK277"/>
  <c r="J275"/>
  <c r="BK274"/>
  <c r="J272"/>
  <c r="BK270"/>
  <c r="BK268"/>
  <c r="J267"/>
  <c r="J265"/>
  <c r="BK264"/>
  <c r="J262"/>
  <c r="J261"/>
  <c r="BK260"/>
  <c r="J259"/>
  <c r="J258"/>
  <c r="J257"/>
  <c r="J256"/>
  <c r="J255"/>
  <c r="J254"/>
  <c r="J253"/>
  <c r="BK252"/>
  <c r="J250"/>
  <c r="J248"/>
  <c r="J247"/>
  <c r="J246"/>
  <c r="BK245"/>
  <c r="BK244"/>
  <c r="BK243"/>
  <c r="BK240"/>
  <c r="J239"/>
  <c r="BK238"/>
  <c r="BK236"/>
  <c r="BK235"/>
  <c r="BK234"/>
  <c r="J234"/>
  <c r="BK233"/>
  <c r="J233"/>
  <c r="BK232"/>
  <c r="J231"/>
  <c r="BK229"/>
  <c r="J226"/>
  <c r="BK225"/>
  <c r="J223"/>
  <c r="J221"/>
  <c r="J217"/>
  <c r="J215"/>
  <c r="BK212"/>
  <c r="J212"/>
  <c r="J210"/>
  <c r="BK208"/>
  <c r="BK207"/>
  <c r="BK206"/>
  <c r="BK203"/>
  <c r="BK202"/>
  <c r="J202"/>
  <c r="J201"/>
  <c r="J199"/>
  <c r="BK197"/>
  <c r="J195"/>
  <c r="J194"/>
  <c r="J193"/>
  <c r="BK189"/>
  <c r="BK187"/>
  <c r="BK186"/>
  <c r="BK185"/>
  <c r="BK183"/>
  <c r="J183"/>
  <c r="BK182"/>
  <c r="J182"/>
  <c r="BK181"/>
  <c r="J181"/>
  <c r="BK180"/>
  <c r="J180"/>
  <c r="BK179"/>
  <c r="J179"/>
  <c r="BK178"/>
  <c r="J178"/>
  <c r="BK177"/>
  <c r="J177"/>
  <c r="BK175"/>
  <c r="J175"/>
  <c r="BK174"/>
  <c r="J173"/>
  <c r="BK172"/>
  <c r="J171"/>
  <c r="J170"/>
  <c r="BK168"/>
  <c r="J163"/>
  <c r="BK161"/>
  <c r="BK155"/>
  <c r="J153"/>
  <c r="J151"/>
  <c r="J149"/>
  <c r="J146"/>
  <c r="BK141"/>
  <c r="BK140"/>
  <c r="J140"/>
  <c i="1" r="AS94"/>
  <c i="2" r="BK415"/>
  <c r="J415"/>
  <c r="BK414"/>
  <c r="J414"/>
  <c r="J413"/>
  <c r="J412"/>
  <c r="BK410"/>
  <c r="BK409"/>
  <c r="J408"/>
  <c r="J407"/>
  <c r="J406"/>
  <c r="BK405"/>
  <c r="BK403"/>
  <c r="J402"/>
  <c r="J401"/>
  <c r="BK400"/>
  <c r="J399"/>
  <c r="J398"/>
  <c r="BK397"/>
  <c r="J396"/>
  <c r="BK395"/>
  <c r="J394"/>
  <c r="BK392"/>
  <c r="BK391"/>
  <c r="BK390"/>
  <c r="BK388"/>
  <c r="J387"/>
  <c r="J386"/>
  <c r="J384"/>
  <c r="BK383"/>
  <c r="BK382"/>
  <c r="J380"/>
  <c r="BK379"/>
  <c r="BK377"/>
  <c r="J376"/>
  <c r="J375"/>
  <c r="J373"/>
  <c r="J372"/>
  <c r="J368"/>
  <c r="J366"/>
  <c r="J363"/>
  <c r="J361"/>
  <c r="BK359"/>
  <c r="J348"/>
  <c r="J346"/>
  <c r="BK338"/>
  <c r="J333"/>
  <c r="J328"/>
  <c r="BK323"/>
  <c r="J174"/>
  <c r="BK173"/>
  <c r="J172"/>
  <c r="BK171"/>
  <c r="BK170"/>
  <c r="J168"/>
  <c r="BK163"/>
  <c r="J161"/>
  <c r="BK157"/>
  <c r="J157"/>
  <c r="J155"/>
  <c r="BK153"/>
  <c r="BK151"/>
  <c r="BK149"/>
  <c r="BK146"/>
  <c r="BK143"/>
  <c r="J143"/>
  <c r="J141"/>
  <c l="1" r="R139"/>
  <c r="P150"/>
  <c r="BK176"/>
  <c r="J176"/>
  <c r="J99"/>
  <c r="T176"/>
  <c r="P205"/>
  <c r="P214"/>
  <c r="BK139"/>
  <c r="P139"/>
  <c r="BK150"/>
  <c r="J150"/>
  <c r="J98"/>
  <c r="R150"/>
  <c r="T150"/>
  <c r="P176"/>
  <c r="BK205"/>
  <c r="J205"/>
  <c r="J100"/>
  <c r="R205"/>
  <c r="BK214"/>
  <c r="J214"/>
  <c r="J103"/>
  <c r="T214"/>
  <c r="P224"/>
  <c r="BK230"/>
  <c r="J230"/>
  <c r="J105"/>
  <c r="R230"/>
  <c r="BK241"/>
  <c r="J241"/>
  <c r="J106"/>
  <c r="R241"/>
  <c r="T241"/>
  <c r="P251"/>
  <c r="T251"/>
  <c r="P269"/>
  <c r="T269"/>
  <c r="P276"/>
  <c r="R276"/>
  <c r="T276"/>
  <c r="P287"/>
  <c r="R287"/>
  <c r="T287"/>
  <c r="BK296"/>
  <c r="J296"/>
  <c r="J111"/>
  <c r="P296"/>
  <c r="R296"/>
  <c r="T296"/>
  <c r="BK301"/>
  <c r="J301"/>
  <c r="J112"/>
  <c r="P301"/>
  <c r="R301"/>
  <c r="T301"/>
  <c r="BK314"/>
  <c r="J314"/>
  <c r="J113"/>
  <c r="P314"/>
  <c r="R314"/>
  <c r="T314"/>
  <c r="BK339"/>
  <c r="J339"/>
  <c r="J114"/>
  <c r="R339"/>
  <c r="P347"/>
  <c r="T139"/>
  <c r="R176"/>
  <c r="T205"/>
  <c r="R214"/>
  <c r="BK224"/>
  <c r="J224"/>
  <c r="J104"/>
  <c r="R224"/>
  <c r="T224"/>
  <c r="P230"/>
  <c r="T230"/>
  <c r="P241"/>
  <c r="BK251"/>
  <c r="J251"/>
  <c r="J107"/>
  <c r="R251"/>
  <c r="BK269"/>
  <c r="J269"/>
  <c r="J108"/>
  <c r="R269"/>
  <c r="BK276"/>
  <c r="J276"/>
  <c r="J109"/>
  <c r="BK287"/>
  <c r="J287"/>
  <c r="J110"/>
  <c r="P339"/>
  <c r="T339"/>
  <c r="BK347"/>
  <c r="J347"/>
  <c r="J115"/>
  <c r="R347"/>
  <c r="T347"/>
  <c r="BK365"/>
  <c r="J365"/>
  <c r="J116"/>
  <c r="P365"/>
  <c r="R365"/>
  <c r="T365"/>
  <c r="BK371"/>
  <c r="J371"/>
  <c r="J118"/>
  <c r="P371"/>
  <c r="R371"/>
  <c r="T371"/>
  <c r="BK411"/>
  <c r="J411"/>
  <c r="J119"/>
  <c r="P411"/>
  <c r="R411"/>
  <c r="T411"/>
  <c r="J131"/>
  <c r="F134"/>
  <c r="BF146"/>
  <c r="BF149"/>
  <c r="BF151"/>
  <c r="BF155"/>
  <c r="BF157"/>
  <c r="BF172"/>
  <c r="BF323"/>
  <c r="BF338"/>
  <c r="BF346"/>
  <c r="BF350"/>
  <c r="BF355"/>
  <c r="BF366"/>
  <c r="BF368"/>
  <c r="BF369"/>
  <c r="BF373"/>
  <c r="BF375"/>
  <c r="BF376"/>
  <c r="BF381"/>
  <c r="BF384"/>
  <c r="BF387"/>
  <c r="BF390"/>
  <c r="BF396"/>
  <c r="BF404"/>
  <c r="BF405"/>
  <c r="BF410"/>
  <c r="BF413"/>
  <c r="BF414"/>
  <c r="BF415"/>
  <c r="BK148"/>
  <c r="J148"/>
  <c r="J97"/>
  <c r="BF140"/>
  <c r="BF141"/>
  <c r="BF143"/>
  <c r="BF153"/>
  <c r="BF161"/>
  <c r="BF163"/>
  <c r="BF168"/>
  <c r="BF170"/>
  <c r="BF171"/>
  <c r="BF173"/>
  <c r="BF174"/>
  <c r="BF175"/>
  <c r="BF177"/>
  <c r="BF178"/>
  <c r="BF179"/>
  <c r="BF180"/>
  <c r="BF181"/>
  <c r="BF182"/>
  <c r="BF183"/>
  <c r="BF189"/>
  <c r="BF193"/>
  <c r="BF195"/>
  <c r="BF197"/>
  <c r="BF202"/>
  <c r="BF203"/>
  <c r="BF207"/>
  <c r="BF208"/>
  <c r="BF215"/>
  <c r="BF217"/>
  <c r="BF221"/>
  <c r="BF223"/>
  <c r="BF228"/>
  <c r="BF229"/>
  <c r="BF232"/>
  <c r="BF233"/>
  <c r="BF234"/>
  <c r="BF244"/>
  <c r="BF248"/>
  <c r="BF252"/>
  <c r="BF253"/>
  <c r="BF257"/>
  <c r="BF258"/>
  <c r="BF259"/>
  <c r="BF263"/>
  <c r="BF264"/>
  <c r="BF266"/>
  <c r="BF267"/>
  <c r="BF272"/>
  <c r="BF274"/>
  <c r="BF277"/>
  <c r="BF278"/>
  <c r="BF279"/>
  <c r="BF280"/>
  <c r="BF281"/>
  <c r="BF290"/>
  <c r="BF292"/>
  <c r="BF293"/>
  <c r="BF295"/>
  <c r="BF297"/>
  <c r="BF299"/>
  <c r="BF302"/>
  <c r="BF304"/>
  <c r="BF308"/>
  <c r="BF312"/>
  <c r="BF322"/>
  <c r="BF328"/>
  <c r="BF343"/>
  <c r="BF357"/>
  <c r="BF359"/>
  <c r="BF372"/>
  <c r="BF374"/>
  <c r="BF379"/>
  <c r="BF385"/>
  <c r="BF388"/>
  <c r="BF393"/>
  <c r="BF394"/>
  <c r="BF400"/>
  <c r="BF402"/>
  <c r="BF403"/>
  <c r="BF408"/>
  <c r="BF409"/>
  <c r="BF412"/>
  <c r="BK211"/>
  <c r="J211"/>
  <c r="J101"/>
  <c r="BF185"/>
  <c r="BF186"/>
  <c r="BF187"/>
  <c r="BF194"/>
  <c r="BF199"/>
  <c r="BF201"/>
  <c r="BF206"/>
  <c r="BF210"/>
  <c r="BF212"/>
  <c r="BF225"/>
  <c r="BF226"/>
  <c r="BF231"/>
  <c r="BF235"/>
  <c r="BF236"/>
  <c r="BF238"/>
  <c r="BF239"/>
  <c r="BF240"/>
  <c r="BF242"/>
  <c r="BF243"/>
  <c r="BF245"/>
  <c r="BF246"/>
  <c r="BF247"/>
  <c r="BF249"/>
  <c r="BF250"/>
  <c r="BF254"/>
  <c r="BF255"/>
  <c r="BF256"/>
  <c r="BF260"/>
  <c r="BF261"/>
  <c r="BF262"/>
  <c r="BF265"/>
  <c r="BF268"/>
  <c r="BF270"/>
  <c r="BF275"/>
  <c r="BF282"/>
  <c r="BF283"/>
  <c r="BF284"/>
  <c r="BF285"/>
  <c r="BF286"/>
  <c r="BF288"/>
  <c r="BF294"/>
  <c r="BF306"/>
  <c r="BF310"/>
  <c r="BF311"/>
  <c r="BF313"/>
  <c r="BF315"/>
  <c r="BF320"/>
  <c r="BF333"/>
  <c r="BF337"/>
  <c r="BF340"/>
  <c r="BF348"/>
  <c r="BF361"/>
  <c r="BF363"/>
  <c r="BF377"/>
  <c r="BF378"/>
  <c r="BF380"/>
  <c r="BF382"/>
  <c r="BF383"/>
  <c r="BF386"/>
  <c r="BF389"/>
  <c r="BF391"/>
  <c r="BF392"/>
  <c r="BF395"/>
  <c r="BF397"/>
  <c r="BF398"/>
  <c r="BF399"/>
  <c r="BF401"/>
  <c r="BF406"/>
  <c r="BF407"/>
  <c r="F34"/>
  <c i="1" r="BC95"/>
  <c r="BC94"/>
  <c r="W32"/>
  <c i="2" r="F35"/>
  <c i="1" r="BD95"/>
  <c r="BD94"/>
  <c r="W33"/>
  <c i="2" r="F31"/>
  <c i="1" r="AZ95"/>
  <c r="AZ94"/>
  <c r="W29"/>
  <c i="2" r="J31"/>
  <c i="1" r="AV95"/>
  <c i="2" r="F33"/>
  <c i="1" r="BB95"/>
  <c r="BB94"/>
  <c r="W31"/>
  <c i="2" l="1" r="R213"/>
  <c r="T213"/>
  <c r="P138"/>
  <c r="BK138"/>
  <c r="J138"/>
  <c r="J95"/>
  <c r="P213"/>
  <c r="R138"/>
  <c r="T370"/>
  <c r="R370"/>
  <c r="P370"/>
  <c r="T138"/>
  <c r="T137"/>
  <c r="J139"/>
  <c r="J96"/>
  <c r="BK213"/>
  <c r="J213"/>
  <c r="J102"/>
  <c r="BK370"/>
  <c r="J370"/>
  <c r="J117"/>
  <c i="1" r="AV94"/>
  <c r="AK29"/>
  <c r="AY94"/>
  <c r="AX94"/>
  <c i="2" r="J32"/>
  <c i="1" r="AW95"/>
  <c r="AT95"/>
  <c i="2" r="F32"/>
  <c i="1" r="BA95"/>
  <c r="BA94"/>
  <c r="W30"/>
  <c i="2" l="1" r="R137"/>
  <c r="P137"/>
  <c i="1" r="AU95"/>
  <c i="2" r="BK137"/>
  <c r="J137"/>
  <c i="1" r="AU94"/>
  <c r="AW94"/>
  <c r="AK30"/>
  <c i="2" r="J28"/>
  <c i="1" r="AG95"/>
  <c r="AG94"/>
  <c r="AK26"/>
  <c l="1" r="AN95"/>
  <c i="2" r="J37"/>
  <c r="J94"/>
  <c i="1"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<sst xmlns="http://schemas.openxmlformats.org/spreadsheetml/2006/main">
  <si>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</si>
  <si>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</si>
  <si>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</si>
  <si>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</si>
  <si>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</si>
  <si>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{bf18dbc3-07e8-460c-803d-59fe8ddbe514}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</si>
  <si>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</si>
  <si>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</si>
  <si>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</si>
  <si>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</si>
  <si>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</si>
  <si>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</si>
  <si>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</si>
  <si>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</si>
  <si>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Byt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</si>
  <si>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</si>
  <si>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</si>
  <si>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bytu - Žufanova 1094, byt č. 21</t>
  </si>
  <si>
    <t>KSO:</t>
  </si>
  <si>
    <t>CC-CZ:</t>
  </si>
  <si>
    <t>Místo:</t>
  </si>
  <si>
    <t>Žufanova 1094, Praha 17-Řepy</t>
  </si>
  <si>
    <t>Datum:</t>
  </si>
  <si>
    <t>16. 3. 2021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</si>
  <si>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</si>
  <si>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</si>
  <si>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</si>
  <si>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</si>
  <si>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</si>
  <si>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</si>
  <si>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</si>
  <si>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</si>
  <si>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</si>
  <si>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</si>
  <si>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</si>
  <si>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</si>
  <si>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</si>
  <si>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</si>
  <si>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</si>
  <si>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</si>
  <si>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</si>
  <si>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</si>
  <si>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</si>
  <si>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</si>
  <si>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</si>
  <si>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</si>
  <si>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</si>
  <si>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</si>
  <si>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</si>
  <si>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</si>
  <si>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</si>
  <si>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</si>
  <si>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</si>
  <si>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</si>
  <si>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</si>
  <si>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</si>
  <si>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</si>
  <si>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</si>
  <si>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</si>
  <si>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</si>
  <si>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</si>
  <si>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</si>
  <si>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</si>
  <si>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</si>
  <si>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</si>
  <si>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</si>
  <si>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</si>
  <si>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</si>
  <si>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</si>
  <si>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</si>
  <si>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</si>
  <si>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</si>
  <si>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</si>
  <si>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</si>
  <si>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</si>
  <si>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</si>
  <si>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</si>
  <si>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</si>
  <si>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</si>
  <si>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</si>
  <si>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</si>
  <si>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</si>
  <si>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</si>
  <si>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</si>
  <si>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</si>
  <si>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</si>
  <si>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</si>
  <si>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</si>
  <si>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</si>
  <si>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</si>
  <si>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</si>
  <si>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</si>
  <si>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</si>
  <si>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</si>
  <si>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</si>
  <si>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</si>
  <si>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</si>
  <si>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</si>
  <si>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</si>
  <si>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</si>
  <si>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</si>
  <si>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</si>
  <si>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</si>
  <si>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</si>
  <si>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</si>
  <si>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</si>
  <si>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</si>
  <si>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</si>
  <si>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</si>
  <si>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</si>
  <si>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</si>
  <si>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</si>
  <si>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</si>
  <si>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</si>
  <si>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</si>
  <si>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</si>
  <si>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</si>
  <si>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</si>
  <si>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</si>
  <si>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</si>
  <si>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</si>
  <si>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</si>
  <si>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</si>
  <si>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</si>
  <si>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</si>
  <si>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</si>
  <si>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</si>
  <si>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</si>
  <si>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</si>
  <si>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</si>
  <si>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</si>
  <si>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</si>
  <si>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</si>
  <si>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</si>
  <si>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</si>
  <si>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</si>
  <si>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</si>
  <si>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</si>
  <si>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-431901996</t>
  </si>
  <si>
    <t>342272323</t>
  </si>
  <si>
    <t>Příčky tl 100 mm z pórobetonových přesných hladkých příčkovek objemové hmotnosti 500 kg/m3</t>
  </si>
  <si>
    <t>m2</t>
  </si>
  <si>
    <t>75809091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</si>
  <si>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</si>
  <si>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</si>
  <si>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</si>
  <si>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</si>
  <si>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</si>
  <si>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</si>
  <si>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</si>
  <si>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</si>
  <si>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</si>
  <si>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</si>
  <si>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</si>
  <si>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</si>
  <si>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</si>
  <si>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</si>
  <si>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</si>
  <si>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</si>
  <si>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</si>
  <si>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</si>
  <si>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</si>
  <si>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</si>
  <si>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</si>
  <si>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</si>
  <si>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32,8-3,25</t>
  </si>
  <si>
    <t>7</t>
  </si>
  <si>
    <t>611321141</t>
  </si>
  <si>
    <t>Vápenocementová omítka štuková dvouvrstvá vnitřních stropů rovných nanášená ručně</t>
  </si>
  <si>
    <t>1355624426</t>
  </si>
  <si>
    <t>2,2+1,05</t>
  </si>
  <si>
    <t>8</t>
  </si>
  <si>
    <t>611325411</t>
  </si>
  <si>
    <t>Oprava vnitřní vápenocementové hladké omítky stropů v rozsahu plochy do 10%</t>
  </si>
  <si>
    <t>1992375743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</si>
  <si>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</si>
  <si>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</si>
  <si>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</si>
  <si>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</si>
  <si>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</si>
  <si>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</si>
  <si>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</si>
  <si>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</si>
  <si>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</si>
  <si>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</si>
  <si>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</si>
  <si>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15,62+68,96</t>
  </si>
  <si>
    <t>11</t>
  </si>
  <si>
    <t>612325412</t>
  </si>
  <si>
    <t>Oprava vnitřní vápenocementové hladké omítky stěn v rozsahu plochy do 30%</t>
  </si>
  <si>
    <t>-739948956</t>
  </si>
  <si>
    <t>(1,65*2+2,3)*2,6-0,8*2*2</t>
  </si>
  <si>
    <t>(5,8*2+5,9*2+0,6)*2,6-(2,1*1,55*2)</t>
  </si>
  <si>
    <t>1,75*0,6+1,1*0,6</t>
  </si>
  <si>
    <t>12</t>
  </si>
  <si>
    <t>632451031</t>
  </si>
  <si>
    <t xml:space="preserve"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</si>
  <si>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</si>
  <si>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</si>
  <si>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</si>
  <si>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</si>
  <si>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</si>
  <si>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</si>
  <si>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</si>
  <si>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553313460</t>
  </si>
  <si>
    <t>zárubeň ocelová pro porobeton YH 100 600 L/P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</si>
  <si>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</si>
  <si>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</si>
  <si>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</si>
  <si>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</si>
  <si>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</si>
  <si>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553311041</t>
  </si>
  <si>
    <t xml:space="preserve">zárubeň ocelová pro dveře protipožární  800 L/P</t>
  </si>
  <si>
    <t>1011295314</t>
  </si>
  <si>
    <t>17</t>
  </si>
  <si>
    <t>644941119</t>
  </si>
  <si>
    <t>Montáž a dodávka instalačních dvířek 800x800 mm</t>
  </si>
  <si>
    <t>-1032659650</t>
  </si>
  <si>
    <t>18</t>
  </si>
  <si>
    <t>699901</t>
  </si>
  <si>
    <t>Zednické zapravení nepotřebných hmoždinek / 30-50ks/</t>
  </si>
  <si>
    <t>soub</t>
  </si>
  <si>
    <t>-233613069</t>
  </si>
  <si>
    <t>Ostatní konstrukce a práce-bourání</t>
  </si>
  <si>
    <t>19</t>
  </si>
  <si>
    <t>725110811</t>
  </si>
  <si>
    <t>Demontáž klozetů splachovací s nádrží</t>
  </si>
  <si>
    <t>soubor</t>
  </si>
  <si>
    <t>-594840461</t>
  </si>
  <si>
    <t>20</t>
  </si>
  <si>
    <t>725210821</t>
  </si>
  <si>
    <t xml:space="preserve">Demontáž umyvadel </t>
  </si>
  <si>
    <t>1582323182</t>
  </si>
  <si>
    <t>725220832</t>
  </si>
  <si>
    <t>Demontáž vaniček</t>
  </si>
  <si>
    <t>1388871822</t>
  </si>
  <si>
    <t>22</t>
  </si>
  <si>
    <t>725310823</t>
  </si>
  <si>
    <t>Demontáž dřez jednoduchý vestavěný v kuchyňských sestavách bez výtokových armatur</t>
  </si>
  <si>
    <t>679428946</t>
  </si>
  <si>
    <t>23</t>
  </si>
  <si>
    <t>725820801</t>
  </si>
  <si>
    <t>Demontáž baterie nástěnné do G 3 / 4</t>
  </si>
  <si>
    <t>-1203392490</t>
  </si>
  <si>
    <t>24</t>
  </si>
  <si>
    <t>725840850</t>
  </si>
  <si>
    <t>Demontáž baterie vanové</t>
  </si>
  <si>
    <t>-1618791072</t>
  </si>
  <si>
    <t>25</t>
  </si>
  <si>
    <t>763251812</t>
  </si>
  <si>
    <t>Demontáž podlah bytového jádra</t>
  </si>
  <si>
    <t>-1853623442</t>
  </si>
  <si>
    <t>1,9*2,3-0,6*0,9</t>
  </si>
  <si>
    <t>26</t>
  </si>
  <si>
    <t>766691914</t>
  </si>
  <si>
    <t>Vyvěšení nebo zavěšení dřevěných křídel dveří pl do 2 m2</t>
  </si>
  <si>
    <t>2134257361</t>
  </si>
  <si>
    <t>27</t>
  </si>
  <si>
    <t>766812840</t>
  </si>
  <si>
    <t>Demontáž kuchyňských linek dřevěných nebo kovových délky do 2,1 m</t>
  </si>
  <si>
    <t>1929061827</t>
  </si>
  <si>
    <t>28</t>
  </si>
  <si>
    <t>776201811</t>
  </si>
  <si>
    <t>Demontáž lepených povlakových podlah bez podložky ručně</t>
  </si>
  <si>
    <t>939222894</t>
  </si>
  <si>
    <t>32,45</t>
  </si>
  <si>
    <t>29</t>
  </si>
  <si>
    <t>776401800</t>
  </si>
  <si>
    <t>Odstranění soklíků a lišt pryžových nebo plastových</t>
  </si>
  <si>
    <t>-1567941688</t>
  </si>
  <si>
    <t>(1,81*2+2,3*2)-(0,8*2+0,6*2)</t>
  </si>
  <si>
    <t>(2,55+3,15+3,54*2+5,9*2+5,8)-(0,8+1,45)</t>
  </si>
  <si>
    <t>30</t>
  </si>
  <si>
    <t>776991821</t>
  </si>
  <si>
    <t>Odstranění lepidla ručně z podlah</t>
  </si>
  <si>
    <t>-1222240023</t>
  </si>
  <si>
    <t>31</t>
  </si>
  <si>
    <t>952901111</t>
  </si>
  <si>
    <t>Vyčištění budov bytové a občanské výstavby při výšce podlaží do 4 m</t>
  </si>
  <si>
    <t>1491500019</t>
  </si>
  <si>
    <t>32</t>
  </si>
  <si>
    <t>962084131</t>
  </si>
  <si>
    <t>Bourání příček deskových umakartových tl do 100 mm vč.stropu</t>
  </si>
  <si>
    <t>-152180639</t>
  </si>
  <si>
    <t>(2,3*2+1,75*3+0,98)*2,6</t>
  </si>
  <si>
    <t>33</t>
  </si>
  <si>
    <t>965042131</t>
  </si>
  <si>
    <t>Bourání podkladů pod dlažby nebo mazanin betonových nebo z litého asfaltu tl do 100 mm pl do 4 m2</t>
  </si>
  <si>
    <t>m3</t>
  </si>
  <si>
    <t>1004834656</t>
  </si>
  <si>
    <t>(1,05+2,1)*0,05</t>
  </si>
  <si>
    <t>34</t>
  </si>
  <si>
    <t>968072455</t>
  </si>
  <si>
    <t>Vybourání kovových dveřních zárubní pl do 2 m2</t>
  </si>
  <si>
    <t>1210790330</t>
  </si>
  <si>
    <t>0,6*2*2+0,8*2</t>
  </si>
  <si>
    <t>35</t>
  </si>
  <si>
    <t>969011120</t>
  </si>
  <si>
    <t>Demontáž potrubí ZTI+VZT+ rozvody elektro</t>
  </si>
  <si>
    <t>2101970879</t>
  </si>
  <si>
    <t>36</t>
  </si>
  <si>
    <t>969011121</t>
  </si>
  <si>
    <t>Zaslepení vývodů instalací</t>
  </si>
  <si>
    <t>-924492923</t>
  </si>
  <si>
    <t>37</t>
  </si>
  <si>
    <t>978059511</t>
  </si>
  <si>
    <t>Odsekání a odebrání obkladů stěn z vnitřních obkládaček plochy do 1 m2</t>
  </si>
  <si>
    <t>671762250</t>
  </si>
  <si>
    <t>0,45*0,6</t>
  </si>
  <si>
    <t>99</t>
  </si>
  <si>
    <t>Přesun hmot</t>
  </si>
  <si>
    <t>38</t>
  </si>
  <si>
    <t>997013215</t>
  </si>
  <si>
    <t>Vnitrostaveništní doprava suti a vybouraných hmot pro budovy v do 18 m ručně</t>
  </si>
  <si>
    <t>t</t>
  </si>
  <si>
    <t>-944759043</t>
  </si>
  <si>
    <t>39</t>
  </si>
  <si>
    <t>997013501</t>
  </si>
  <si>
    <t>Odvoz suti na skládku a vybouraných hmot nebo meziskládku do 1 km se složením</t>
  </si>
  <si>
    <t>1209795515</t>
  </si>
  <si>
    <t>40</t>
  </si>
  <si>
    <t>997013509</t>
  </si>
  <si>
    <t>Příplatek k odvozu suti a vybouraných hmot na skládku ZKD 1 km přes 1 km</t>
  </si>
  <si>
    <t>215347158</t>
  </si>
  <si>
    <t>5,589*10 'Přepočtené koeficientem množství</t>
  </si>
  <si>
    <t>41</t>
  </si>
  <si>
    <t>997013831</t>
  </si>
  <si>
    <t>Poplatek za uložení stavebního směsného odpadu na skládce (skládkovné)</t>
  </si>
  <si>
    <t>-1971012564</t>
  </si>
  <si>
    <t>998</t>
  </si>
  <si>
    <t>42</t>
  </si>
  <si>
    <t>998018002</t>
  </si>
  <si>
    <t>Přesun hmot ruční pro budovy v do 12 m</t>
  </si>
  <si>
    <t>-1920605810</t>
  </si>
  <si>
    <t>PSV</t>
  </si>
  <si>
    <t>Práce a dodávky PSV</t>
  </si>
  <si>
    <t>711</t>
  </si>
  <si>
    <t>Izolace proti vodě, vlhkosti a plynům</t>
  </si>
  <si>
    <t>43</t>
  </si>
  <si>
    <t>711493110</t>
  </si>
  <si>
    <t xml:space="preserve">Izolace proti  vodě vodorovná těsnicí stěrkou </t>
  </si>
  <si>
    <t>1117516079</t>
  </si>
  <si>
    <t>44</t>
  </si>
  <si>
    <t>711493120</t>
  </si>
  <si>
    <t xml:space="preserve">Izolace proti  vodě svislá  těsnicí stěrkou</t>
  </si>
  <si>
    <t>1528095643</t>
  </si>
  <si>
    <t>(1,2+0,7*2)*0,7</t>
  </si>
  <si>
    <t>(1,2+1,77*2+1,1*2+0,95*2)*0,3</t>
  </si>
  <si>
    <t>45</t>
  </si>
  <si>
    <t>711493130</t>
  </si>
  <si>
    <t>Těsnící rohová páska</t>
  </si>
  <si>
    <t>281347932</t>
  </si>
  <si>
    <t>(1,75*2+1,25*2+1,1*2+0,95*2)-0,6*2</t>
  </si>
  <si>
    <t>46</t>
  </si>
  <si>
    <t>998711102</t>
  </si>
  <si>
    <t>Přesun hmot tonážní pro izolace proti vodě, vlhkosti a plynům v objektech výšky do 12 m</t>
  </si>
  <si>
    <t>-834893235</t>
  </si>
  <si>
    <t>713</t>
  </si>
  <si>
    <t>Izolace tepelné</t>
  </si>
  <si>
    <t>47</t>
  </si>
  <si>
    <t>713121111</t>
  </si>
  <si>
    <t>Montáž izolace tepelné podlah volně kladenými rohožemi, pásy, dílci, deskami 1 vrstva</t>
  </si>
  <si>
    <t>-479695708</t>
  </si>
  <si>
    <t>48</t>
  </si>
  <si>
    <t>631414301</t>
  </si>
  <si>
    <t>deska izolační podlahová 15 mm</t>
  </si>
  <si>
    <t>1622649133</t>
  </si>
  <si>
    <t>3,25*1,02 'Přepočtené koeficientem množství</t>
  </si>
  <si>
    <t>49</t>
  </si>
  <si>
    <t>713121129</t>
  </si>
  <si>
    <t>Protipožární ucpávky kolem stoupaček</t>
  </si>
  <si>
    <t>-717802662</t>
  </si>
  <si>
    <t>50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</si>
  <si>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</si>
  <si>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</si>
  <si>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</si>
  <si>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</si>
  <si>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</si>
  <si>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51</t>
  </si>
  <si>
    <t>721173401</t>
  </si>
  <si>
    <t>Potrubí kanalizační plastové svodné systém KG DN 100</t>
  </si>
  <si>
    <t>-737235704</t>
  </si>
  <si>
    <t>52</t>
  </si>
  <si>
    <t>721174042</t>
  </si>
  <si>
    <t>Potrubí kanalizační z PP připojovací systém HT DN 40</t>
  </si>
  <si>
    <t>1706380177</t>
  </si>
  <si>
    <t>53</t>
  </si>
  <si>
    <t>721174043</t>
  </si>
  <si>
    <t>Potrubí kanalizační z PP připojovací systém HT DN 50</t>
  </si>
  <si>
    <t>-548840079</t>
  </si>
  <si>
    <t>54</t>
  </si>
  <si>
    <t>721226510</t>
  </si>
  <si>
    <t>Zápachová uzávěrka umyvadlo DN 40</t>
  </si>
  <si>
    <t>1388238202</t>
  </si>
  <si>
    <t>55</t>
  </si>
  <si>
    <t>721226520</t>
  </si>
  <si>
    <t>Zápachová uzávěrka dřez DN 50</t>
  </si>
  <si>
    <t>537871187</t>
  </si>
  <si>
    <t>56</t>
  </si>
  <si>
    <t>721290111</t>
  </si>
  <si>
    <t>Zkouška těsnosti potrubí kanalizace vodou do DN 125</t>
  </si>
  <si>
    <t>106650641</t>
  </si>
  <si>
    <t>3,5+1,1+1</t>
  </si>
  <si>
    <t>57</t>
  </si>
  <si>
    <t>721290191</t>
  </si>
  <si>
    <t>Drobný instalační materiál</t>
  </si>
  <si>
    <t>881061594</t>
  </si>
  <si>
    <t>58</t>
  </si>
  <si>
    <t>721290192</t>
  </si>
  <si>
    <t>Stavební přípomoce</t>
  </si>
  <si>
    <t>1456289733</t>
  </si>
  <si>
    <t>59</t>
  </si>
  <si>
    <t>998721101</t>
  </si>
  <si>
    <t>Přesun hmot tonážní pro vnitřní kanalizace v objektech v do 6 m</t>
  </si>
  <si>
    <t>-545160634</t>
  </si>
  <si>
    <t>722</t>
  </si>
  <si>
    <t>Zdravotechnika - vnitřní vodovod</t>
  </si>
  <si>
    <t>60</t>
  </si>
  <si>
    <t>722174001</t>
  </si>
  <si>
    <t>Potrubí vodovodní plastové PPR svar polyfuze PN 16 D 16 x 2,2 mm</t>
  </si>
  <si>
    <t>-1360365416</t>
  </si>
  <si>
    <t>61</t>
  </si>
  <si>
    <t>722181221</t>
  </si>
  <si>
    <t>Ochrana vodovodního potrubí přilepenými tepelně izolačními trubicemi z PE tl do 10 mm DN do 22 mm</t>
  </si>
  <si>
    <t>242431619</t>
  </si>
  <si>
    <t>62</t>
  </si>
  <si>
    <t>722181231</t>
  </si>
  <si>
    <t>Ochrana vodovodního potrubí přilepenými tepelně izolačními trubicemi z PE tl do 15 mm DN do 22 mm</t>
  </si>
  <si>
    <t>-1433644273</t>
  </si>
  <si>
    <t>63</t>
  </si>
  <si>
    <t>722240121</t>
  </si>
  <si>
    <t>Kohout kulový plastový PPR DN 16</t>
  </si>
  <si>
    <t>1391476492</t>
  </si>
  <si>
    <t>64</t>
  </si>
  <si>
    <t>722290215</t>
  </si>
  <si>
    <t>Zkouška těsnosti vodovodního potrubí hrdlového nebo přírubového do DN 100</t>
  </si>
  <si>
    <t>-1314090544</t>
  </si>
  <si>
    <t>65</t>
  </si>
  <si>
    <t>722290234</t>
  </si>
  <si>
    <t>Proplach a dezinfekce vodovodního potrubí do DN 80</t>
  </si>
  <si>
    <t>939429026</t>
  </si>
  <si>
    <t>66</t>
  </si>
  <si>
    <t>722290291</t>
  </si>
  <si>
    <t>227052085</t>
  </si>
  <si>
    <t>67</t>
  </si>
  <si>
    <t>722290292</t>
  </si>
  <si>
    <t>Drobý instalační materiál</t>
  </si>
  <si>
    <t>1867218732</t>
  </si>
  <si>
    <t>68</t>
  </si>
  <si>
    <t>998722102</t>
  </si>
  <si>
    <t>Přesun hmot tonážní tonážní pro vnitřní vodovod v objektech v do 12 m</t>
  </si>
  <si>
    <t>-1972419946</t>
  </si>
  <si>
    <t>725</t>
  </si>
  <si>
    <t>Zdravotechnika - zařizovací předměty</t>
  </si>
  <si>
    <t>69</t>
  </si>
  <si>
    <t>725112171</t>
  </si>
  <si>
    <t xml:space="preserve">Kombi klozet </t>
  </si>
  <si>
    <t>-1989549281</t>
  </si>
  <si>
    <t>70</t>
  </si>
  <si>
    <t>725211621</t>
  </si>
  <si>
    <t>Umyvadlo keram</t>
  </si>
  <si>
    <t>1586770171</t>
  </si>
  <si>
    <t>71</t>
  </si>
  <si>
    <t>725311121</t>
  </si>
  <si>
    <t>Drez nerez</t>
  </si>
  <si>
    <t>1428530126</t>
  </si>
  <si>
    <t>72</t>
  </si>
  <si>
    <t>725813112</t>
  </si>
  <si>
    <t xml:space="preserve">rohový uzávěr  DN 15 </t>
  </si>
  <si>
    <t>-368542976</t>
  </si>
  <si>
    <t>73</t>
  </si>
  <si>
    <t>725813113</t>
  </si>
  <si>
    <t>Výtokový ventil T212-DN15</t>
  </si>
  <si>
    <t>739355323</t>
  </si>
  <si>
    <t>74</t>
  </si>
  <si>
    <t>725821325</t>
  </si>
  <si>
    <t>Baterie drezová</t>
  </si>
  <si>
    <t>-823814258</t>
  </si>
  <si>
    <t>75</t>
  </si>
  <si>
    <t>725822612</t>
  </si>
  <si>
    <t>Baterie umyv stoj páka+výpust</t>
  </si>
  <si>
    <t>1935736560</t>
  </si>
  <si>
    <t>76</t>
  </si>
  <si>
    <t>725841311</t>
  </si>
  <si>
    <t>Baterie sprchová nástěnná</t>
  </si>
  <si>
    <t>-1949647607</t>
  </si>
  <si>
    <t>77</t>
  </si>
  <si>
    <t>725860202</t>
  </si>
  <si>
    <t>Sifon dřezový HL100G</t>
  </si>
  <si>
    <t>-1500638657</t>
  </si>
  <si>
    <t>78</t>
  </si>
  <si>
    <t>725860203</t>
  </si>
  <si>
    <t xml:space="preserve">Sifon sprchový  HL 522</t>
  </si>
  <si>
    <t>-1858290183</t>
  </si>
  <si>
    <t>79</t>
  </si>
  <si>
    <t>725860212</t>
  </si>
  <si>
    <t>Sifon umyvadlový HL134.0 pod omítku</t>
  </si>
  <si>
    <t>-1056287864</t>
  </si>
  <si>
    <t>80</t>
  </si>
  <si>
    <t>725901</t>
  </si>
  <si>
    <t>Sporák se sklokeramickou deskou - DODÁVKA+MONTÁŽ</t>
  </si>
  <si>
    <t>-183039462</t>
  </si>
  <si>
    <t>81</t>
  </si>
  <si>
    <t>725902</t>
  </si>
  <si>
    <t>Sprchová vanička - polyban akrylát vč- zástěny 120/140</t>
  </si>
  <si>
    <t>-1916225855</t>
  </si>
  <si>
    <t>82</t>
  </si>
  <si>
    <t>Pol5</t>
  </si>
  <si>
    <t xml:space="preserve">Sifon stěnový -  HL400</t>
  </si>
  <si>
    <t>-2146424976</t>
  </si>
  <si>
    <t>83</t>
  </si>
  <si>
    <t>Pol7</t>
  </si>
  <si>
    <t>topný žebřík 960/450 mm- DODÁVKA+MONTÁŽ (koupelna)</t>
  </si>
  <si>
    <t>-172865140</t>
  </si>
  <si>
    <t>84</t>
  </si>
  <si>
    <t>Pol8</t>
  </si>
  <si>
    <t xml:space="preserve">Zrcadlo s poličkou   DODÁVKA+MONTÁŽ</t>
  </si>
  <si>
    <t>1466472249</t>
  </si>
  <si>
    <t>85</t>
  </si>
  <si>
    <t>998725102</t>
  </si>
  <si>
    <t>Přesun hmot tonážní pro zařizovací předměty v objektech v do 12 m</t>
  </si>
  <si>
    <t>-2103036778</t>
  </si>
  <si>
    <t>763</t>
  </si>
  <si>
    <t>Konstrukce suché výstavby</t>
  </si>
  <si>
    <t>86</t>
  </si>
  <si>
    <t>763111333</t>
  </si>
  <si>
    <t>SDK příčka tl 100 mm profil CW+UW 75 desky 1xH2 12,5 TI 60 mm EI 30 Rw 45 dB</t>
  </si>
  <si>
    <t>-1452548205</t>
  </si>
  <si>
    <t>0,95*2,6-0,8*0,8</t>
  </si>
  <si>
    <t>87</t>
  </si>
  <si>
    <t>763111717</t>
  </si>
  <si>
    <t>SDK příčka základní penetrační nátěr</t>
  </si>
  <si>
    <t>-1742490150</t>
  </si>
  <si>
    <t>0,95*2,6</t>
  </si>
  <si>
    <t>88</t>
  </si>
  <si>
    <t>763111771</t>
  </si>
  <si>
    <t>Příplatek k SDK příčce za rovinnost kvality Q3</t>
  </si>
  <si>
    <t>767072733</t>
  </si>
  <si>
    <t>89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</si>
  <si>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</si>
  <si>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</si>
  <si>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</si>
  <si>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</si>
  <si>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</si>
  <si>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90</t>
  </si>
  <si>
    <t>766660001</t>
  </si>
  <si>
    <t>Montáž dveřních křídel otvíravých 1křídlových š do 0,8 m do ocelové zárubně</t>
  </si>
  <si>
    <t>-1089152215</t>
  </si>
  <si>
    <t>91</t>
  </si>
  <si>
    <t>611601260</t>
  </si>
  <si>
    <t xml:space="preserve">dveře dřevěné vnitřní hladké plné 1křídlové  60x197 cm dekor dub</t>
  </si>
  <si>
    <t>1575298825</t>
  </si>
  <si>
    <t>92</t>
  </si>
  <si>
    <t>611601261</t>
  </si>
  <si>
    <t xml:space="preserve">dveře dřevěné vnitřní hladké 2/3 sklo 1křídlové  80x197 cm dekor dub</t>
  </si>
  <si>
    <t>-1651821917</t>
  </si>
  <si>
    <t>93</t>
  </si>
  <si>
    <t>766660021</t>
  </si>
  <si>
    <t>Montáž dveřních křídel otvíravých 1křídlových š do 0,8 m požárních do ocelové zárubně</t>
  </si>
  <si>
    <t>-229263114</t>
  </si>
  <si>
    <t>94</t>
  </si>
  <si>
    <t>611600501</t>
  </si>
  <si>
    <t>dveře vstupní 80x197 EI 30 , vč. kování, plné s kukátkem</t>
  </si>
  <si>
    <t>662135706</t>
  </si>
  <si>
    <t>95</t>
  </si>
  <si>
    <t>766660722</t>
  </si>
  <si>
    <t>Montáž dveřního kování</t>
  </si>
  <si>
    <t>2123850908</t>
  </si>
  <si>
    <t>96</t>
  </si>
  <si>
    <t>549141001</t>
  </si>
  <si>
    <t>kování dveřní kovové</t>
  </si>
  <si>
    <t>-1234049698</t>
  </si>
  <si>
    <t>97</t>
  </si>
  <si>
    <t>766691939</t>
  </si>
  <si>
    <t>Seřízení oken</t>
  </si>
  <si>
    <t>-2024615848</t>
  </si>
  <si>
    <t>98</t>
  </si>
  <si>
    <t>766811110</t>
  </si>
  <si>
    <t xml:space="preserve">Montáž a dodávka kuchyňské linky </t>
  </si>
  <si>
    <t>-173624350</t>
  </si>
  <si>
    <t>998766102</t>
  </si>
  <si>
    <t>Přesun hmot tonážní pro konstrukce truhlářské v objektech v do 12 m</t>
  </si>
  <si>
    <t>1814035188</t>
  </si>
  <si>
    <t>771</t>
  </si>
  <si>
    <t>Podlahy z dlaždic</t>
  </si>
  <si>
    <t>100</t>
  </si>
  <si>
    <t>771574117</t>
  </si>
  <si>
    <t>Montáž podlah keramických režných hladkých lepených flexibilním lepidlem do 35 ks/m2</t>
  </si>
  <si>
    <t>463781819</t>
  </si>
  <si>
    <t>101</t>
  </si>
  <si>
    <t>597614081</t>
  </si>
  <si>
    <t>keramická dlažba</t>
  </si>
  <si>
    <t>-1209913485</t>
  </si>
  <si>
    <t>3,25*1,1 'Přepočtené koeficientem množství</t>
  </si>
  <si>
    <t>102</t>
  </si>
  <si>
    <t>771579191</t>
  </si>
  <si>
    <t>Příplatek k montáž podlah keramických za plochu do 5 m2</t>
  </si>
  <si>
    <t>19550285</t>
  </si>
  <si>
    <t>103</t>
  </si>
  <si>
    <t>771591111</t>
  </si>
  <si>
    <t>Podlahy penetrace podkladu</t>
  </si>
  <si>
    <t>179303934</t>
  </si>
  <si>
    <t>104</t>
  </si>
  <si>
    <t>771990111</t>
  </si>
  <si>
    <t>Vyrovnání podkladu samonivelační stěrkou tl 4 mm pevnosti 15 Mpa</t>
  </si>
  <si>
    <t>-2036921498</t>
  </si>
  <si>
    <t>105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</si>
  <si>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</si>
  <si>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</si>
  <si>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</si>
  <si>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</si>
  <si>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</si>
  <si>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106</t>
  </si>
  <si>
    <t>775429121</t>
  </si>
  <si>
    <t>Montáž podlahové lišty přechodové připevněné vruty</t>
  </si>
  <si>
    <t>1344921463</t>
  </si>
  <si>
    <t>0,6*2+0,8</t>
  </si>
  <si>
    <t>107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</si>
  <si>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</si>
  <si>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</si>
  <si>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</si>
  <si>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</si>
  <si>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</si>
  <si>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</si>
  <si>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108</t>
  </si>
  <si>
    <t>776421100</t>
  </si>
  <si>
    <t>Lepení obvodových soklíků nebo lišt z měkčených plastů</t>
  </si>
  <si>
    <t>570309232</t>
  </si>
  <si>
    <t>5,8*2+5,9*2+0,7-0,8</t>
  </si>
  <si>
    <t>109</t>
  </si>
  <si>
    <t>284110081</t>
  </si>
  <si>
    <t xml:space="preserve">lišta speciální soklová </t>
  </si>
  <si>
    <t>344117318</t>
  </si>
  <si>
    <t>23,3*1,04 'Přepočtené koeficientem množství</t>
  </si>
  <si>
    <t>110</t>
  </si>
  <si>
    <t>776521100</t>
  </si>
  <si>
    <t>Lepení pásů povlakových podlah plastových</t>
  </si>
  <si>
    <t>-863558226</t>
  </si>
  <si>
    <t>3,7+20,55+5,3</t>
  </si>
  <si>
    <t>111</t>
  </si>
  <si>
    <t>284122551</t>
  </si>
  <si>
    <t>podlahovina PVC</t>
  </si>
  <si>
    <t>929100025</t>
  </si>
  <si>
    <t>29,55*1,04 'Přepočtené koeficientem množství</t>
  </si>
  <si>
    <t>112</t>
  </si>
  <si>
    <t>776590100</t>
  </si>
  <si>
    <t>Úprava podkladu nášlapných ploch vysátím</t>
  </si>
  <si>
    <t>-555892396</t>
  </si>
  <si>
    <t>113</t>
  </si>
  <si>
    <t>776590150</t>
  </si>
  <si>
    <t>Úprava podkladu nášlapných ploch penetrací</t>
  </si>
  <si>
    <t>698810346</t>
  </si>
  <si>
    <t>114</t>
  </si>
  <si>
    <t>776990111</t>
  </si>
  <si>
    <t>Vyrovnání podkladu samonivelační stěrkou tl 3 mm pevnosti 15 Mpa</t>
  </si>
  <si>
    <t>-24082771</t>
  </si>
  <si>
    <t>115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</si>
  <si>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</si>
  <si>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</si>
  <si>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</si>
  <si>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</si>
  <si>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</si>
  <si>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116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</si>
  <si>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</si>
  <si>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</si>
  <si>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</si>
  <si>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</si>
  <si>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(1,1*2+0,96*2)*2-0,6*2</t>
  </si>
  <si>
    <t>(0,6+2,3+0,6)*1</t>
  </si>
  <si>
    <t>117</t>
  </si>
  <si>
    <t>597610000</t>
  </si>
  <si>
    <t>keramický obklad</t>
  </si>
  <si>
    <t>-1410715031</t>
  </si>
  <si>
    <t>21,34*1,1 'Přepočtené koeficientem množství</t>
  </si>
  <si>
    <t>118</t>
  </si>
  <si>
    <t>781479191</t>
  </si>
  <si>
    <t>Příplatek k montáži obkladů vnitřních keramických hladkých za plochu do 10 m2</t>
  </si>
  <si>
    <t>669923965</t>
  </si>
  <si>
    <t>119</t>
  </si>
  <si>
    <t>781479194</t>
  </si>
  <si>
    <t>Příplatek k montáži obkladů vnitřních keramických hladkých za nerovný povrch</t>
  </si>
  <si>
    <t>-2031451987</t>
  </si>
  <si>
    <t>" stávající stěna "</t>
  </si>
  <si>
    <t xml:space="preserve">0,6*2*1  " kuchyně</t>
  </si>
  <si>
    <t>(1,1+1,75)*2 "Koupelna a wC"</t>
  </si>
  <si>
    <t>120</t>
  </si>
  <si>
    <t>781493111</t>
  </si>
  <si>
    <t>Plastové profily rohové lepené standardním lepidlem</t>
  </si>
  <si>
    <t>-502039305</t>
  </si>
  <si>
    <t>6*2</t>
  </si>
  <si>
    <t>4*1</t>
  </si>
  <si>
    <t>121</t>
  </si>
  <si>
    <t>781493511</t>
  </si>
  <si>
    <t>Plastové profily ukončovací lepené standardním lepidlem</t>
  </si>
  <si>
    <t>1533520813</t>
  </si>
  <si>
    <t>0,95*2+1,2*2-0,6</t>
  </si>
  <si>
    <t>1,75*2+1,35*2-0,6</t>
  </si>
  <si>
    <t>122</t>
  </si>
  <si>
    <t>781495111</t>
  </si>
  <si>
    <t>penetrace podkladu</t>
  </si>
  <si>
    <t>-1413661951</t>
  </si>
  <si>
    <t>123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</si>
  <si>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</si>
  <si>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</si>
  <si>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</si>
  <si>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</si>
  <si>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</si>
  <si>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124</t>
  </si>
  <si>
    <t>783201811</t>
  </si>
  <si>
    <t>Odstranění nátěrů ze zámečnických konstrukcí oškrabáním</t>
  </si>
  <si>
    <t>1439131909</t>
  </si>
  <si>
    <t>" stávající zárubeň"</t>
  </si>
  <si>
    <t>1,1</t>
  </si>
  <si>
    <t>125</t>
  </si>
  <si>
    <t>783225100</t>
  </si>
  <si>
    <t>Nátěry syntetické kovových doplňkových konstrukcí barva standardní dvojnásobné a 1x email</t>
  </si>
  <si>
    <t>-637392743</t>
  </si>
  <si>
    <t>" zárubně"</t>
  </si>
  <si>
    <t>1,1*4</t>
  </si>
  <si>
    <t>126</t>
  </si>
  <si>
    <t>783321100</t>
  </si>
  <si>
    <t>Nátěry syntetické - otopná tělesa, potrubí ÚT</t>
  </si>
  <si>
    <t>129337366</t>
  </si>
  <si>
    <t>784</t>
  </si>
  <si>
    <t>Dokončovací práce - malby</t>
  </si>
  <si>
    <t>127</t>
  </si>
  <si>
    <t>784111011</t>
  </si>
  <si>
    <t>Obroušení podkladu omítnutého v místnostech výšky do 3,80 m</t>
  </si>
  <si>
    <t>1246845473</t>
  </si>
  <si>
    <t>68,96</t>
  </si>
  <si>
    <t>128</t>
  </si>
  <si>
    <t>784131017</t>
  </si>
  <si>
    <t>Odstranění lepených tapet bez makulatury ze stěn výšky do 3,80 m</t>
  </si>
  <si>
    <t>-1948470224</t>
  </si>
  <si>
    <t>129</t>
  </si>
  <si>
    <t>784171111</t>
  </si>
  <si>
    <t>Zakrytí vnitřních ploch stěn v místnostech výšky do 3,80 m</t>
  </si>
  <si>
    <t>1931434798</t>
  </si>
  <si>
    <t>2,1*1,55*2</t>
  </si>
  <si>
    <t>130</t>
  </si>
  <si>
    <t>581248431</t>
  </si>
  <si>
    <t>fólie pro malířské potřeby zakrývací</t>
  </si>
  <si>
    <t>-1418744244</t>
  </si>
  <si>
    <t>6,51*1,05 'Přepočtené koeficientem množství</t>
  </si>
  <si>
    <t>131</t>
  </si>
  <si>
    <t>784181121</t>
  </si>
  <si>
    <t>Hloubková jednonásobná penetrace podkladu v místnostech výšky do 3,80 m</t>
  </si>
  <si>
    <t>-554997256</t>
  </si>
  <si>
    <t>15,62+68,96+32,8</t>
  </si>
  <si>
    <t>132</t>
  </si>
  <si>
    <t>784221121</t>
  </si>
  <si>
    <t xml:space="preserve">Dvojnásobné bílé malby  ze směsí za sucha minimálně otěruvzdorných v místnostech do 3,80 m</t>
  </si>
  <si>
    <t>1865482585</t>
  </si>
  <si>
    <t>117,38</t>
  </si>
  <si>
    <t>133</t>
  </si>
  <si>
    <t>784402801</t>
  </si>
  <si>
    <t>Odstranění maleb oškrabáním v místnostech v do 3,8 m</t>
  </si>
  <si>
    <t>-1468358640</t>
  </si>
  <si>
    <t>786</t>
  </si>
  <si>
    <t>Dokončovací práce - čalounické úpravy</t>
  </si>
  <si>
    <t>134</t>
  </si>
  <si>
    <t>786624111</t>
  </si>
  <si>
    <t>Montáž lamelové žaluzie do oken zdvojených dřevěných otevíravých, sklápěcích a vyklápěcích</t>
  </si>
  <si>
    <t>1388723360</t>
  </si>
  <si>
    <t>135</t>
  </si>
  <si>
    <t>553462000</t>
  </si>
  <si>
    <t>žaluzie horizontální interiérové</t>
  </si>
  <si>
    <t>-1969626619</t>
  </si>
  <si>
    <t>136</t>
  </si>
  <si>
    <t>786624119</t>
  </si>
  <si>
    <t>Demontář lamelové žaluzie</t>
  </si>
  <si>
    <t>1587288051</t>
  </si>
  <si>
    <t>Práce a dodávky M</t>
  </si>
  <si>
    <t>21-M</t>
  </si>
  <si>
    <t>Elektromontáže (montáž vč. dodávky)</t>
  </si>
  <si>
    <t>137</t>
  </si>
  <si>
    <t>210 00-01</t>
  </si>
  <si>
    <t>rozvadec RB vcet. jistice a vybavení</t>
  </si>
  <si>
    <t>-1798700207</t>
  </si>
  <si>
    <t>138</t>
  </si>
  <si>
    <t>210 00-03</t>
  </si>
  <si>
    <t>zásuvka TV, SAT, VKV</t>
  </si>
  <si>
    <t>1635137709</t>
  </si>
  <si>
    <t>139</t>
  </si>
  <si>
    <t>210 00-04</t>
  </si>
  <si>
    <t>zvýšení príkonu u PRE z 1x20A na 3x25A /ceníková cena 11000/+ vyřízení</t>
  </si>
  <si>
    <t>-1360633170</t>
  </si>
  <si>
    <t>140</t>
  </si>
  <si>
    <t>210 00-05</t>
  </si>
  <si>
    <t>zkoušky, revize, príprava odberného místa</t>
  </si>
  <si>
    <t>1310970618</t>
  </si>
  <si>
    <t>141</t>
  </si>
  <si>
    <t>210 00-06</t>
  </si>
  <si>
    <t>domovní telefon</t>
  </si>
  <si>
    <t>1604854325</t>
  </si>
  <si>
    <t>142</t>
  </si>
  <si>
    <t>210800105</t>
  </si>
  <si>
    <t>Kabel CYKY 750 V 3x1,5 mm2 uložený pod omítkou vcetne dodávky kabelu 3Cx1,5</t>
  </si>
  <si>
    <t>1869403716</t>
  </si>
  <si>
    <t>143</t>
  </si>
  <si>
    <t>210800106</t>
  </si>
  <si>
    <t>Kabel CYKY 750 V 3x2,5 mm2 uložený pod omítkou vcetne dodávky kabelu 3Cx2,5</t>
  </si>
  <si>
    <t>-25226130</t>
  </si>
  <si>
    <t>144</t>
  </si>
  <si>
    <t>Pol09</t>
  </si>
  <si>
    <t>Kabel CYKY 5Cx2,5</t>
  </si>
  <si>
    <t>1727694971</t>
  </si>
  <si>
    <t>145</t>
  </si>
  <si>
    <t>Pol10</t>
  </si>
  <si>
    <t>Kabel CYKY 3Ax1,5</t>
  </si>
  <si>
    <t>636081818</t>
  </si>
  <si>
    <t>146</t>
  </si>
  <si>
    <t>Pol11</t>
  </si>
  <si>
    <t>Kabel CYKY 2Ax1,5</t>
  </si>
  <si>
    <t>-854373487</t>
  </si>
  <si>
    <t>147</t>
  </si>
  <si>
    <t>Pol12</t>
  </si>
  <si>
    <t>Kabel CYKY 5Cx6</t>
  </si>
  <si>
    <t>1796532567</t>
  </si>
  <si>
    <t>148</t>
  </si>
  <si>
    <t>Pol13</t>
  </si>
  <si>
    <t>Kabel CY6</t>
  </si>
  <si>
    <t>-916074360</t>
  </si>
  <si>
    <t>149</t>
  </si>
  <si>
    <t>Pol14</t>
  </si>
  <si>
    <t>podlahová lišta LP35 s prísluš</t>
  </si>
  <si>
    <t>-529581785</t>
  </si>
  <si>
    <t>150</t>
  </si>
  <si>
    <t>Pol15</t>
  </si>
  <si>
    <t>koax kabel</t>
  </si>
  <si>
    <t>-751572486</t>
  </si>
  <si>
    <t>151</t>
  </si>
  <si>
    <t>Pol16</t>
  </si>
  <si>
    <t>svorkovnice 5pol</t>
  </si>
  <si>
    <t>-1397657433</t>
  </si>
  <si>
    <t>152</t>
  </si>
  <si>
    <t>Pol17</t>
  </si>
  <si>
    <t>seriový prepínac</t>
  </si>
  <si>
    <t>776970459</t>
  </si>
  <si>
    <t>153</t>
  </si>
  <si>
    <t>Pol18</t>
  </si>
  <si>
    <t>Strídavý prepinac</t>
  </si>
  <si>
    <t>-212252784</t>
  </si>
  <si>
    <t>154</t>
  </si>
  <si>
    <t>Pol19</t>
  </si>
  <si>
    <t>prístrojový nosic pro LP35</t>
  </si>
  <si>
    <t>766373486</t>
  </si>
  <si>
    <t>155</t>
  </si>
  <si>
    <t>Pol20</t>
  </si>
  <si>
    <t>1pol vypinac</t>
  </si>
  <si>
    <t>-264304445</t>
  </si>
  <si>
    <t>156</t>
  </si>
  <si>
    <t>Pol21</t>
  </si>
  <si>
    <t>styk. Ovladac</t>
  </si>
  <si>
    <t>-212763284</t>
  </si>
  <si>
    <t>157</t>
  </si>
  <si>
    <t>Pol22</t>
  </si>
  <si>
    <t>zásuvka dvojnásobná</t>
  </si>
  <si>
    <t>-3492296</t>
  </si>
  <si>
    <t>158</t>
  </si>
  <si>
    <t>Pol23</t>
  </si>
  <si>
    <t>jistic 3B25/3</t>
  </si>
  <si>
    <t>260371539</t>
  </si>
  <si>
    <t>159</t>
  </si>
  <si>
    <t>Pol24</t>
  </si>
  <si>
    <t>LK 80x20R1</t>
  </si>
  <si>
    <t>1686789582</t>
  </si>
  <si>
    <t>160</t>
  </si>
  <si>
    <t>Pol25</t>
  </si>
  <si>
    <t>LK 80x28 2ZK</t>
  </si>
  <si>
    <t>-2062903830</t>
  </si>
  <si>
    <t>161</t>
  </si>
  <si>
    <t>Pol26</t>
  </si>
  <si>
    <t>LK 80x28 2R</t>
  </si>
  <si>
    <t>-1978498943</t>
  </si>
  <si>
    <t>162</t>
  </si>
  <si>
    <t>Pol27</t>
  </si>
  <si>
    <t>vícko VLK80 2R</t>
  </si>
  <si>
    <t>-587648586</t>
  </si>
  <si>
    <t>163</t>
  </si>
  <si>
    <t>Pol28</t>
  </si>
  <si>
    <t>svorkovnice S66</t>
  </si>
  <si>
    <t>-1653104734</t>
  </si>
  <si>
    <t>164</t>
  </si>
  <si>
    <t>Pol29</t>
  </si>
  <si>
    <t>LK 80R/3</t>
  </si>
  <si>
    <t>-1065663617</t>
  </si>
  <si>
    <t>165</t>
  </si>
  <si>
    <t>Pol30</t>
  </si>
  <si>
    <t>KU 1903</t>
  </si>
  <si>
    <t>463828385</t>
  </si>
  <si>
    <t>166</t>
  </si>
  <si>
    <t>Pol31</t>
  </si>
  <si>
    <t>KU 1901</t>
  </si>
  <si>
    <t>780870481</t>
  </si>
  <si>
    <t>167</t>
  </si>
  <si>
    <t>Pol32</t>
  </si>
  <si>
    <t>svítidlo kruhové- difuzér opálové sklo, 1x75 W/E27, IP20, D280-300mm, hloubka cca 100 mm, 4000k</t>
  </si>
  <si>
    <t>-1562699448</t>
  </si>
  <si>
    <t>168</t>
  </si>
  <si>
    <t>Pol32-1</t>
  </si>
  <si>
    <t>svítidlo kruhové- difuzér opálové sklo, 1x75 W/E27, IP44/IP64, D280-300mm, hloubka cca 100 mm, 4000k</t>
  </si>
  <si>
    <t>1916753132</t>
  </si>
  <si>
    <t>169</t>
  </si>
  <si>
    <t>Pol32-2</t>
  </si>
  <si>
    <t xml:space="preserve">nábytkové svítidlo -  1x39W/G5; IP44/IP20, délka 600 mm, hloubka 90 mm, 4000k</t>
  </si>
  <si>
    <t>-910162300</t>
  </si>
  <si>
    <t>170</t>
  </si>
  <si>
    <t>Pol33</t>
  </si>
  <si>
    <t>koupelnové přisazené nástěnné svítidlo - chrom/sklo, 2x40W/E14, IP44/IP64, šířka 300mm, výška 100 mm, 4000k</t>
  </si>
  <si>
    <t>-1194332749</t>
  </si>
  <si>
    <t>171</t>
  </si>
  <si>
    <t>Pol34</t>
  </si>
  <si>
    <t>požární ucpávka - hlavní přívod</t>
  </si>
  <si>
    <t>-389131799</t>
  </si>
  <si>
    <t>172</t>
  </si>
  <si>
    <t>Pol35</t>
  </si>
  <si>
    <t>kontrola a zprovoznení telefonu</t>
  </si>
  <si>
    <t>437419818</t>
  </si>
  <si>
    <t>173</t>
  </si>
  <si>
    <t>Pol36</t>
  </si>
  <si>
    <t>kontrola a zprovoznení TV zásuvek</t>
  </si>
  <si>
    <t>1991981760</t>
  </si>
  <si>
    <t>174</t>
  </si>
  <si>
    <t>Pol37</t>
  </si>
  <si>
    <t>stavební přípomoce - sekání rýh</t>
  </si>
  <si>
    <t>847272595</t>
  </si>
  <si>
    <t>175</t>
  </si>
  <si>
    <t>Pol38</t>
  </si>
  <si>
    <t>stavební přípomoce - zapravení rýh</t>
  </si>
  <si>
    <t>-607050026</t>
  </si>
  <si>
    <t>24-M</t>
  </si>
  <si>
    <t>Montáže vzduchotechnických zařízení</t>
  </si>
  <si>
    <t>176</t>
  </si>
  <si>
    <t>240010212</t>
  </si>
  <si>
    <t>Malý axiální ventilátor s doběhem WC</t>
  </si>
  <si>
    <t>-478800279</t>
  </si>
  <si>
    <t>177</t>
  </si>
  <si>
    <t>240010213</t>
  </si>
  <si>
    <t>Malý axiální ventilátor s doběhem 1x12V - kouplena</t>
  </si>
  <si>
    <t>849475366</t>
  </si>
  <si>
    <t>178</t>
  </si>
  <si>
    <t>240080319</t>
  </si>
  <si>
    <t>Potrubí VZT flexi vč. tepelné izolace</t>
  </si>
  <si>
    <t>712004650</t>
  </si>
  <si>
    <t>179</t>
  </si>
  <si>
    <t>728414611</t>
  </si>
  <si>
    <t>dodávka a montáž digestore s horním odtahem</t>
  </si>
  <si>
    <t>-2139717163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</si>
</sst>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Žufanova 1094, byt č. 21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Žufanova 1094,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16. 3. 2021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="2" customFormat="1" ht="6.96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sheet="1" formatColumns="0" formatRows="0" objects="1" scenarios="1" spinCount="100000" saltValue="aaY4CQ9pk7aPwabnQKbWUN2WgQewyPik+n96U/BNoBvP6zle6ZW6L1gM1jfpAiPgAf/OXFDUX2Q4UKioAX02yA==" hashValue="HoukY0O7L6yw+DJ97s3xK3DJRyb+JYKr0s7WPw/VMjfSFMSVLiPzx8MQ9d3Kg8rolY21wG7DRl0n8Pi4ausqwQ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="1" customFormat="1" ht="24.96" customHeight="1">
      <c r="B4" s="20"/>
      <c r="D4" s="133" t="s">
        <v>83</v>
      </c>
      <c r="L4" s="20"/>
      <c r="M4" s="134" t="s">
        <v>10</v>
      </c>
      <c r="AT4" s="17" t="s">
        <v>4</v>
      </c>
    </row>
    <row r="5" s="1" customFormat="1" ht="6.96" customHeight="1">
      <c r="B5" s="20"/>
      <c r="L5" s="20"/>
    </row>
    <row r="6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2" customFormat="1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16. 3. 2021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25.4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ROUND(J137, 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ROUND((SUM(BE137:BE415)),  2)</f>
        <v>0</v>
      </c>
      <c r="G31" s="38"/>
      <c r="H31" s="38"/>
      <c r="I31" s="149">
        <v>0.20999999999999999</v>
      </c>
      <c r="J31" s="148">
        <f>ROUND(((SUM(BE137:BE415))*I31),  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135" t="s">
        <v>42</v>
      </c>
      <c r="F32" s="148">
        <f>ROUND((SUM(BF137:BF415)),  2)</f>
        <v>0</v>
      </c>
      <c r="G32" s="38"/>
      <c r="H32" s="38"/>
      <c r="I32" s="149">
        <v>0.14999999999999999</v>
      </c>
      <c r="J32" s="148">
        <f>ROUND(((SUM(BF137:BF415))*I32), 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38"/>
      <c r="E33" s="135" t="s">
        <v>43</v>
      </c>
      <c r="F33" s="148">
        <f>ROUND((SUM(BG137:BG415)),  2)</f>
        <v>0</v>
      </c>
      <c r="G33" s="38"/>
      <c r="H33" s="38"/>
      <c r="I33" s="149">
        <v>0.20999999999999999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35" t="s">
        <v>44</v>
      </c>
      <c r="F34" s="148">
        <f>ROUND((SUM(BH137:BH415)),  2)</f>
        <v>0</v>
      </c>
      <c r="G34" s="38"/>
      <c r="H34" s="38"/>
      <c r="I34" s="149">
        <v>0.14999999999999999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5" t="s">
        <v>45</v>
      </c>
      <c r="F35" s="148">
        <f>ROUND((SUM(BI137:BI415)),  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6.96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25.4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1" customFormat="1" ht="14.4" customHeight="1">
      <c r="B39" s="20"/>
      <c r="L39" s="20"/>
    </row>
    <row r="40" s="1" customFormat="1" ht="14.4" customHeight="1">
      <c r="B40" s="20"/>
      <c r="L40" s="20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76" t="str">
        <f>E7</f>
        <v>Stavební úpravy bytu - Žufanova 1094, byt č. 21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2" customHeight="1">
      <c r="A87" s="38"/>
      <c r="B87" s="39"/>
      <c r="C87" s="32" t="s">
        <v>20</v>
      </c>
      <c r="D87" s="40"/>
      <c r="E87" s="40"/>
      <c r="F87" s="27" t="str">
        <f>F10</f>
        <v>Žufanova 1094, Praha 17-Řepy</v>
      </c>
      <c r="G87" s="40"/>
      <c r="H87" s="40"/>
      <c r="I87" s="32" t="s">
        <v>22</v>
      </c>
      <c r="J87" s="79" t="str">
        <f>IF(J10="","",J10)</f>
        <v>16. 3. 2021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0.32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29.28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="9" customFormat="1" ht="24.96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J150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J205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J211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J213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J214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J224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J230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J241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J251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J269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J276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J287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J296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J301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J314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J339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J347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78"/>
      <c r="C116" s="179"/>
      <c r="D116" s="180" t="s">
        <v>110</v>
      </c>
      <c r="E116" s="181"/>
      <c r="F116" s="181"/>
      <c r="G116" s="181"/>
      <c r="H116" s="181"/>
      <c r="I116" s="181"/>
      <c r="J116" s="182">
        <f>J365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9" customFormat="1" ht="24.96" customHeight="1">
      <c r="A117" s="9"/>
      <c r="B117" s="172"/>
      <c r="C117" s="173"/>
      <c r="D117" s="174" t="s">
        <v>111</v>
      </c>
      <c r="E117" s="175"/>
      <c r="F117" s="175"/>
      <c r="G117" s="175"/>
      <c r="H117" s="175"/>
      <c r="I117" s="175"/>
      <c r="J117" s="176">
        <f>J370</f>
        <v>0</v>
      </c>
      <c r="K117" s="173"/>
      <c r="L117" s="177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="10" customFormat="1" ht="19.92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J371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78"/>
      <c r="C119" s="179"/>
      <c r="D119" s="180" t="s">
        <v>113</v>
      </c>
      <c r="E119" s="181"/>
      <c r="F119" s="181"/>
      <c r="G119" s="181"/>
      <c r="H119" s="181"/>
      <c r="I119" s="181"/>
      <c r="J119" s="182">
        <f>J411</f>
        <v>0</v>
      </c>
      <c r="K119" s="179"/>
      <c r="L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2" customFormat="1" ht="21.84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="2" customFormat="1" ht="6.96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24.96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6.96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6.5" customHeight="1">
      <c r="A129" s="38"/>
      <c r="B129" s="39"/>
      <c r="C129" s="40"/>
      <c r="D129" s="40"/>
      <c r="E129" s="76" t="str">
        <f>E7</f>
        <v>Stavební úpravy bytu - Žufanova 1094, byt č. 21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6.96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Žufanova 1094, Praha 17-Řepy</v>
      </c>
      <c r="G131" s="40"/>
      <c r="H131" s="40"/>
      <c r="I131" s="32" t="s">
        <v>22</v>
      </c>
      <c r="J131" s="79" t="str">
        <f>IF(J10="","",J10)</f>
        <v>16. 3. 2021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="2" customFormat="1" ht="6.96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="2" customFormat="1" ht="15.1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32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32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="2" customFormat="1" ht="10.32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="11" customFormat="1" ht="29.28" customHeight="1">
      <c r="A136" s="184"/>
      <c r="B136" s="185"/>
      <c r="C136" s="186" t="s">
        <v>115</v>
      </c>
      <c r="D136" s="187" t="s">
        <v>61</v>
      </c>
      <c r="E136" s="187" t="s">
        <v>57</v>
      </c>
      <c r="F136" s="187" t="s">
        <v>58</v>
      </c>
      <c r="G136" s="187" t="s">
        <v>116</v>
      </c>
      <c r="H136" s="187" t="s">
        <v>117</v>
      </c>
      <c r="I136" s="187" t="s">
        <v>118</v>
      </c>
      <c r="J136" s="188" t="s">
        <v>86</v>
      </c>
      <c r="K136" s="189" t="s">
        <v>119</v>
      </c>
      <c r="L136" s="190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40"/>
      <c r="J137" s="191">
        <f>BK137</f>
        <v>0</v>
      </c>
      <c r="K137" s="40"/>
      <c r="L137" s="44"/>
      <c r="M137" s="103"/>
      <c r="N137" s="192"/>
      <c r="O137" s="104"/>
      <c r="P137" s="193">
        <f>P138+P213+P370</f>
        <v>0</v>
      </c>
      <c r="Q137" s="104"/>
      <c r="R137" s="193">
        <f>R138+R213+R370</f>
        <v>4.5377742560000005</v>
      </c>
      <c r="S137" s="104"/>
      <c r="T137" s="194">
        <f>T138+T213+T370</f>
        <v>5.5893030000000001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195">
        <f>BK138+BK213+BK370</f>
        <v>0</v>
      </c>
    </row>
    <row r="138" s="12" customFormat="1" ht="25.92" customHeight="1">
      <c r="A138" s="12"/>
      <c r="B138" s="196"/>
      <c r="C138" s="197"/>
      <c r="D138" s="198" t="s">
        <v>75</v>
      </c>
      <c r="E138" s="199" t="s">
        <v>127</v>
      </c>
      <c r="F138" s="199" t="s">
        <v>128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P139+P148+P150+P176+P205+P211</f>
        <v>0</v>
      </c>
      <c r="Q138" s="204"/>
      <c r="R138" s="205">
        <f>R139+R148+R150+R176+R205+R211</f>
        <v>3.4763680000000003</v>
      </c>
      <c r="S138" s="204"/>
      <c r="T138" s="206">
        <f>T139+T148+T150+T176+T205+T211</f>
        <v>5.5686150000000003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76</v>
      </c>
      <c r="AY138" s="207" t="s">
        <v>129</v>
      </c>
      <c r="BK138" s="209">
        <f>BK139+BK148+BK150+BK176+BK205+BK211</f>
        <v>0</v>
      </c>
    </row>
    <row r="139" s="12" customFormat="1" ht="22.8" customHeight="1">
      <c r="A139" s="12"/>
      <c r="B139" s="196"/>
      <c r="C139" s="197"/>
      <c r="D139" s="198" t="s">
        <v>75</v>
      </c>
      <c r="E139" s="210" t="s">
        <v>130</v>
      </c>
      <c r="F139" s="210" t="s">
        <v>131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SUM(P140:P147)</f>
        <v>0</v>
      </c>
      <c r="Q139" s="204"/>
      <c r="R139" s="205">
        <f>SUM(R140:R147)</f>
        <v>1.0414281999999999</v>
      </c>
      <c r="S139" s="204"/>
      <c r="T139" s="206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81</v>
      </c>
      <c r="AT139" s="208" t="s">
        <v>75</v>
      </c>
      <c r="AU139" s="208" t="s">
        <v>81</v>
      </c>
      <c r="AY139" s="207" t="s">
        <v>129</v>
      </c>
      <c r="BK139" s="209">
        <f>SUM(BK140:BK147)</f>
        <v>0</v>
      </c>
    </row>
    <row r="140" s="2" customFormat="1" ht="33" customHeight="1">
      <c r="A140" s="38"/>
      <c r="B140" s="39"/>
      <c r="C140" s="212" t="s">
        <v>81</v>
      </c>
      <c r="D140" s="212" t="s">
        <v>132</v>
      </c>
      <c r="E140" s="213" t="s">
        <v>133</v>
      </c>
      <c r="F140" s="214" t="s">
        <v>134</v>
      </c>
      <c r="G140" s="215" t="s">
        <v>135</v>
      </c>
      <c r="H140" s="216">
        <v>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0.026839999999999999</v>
      </c>
      <c r="R140" s="222">
        <f>Q140*H140</f>
        <v>0.053679999999999999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136</v>
      </c>
      <c r="AT140" s="224" t="s">
        <v>132</v>
      </c>
      <c r="AU140" s="224" t="s">
        <v>137</v>
      </c>
      <c r="AY140" s="17" t="s">
        <v>129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137</v>
      </c>
      <c r="BK140" s="225">
        <f>ROUND(I140*H140,2)</f>
        <v>0</v>
      </c>
      <c r="BL140" s="17" t="s">
        <v>136</v>
      </c>
      <c r="BM140" s="224" t="s">
        <v>138</v>
      </c>
    </row>
    <row r="141" s="2" customFormat="1" ht="33" customHeight="1">
      <c r="A141" s="38"/>
      <c r="B141" s="39"/>
      <c r="C141" s="212" t="s">
        <v>137</v>
      </c>
      <c r="D141" s="212" t="s">
        <v>132</v>
      </c>
      <c r="E141" s="213" t="s">
        <v>139</v>
      </c>
      <c r="F141" s="214" t="s">
        <v>140</v>
      </c>
      <c r="G141" s="215" t="s">
        <v>141</v>
      </c>
      <c r="H141" s="216">
        <v>14.109999999999999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42</v>
      </c>
      <c r="O141" s="91"/>
      <c r="P141" s="222">
        <f>O141*H141</f>
        <v>0</v>
      </c>
      <c r="Q141" s="222">
        <v>0.069819999999999993</v>
      </c>
      <c r="R141" s="222">
        <f>Q141*H141</f>
        <v>0.98516019999999982</v>
      </c>
      <c r="S141" s="222">
        <v>0</v>
      </c>
      <c r="T141" s="22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136</v>
      </c>
      <c r="AT141" s="224" t="s">
        <v>132</v>
      </c>
      <c r="AU141" s="224" t="s">
        <v>137</v>
      </c>
      <c r="AY141" s="17" t="s">
        <v>129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137</v>
      </c>
      <c r="BK141" s="225">
        <f>ROUND(I141*H141,2)</f>
        <v>0</v>
      </c>
      <c r="BL141" s="17" t="s">
        <v>136</v>
      </c>
      <c r="BM141" s="224" t="s">
        <v>142</v>
      </c>
    </row>
    <row r="142" s="13" customFormat="1">
      <c r="A142" s="13"/>
      <c r="B142" s="226"/>
      <c r="C142" s="227"/>
      <c r="D142" s="228" t="s">
        <v>143</v>
      </c>
      <c r="E142" s="229" t="s">
        <v>1</v>
      </c>
      <c r="F142" s="230" t="s">
        <v>144</v>
      </c>
      <c r="G142" s="227"/>
      <c r="H142" s="231">
        <v>14.109999999999999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143</v>
      </c>
      <c r="AU142" s="237" t="s">
        <v>137</v>
      </c>
      <c r="AV142" s="13" t="s">
        <v>137</v>
      </c>
      <c r="AW142" s="13" t="s">
        <v>32</v>
      </c>
      <c r="AX142" s="13" t="s">
        <v>81</v>
      </c>
      <c r="AY142" s="237" t="s">
        <v>129</v>
      </c>
    </row>
    <row r="143" s="2" customFormat="1" ht="21.75" customHeight="1">
      <c r="A143" s="38"/>
      <c r="B143" s="39"/>
      <c r="C143" s="212" t="s">
        <v>130</v>
      </c>
      <c r="D143" s="212" t="s">
        <v>132</v>
      </c>
      <c r="E143" s="213" t="s">
        <v>145</v>
      </c>
      <c r="F143" s="214" t="s">
        <v>146</v>
      </c>
      <c r="G143" s="215" t="s">
        <v>147</v>
      </c>
      <c r="H143" s="216">
        <v>6.3499999999999996</v>
      </c>
      <c r="I143" s="217"/>
      <c r="J143" s="218">
        <f>ROUND(I143*H143,2)</f>
        <v>0</v>
      </c>
      <c r="K143" s="219"/>
      <c r="L143" s="44"/>
      <c r="M143" s="220" t="s">
        <v>1</v>
      </c>
      <c r="N143" s="221" t="s">
        <v>42</v>
      </c>
      <c r="O143" s="91"/>
      <c r="P143" s="222">
        <f>O143*H143</f>
        <v>0</v>
      </c>
      <c r="Q143" s="222">
        <v>8.0000000000000007E-05</v>
      </c>
      <c r="R143" s="222">
        <f>Q143*H143</f>
        <v>0.00050799999999999999</v>
      </c>
      <c r="S143" s="222">
        <v>0</v>
      </c>
      <c r="T143" s="22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4" t="s">
        <v>136</v>
      </c>
      <c r="AT143" s="224" t="s">
        <v>132</v>
      </c>
      <c r="AU143" s="224" t="s">
        <v>137</v>
      </c>
      <c r="AY143" s="17" t="s">
        <v>129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7" t="s">
        <v>137</v>
      </c>
      <c r="BK143" s="225">
        <f>ROUND(I143*H143,2)</f>
        <v>0</v>
      </c>
      <c r="BL143" s="17" t="s">
        <v>136</v>
      </c>
      <c r="BM143" s="224" t="s">
        <v>148</v>
      </c>
    </row>
    <row r="144" s="14" customFormat="1">
      <c r="A144" s="14"/>
      <c r="B144" s="238"/>
      <c r="C144" s="239"/>
      <c r="D144" s="228" t="s">
        <v>143</v>
      </c>
      <c r="E144" s="240" t="s">
        <v>1</v>
      </c>
      <c r="F144" s="241" t="s">
        <v>149</v>
      </c>
      <c r="G144" s="239"/>
      <c r="H144" s="240" t="s">
        <v>1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143</v>
      </c>
      <c r="AU144" s="247" t="s">
        <v>137</v>
      </c>
      <c r="AV144" s="14" t="s">
        <v>81</v>
      </c>
      <c r="AW144" s="14" t="s">
        <v>32</v>
      </c>
      <c r="AX144" s="14" t="s">
        <v>76</v>
      </c>
      <c r="AY144" s="247" t="s">
        <v>129</v>
      </c>
    </row>
    <row r="145" s="13" customFormat="1">
      <c r="A145" s="13"/>
      <c r="B145" s="226"/>
      <c r="C145" s="227"/>
      <c r="D145" s="228" t="s">
        <v>143</v>
      </c>
      <c r="E145" s="229" t="s">
        <v>1</v>
      </c>
      <c r="F145" s="230" t="s">
        <v>150</v>
      </c>
      <c r="G145" s="227"/>
      <c r="H145" s="231">
        <v>6.3499999999999996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143</v>
      </c>
      <c r="AU145" s="237" t="s">
        <v>137</v>
      </c>
      <c r="AV145" s="13" t="s">
        <v>137</v>
      </c>
      <c r="AW145" s="13" t="s">
        <v>32</v>
      </c>
      <c r="AX145" s="13" t="s">
        <v>81</v>
      </c>
      <c r="AY145" s="237" t="s">
        <v>129</v>
      </c>
    </row>
    <row r="146" s="2" customFormat="1" ht="21.75" customHeight="1">
      <c r="A146" s="38"/>
      <c r="B146" s="39"/>
      <c r="C146" s="212" t="s">
        <v>136</v>
      </c>
      <c r="D146" s="212" t="s">
        <v>132</v>
      </c>
      <c r="E146" s="213" t="s">
        <v>151</v>
      </c>
      <c r="F146" s="214" t="s">
        <v>152</v>
      </c>
      <c r="G146" s="215" t="s">
        <v>147</v>
      </c>
      <c r="H146" s="216">
        <v>10.4</v>
      </c>
      <c r="I146" s="217"/>
      <c r="J146" s="218">
        <f>ROUND(I146*H146,2)</f>
        <v>0</v>
      </c>
      <c r="K146" s="219"/>
      <c r="L146" s="44"/>
      <c r="M146" s="220" t="s">
        <v>1</v>
      </c>
      <c r="N146" s="221" t="s">
        <v>42</v>
      </c>
      <c r="O146" s="91"/>
      <c r="P146" s="222">
        <f>O146*H146</f>
        <v>0</v>
      </c>
      <c r="Q146" s="222">
        <v>0.00020000000000000001</v>
      </c>
      <c r="R146" s="222">
        <f>Q146*H146</f>
        <v>0.0020800000000000003</v>
      </c>
      <c r="S146" s="222">
        <v>0</v>
      </c>
      <c r="T146" s="22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4" t="s">
        <v>136</v>
      </c>
      <c r="AT146" s="224" t="s">
        <v>132</v>
      </c>
      <c r="AU146" s="224" t="s">
        <v>137</v>
      </c>
      <c r="AY146" s="17" t="s">
        <v>129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137</v>
      </c>
      <c r="BK146" s="225">
        <f>ROUND(I146*H146,2)</f>
        <v>0</v>
      </c>
      <c r="BL146" s="17" t="s">
        <v>136</v>
      </c>
      <c r="BM146" s="224" t="s">
        <v>153</v>
      </c>
    </row>
    <row r="147" s="13" customFormat="1">
      <c r="A147" s="13"/>
      <c r="B147" s="226"/>
      <c r="C147" s="227"/>
      <c r="D147" s="228" t="s">
        <v>143</v>
      </c>
      <c r="E147" s="229" t="s">
        <v>1</v>
      </c>
      <c r="F147" s="230" t="s">
        <v>154</v>
      </c>
      <c r="G147" s="227"/>
      <c r="H147" s="231">
        <v>10.4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143</v>
      </c>
      <c r="AU147" s="237" t="s">
        <v>137</v>
      </c>
      <c r="AV147" s="13" t="s">
        <v>137</v>
      </c>
      <c r="AW147" s="13" t="s">
        <v>32</v>
      </c>
      <c r="AX147" s="13" t="s">
        <v>81</v>
      </c>
      <c r="AY147" s="237" t="s">
        <v>129</v>
      </c>
    </row>
    <row r="148" s="12" customFormat="1" ht="22.8" customHeight="1">
      <c r="A148" s="12"/>
      <c r="B148" s="196"/>
      <c r="C148" s="197"/>
      <c r="D148" s="198" t="s">
        <v>75</v>
      </c>
      <c r="E148" s="210" t="s">
        <v>136</v>
      </c>
      <c r="F148" s="210" t="s">
        <v>155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P149</f>
        <v>0</v>
      </c>
      <c r="Q148" s="204"/>
      <c r="R148" s="205">
        <f>R149</f>
        <v>0.039399999999999998</v>
      </c>
      <c r="S148" s="204"/>
      <c r="T148" s="206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81</v>
      </c>
      <c r="AT148" s="208" t="s">
        <v>75</v>
      </c>
      <c r="AU148" s="208" t="s">
        <v>81</v>
      </c>
      <c r="AY148" s="207" t="s">
        <v>129</v>
      </c>
      <c r="BK148" s="209">
        <f>BK149</f>
        <v>0</v>
      </c>
    </row>
    <row r="149" s="2" customFormat="1" ht="21.75" customHeight="1">
      <c r="A149" s="38"/>
      <c r="B149" s="39"/>
      <c r="C149" s="212" t="s">
        <v>156</v>
      </c>
      <c r="D149" s="212" t="s">
        <v>132</v>
      </c>
      <c r="E149" s="213" t="s">
        <v>157</v>
      </c>
      <c r="F149" s="214" t="s">
        <v>158</v>
      </c>
      <c r="G149" s="215" t="s">
        <v>135</v>
      </c>
      <c r="H149" s="216">
        <v>2</v>
      </c>
      <c r="I149" s="217"/>
      <c r="J149" s="218">
        <f>ROUND(I149*H149,2)</f>
        <v>0</v>
      </c>
      <c r="K149" s="219"/>
      <c r="L149" s="44"/>
      <c r="M149" s="220" t="s">
        <v>1</v>
      </c>
      <c r="N149" s="221" t="s">
        <v>42</v>
      </c>
      <c r="O149" s="91"/>
      <c r="P149" s="222">
        <f>O149*H149</f>
        <v>0</v>
      </c>
      <c r="Q149" s="222">
        <v>0.019699999999999999</v>
      </c>
      <c r="R149" s="222">
        <f>Q149*H149</f>
        <v>0.039399999999999998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136</v>
      </c>
      <c r="AT149" s="224" t="s">
        <v>132</v>
      </c>
      <c r="AU149" s="224" t="s">
        <v>137</v>
      </c>
      <c r="AY149" s="17" t="s">
        <v>129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137</v>
      </c>
      <c r="BK149" s="225">
        <f>ROUND(I149*H149,2)</f>
        <v>0</v>
      </c>
      <c r="BL149" s="17" t="s">
        <v>136</v>
      </c>
      <c r="BM149" s="224" t="s">
        <v>159</v>
      </c>
    </row>
    <row r="150" s="12" customFormat="1" ht="22.8" customHeight="1">
      <c r="A150" s="12"/>
      <c r="B150" s="196"/>
      <c r="C150" s="197"/>
      <c r="D150" s="198" t="s">
        <v>75</v>
      </c>
      <c r="E150" s="210" t="s">
        <v>160</v>
      </c>
      <c r="F150" s="210" t="s">
        <v>161</v>
      </c>
      <c r="G150" s="197"/>
      <c r="H150" s="197"/>
      <c r="I150" s="200"/>
      <c r="J150" s="211">
        <f>BK150</f>
        <v>0</v>
      </c>
      <c r="K150" s="197"/>
      <c r="L150" s="202"/>
      <c r="M150" s="203"/>
      <c r="N150" s="204"/>
      <c r="O150" s="204"/>
      <c r="P150" s="205">
        <f>SUM(P151:P175)</f>
        <v>0</v>
      </c>
      <c r="Q150" s="204"/>
      <c r="R150" s="205">
        <f>SUM(R151:R175)</f>
        <v>2.3942278000000004</v>
      </c>
      <c r="S150" s="204"/>
      <c r="T150" s="206">
        <f>SUM(T151:T175)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81</v>
      </c>
      <c r="AT150" s="208" t="s">
        <v>75</v>
      </c>
      <c r="AU150" s="208" t="s">
        <v>81</v>
      </c>
      <c r="AY150" s="207" t="s">
        <v>129</v>
      </c>
      <c r="BK150" s="209">
        <f>SUM(BK151:BK175)</f>
        <v>0</v>
      </c>
    </row>
    <row r="151" s="2" customFormat="1" ht="21.75" customHeight="1">
      <c r="A151" s="38"/>
      <c r="B151" s="39"/>
      <c r="C151" s="212" t="s">
        <v>160</v>
      </c>
      <c r="D151" s="212" t="s">
        <v>132</v>
      </c>
      <c r="E151" s="213" t="s">
        <v>162</v>
      </c>
      <c r="F151" s="214" t="s">
        <v>163</v>
      </c>
      <c r="G151" s="215" t="s">
        <v>141</v>
      </c>
      <c r="H151" s="216">
        <v>29.550000000000001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42</v>
      </c>
      <c r="O151" s="91"/>
      <c r="P151" s="222">
        <f>O151*H151</f>
        <v>0</v>
      </c>
      <c r="Q151" s="222">
        <v>0.0030000000000000001</v>
      </c>
      <c r="R151" s="222">
        <f>Q151*H151</f>
        <v>0.088650000000000007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136</v>
      </c>
      <c r="AT151" s="224" t="s">
        <v>132</v>
      </c>
      <c r="AU151" s="224" t="s">
        <v>137</v>
      </c>
      <c r="AY151" s="17" t="s">
        <v>129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137</v>
      </c>
      <c r="BK151" s="225">
        <f>ROUND(I151*H151,2)</f>
        <v>0</v>
      </c>
      <c r="BL151" s="17" t="s">
        <v>136</v>
      </c>
      <c r="BM151" s="224" t="s">
        <v>164</v>
      </c>
    </row>
    <row r="152" s="13" customFormat="1">
      <c r="A152" s="13"/>
      <c r="B152" s="226"/>
      <c r="C152" s="227"/>
      <c r="D152" s="228" t="s">
        <v>143</v>
      </c>
      <c r="E152" s="229" t="s">
        <v>1</v>
      </c>
      <c r="F152" s="230" t="s">
        <v>165</v>
      </c>
      <c r="G152" s="227"/>
      <c r="H152" s="231">
        <v>29.550000000000001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143</v>
      </c>
      <c r="AU152" s="237" t="s">
        <v>137</v>
      </c>
      <c r="AV152" s="13" t="s">
        <v>137</v>
      </c>
      <c r="AW152" s="13" t="s">
        <v>32</v>
      </c>
      <c r="AX152" s="13" t="s">
        <v>81</v>
      </c>
      <c r="AY152" s="237" t="s">
        <v>129</v>
      </c>
    </row>
    <row r="153" s="2" customFormat="1" ht="21.75" customHeight="1">
      <c r="A153" s="38"/>
      <c r="B153" s="39"/>
      <c r="C153" s="212" t="s">
        <v>166</v>
      </c>
      <c r="D153" s="212" t="s">
        <v>132</v>
      </c>
      <c r="E153" s="213" t="s">
        <v>167</v>
      </c>
      <c r="F153" s="214" t="s">
        <v>168</v>
      </c>
      <c r="G153" s="215" t="s">
        <v>141</v>
      </c>
      <c r="H153" s="216">
        <v>3.25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42</v>
      </c>
      <c r="O153" s="91"/>
      <c r="P153" s="222">
        <f>O153*H153</f>
        <v>0</v>
      </c>
      <c r="Q153" s="222">
        <v>0.018380000000000001</v>
      </c>
      <c r="R153" s="222">
        <f>Q153*H153</f>
        <v>0.059735000000000003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136</v>
      </c>
      <c r="AT153" s="224" t="s">
        <v>132</v>
      </c>
      <c r="AU153" s="224" t="s">
        <v>137</v>
      </c>
      <c r="AY153" s="17" t="s">
        <v>129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137</v>
      </c>
      <c r="BK153" s="225">
        <f>ROUND(I153*H153,2)</f>
        <v>0</v>
      </c>
      <c r="BL153" s="17" t="s">
        <v>136</v>
      </c>
      <c r="BM153" s="224" t="s">
        <v>169</v>
      </c>
    </row>
    <row r="154" s="13" customFormat="1">
      <c r="A154" s="13"/>
      <c r="B154" s="226"/>
      <c r="C154" s="227"/>
      <c r="D154" s="228" t="s">
        <v>143</v>
      </c>
      <c r="E154" s="229" t="s">
        <v>1</v>
      </c>
      <c r="F154" s="230" t="s">
        <v>170</v>
      </c>
      <c r="G154" s="227"/>
      <c r="H154" s="231">
        <v>3.25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143</v>
      </c>
      <c r="AU154" s="237" t="s">
        <v>137</v>
      </c>
      <c r="AV154" s="13" t="s">
        <v>137</v>
      </c>
      <c r="AW154" s="13" t="s">
        <v>32</v>
      </c>
      <c r="AX154" s="13" t="s">
        <v>81</v>
      </c>
      <c r="AY154" s="237" t="s">
        <v>129</v>
      </c>
    </row>
    <row r="155" s="2" customFormat="1" ht="21.75" customHeight="1">
      <c r="A155" s="38"/>
      <c r="B155" s="39"/>
      <c r="C155" s="212" t="s">
        <v>171</v>
      </c>
      <c r="D155" s="212" t="s">
        <v>132</v>
      </c>
      <c r="E155" s="213" t="s">
        <v>172</v>
      </c>
      <c r="F155" s="214" t="s">
        <v>173</v>
      </c>
      <c r="G155" s="215" t="s">
        <v>141</v>
      </c>
      <c r="H155" s="216">
        <v>29.550000000000001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42</v>
      </c>
      <c r="O155" s="91"/>
      <c r="P155" s="222">
        <f>O155*H155</f>
        <v>0</v>
      </c>
      <c r="Q155" s="222">
        <v>0.0051000000000000004</v>
      </c>
      <c r="R155" s="222">
        <f>Q155*H155</f>
        <v>0.15070500000000001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136</v>
      </c>
      <c r="AT155" s="224" t="s">
        <v>132</v>
      </c>
      <c r="AU155" s="224" t="s">
        <v>137</v>
      </c>
      <c r="AY155" s="17" t="s">
        <v>129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137</v>
      </c>
      <c r="BK155" s="225">
        <f>ROUND(I155*H155,2)</f>
        <v>0</v>
      </c>
      <c r="BL155" s="17" t="s">
        <v>136</v>
      </c>
      <c r="BM155" s="224" t="s">
        <v>174</v>
      </c>
    </row>
    <row r="156" s="13" customFormat="1">
      <c r="A156" s="13"/>
      <c r="B156" s="226"/>
      <c r="C156" s="227"/>
      <c r="D156" s="228" t="s">
        <v>143</v>
      </c>
      <c r="E156" s="229" t="s">
        <v>1</v>
      </c>
      <c r="F156" s="230" t="s">
        <v>165</v>
      </c>
      <c r="G156" s="227"/>
      <c r="H156" s="231">
        <v>29.550000000000001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143</v>
      </c>
      <c r="AU156" s="237" t="s">
        <v>137</v>
      </c>
      <c r="AV156" s="13" t="s">
        <v>137</v>
      </c>
      <c r="AW156" s="13" t="s">
        <v>32</v>
      </c>
      <c r="AX156" s="13" t="s">
        <v>81</v>
      </c>
      <c r="AY156" s="237" t="s">
        <v>129</v>
      </c>
    </row>
    <row r="157" s="2" customFormat="1" ht="21.75" customHeight="1">
      <c r="A157" s="38"/>
      <c r="B157" s="39"/>
      <c r="C157" s="212" t="s">
        <v>175</v>
      </c>
      <c r="D157" s="212" t="s">
        <v>132</v>
      </c>
      <c r="E157" s="213" t="s">
        <v>176</v>
      </c>
      <c r="F157" s="214" t="s">
        <v>177</v>
      </c>
      <c r="G157" s="215" t="s">
        <v>141</v>
      </c>
      <c r="H157" s="216">
        <v>15.619999999999999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42</v>
      </c>
      <c r="O157" s="91"/>
      <c r="P157" s="222">
        <f>O157*H157</f>
        <v>0</v>
      </c>
      <c r="Q157" s="222">
        <v>0.0048900000000000002</v>
      </c>
      <c r="R157" s="222">
        <f>Q157*H157</f>
        <v>0.0763818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136</v>
      </c>
      <c r="AT157" s="224" t="s">
        <v>132</v>
      </c>
      <c r="AU157" s="224" t="s">
        <v>137</v>
      </c>
      <c r="AY157" s="17" t="s">
        <v>129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137</v>
      </c>
      <c r="BK157" s="225">
        <f>ROUND(I157*H157,2)</f>
        <v>0</v>
      </c>
      <c r="BL157" s="17" t="s">
        <v>136</v>
      </c>
      <c r="BM157" s="224" t="s">
        <v>178</v>
      </c>
    </row>
    <row r="158" s="13" customFormat="1">
      <c r="A158" s="13"/>
      <c r="B158" s="226"/>
      <c r="C158" s="227"/>
      <c r="D158" s="228" t="s">
        <v>143</v>
      </c>
      <c r="E158" s="229" t="s">
        <v>1</v>
      </c>
      <c r="F158" s="230" t="s">
        <v>179</v>
      </c>
      <c r="G158" s="227"/>
      <c r="H158" s="231">
        <v>9.5600000000000005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143</v>
      </c>
      <c r="AU158" s="237" t="s">
        <v>137</v>
      </c>
      <c r="AV158" s="13" t="s">
        <v>137</v>
      </c>
      <c r="AW158" s="13" t="s">
        <v>32</v>
      </c>
      <c r="AX158" s="13" t="s">
        <v>76</v>
      </c>
      <c r="AY158" s="237" t="s">
        <v>129</v>
      </c>
    </row>
    <row r="159" s="13" customFormat="1">
      <c r="A159" s="13"/>
      <c r="B159" s="226"/>
      <c r="C159" s="227"/>
      <c r="D159" s="228" t="s">
        <v>143</v>
      </c>
      <c r="E159" s="229" t="s">
        <v>1</v>
      </c>
      <c r="F159" s="230" t="s">
        <v>180</v>
      </c>
      <c r="G159" s="227"/>
      <c r="H159" s="231">
        <v>6.0599999999999996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143</v>
      </c>
      <c r="AU159" s="237" t="s">
        <v>137</v>
      </c>
      <c r="AV159" s="13" t="s">
        <v>137</v>
      </c>
      <c r="AW159" s="13" t="s">
        <v>32</v>
      </c>
      <c r="AX159" s="13" t="s">
        <v>76</v>
      </c>
      <c r="AY159" s="237" t="s">
        <v>129</v>
      </c>
    </row>
    <row r="160" s="15" customFormat="1">
      <c r="A160" s="15"/>
      <c r="B160" s="248"/>
      <c r="C160" s="249"/>
      <c r="D160" s="228" t="s">
        <v>143</v>
      </c>
      <c r="E160" s="250" t="s">
        <v>1</v>
      </c>
      <c r="F160" s="251" t="s">
        <v>181</v>
      </c>
      <c r="G160" s="249"/>
      <c r="H160" s="252">
        <v>15.619999999999999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143</v>
      </c>
      <c r="AU160" s="258" t="s">
        <v>137</v>
      </c>
      <c r="AV160" s="15" t="s">
        <v>136</v>
      </c>
      <c r="AW160" s="15" t="s">
        <v>32</v>
      </c>
      <c r="AX160" s="15" t="s">
        <v>81</v>
      </c>
      <c r="AY160" s="258" t="s">
        <v>129</v>
      </c>
    </row>
    <row r="161" s="2" customFormat="1" ht="21.75" customHeight="1">
      <c r="A161" s="38"/>
      <c r="B161" s="39"/>
      <c r="C161" s="212" t="s">
        <v>182</v>
      </c>
      <c r="D161" s="212" t="s">
        <v>132</v>
      </c>
      <c r="E161" s="213" t="s">
        <v>183</v>
      </c>
      <c r="F161" s="214" t="s">
        <v>184</v>
      </c>
      <c r="G161" s="215" t="s">
        <v>141</v>
      </c>
      <c r="H161" s="216">
        <v>84.579999999999998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42</v>
      </c>
      <c r="O161" s="91"/>
      <c r="P161" s="222">
        <f>O161*H161</f>
        <v>0</v>
      </c>
      <c r="Q161" s="222">
        <v>0.0030000000000000001</v>
      </c>
      <c r="R161" s="222">
        <f>Q161*H161</f>
        <v>0.25374000000000002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136</v>
      </c>
      <c r="AT161" s="224" t="s">
        <v>132</v>
      </c>
      <c r="AU161" s="224" t="s">
        <v>137</v>
      </c>
      <c r="AY161" s="17" t="s">
        <v>129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137</v>
      </c>
      <c r="BK161" s="225">
        <f>ROUND(I161*H161,2)</f>
        <v>0</v>
      </c>
      <c r="BL161" s="17" t="s">
        <v>136</v>
      </c>
      <c r="BM161" s="224" t="s">
        <v>185</v>
      </c>
    </row>
    <row r="162" s="13" customFormat="1">
      <c r="A162" s="13"/>
      <c r="B162" s="226"/>
      <c r="C162" s="227"/>
      <c r="D162" s="228" t="s">
        <v>143</v>
      </c>
      <c r="E162" s="229" t="s">
        <v>1</v>
      </c>
      <c r="F162" s="230" t="s">
        <v>186</v>
      </c>
      <c r="G162" s="227"/>
      <c r="H162" s="231">
        <v>84.579999999999998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143</v>
      </c>
      <c r="AU162" s="237" t="s">
        <v>137</v>
      </c>
      <c r="AV162" s="13" t="s">
        <v>137</v>
      </c>
      <c r="AW162" s="13" t="s">
        <v>32</v>
      </c>
      <c r="AX162" s="13" t="s">
        <v>81</v>
      </c>
      <c r="AY162" s="237" t="s">
        <v>129</v>
      </c>
    </row>
    <row r="163" s="2" customFormat="1" ht="21.75" customHeight="1">
      <c r="A163" s="38"/>
      <c r="B163" s="39"/>
      <c r="C163" s="212" t="s">
        <v>187</v>
      </c>
      <c r="D163" s="212" t="s">
        <v>132</v>
      </c>
      <c r="E163" s="213" t="s">
        <v>188</v>
      </c>
      <c r="F163" s="214" t="s">
        <v>189</v>
      </c>
      <c r="G163" s="215" t="s">
        <v>141</v>
      </c>
      <c r="H163" s="216">
        <v>68.959999999999994</v>
      </c>
      <c r="I163" s="217"/>
      <c r="J163" s="218">
        <f>ROUND(I163*H163,2)</f>
        <v>0</v>
      </c>
      <c r="K163" s="219"/>
      <c r="L163" s="44"/>
      <c r="M163" s="220" t="s">
        <v>1</v>
      </c>
      <c r="N163" s="221" t="s">
        <v>42</v>
      </c>
      <c r="O163" s="91"/>
      <c r="P163" s="222">
        <f>O163*H163</f>
        <v>0</v>
      </c>
      <c r="Q163" s="222">
        <v>0.015599999999999999</v>
      </c>
      <c r="R163" s="222">
        <f>Q163*H163</f>
        <v>1.0757759999999998</v>
      </c>
      <c r="S163" s="222">
        <v>0</v>
      </c>
      <c r="T163" s="22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4" t="s">
        <v>136</v>
      </c>
      <c r="AT163" s="224" t="s">
        <v>132</v>
      </c>
      <c r="AU163" s="224" t="s">
        <v>137</v>
      </c>
      <c r="AY163" s="17" t="s">
        <v>129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137</v>
      </c>
      <c r="BK163" s="225">
        <f>ROUND(I163*H163,2)</f>
        <v>0</v>
      </c>
      <c r="BL163" s="17" t="s">
        <v>136</v>
      </c>
      <c r="BM163" s="224" t="s">
        <v>190</v>
      </c>
    </row>
    <row r="164" s="13" customFormat="1">
      <c r="A164" s="13"/>
      <c r="B164" s="226"/>
      <c r="C164" s="227"/>
      <c r="D164" s="228" t="s">
        <v>143</v>
      </c>
      <c r="E164" s="229" t="s">
        <v>1</v>
      </c>
      <c r="F164" s="230" t="s">
        <v>191</v>
      </c>
      <c r="G164" s="227"/>
      <c r="H164" s="231">
        <v>11.359999999999999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143</v>
      </c>
      <c r="AU164" s="237" t="s">
        <v>137</v>
      </c>
      <c r="AV164" s="13" t="s">
        <v>137</v>
      </c>
      <c r="AW164" s="13" t="s">
        <v>32</v>
      </c>
      <c r="AX164" s="13" t="s">
        <v>76</v>
      </c>
      <c r="AY164" s="237" t="s">
        <v>129</v>
      </c>
    </row>
    <row r="165" s="13" customFormat="1">
      <c r="A165" s="13"/>
      <c r="B165" s="226"/>
      <c r="C165" s="227"/>
      <c r="D165" s="228" t="s">
        <v>143</v>
      </c>
      <c r="E165" s="229" t="s">
        <v>1</v>
      </c>
      <c r="F165" s="230" t="s">
        <v>192</v>
      </c>
      <c r="G165" s="227"/>
      <c r="H165" s="231">
        <v>55.890000000000001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143</v>
      </c>
      <c r="AU165" s="237" t="s">
        <v>137</v>
      </c>
      <c r="AV165" s="13" t="s">
        <v>137</v>
      </c>
      <c r="AW165" s="13" t="s">
        <v>32</v>
      </c>
      <c r="AX165" s="13" t="s">
        <v>76</v>
      </c>
      <c r="AY165" s="237" t="s">
        <v>129</v>
      </c>
    </row>
    <row r="166" s="13" customFormat="1">
      <c r="A166" s="13"/>
      <c r="B166" s="226"/>
      <c r="C166" s="227"/>
      <c r="D166" s="228" t="s">
        <v>143</v>
      </c>
      <c r="E166" s="229" t="s">
        <v>1</v>
      </c>
      <c r="F166" s="230" t="s">
        <v>193</v>
      </c>
      <c r="G166" s="227"/>
      <c r="H166" s="231">
        <v>1.71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143</v>
      </c>
      <c r="AU166" s="237" t="s">
        <v>137</v>
      </c>
      <c r="AV166" s="13" t="s">
        <v>137</v>
      </c>
      <c r="AW166" s="13" t="s">
        <v>32</v>
      </c>
      <c r="AX166" s="13" t="s">
        <v>76</v>
      </c>
      <c r="AY166" s="237" t="s">
        <v>129</v>
      </c>
    </row>
    <row r="167" s="15" customFormat="1">
      <c r="A167" s="15"/>
      <c r="B167" s="248"/>
      <c r="C167" s="249"/>
      <c r="D167" s="228" t="s">
        <v>143</v>
      </c>
      <c r="E167" s="250" t="s">
        <v>1</v>
      </c>
      <c r="F167" s="251" t="s">
        <v>181</v>
      </c>
      <c r="G167" s="249"/>
      <c r="H167" s="252">
        <v>68.959999999999994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8" t="s">
        <v>143</v>
      </c>
      <c r="AU167" s="258" t="s">
        <v>137</v>
      </c>
      <c r="AV167" s="15" t="s">
        <v>136</v>
      </c>
      <c r="AW167" s="15" t="s">
        <v>32</v>
      </c>
      <c r="AX167" s="15" t="s">
        <v>81</v>
      </c>
      <c r="AY167" s="258" t="s">
        <v>129</v>
      </c>
    </row>
    <row r="168" s="2" customFormat="1" ht="21.75" customHeight="1">
      <c r="A168" s="38"/>
      <c r="B168" s="39"/>
      <c r="C168" s="212" t="s">
        <v>194</v>
      </c>
      <c r="D168" s="212" t="s">
        <v>132</v>
      </c>
      <c r="E168" s="213" t="s">
        <v>195</v>
      </c>
      <c r="F168" s="214" t="s">
        <v>196</v>
      </c>
      <c r="G168" s="215" t="s">
        <v>141</v>
      </c>
      <c r="H168" s="216">
        <v>3.25</v>
      </c>
      <c r="I168" s="217"/>
      <c r="J168" s="218">
        <f>ROUND(I168*H168,2)</f>
        <v>0</v>
      </c>
      <c r="K168" s="219"/>
      <c r="L168" s="44"/>
      <c r="M168" s="220" t="s">
        <v>1</v>
      </c>
      <c r="N168" s="221" t="s">
        <v>42</v>
      </c>
      <c r="O168" s="91"/>
      <c r="P168" s="222">
        <f>O168*H168</f>
        <v>0</v>
      </c>
      <c r="Q168" s="222">
        <v>0.049840000000000002</v>
      </c>
      <c r="R168" s="222">
        <f>Q168*H168</f>
        <v>0.16198000000000001</v>
      </c>
      <c r="S168" s="222">
        <v>0</v>
      </c>
      <c r="T168" s="22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4" t="s">
        <v>136</v>
      </c>
      <c r="AT168" s="224" t="s">
        <v>132</v>
      </c>
      <c r="AU168" s="224" t="s">
        <v>137</v>
      </c>
      <c r="AY168" s="17" t="s">
        <v>129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7" t="s">
        <v>137</v>
      </c>
      <c r="BK168" s="225">
        <f>ROUND(I168*H168,2)</f>
        <v>0</v>
      </c>
      <c r="BL168" s="17" t="s">
        <v>136</v>
      </c>
      <c r="BM168" s="224" t="s">
        <v>197</v>
      </c>
    </row>
    <row r="169" s="13" customFormat="1">
      <c r="A169" s="13"/>
      <c r="B169" s="226"/>
      <c r="C169" s="227"/>
      <c r="D169" s="228" t="s">
        <v>143</v>
      </c>
      <c r="E169" s="229" t="s">
        <v>1</v>
      </c>
      <c r="F169" s="230" t="s">
        <v>170</v>
      </c>
      <c r="G169" s="227"/>
      <c r="H169" s="231">
        <v>3.25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143</v>
      </c>
      <c r="AU169" s="237" t="s">
        <v>137</v>
      </c>
      <c r="AV169" s="13" t="s">
        <v>137</v>
      </c>
      <c r="AW169" s="13" t="s">
        <v>32</v>
      </c>
      <c r="AX169" s="13" t="s">
        <v>81</v>
      </c>
      <c r="AY169" s="237" t="s">
        <v>129</v>
      </c>
    </row>
    <row r="170" s="2" customFormat="1" ht="21.75" customHeight="1">
      <c r="A170" s="38"/>
      <c r="B170" s="39"/>
      <c r="C170" s="212" t="s">
        <v>198</v>
      </c>
      <c r="D170" s="212" t="s">
        <v>132</v>
      </c>
      <c r="E170" s="213" t="s">
        <v>199</v>
      </c>
      <c r="F170" s="214" t="s">
        <v>200</v>
      </c>
      <c r="G170" s="215" t="s">
        <v>135</v>
      </c>
      <c r="H170" s="216">
        <v>2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42</v>
      </c>
      <c r="O170" s="91"/>
      <c r="P170" s="222">
        <f>O170*H170</f>
        <v>0</v>
      </c>
      <c r="Q170" s="222">
        <v>0.016979999999999999</v>
      </c>
      <c r="R170" s="222">
        <f>Q170*H170</f>
        <v>0.033959999999999997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136</v>
      </c>
      <c r="AT170" s="224" t="s">
        <v>132</v>
      </c>
      <c r="AU170" s="224" t="s">
        <v>137</v>
      </c>
      <c r="AY170" s="17" t="s">
        <v>129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137</v>
      </c>
      <c r="BK170" s="225">
        <f>ROUND(I170*H170,2)</f>
        <v>0</v>
      </c>
      <c r="BL170" s="17" t="s">
        <v>136</v>
      </c>
      <c r="BM170" s="224" t="s">
        <v>201</v>
      </c>
    </row>
    <row r="171" s="2" customFormat="1" ht="16.5" customHeight="1">
      <c r="A171" s="38"/>
      <c r="B171" s="39"/>
      <c r="C171" s="259" t="s">
        <v>202</v>
      </c>
      <c r="D171" s="259" t="s">
        <v>203</v>
      </c>
      <c r="E171" s="260" t="s">
        <v>204</v>
      </c>
      <c r="F171" s="261" t="s">
        <v>205</v>
      </c>
      <c r="G171" s="262" t="s">
        <v>135</v>
      </c>
      <c r="H171" s="263">
        <v>2</v>
      </c>
      <c r="I171" s="264"/>
      <c r="J171" s="265">
        <f>ROUND(I171*H171,2)</f>
        <v>0</v>
      </c>
      <c r="K171" s="266"/>
      <c r="L171" s="267"/>
      <c r="M171" s="268" t="s">
        <v>1</v>
      </c>
      <c r="N171" s="269" t="s">
        <v>42</v>
      </c>
      <c r="O171" s="91"/>
      <c r="P171" s="222">
        <f>O171*H171</f>
        <v>0</v>
      </c>
      <c r="Q171" s="222">
        <v>0.01201</v>
      </c>
      <c r="R171" s="222">
        <f>Q171*H171</f>
        <v>0.02402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171</v>
      </c>
      <c r="AT171" s="224" t="s">
        <v>203</v>
      </c>
      <c r="AU171" s="224" t="s">
        <v>137</v>
      </c>
      <c r="AY171" s="17" t="s">
        <v>129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137</v>
      </c>
      <c r="BK171" s="225">
        <f>ROUND(I171*H171,2)</f>
        <v>0</v>
      </c>
      <c r="BL171" s="17" t="s">
        <v>136</v>
      </c>
      <c r="BM171" s="224" t="s">
        <v>206</v>
      </c>
    </row>
    <row r="172" s="2" customFormat="1" ht="21.75" customHeight="1">
      <c r="A172" s="38"/>
      <c r="B172" s="39"/>
      <c r="C172" s="212" t="s">
        <v>8</v>
      </c>
      <c r="D172" s="212" t="s">
        <v>132</v>
      </c>
      <c r="E172" s="213" t="s">
        <v>207</v>
      </c>
      <c r="F172" s="214" t="s">
        <v>208</v>
      </c>
      <c r="G172" s="215" t="s">
        <v>135</v>
      </c>
      <c r="H172" s="216">
        <v>1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0.44169999999999998</v>
      </c>
      <c r="R172" s="222">
        <f>Q172*H172</f>
        <v>0.44169999999999998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136</v>
      </c>
      <c r="AT172" s="224" t="s">
        <v>132</v>
      </c>
      <c r="AU172" s="224" t="s">
        <v>137</v>
      </c>
      <c r="AY172" s="17" t="s">
        <v>129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137</v>
      </c>
      <c r="BK172" s="225">
        <f>ROUND(I172*H172,2)</f>
        <v>0</v>
      </c>
      <c r="BL172" s="17" t="s">
        <v>136</v>
      </c>
      <c r="BM172" s="224" t="s">
        <v>209</v>
      </c>
    </row>
    <row r="173" s="2" customFormat="1" ht="21.75" customHeight="1">
      <c r="A173" s="38"/>
      <c r="B173" s="39"/>
      <c r="C173" s="259" t="s">
        <v>210</v>
      </c>
      <c r="D173" s="259" t="s">
        <v>203</v>
      </c>
      <c r="E173" s="260" t="s">
        <v>211</v>
      </c>
      <c r="F173" s="261" t="s">
        <v>212</v>
      </c>
      <c r="G173" s="262" t="s">
        <v>135</v>
      </c>
      <c r="H173" s="263">
        <v>1</v>
      </c>
      <c r="I173" s="264"/>
      <c r="J173" s="265">
        <f>ROUND(I173*H173,2)</f>
        <v>0</v>
      </c>
      <c r="K173" s="266"/>
      <c r="L173" s="267"/>
      <c r="M173" s="268" t="s">
        <v>1</v>
      </c>
      <c r="N173" s="269" t="s">
        <v>42</v>
      </c>
      <c r="O173" s="91"/>
      <c r="P173" s="222">
        <f>O173*H173</f>
        <v>0</v>
      </c>
      <c r="Q173" s="222">
        <v>0.0106</v>
      </c>
      <c r="R173" s="222">
        <f>Q173*H173</f>
        <v>0.0106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171</v>
      </c>
      <c r="AT173" s="224" t="s">
        <v>203</v>
      </c>
      <c r="AU173" s="224" t="s">
        <v>137</v>
      </c>
      <c r="AY173" s="17" t="s">
        <v>129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137</v>
      </c>
      <c r="BK173" s="225">
        <f>ROUND(I173*H173,2)</f>
        <v>0</v>
      </c>
      <c r="BL173" s="17" t="s">
        <v>136</v>
      </c>
      <c r="BM173" s="224" t="s">
        <v>213</v>
      </c>
    </row>
    <row r="174" s="2" customFormat="1" ht="21.75" customHeight="1">
      <c r="A174" s="38"/>
      <c r="B174" s="39"/>
      <c r="C174" s="212" t="s">
        <v>214</v>
      </c>
      <c r="D174" s="212" t="s">
        <v>132</v>
      </c>
      <c r="E174" s="213" t="s">
        <v>215</v>
      </c>
      <c r="F174" s="214" t="s">
        <v>216</v>
      </c>
      <c r="G174" s="215" t="s">
        <v>135</v>
      </c>
      <c r="H174" s="216">
        <v>1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42</v>
      </c>
      <c r="O174" s="91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136</v>
      </c>
      <c r="AT174" s="224" t="s">
        <v>132</v>
      </c>
      <c r="AU174" s="224" t="s">
        <v>137</v>
      </c>
      <c r="AY174" s="17" t="s">
        <v>129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137</v>
      </c>
      <c r="BK174" s="225">
        <f>ROUND(I174*H174,2)</f>
        <v>0</v>
      </c>
      <c r="BL174" s="17" t="s">
        <v>136</v>
      </c>
      <c r="BM174" s="224" t="s">
        <v>217</v>
      </c>
    </row>
    <row r="175" s="2" customFormat="1" ht="21.75" customHeight="1">
      <c r="A175" s="38"/>
      <c r="B175" s="39"/>
      <c r="C175" s="212" t="s">
        <v>218</v>
      </c>
      <c r="D175" s="212" t="s">
        <v>132</v>
      </c>
      <c r="E175" s="213" t="s">
        <v>219</v>
      </c>
      <c r="F175" s="214" t="s">
        <v>220</v>
      </c>
      <c r="G175" s="215" t="s">
        <v>221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0.016979999999999999</v>
      </c>
      <c r="R175" s="222">
        <f>Q175*H175</f>
        <v>0.016979999999999999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136</v>
      </c>
      <c r="AT175" s="224" t="s">
        <v>132</v>
      </c>
      <c r="AU175" s="224" t="s">
        <v>137</v>
      </c>
      <c r="AY175" s="17" t="s">
        <v>129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137</v>
      </c>
      <c r="BK175" s="225">
        <f>ROUND(I175*H175,2)</f>
        <v>0</v>
      </c>
      <c r="BL175" s="17" t="s">
        <v>136</v>
      </c>
      <c r="BM175" s="224" t="s">
        <v>222</v>
      </c>
    </row>
    <row r="176" s="12" customFormat="1" ht="22.8" customHeight="1">
      <c r="A176" s="12"/>
      <c r="B176" s="196"/>
      <c r="C176" s="197"/>
      <c r="D176" s="198" t="s">
        <v>75</v>
      </c>
      <c r="E176" s="210" t="s">
        <v>175</v>
      </c>
      <c r="F176" s="210" t="s">
        <v>223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SUM(P177:P204)</f>
        <v>0</v>
      </c>
      <c r="Q176" s="204"/>
      <c r="R176" s="205">
        <f>SUM(R177:R204)</f>
        <v>0.001312</v>
      </c>
      <c r="S176" s="204"/>
      <c r="T176" s="206">
        <f>SUM(T177:T204)</f>
        <v>5.5686150000000003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81</v>
      </c>
      <c r="AT176" s="208" t="s">
        <v>75</v>
      </c>
      <c r="AU176" s="208" t="s">
        <v>81</v>
      </c>
      <c r="AY176" s="207" t="s">
        <v>129</v>
      </c>
      <c r="BK176" s="209">
        <f>SUM(BK177:BK204)</f>
        <v>0</v>
      </c>
    </row>
    <row r="177" s="2" customFormat="1" ht="16.5" customHeight="1">
      <c r="A177" s="38"/>
      <c r="B177" s="39"/>
      <c r="C177" s="212" t="s">
        <v>224</v>
      </c>
      <c r="D177" s="212" t="s">
        <v>132</v>
      </c>
      <c r="E177" s="213" t="s">
        <v>225</v>
      </c>
      <c r="F177" s="214" t="s">
        <v>226</v>
      </c>
      <c r="G177" s="215" t="s">
        <v>227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0.01933</v>
      </c>
      <c r="T177" s="223">
        <f>S177*H177</f>
        <v>0.01933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210</v>
      </c>
      <c r="AT177" s="224" t="s">
        <v>132</v>
      </c>
      <c r="AU177" s="224" t="s">
        <v>137</v>
      </c>
      <c r="AY177" s="17" t="s">
        <v>129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137</v>
      </c>
      <c r="BK177" s="225">
        <f>ROUND(I177*H177,2)</f>
        <v>0</v>
      </c>
      <c r="BL177" s="17" t="s">
        <v>210</v>
      </c>
      <c r="BM177" s="224" t="s">
        <v>228</v>
      </c>
    </row>
    <row r="178" s="2" customFormat="1" ht="16.5" customHeight="1">
      <c r="A178" s="38"/>
      <c r="B178" s="39"/>
      <c r="C178" s="212" t="s">
        <v>229</v>
      </c>
      <c r="D178" s="212" t="s">
        <v>132</v>
      </c>
      <c r="E178" s="213" t="s">
        <v>230</v>
      </c>
      <c r="F178" s="214" t="s">
        <v>231</v>
      </c>
      <c r="G178" s="215" t="s">
        <v>227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0.019460000000000002</v>
      </c>
      <c r="T178" s="223">
        <f>S178*H178</f>
        <v>0.019460000000000002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210</v>
      </c>
      <c r="AT178" s="224" t="s">
        <v>132</v>
      </c>
      <c r="AU178" s="224" t="s">
        <v>137</v>
      </c>
      <c r="AY178" s="17" t="s">
        <v>129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137</v>
      </c>
      <c r="BK178" s="225">
        <f>ROUND(I178*H178,2)</f>
        <v>0</v>
      </c>
      <c r="BL178" s="17" t="s">
        <v>210</v>
      </c>
      <c r="BM178" s="224" t="s">
        <v>232</v>
      </c>
    </row>
    <row r="179" s="2" customFormat="1" ht="16.5" customHeight="1">
      <c r="A179" s="38"/>
      <c r="B179" s="39"/>
      <c r="C179" s="212" t="s">
        <v>7</v>
      </c>
      <c r="D179" s="212" t="s">
        <v>132</v>
      </c>
      <c r="E179" s="213" t="s">
        <v>233</v>
      </c>
      <c r="F179" s="214" t="s">
        <v>234</v>
      </c>
      <c r="G179" s="215" t="s">
        <v>227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0.095100000000000004</v>
      </c>
      <c r="T179" s="223">
        <f>S179*H179</f>
        <v>0.095100000000000004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210</v>
      </c>
      <c r="AT179" s="224" t="s">
        <v>132</v>
      </c>
      <c r="AU179" s="224" t="s">
        <v>137</v>
      </c>
      <c r="AY179" s="17" t="s">
        <v>129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137</v>
      </c>
      <c r="BK179" s="225">
        <f>ROUND(I179*H179,2)</f>
        <v>0</v>
      </c>
      <c r="BL179" s="17" t="s">
        <v>210</v>
      </c>
      <c r="BM179" s="224" t="s">
        <v>235</v>
      </c>
    </row>
    <row r="180" s="2" customFormat="1" ht="21.75" customHeight="1">
      <c r="A180" s="38"/>
      <c r="B180" s="39"/>
      <c r="C180" s="212" t="s">
        <v>236</v>
      </c>
      <c r="D180" s="212" t="s">
        <v>132</v>
      </c>
      <c r="E180" s="213" t="s">
        <v>237</v>
      </c>
      <c r="F180" s="214" t="s">
        <v>238</v>
      </c>
      <c r="G180" s="215" t="s">
        <v>227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0.0091999999999999998</v>
      </c>
      <c r="T180" s="223">
        <f>S180*H180</f>
        <v>0.0091999999999999998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210</v>
      </c>
      <c r="AT180" s="224" t="s">
        <v>132</v>
      </c>
      <c r="AU180" s="224" t="s">
        <v>137</v>
      </c>
      <c r="AY180" s="17" t="s">
        <v>129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137</v>
      </c>
      <c r="BK180" s="225">
        <f>ROUND(I180*H180,2)</f>
        <v>0</v>
      </c>
      <c r="BL180" s="17" t="s">
        <v>210</v>
      </c>
      <c r="BM180" s="224" t="s">
        <v>239</v>
      </c>
    </row>
    <row r="181" s="2" customFormat="1" ht="16.5" customHeight="1">
      <c r="A181" s="38"/>
      <c r="B181" s="39"/>
      <c r="C181" s="212" t="s">
        <v>240</v>
      </c>
      <c r="D181" s="212" t="s">
        <v>132</v>
      </c>
      <c r="E181" s="213" t="s">
        <v>241</v>
      </c>
      <c r="F181" s="214" t="s">
        <v>242</v>
      </c>
      <c r="G181" s="215" t="s">
        <v>227</v>
      </c>
      <c r="H181" s="216">
        <v>2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0.00156</v>
      </c>
      <c r="T181" s="223">
        <f>S181*H181</f>
        <v>0.0031199999999999999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210</v>
      </c>
      <c r="AT181" s="224" t="s">
        <v>132</v>
      </c>
      <c r="AU181" s="224" t="s">
        <v>137</v>
      </c>
      <c r="AY181" s="17" t="s">
        <v>129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137</v>
      </c>
      <c r="BK181" s="225">
        <f>ROUND(I181*H181,2)</f>
        <v>0</v>
      </c>
      <c r="BL181" s="17" t="s">
        <v>210</v>
      </c>
      <c r="BM181" s="224" t="s">
        <v>243</v>
      </c>
    </row>
    <row r="182" s="2" customFormat="1" ht="16.5" customHeight="1">
      <c r="A182" s="38"/>
      <c r="B182" s="39"/>
      <c r="C182" s="212" t="s">
        <v>244</v>
      </c>
      <c r="D182" s="212" t="s">
        <v>132</v>
      </c>
      <c r="E182" s="213" t="s">
        <v>245</v>
      </c>
      <c r="F182" s="214" t="s">
        <v>246</v>
      </c>
      <c r="G182" s="215" t="s">
        <v>135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0.0022499999999999998</v>
      </c>
      <c r="T182" s="223">
        <f>S182*H182</f>
        <v>0.0022499999999999998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210</v>
      </c>
      <c r="AT182" s="224" t="s">
        <v>132</v>
      </c>
      <c r="AU182" s="224" t="s">
        <v>137</v>
      </c>
      <c r="AY182" s="17" t="s">
        <v>129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137</v>
      </c>
      <c r="BK182" s="225">
        <f>ROUND(I182*H182,2)</f>
        <v>0</v>
      </c>
      <c r="BL182" s="17" t="s">
        <v>210</v>
      </c>
      <c r="BM182" s="224" t="s">
        <v>247</v>
      </c>
    </row>
    <row r="183" s="2" customFormat="1" ht="16.5" customHeight="1">
      <c r="A183" s="38"/>
      <c r="B183" s="39"/>
      <c r="C183" s="212" t="s">
        <v>248</v>
      </c>
      <c r="D183" s="212" t="s">
        <v>132</v>
      </c>
      <c r="E183" s="213" t="s">
        <v>249</v>
      </c>
      <c r="F183" s="214" t="s">
        <v>250</v>
      </c>
      <c r="G183" s="215" t="s">
        <v>141</v>
      </c>
      <c r="H183" s="216">
        <v>3.8300000000000001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0.039</v>
      </c>
      <c r="T183" s="223">
        <f>S183*H183</f>
        <v>0.14937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210</v>
      </c>
      <c r="AT183" s="224" t="s">
        <v>132</v>
      </c>
      <c r="AU183" s="224" t="s">
        <v>137</v>
      </c>
      <c r="AY183" s="17" t="s">
        <v>129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137</v>
      </c>
      <c r="BK183" s="225">
        <f>ROUND(I183*H183,2)</f>
        <v>0</v>
      </c>
      <c r="BL183" s="17" t="s">
        <v>210</v>
      </c>
      <c r="BM183" s="224" t="s">
        <v>251</v>
      </c>
    </row>
    <row r="184" s="13" customFormat="1">
      <c r="A184" s="13"/>
      <c r="B184" s="226"/>
      <c r="C184" s="227"/>
      <c r="D184" s="228" t="s">
        <v>143</v>
      </c>
      <c r="E184" s="229" t="s">
        <v>1</v>
      </c>
      <c r="F184" s="230" t="s">
        <v>252</v>
      </c>
      <c r="G184" s="227"/>
      <c r="H184" s="231">
        <v>3.8300000000000001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143</v>
      </c>
      <c r="AU184" s="237" t="s">
        <v>137</v>
      </c>
      <c r="AV184" s="13" t="s">
        <v>137</v>
      </c>
      <c r="AW184" s="13" t="s">
        <v>32</v>
      </c>
      <c r="AX184" s="13" t="s">
        <v>81</v>
      </c>
      <c r="AY184" s="237" t="s">
        <v>129</v>
      </c>
    </row>
    <row r="185" s="2" customFormat="1" ht="21.75" customHeight="1">
      <c r="A185" s="38"/>
      <c r="B185" s="39"/>
      <c r="C185" s="212" t="s">
        <v>253</v>
      </c>
      <c r="D185" s="212" t="s">
        <v>132</v>
      </c>
      <c r="E185" s="213" t="s">
        <v>254</v>
      </c>
      <c r="F185" s="214" t="s">
        <v>255</v>
      </c>
      <c r="G185" s="215" t="s">
        <v>135</v>
      </c>
      <c r="H185" s="216">
        <v>4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0.024</v>
      </c>
      <c r="T185" s="223">
        <f>S185*H185</f>
        <v>0.096000000000000002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210</v>
      </c>
      <c r="AT185" s="224" t="s">
        <v>132</v>
      </c>
      <c r="AU185" s="224" t="s">
        <v>137</v>
      </c>
      <c r="AY185" s="17" t="s">
        <v>129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137</v>
      </c>
      <c r="BK185" s="225">
        <f>ROUND(I185*H185,2)</f>
        <v>0</v>
      </c>
      <c r="BL185" s="17" t="s">
        <v>210</v>
      </c>
      <c r="BM185" s="224" t="s">
        <v>256</v>
      </c>
    </row>
    <row r="186" s="2" customFormat="1" ht="21.75" customHeight="1">
      <c r="A186" s="38"/>
      <c r="B186" s="39"/>
      <c r="C186" s="212" t="s">
        <v>257</v>
      </c>
      <c r="D186" s="212" t="s">
        <v>132</v>
      </c>
      <c r="E186" s="213" t="s">
        <v>258</v>
      </c>
      <c r="F186" s="214" t="s">
        <v>259</v>
      </c>
      <c r="G186" s="215" t="s">
        <v>135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0.17399999999999999</v>
      </c>
      <c r="T186" s="223">
        <f>S186*H186</f>
        <v>0.17399999999999999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210</v>
      </c>
      <c r="AT186" s="224" t="s">
        <v>132</v>
      </c>
      <c r="AU186" s="224" t="s">
        <v>137</v>
      </c>
      <c r="AY186" s="17" t="s">
        <v>129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137</v>
      </c>
      <c r="BK186" s="225">
        <f>ROUND(I186*H186,2)</f>
        <v>0</v>
      </c>
      <c r="BL186" s="17" t="s">
        <v>210</v>
      </c>
      <c r="BM186" s="224" t="s">
        <v>260</v>
      </c>
    </row>
    <row r="187" s="2" customFormat="1" ht="21.75" customHeight="1">
      <c r="A187" s="38"/>
      <c r="B187" s="39"/>
      <c r="C187" s="212" t="s">
        <v>261</v>
      </c>
      <c r="D187" s="212" t="s">
        <v>132</v>
      </c>
      <c r="E187" s="213" t="s">
        <v>262</v>
      </c>
      <c r="F187" s="214" t="s">
        <v>263</v>
      </c>
      <c r="G187" s="215" t="s">
        <v>141</v>
      </c>
      <c r="H187" s="216">
        <v>32.450000000000003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0.0025000000000000001</v>
      </c>
      <c r="T187" s="223">
        <f>S187*H187</f>
        <v>0.081125000000000003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210</v>
      </c>
      <c r="AT187" s="224" t="s">
        <v>132</v>
      </c>
      <c r="AU187" s="224" t="s">
        <v>137</v>
      </c>
      <c r="AY187" s="17" t="s">
        <v>129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137</v>
      </c>
      <c r="BK187" s="225">
        <f>ROUND(I187*H187,2)</f>
        <v>0</v>
      </c>
      <c r="BL187" s="17" t="s">
        <v>210</v>
      </c>
      <c r="BM187" s="224" t="s">
        <v>264</v>
      </c>
    </row>
    <row r="188" s="13" customFormat="1">
      <c r="A188" s="13"/>
      <c r="B188" s="226"/>
      <c r="C188" s="227"/>
      <c r="D188" s="228" t="s">
        <v>143</v>
      </c>
      <c r="E188" s="229" t="s">
        <v>1</v>
      </c>
      <c r="F188" s="230" t="s">
        <v>265</v>
      </c>
      <c r="G188" s="227"/>
      <c r="H188" s="231">
        <v>32.450000000000003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143</v>
      </c>
      <c r="AU188" s="237" t="s">
        <v>137</v>
      </c>
      <c r="AV188" s="13" t="s">
        <v>137</v>
      </c>
      <c r="AW188" s="13" t="s">
        <v>32</v>
      </c>
      <c r="AX188" s="13" t="s">
        <v>81</v>
      </c>
      <c r="AY188" s="237" t="s">
        <v>129</v>
      </c>
    </row>
    <row r="189" s="2" customFormat="1" ht="21.75" customHeight="1">
      <c r="A189" s="38"/>
      <c r="B189" s="39"/>
      <c r="C189" s="212" t="s">
        <v>266</v>
      </c>
      <c r="D189" s="212" t="s">
        <v>132</v>
      </c>
      <c r="E189" s="213" t="s">
        <v>267</v>
      </c>
      <c r="F189" s="214" t="s">
        <v>268</v>
      </c>
      <c r="G189" s="215" t="s">
        <v>147</v>
      </c>
      <c r="H189" s="216">
        <v>33.549999999999997</v>
      </c>
      <c r="I189" s="217"/>
      <c r="J189" s="218">
        <f>ROUND(I189*H189,2)</f>
        <v>0</v>
      </c>
      <c r="K189" s="219"/>
      <c r="L189" s="44"/>
      <c r="M189" s="220" t="s">
        <v>1</v>
      </c>
      <c r="N189" s="221" t="s">
        <v>42</v>
      </c>
      <c r="O189" s="91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4" t="s">
        <v>210</v>
      </c>
      <c r="AT189" s="224" t="s">
        <v>132</v>
      </c>
      <c r="AU189" s="224" t="s">
        <v>137</v>
      </c>
      <c r="AY189" s="17" t="s">
        <v>129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137</v>
      </c>
      <c r="BK189" s="225">
        <f>ROUND(I189*H189,2)</f>
        <v>0</v>
      </c>
      <c r="BL189" s="17" t="s">
        <v>210</v>
      </c>
      <c r="BM189" s="224" t="s">
        <v>269</v>
      </c>
    </row>
    <row r="190" s="13" customFormat="1">
      <c r="A190" s="13"/>
      <c r="B190" s="226"/>
      <c r="C190" s="227"/>
      <c r="D190" s="228" t="s">
        <v>143</v>
      </c>
      <c r="E190" s="229" t="s">
        <v>1</v>
      </c>
      <c r="F190" s="230" t="s">
        <v>270</v>
      </c>
      <c r="G190" s="227"/>
      <c r="H190" s="231">
        <v>5.4199999999999999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143</v>
      </c>
      <c r="AU190" s="237" t="s">
        <v>137</v>
      </c>
      <c r="AV190" s="13" t="s">
        <v>137</v>
      </c>
      <c r="AW190" s="13" t="s">
        <v>32</v>
      </c>
      <c r="AX190" s="13" t="s">
        <v>76</v>
      </c>
      <c r="AY190" s="237" t="s">
        <v>129</v>
      </c>
    </row>
    <row r="191" s="13" customFormat="1">
      <c r="A191" s="13"/>
      <c r="B191" s="226"/>
      <c r="C191" s="227"/>
      <c r="D191" s="228" t="s">
        <v>143</v>
      </c>
      <c r="E191" s="229" t="s">
        <v>1</v>
      </c>
      <c r="F191" s="230" t="s">
        <v>271</v>
      </c>
      <c r="G191" s="227"/>
      <c r="H191" s="231">
        <v>28.129999999999999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143</v>
      </c>
      <c r="AU191" s="237" t="s">
        <v>137</v>
      </c>
      <c r="AV191" s="13" t="s">
        <v>137</v>
      </c>
      <c r="AW191" s="13" t="s">
        <v>32</v>
      </c>
      <c r="AX191" s="13" t="s">
        <v>76</v>
      </c>
      <c r="AY191" s="237" t="s">
        <v>129</v>
      </c>
    </row>
    <row r="192" s="15" customFormat="1">
      <c r="A192" s="15"/>
      <c r="B192" s="248"/>
      <c r="C192" s="249"/>
      <c r="D192" s="228" t="s">
        <v>143</v>
      </c>
      <c r="E192" s="250" t="s">
        <v>1</v>
      </c>
      <c r="F192" s="251" t="s">
        <v>181</v>
      </c>
      <c r="G192" s="249"/>
      <c r="H192" s="252">
        <v>33.549999999999997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8" t="s">
        <v>143</v>
      </c>
      <c r="AU192" s="258" t="s">
        <v>137</v>
      </c>
      <c r="AV192" s="15" t="s">
        <v>136</v>
      </c>
      <c r="AW192" s="15" t="s">
        <v>32</v>
      </c>
      <c r="AX192" s="15" t="s">
        <v>81</v>
      </c>
      <c r="AY192" s="258" t="s">
        <v>129</v>
      </c>
    </row>
    <row r="193" s="2" customFormat="1" ht="16.5" customHeight="1">
      <c r="A193" s="38"/>
      <c r="B193" s="39"/>
      <c r="C193" s="212" t="s">
        <v>272</v>
      </c>
      <c r="D193" s="212" t="s">
        <v>132</v>
      </c>
      <c r="E193" s="213" t="s">
        <v>273</v>
      </c>
      <c r="F193" s="214" t="s">
        <v>274</v>
      </c>
      <c r="G193" s="215" t="s">
        <v>141</v>
      </c>
      <c r="H193" s="216">
        <v>32.450000000000003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42</v>
      </c>
      <c r="O193" s="91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210</v>
      </c>
      <c r="AT193" s="224" t="s">
        <v>132</v>
      </c>
      <c r="AU193" s="224" t="s">
        <v>137</v>
      </c>
      <c r="AY193" s="17" t="s">
        <v>129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137</v>
      </c>
      <c r="BK193" s="225">
        <f>ROUND(I193*H193,2)</f>
        <v>0</v>
      </c>
      <c r="BL193" s="17" t="s">
        <v>210</v>
      </c>
      <c r="BM193" s="224" t="s">
        <v>275</v>
      </c>
    </row>
    <row r="194" s="2" customFormat="1" ht="21.75" customHeight="1">
      <c r="A194" s="38"/>
      <c r="B194" s="39"/>
      <c r="C194" s="212" t="s">
        <v>276</v>
      </c>
      <c r="D194" s="212" t="s">
        <v>132</v>
      </c>
      <c r="E194" s="213" t="s">
        <v>277</v>
      </c>
      <c r="F194" s="214" t="s">
        <v>278</v>
      </c>
      <c r="G194" s="215" t="s">
        <v>141</v>
      </c>
      <c r="H194" s="216">
        <v>32.799999999999997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4.0000000000000003E-05</v>
      </c>
      <c r="R194" s="222">
        <f>Q194*H194</f>
        <v>0.001312</v>
      </c>
      <c r="S194" s="222">
        <v>0</v>
      </c>
      <c r="T194" s="22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136</v>
      </c>
      <c r="AT194" s="224" t="s">
        <v>132</v>
      </c>
      <c r="AU194" s="224" t="s">
        <v>137</v>
      </c>
      <c r="AY194" s="17" t="s">
        <v>129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137</v>
      </c>
      <c r="BK194" s="225">
        <f>ROUND(I194*H194,2)</f>
        <v>0</v>
      </c>
      <c r="BL194" s="17" t="s">
        <v>136</v>
      </c>
      <c r="BM194" s="224" t="s">
        <v>279</v>
      </c>
    </row>
    <row r="195" s="2" customFormat="1" ht="21.75" customHeight="1">
      <c r="A195" s="38"/>
      <c r="B195" s="39"/>
      <c r="C195" s="212" t="s">
        <v>280</v>
      </c>
      <c r="D195" s="212" t="s">
        <v>132</v>
      </c>
      <c r="E195" s="213" t="s">
        <v>281</v>
      </c>
      <c r="F195" s="214" t="s">
        <v>282</v>
      </c>
      <c r="G195" s="215" t="s">
        <v>141</v>
      </c>
      <c r="H195" s="216">
        <v>28.158000000000001</v>
      </c>
      <c r="I195" s="217"/>
      <c r="J195" s="218">
        <f>ROUND(I195*H195,2)</f>
        <v>0</v>
      </c>
      <c r="K195" s="219"/>
      <c r="L195" s="44"/>
      <c r="M195" s="220" t="s">
        <v>1</v>
      </c>
      <c r="N195" s="221" t="s">
        <v>42</v>
      </c>
      <c r="O195" s="91"/>
      <c r="P195" s="222">
        <f>O195*H195</f>
        <v>0</v>
      </c>
      <c r="Q195" s="222">
        <v>0</v>
      </c>
      <c r="R195" s="222">
        <f>Q195*H195</f>
        <v>0</v>
      </c>
      <c r="S195" s="222">
        <v>0.14999999999999999</v>
      </c>
      <c r="T195" s="223">
        <f>S195*H195</f>
        <v>4.2237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4" t="s">
        <v>136</v>
      </c>
      <c r="AT195" s="224" t="s">
        <v>132</v>
      </c>
      <c r="AU195" s="224" t="s">
        <v>137</v>
      </c>
      <c r="AY195" s="17" t="s">
        <v>129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7" t="s">
        <v>137</v>
      </c>
      <c r="BK195" s="225">
        <f>ROUND(I195*H195,2)</f>
        <v>0</v>
      </c>
      <c r="BL195" s="17" t="s">
        <v>136</v>
      </c>
      <c r="BM195" s="224" t="s">
        <v>283</v>
      </c>
    </row>
    <row r="196" s="13" customFormat="1">
      <c r="A196" s="13"/>
      <c r="B196" s="226"/>
      <c r="C196" s="227"/>
      <c r="D196" s="228" t="s">
        <v>143</v>
      </c>
      <c r="E196" s="229" t="s">
        <v>1</v>
      </c>
      <c r="F196" s="230" t="s">
        <v>284</v>
      </c>
      <c r="G196" s="227"/>
      <c r="H196" s="231">
        <v>28.158000000000001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143</v>
      </c>
      <c r="AU196" s="237" t="s">
        <v>137</v>
      </c>
      <c r="AV196" s="13" t="s">
        <v>137</v>
      </c>
      <c r="AW196" s="13" t="s">
        <v>32</v>
      </c>
      <c r="AX196" s="13" t="s">
        <v>81</v>
      </c>
      <c r="AY196" s="237" t="s">
        <v>129</v>
      </c>
    </row>
    <row r="197" s="2" customFormat="1" ht="33" customHeight="1">
      <c r="A197" s="38"/>
      <c r="B197" s="39"/>
      <c r="C197" s="212" t="s">
        <v>285</v>
      </c>
      <c r="D197" s="212" t="s">
        <v>132</v>
      </c>
      <c r="E197" s="213" t="s">
        <v>286</v>
      </c>
      <c r="F197" s="214" t="s">
        <v>287</v>
      </c>
      <c r="G197" s="215" t="s">
        <v>288</v>
      </c>
      <c r="H197" s="216">
        <v>0.158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0</v>
      </c>
      <c r="R197" s="222">
        <f>Q197*H197</f>
        <v>0</v>
      </c>
      <c r="S197" s="222">
        <v>2.2000000000000002</v>
      </c>
      <c r="T197" s="223">
        <f>S197*H197</f>
        <v>0.34760000000000002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136</v>
      </c>
      <c r="AT197" s="224" t="s">
        <v>132</v>
      </c>
      <c r="AU197" s="224" t="s">
        <v>137</v>
      </c>
      <c r="AY197" s="17" t="s">
        <v>129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137</v>
      </c>
      <c r="BK197" s="225">
        <f>ROUND(I197*H197,2)</f>
        <v>0</v>
      </c>
      <c r="BL197" s="17" t="s">
        <v>136</v>
      </c>
      <c r="BM197" s="224" t="s">
        <v>289</v>
      </c>
    </row>
    <row r="198" s="13" customFormat="1">
      <c r="A198" s="13"/>
      <c r="B198" s="226"/>
      <c r="C198" s="227"/>
      <c r="D198" s="228" t="s">
        <v>143</v>
      </c>
      <c r="E198" s="229" t="s">
        <v>1</v>
      </c>
      <c r="F198" s="230" t="s">
        <v>290</v>
      </c>
      <c r="G198" s="227"/>
      <c r="H198" s="231">
        <v>0.158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143</v>
      </c>
      <c r="AU198" s="237" t="s">
        <v>137</v>
      </c>
      <c r="AV198" s="13" t="s">
        <v>137</v>
      </c>
      <c r="AW198" s="13" t="s">
        <v>32</v>
      </c>
      <c r="AX198" s="13" t="s">
        <v>81</v>
      </c>
      <c r="AY198" s="237" t="s">
        <v>129</v>
      </c>
    </row>
    <row r="199" s="2" customFormat="1" ht="21.75" customHeight="1">
      <c r="A199" s="38"/>
      <c r="B199" s="39"/>
      <c r="C199" s="212" t="s">
        <v>291</v>
      </c>
      <c r="D199" s="212" t="s">
        <v>132</v>
      </c>
      <c r="E199" s="213" t="s">
        <v>292</v>
      </c>
      <c r="F199" s="214" t="s">
        <v>293</v>
      </c>
      <c r="G199" s="215" t="s">
        <v>141</v>
      </c>
      <c r="H199" s="216">
        <v>4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0.075999999999999998</v>
      </c>
      <c r="T199" s="223">
        <f>S199*H199</f>
        <v>0.30399999999999999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136</v>
      </c>
      <c r="AT199" s="224" t="s">
        <v>132</v>
      </c>
      <c r="AU199" s="224" t="s">
        <v>137</v>
      </c>
      <c r="AY199" s="17" t="s">
        <v>129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137</v>
      </c>
      <c r="BK199" s="225">
        <f>ROUND(I199*H199,2)</f>
        <v>0</v>
      </c>
      <c r="BL199" s="17" t="s">
        <v>136</v>
      </c>
      <c r="BM199" s="224" t="s">
        <v>294</v>
      </c>
    </row>
    <row r="200" s="13" customFormat="1">
      <c r="A200" s="13"/>
      <c r="B200" s="226"/>
      <c r="C200" s="227"/>
      <c r="D200" s="228" t="s">
        <v>143</v>
      </c>
      <c r="E200" s="229" t="s">
        <v>1</v>
      </c>
      <c r="F200" s="230" t="s">
        <v>295</v>
      </c>
      <c r="G200" s="227"/>
      <c r="H200" s="231">
        <v>4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143</v>
      </c>
      <c r="AU200" s="237" t="s">
        <v>137</v>
      </c>
      <c r="AV200" s="13" t="s">
        <v>137</v>
      </c>
      <c r="AW200" s="13" t="s">
        <v>32</v>
      </c>
      <c r="AX200" s="13" t="s">
        <v>81</v>
      </c>
      <c r="AY200" s="237" t="s">
        <v>129</v>
      </c>
    </row>
    <row r="201" s="2" customFormat="1" ht="16.5" customHeight="1">
      <c r="A201" s="38"/>
      <c r="B201" s="39"/>
      <c r="C201" s="212" t="s">
        <v>296</v>
      </c>
      <c r="D201" s="212" t="s">
        <v>132</v>
      </c>
      <c r="E201" s="213" t="s">
        <v>297</v>
      </c>
      <c r="F201" s="214" t="s">
        <v>298</v>
      </c>
      <c r="G201" s="215" t="s">
        <v>221</v>
      </c>
      <c r="H201" s="216">
        <v>1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0.012999999999999999</v>
      </c>
      <c r="T201" s="223">
        <f>S201*H201</f>
        <v>0.012999999999999999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136</v>
      </c>
      <c r="AT201" s="224" t="s">
        <v>132</v>
      </c>
      <c r="AU201" s="224" t="s">
        <v>137</v>
      </c>
      <c r="AY201" s="17" t="s">
        <v>129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137</v>
      </c>
      <c r="BK201" s="225">
        <f>ROUND(I201*H201,2)</f>
        <v>0</v>
      </c>
      <c r="BL201" s="17" t="s">
        <v>136</v>
      </c>
      <c r="BM201" s="224" t="s">
        <v>299</v>
      </c>
    </row>
    <row r="202" s="2" customFormat="1" ht="16.5" customHeight="1">
      <c r="A202" s="38"/>
      <c r="B202" s="39"/>
      <c r="C202" s="212" t="s">
        <v>300</v>
      </c>
      <c r="D202" s="212" t="s">
        <v>132</v>
      </c>
      <c r="E202" s="213" t="s">
        <v>301</v>
      </c>
      <c r="F202" s="214" t="s">
        <v>302</v>
      </c>
      <c r="G202" s="215" t="s">
        <v>221</v>
      </c>
      <c r="H202" s="216">
        <v>1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0.012999999999999999</v>
      </c>
      <c r="T202" s="223">
        <f>S202*H202</f>
        <v>0.012999999999999999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136</v>
      </c>
      <c r="AT202" s="224" t="s">
        <v>132</v>
      </c>
      <c r="AU202" s="224" t="s">
        <v>137</v>
      </c>
      <c r="AY202" s="17" t="s">
        <v>129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137</v>
      </c>
      <c r="BK202" s="225">
        <f>ROUND(I202*H202,2)</f>
        <v>0</v>
      </c>
      <c r="BL202" s="17" t="s">
        <v>136</v>
      </c>
      <c r="BM202" s="224" t="s">
        <v>303</v>
      </c>
    </row>
    <row r="203" s="2" customFormat="1" ht="21.75" customHeight="1">
      <c r="A203" s="38"/>
      <c r="B203" s="39"/>
      <c r="C203" s="212" t="s">
        <v>304</v>
      </c>
      <c r="D203" s="212" t="s">
        <v>132</v>
      </c>
      <c r="E203" s="213" t="s">
        <v>305</v>
      </c>
      <c r="F203" s="214" t="s">
        <v>306</v>
      </c>
      <c r="G203" s="215" t="s">
        <v>141</v>
      </c>
      <c r="H203" s="216">
        <v>0.27000000000000002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0.068000000000000005</v>
      </c>
      <c r="T203" s="223">
        <f>S203*H203</f>
        <v>0.018360000000000001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136</v>
      </c>
      <c r="AT203" s="224" t="s">
        <v>132</v>
      </c>
      <c r="AU203" s="224" t="s">
        <v>137</v>
      </c>
      <c r="AY203" s="17" t="s">
        <v>129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137</v>
      </c>
      <c r="BK203" s="225">
        <f>ROUND(I203*H203,2)</f>
        <v>0</v>
      </c>
      <c r="BL203" s="17" t="s">
        <v>136</v>
      </c>
      <c r="BM203" s="224" t="s">
        <v>307</v>
      </c>
    </row>
    <row r="204" s="13" customFormat="1">
      <c r="A204" s="13"/>
      <c r="B204" s="226"/>
      <c r="C204" s="227"/>
      <c r="D204" s="228" t="s">
        <v>143</v>
      </c>
      <c r="E204" s="229" t="s">
        <v>1</v>
      </c>
      <c r="F204" s="230" t="s">
        <v>308</v>
      </c>
      <c r="G204" s="227"/>
      <c r="H204" s="231">
        <v>0.27000000000000002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143</v>
      </c>
      <c r="AU204" s="237" t="s">
        <v>137</v>
      </c>
      <c r="AV204" s="13" t="s">
        <v>137</v>
      </c>
      <c r="AW204" s="13" t="s">
        <v>32</v>
      </c>
      <c r="AX204" s="13" t="s">
        <v>81</v>
      </c>
      <c r="AY204" s="237" t="s">
        <v>129</v>
      </c>
    </row>
    <row r="205" s="12" customFormat="1" ht="22.8" customHeight="1">
      <c r="A205" s="12"/>
      <c r="B205" s="196"/>
      <c r="C205" s="197"/>
      <c r="D205" s="198" t="s">
        <v>75</v>
      </c>
      <c r="E205" s="210" t="s">
        <v>309</v>
      </c>
      <c r="F205" s="210" t="s">
        <v>310</v>
      </c>
      <c r="G205" s="197"/>
      <c r="H205" s="197"/>
      <c r="I205" s="200"/>
      <c r="J205" s="211">
        <f>BK205</f>
        <v>0</v>
      </c>
      <c r="K205" s="197"/>
      <c r="L205" s="202"/>
      <c r="M205" s="203"/>
      <c r="N205" s="204"/>
      <c r="O205" s="204"/>
      <c r="P205" s="205">
        <f>SUM(P206:P210)</f>
        <v>0</v>
      </c>
      <c r="Q205" s="204"/>
      <c r="R205" s="205">
        <f>SUM(R206:R210)</f>
        <v>0</v>
      </c>
      <c r="S205" s="204"/>
      <c r="T205" s="206">
        <f>SUM(T206:T210)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7" t="s">
        <v>81</v>
      </c>
      <c r="AT205" s="208" t="s">
        <v>75</v>
      </c>
      <c r="AU205" s="208" t="s">
        <v>81</v>
      </c>
      <c r="AY205" s="207" t="s">
        <v>129</v>
      </c>
      <c r="BK205" s="209">
        <f>SUM(BK206:BK210)</f>
        <v>0</v>
      </c>
    </row>
    <row r="206" s="2" customFormat="1" ht="21.75" customHeight="1">
      <c r="A206" s="38"/>
      <c r="B206" s="39"/>
      <c r="C206" s="212" t="s">
        <v>311</v>
      </c>
      <c r="D206" s="212" t="s">
        <v>132</v>
      </c>
      <c r="E206" s="213" t="s">
        <v>312</v>
      </c>
      <c r="F206" s="214" t="s">
        <v>313</v>
      </c>
      <c r="G206" s="215" t="s">
        <v>314</v>
      </c>
      <c r="H206" s="216">
        <v>5.5890000000000004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136</v>
      </c>
      <c r="AT206" s="224" t="s">
        <v>132</v>
      </c>
      <c r="AU206" s="224" t="s">
        <v>137</v>
      </c>
      <c r="AY206" s="17" t="s">
        <v>129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137</v>
      </c>
      <c r="BK206" s="225">
        <f>ROUND(I206*H206,2)</f>
        <v>0</v>
      </c>
      <c r="BL206" s="17" t="s">
        <v>136</v>
      </c>
      <c r="BM206" s="224" t="s">
        <v>315</v>
      </c>
    </row>
    <row r="207" s="2" customFormat="1" ht="21.75" customHeight="1">
      <c r="A207" s="38"/>
      <c r="B207" s="39"/>
      <c r="C207" s="212" t="s">
        <v>316</v>
      </c>
      <c r="D207" s="212" t="s">
        <v>132</v>
      </c>
      <c r="E207" s="213" t="s">
        <v>317</v>
      </c>
      <c r="F207" s="214" t="s">
        <v>318</v>
      </c>
      <c r="G207" s="215" t="s">
        <v>314</v>
      </c>
      <c r="H207" s="216">
        <v>5.5890000000000004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136</v>
      </c>
      <c r="AT207" s="224" t="s">
        <v>132</v>
      </c>
      <c r="AU207" s="224" t="s">
        <v>137</v>
      </c>
      <c r="AY207" s="17" t="s">
        <v>129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137</v>
      </c>
      <c r="BK207" s="225">
        <f>ROUND(I207*H207,2)</f>
        <v>0</v>
      </c>
      <c r="BL207" s="17" t="s">
        <v>136</v>
      </c>
      <c r="BM207" s="224" t="s">
        <v>319</v>
      </c>
    </row>
    <row r="208" s="2" customFormat="1" ht="21.75" customHeight="1">
      <c r="A208" s="38"/>
      <c r="B208" s="39"/>
      <c r="C208" s="212" t="s">
        <v>320</v>
      </c>
      <c r="D208" s="212" t="s">
        <v>132</v>
      </c>
      <c r="E208" s="213" t="s">
        <v>321</v>
      </c>
      <c r="F208" s="214" t="s">
        <v>322</v>
      </c>
      <c r="G208" s="215" t="s">
        <v>314</v>
      </c>
      <c r="H208" s="216">
        <v>55.890000000000001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136</v>
      </c>
      <c r="AT208" s="224" t="s">
        <v>132</v>
      </c>
      <c r="AU208" s="224" t="s">
        <v>137</v>
      </c>
      <c r="AY208" s="17" t="s">
        <v>129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137</v>
      </c>
      <c r="BK208" s="225">
        <f>ROUND(I208*H208,2)</f>
        <v>0</v>
      </c>
      <c r="BL208" s="17" t="s">
        <v>136</v>
      </c>
      <c r="BM208" s="224" t="s">
        <v>323</v>
      </c>
    </row>
    <row r="209" s="13" customFormat="1">
      <c r="A209" s="13"/>
      <c r="B209" s="226"/>
      <c r="C209" s="227"/>
      <c r="D209" s="228" t="s">
        <v>143</v>
      </c>
      <c r="E209" s="227"/>
      <c r="F209" s="230" t="s">
        <v>324</v>
      </c>
      <c r="G209" s="227"/>
      <c r="H209" s="231">
        <v>55.890000000000001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143</v>
      </c>
      <c r="AU209" s="237" t="s">
        <v>137</v>
      </c>
      <c r="AV209" s="13" t="s">
        <v>137</v>
      </c>
      <c r="AW209" s="13" t="s">
        <v>4</v>
      </c>
      <c r="AX209" s="13" t="s">
        <v>81</v>
      </c>
      <c r="AY209" s="237" t="s">
        <v>129</v>
      </c>
    </row>
    <row r="210" s="2" customFormat="1" ht="21.75" customHeight="1">
      <c r="A210" s="38"/>
      <c r="B210" s="39"/>
      <c r="C210" s="212" t="s">
        <v>325</v>
      </c>
      <c r="D210" s="212" t="s">
        <v>132</v>
      </c>
      <c r="E210" s="213" t="s">
        <v>326</v>
      </c>
      <c r="F210" s="214" t="s">
        <v>327</v>
      </c>
      <c r="G210" s="215" t="s">
        <v>314</v>
      </c>
      <c r="H210" s="216">
        <v>5.5890000000000004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136</v>
      </c>
      <c r="AT210" s="224" t="s">
        <v>132</v>
      </c>
      <c r="AU210" s="224" t="s">
        <v>137</v>
      </c>
      <c r="AY210" s="17" t="s">
        <v>129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137</v>
      </c>
      <c r="BK210" s="225">
        <f>ROUND(I210*H210,2)</f>
        <v>0</v>
      </c>
      <c r="BL210" s="17" t="s">
        <v>136</v>
      </c>
      <c r="BM210" s="224" t="s">
        <v>328</v>
      </c>
    </row>
    <row r="211" s="12" customFormat="1" ht="22.8" customHeight="1">
      <c r="A211" s="12"/>
      <c r="B211" s="196"/>
      <c r="C211" s="197"/>
      <c r="D211" s="198" t="s">
        <v>75</v>
      </c>
      <c r="E211" s="210" t="s">
        <v>329</v>
      </c>
      <c r="F211" s="210" t="s">
        <v>310</v>
      </c>
      <c r="G211" s="197"/>
      <c r="H211" s="197"/>
      <c r="I211" s="200"/>
      <c r="J211" s="211">
        <f>BK211</f>
        <v>0</v>
      </c>
      <c r="K211" s="197"/>
      <c r="L211" s="202"/>
      <c r="M211" s="203"/>
      <c r="N211" s="204"/>
      <c r="O211" s="204"/>
      <c r="P211" s="205">
        <f>P212</f>
        <v>0</v>
      </c>
      <c r="Q211" s="204"/>
      <c r="R211" s="205">
        <f>R212</f>
        <v>0</v>
      </c>
      <c r="S211" s="204"/>
      <c r="T211" s="206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7" t="s">
        <v>81</v>
      </c>
      <c r="AT211" s="208" t="s">
        <v>75</v>
      </c>
      <c r="AU211" s="208" t="s">
        <v>81</v>
      </c>
      <c r="AY211" s="207" t="s">
        <v>129</v>
      </c>
      <c r="BK211" s="209">
        <f>BK212</f>
        <v>0</v>
      </c>
    </row>
    <row r="212" s="2" customFormat="1" ht="16.5" customHeight="1">
      <c r="A212" s="38"/>
      <c r="B212" s="39"/>
      <c r="C212" s="212" t="s">
        <v>330</v>
      </c>
      <c r="D212" s="212" t="s">
        <v>132</v>
      </c>
      <c r="E212" s="213" t="s">
        <v>331</v>
      </c>
      <c r="F212" s="214" t="s">
        <v>332</v>
      </c>
      <c r="G212" s="215" t="s">
        <v>314</v>
      </c>
      <c r="H212" s="216">
        <v>3.4780000000000002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136</v>
      </c>
      <c r="AT212" s="224" t="s">
        <v>132</v>
      </c>
      <c r="AU212" s="224" t="s">
        <v>137</v>
      </c>
      <c r="AY212" s="17" t="s">
        <v>129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137</v>
      </c>
      <c r="BK212" s="225">
        <f>ROUND(I212*H212,2)</f>
        <v>0</v>
      </c>
      <c r="BL212" s="17" t="s">
        <v>136</v>
      </c>
      <c r="BM212" s="224" t="s">
        <v>333</v>
      </c>
    </row>
    <row r="213" s="12" customFormat="1" ht="25.92" customHeight="1">
      <c r="A213" s="12"/>
      <c r="B213" s="196"/>
      <c r="C213" s="197"/>
      <c r="D213" s="198" t="s">
        <v>75</v>
      </c>
      <c r="E213" s="199" t="s">
        <v>334</v>
      </c>
      <c r="F213" s="199" t="s">
        <v>335</v>
      </c>
      <c r="G213" s="197"/>
      <c r="H213" s="197"/>
      <c r="I213" s="200"/>
      <c r="J213" s="201">
        <f>BK213</f>
        <v>0</v>
      </c>
      <c r="K213" s="197"/>
      <c r="L213" s="202"/>
      <c r="M213" s="203"/>
      <c r="N213" s="204"/>
      <c r="O213" s="204"/>
      <c r="P213" s="205">
        <f>P214+P224+P230+P241+P251+P269+P276+P287+P296+P301+P314+P339+P347+P365</f>
        <v>0</v>
      </c>
      <c r="Q213" s="204"/>
      <c r="R213" s="205">
        <f>R214+R224+R230+R241+R251+R269+R276+R287+R296+R301+R314+R339+R347+R365</f>
        <v>1.0614062560000002</v>
      </c>
      <c r="S213" s="204"/>
      <c r="T213" s="206">
        <f>T214+T224+T230+T241+T251+T269+T276+T287+T296+T301+T314+T339+T347+T365</f>
        <v>0.020687999999999995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7" t="s">
        <v>137</v>
      </c>
      <c r="AT213" s="208" t="s">
        <v>75</v>
      </c>
      <c r="AU213" s="208" t="s">
        <v>76</v>
      </c>
      <c r="AY213" s="207" t="s">
        <v>129</v>
      </c>
      <c r="BK213" s="209">
        <f>BK214+BK224+BK230+BK241+BK251+BK269+BK276+BK287+BK296+BK301+BK314+BK339+BK347+BK365</f>
        <v>0</v>
      </c>
    </row>
    <row r="214" s="12" customFormat="1" ht="22.8" customHeight="1">
      <c r="A214" s="12"/>
      <c r="B214" s="196"/>
      <c r="C214" s="197"/>
      <c r="D214" s="198" t="s">
        <v>75</v>
      </c>
      <c r="E214" s="210" t="s">
        <v>336</v>
      </c>
      <c r="F214" s="210" t="s">
        <v>337</v>
      </c>
      <c r="G214" s="197"/>
      <c r="H214" s="197"/>
      <c r="I214" s="200"/>
      <c r="J214" s="211">
        <f>BK214</f>
        <v>0</v>
      </c>
      <c r="K214" s="197"/>
      <c r="L214" s="202"/>
      <c r="M214" s="203"/>
      <c r="N214" s="204"/>
      <c r="O214" s="204"/>
      <c r="P214" s="205">
        <f>SUM(P215:P223)</f>
        <v>0</v>
      </c>
      <c r="Q214" s="204"/>
      <c r="R214" s="205">
        <f>SUM(R215:R223)</f>
        <v>0.074799000000000004</v>
      </c>
      <c r="S214" s="204"/>
      <c r="T214" s="206">
        <f>SUM(T215:T223)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7" t="s">
        <v>137</v>
      </c>
      <c r="AT214" s="208" t="s">
        <v>75</v>
      </c>
      <c r="AU214" s="208" t="s">
        <v>81</v>
      </c>
      <c r="AY214" s="207" t="s">
        <v>129</v>
      </c>
      <c r="BK214" s="209">
        <f>SUM(BK215:BK223)</f>
        <v>0</v>
      </c>
    </row>
    <row r="215" s="2" customFormat="1" ht="16.5" customHeight="1">
      <c r="A215" s="38"/>
      <c r="B215" s="39"/>
      <c r="C215" s="212" t="s">
        <v>338</v>
      </c>
      <c r="D215" s="212" t="s">
        <v>132</v>
      </c>
      <c r="E215" s="213" t="s">
        <v>339</v>
      </c>
      <c r="F215" s="214" t="s">
        <v>340</v>
      </c>
      <c r="G215" s="215" t="s">
        <v>141</v>
      </c>
      <c r="H215" s="216">
        <v>3.25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0.0044999999999999997</v>
      </c>
      <c r="R215" s="222">
        <f>Q215*H215</f>
        <v>0.014624999999999999</v>
      </c>
      <c r="S215" s="222">
        <v>0</v>
      </c>
      <c r="T215" s="22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210</v>
      </c>
      <c r="AT215" s="224" t="s">
        <v>132</v>
      </c>
      <c r="AU215" s="224" t="s">
        <v>137</v>
      </c>
      <c r="AY215" s="17" t="s">
        <v>129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137</v>
      </c>
      <c r="BK215" s="225">
        <f>ROUND(I215*H215,2)</f>
        <v>0</v>
      </c>
      <c r="BL215" s="17" t="s">
        <v>210</v>
      </c>
      <c r="BM215" s="224" t="s">
        <v>341</v>
      </c>
    </row>
    <row r="216" s="13" customFormat="1">
      <c r="A216" s="13"/>
      <c r="B216" s="226"/>
      <c r="C216" s="227"/>
      <c r="D216" s="228" t="s">
        <v>143</v>
      </c>
      <c r="E216" s="229" t="s">
        <v>1</v>
      </c>
      <c r="F216" s="230" t="s">
        <v>170</v>
      </c>
      <c r="G216" s="227"/>
      <c r="H216" s="231">
        <v>3.25</v>
      </c>
      <c r="I216" s="232"/>
      <c r="J216" s="227"/>
      <c r="K216" s="227"/>
      <c r="L216" s="233"/>
      <c r="M216" s="234"/>
      <c r="N216" s="235"/>
      <c r="O216" s="235"/>
      <c r="P216" s="235"/>
      <c r="Q216" s="235"/>
      <c r="R216" s="235"/>
      <c r="S216" s="235"/>
      <c r="T216" s="23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7" t="s">
        <v>143</v>
      </c>
      <c r="AU216" s="237" t="s">
        <v>137</v>
      </c>
      <c r="AV216" s="13" t="s">
        <v>137</v>
      </c>
      <c r="AW216" s="13" t="s">
        <v>32</v>
      </c>
      <c r="AX216" s="13" t="s">
        <v>81</v>
      </c>
      <c r="AY216" s="237" t="s">
        <v>129</v>
      </c>
    </row>
    <row r="217" s="2" customFormat="1" ht="16.5" customHeight="1">
      <c r="A217" s="38"/>
      <c r="B217" s="39"/>
      <c r="C217" s="212" t="s">
        <v>342</v>
      </c>
      <c r="D217" s="212" t="s">
        <v>132</v>
      </c>
      <c r="E217" s="213" t="s">
        <v>343</v>
      </c>
      <c r="F217" s="214" t="s">
        <v>344</v>
      </c>
      <c r="G217" s="215" t="s">
        <v>141</v>
      </c>
      <c r="H217" s="216">
        <v>4.4720000000000004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42</v>
      </c>
      <c r="O217" s="91"/>
      <c r="P217" s="222">
        <f>O217*H217</f>
        <v>0</v>
      </c>
      <c r="Q217" s="222">
        <v>0.0044999999999999997</v>
      </c>
      <c r="R217" s="222">
        <f>Q217*H217</f>
        <v>0.020124</v>
      </c>
      <c r="S217" s="222">
        <v>0</v>
      </c>
      <c r="T217" s="22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210</v>
      </c>
      <c r="AT217" s="224" t="s">
        <v>132</v>
      </c>
      <c r="AU217" s="224" t="s">
        <v>137</v>
      </c>
      <c r="AY217" s="17" t="s">
        <v>129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137</v>
      </c>
      <c r="BK217" s="225">
        <f>ROUND(I217*H217,2)</f>
        <v>0</v>
      </c>
      <c r="BL217" s="17" t="s">
        <v>210</v>
      </c>
      <c r="BM217" s="224" t="s">
        <v>345</v>
      </c>
    </row>
    <row r="218" s="13" customFormat="1">
      <c r="A218" s="13"/>
      <c r="B218" s="226"/>
      <c r="C218" s="227"/>
      <c r="D218" s="228" t="s">
        <v>143</v>
      </c>
      <c r="E218" s="229" t="s">
        <v>1</v>
      </c>
      <c r="F218" s="230" t="s">
        <v>346</v>
      </c>
      <c r="G218" s="227"/>
      <c r="H218" s="231">
        <v>1.8200000000000001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143</v>
      </c>
      <c r="AU218" s="237" t="s">
        <v>137</v>
      </c>
      <c r="AV218" s="13" t="s">
        <v>137</v>
      </c>
      <c r="AW218" s="13" t="s">
        <v>32</v>
      </c>
      <c r="AX218" s="13" t="s">
        <v>76</v>
      </c>
      <c r="AY218" s="237" t="s">
        <v>129</v>
      </c>
    </row>
    <row r="219" s="13" customFormat="1">
      <c r="A219" s="13"/>
      <c r="B219" s="226"/>
      <c r="C219" s="227"/>
      <c r="D219" s="228" t="s">
        <v>143</v>
      </c>
      <c r="E219" s="229" t="s">
        <v>1</v>
      </c>
      <c r="F219" s="230" t="s">
        <v>347</v>
      </c>
      <c r="G219" s="227"/>
      <c r="H219" s="231">
        <v>2.6520000000000001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143</v>
      </c>
      <c r="AU219" s="237" t="s">
        <v>137</v>
      </c>
      <c r="AV219" s="13" t="s">
        <v>137</v>
      </c>
      <c r="AW219" s="13" t="s">
        <v>32</v>
      </c>
      <c r="AX219" s="13" t="s">
        <v>76</v>
      </c>
      <c r="AY219" s="237" t="s">
        <v>129</v>
      </c>
    </row>
    <row r="220" s="15" customFormat="1">
      <c r="A220" s="15"/>
      <c r="B220" s="248"/>
      <c r="C220" s="249"/>
      <c r="D220" s="228" t="s">
        <v>143</v>
      </c>
      <c r="E220" s="250" t="s">
        <v>1</v>
      </c>
      <c r="F220" s="251" t="s">
        <v>181</v>
      </c>
      <c r="G220" s="249"/>
      <c r="H220" s="252">
        <v>4.4720000000000004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8" t="s">
        <v>143</v>
      </c>
      <c r="AU220" s="258" t="s">
        <v>137</v>
      </c>
      <c r="AV220" s="15" t="s">
        <v>136</v>
      </c>
      <c r="AW220" s="15" t="s">
        <v>32</v>
      </c>
      <c r="AX220" s="15" t="s">
        <v>81</v>
      </c>
      <c r="AY220" s="258" t="s">
        <v>129</v>
      </c>
    </row>
    <row r="221" s="2" customFormat="1" ht="16.5" customHeight="1">
      <c r="A221" s="38"/>
      <c r="B221" s="39"/>
      <c r="C221" s="212" t="s">
        <v>348</v>
      </c>
      <c r="D221" s="212" t="s">
        <v>132</v>
      </c>
      <c r="E221" s="213" t="s">
        <v>349</v>
      </c>
      <c r="F221" s="214" t="s">
        <v>350</v>
      </c>
      <c r="G221" s="215" t="s">
        <v>147</v>
      </c>
      <c r="H221" s="216">
        <v>8.9000000000000004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0.0044999999999999997</v>
      </c>
      <c r="R221" s="222">
        <f>Q221*H221</f>
        <v>0.040049999999999995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210</v>
      </c>
      <c r="AT221" s="224" t="s">
        <v>132</v>
      </c>
      <c r="AU221" s="224" t="s">
        <v>137</v>
      </c>
      <c r="AY221" s="17" t="s">
        <v>129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137</v>
      </c>
      <c r="BK221" s="225">
        <f>ROUND(I221*H221,2)</f>
        <v>0</v>
      </c>
      <c r="BL221" s="17" t="s">
        <v>210</v>
      </c>
      <c r="BM221" s="224" t="s">
        <v>351</v>
      </c>
    </row>
    <row r="222" s="13" customFormat="1">
      <c r="A222" s="13"/>
      <c r="B222" s="226"/>
      <c r="C222" s="227"/>
      <c r="D222" s="228" t="s">
        <v>143</v>
      </c>
      <c r="E222" s="229" t="s">
        <v>1</v>
      </c>
      <c r="F222" s="230" t="s">
        <v>352</v>
      </c>
      <c r="G222" s="227"/>
      <c r="H222" s="231">
        <v>8.9000000000000004</v>
      </c>
      <c r="I222" s="232"/>
      <c r="J222" s="227"/>
      <c r="K222" s="227"/>
      <c r="L222" s="233"/>
      <c r="M222" s="234"/>
      <c r="N222" s="235"/>
      <c r="O222" s="235"/>
      <c r="P222" s="235"/>
      <c r="Q222" s="235"/>
      <c r="R222" s="235"/>
      <c r="S222" s="235"/>
      <c r="T222" s="23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7" t="s">
        <v>143</v>
      </c>
      <c r="AU222" s="237" t="s">
        <v>137</v>
      </c>
      <c r="AV222" s="13" t="s">
        <v>137</v>
      </c>
      <c r="AW222" s="13" t="s">
        <v>32</v>
      </c>
      <c r="AX222" s="13" t="s">
        <v>81</v>
      </c>
      <c r="AY222" s="237" t="s">
        <v>129</v>
      </c>
    </row>
    <row r="223" s="2" customFormat="1" ht="21.75" customHeight="1">
      <c r="A223" s="38"/>
      <c r="B223" s="39"/>
      <c r="C223" s="212" t="s">
        <v>353</v>
      </c>
      <c r="D223" s="212" t="s">
        <v>132</v>
      </c>
      <c r="E223" s="213" t="s">
        <v>354</v>
      </c>
      <c r="F223" s="214" t="s">
        <v>355</v>
      </c>
      <c r="G223" s="215" t="s">
        <v>314</v>
      </c>
      <c r="H223" s="216">
        <v>0.074999999999999997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210</v>
      </c>
      <c r="AT223" s="224" t="s">
        <v>132</v>
      </c>
      <c r="AU223" s="224" t="s">
        <v>137</v>
      </c>
      <c r="AY223" s="17" t="s">
        <v>129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137</v>
      </c>
      <c r="BK223" s="225">
        <f>ROUND(I223*H223,2)</f>
        <v>0</v>
      </c>
      <c r="BL223" s="17" t="s">
        <v>210</v>
      </c>
      <c r="BM223" s="224" t="s">
        <v>356</v>
      </c>
    </row>
    <row r="224" s="12" customFormat="1" ht="22.8" customHeight="1">
      <c r="A224" s="12"/>
      <c r="B224" s="196"/>
      <c r="C224" s="197"/>
      <c r="D224" s="198" t="s">
        <v>75</v>
      </c>
      <c r="E224" s="210" t="s">
        <v>357</v>
      </c>
      <c r="F224" s="210" t="s">
        <v>358</v>
      </c>
      <c r="G224" s="197"/>
      <c r="H224" s="197"/>
      <c r="I224" s="200"/>
      <c r="J224" s="211">
        <f>BK224</f>
        <v>0</v>
      </c>
      <c r="K224" s="197"/>
      <c r="L224" s="202"/>
      <c r="M224" s="203"/>
      <c r="N224" s="204"/>
      <c r="O224" s="204"/>
      <c r="P224" s="205">
        <f>SUM(P225:P229)</f>
        <v>0</v>
      </c>
      <c r="Q224" s="204"/>
      <c r="R224" s="205">
        <f>SUM(R225:R229)</f>
        <v>0.0066299999999999996</v>
      </c>
      <c r="S224" s="204"/>
      <c r="T224" s="206">
        <f>SUM(T225:T229)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7" t="s">
        <v>137</v>
      </c>
      <c r="AT224" s="208" t="s">
        <v>75</v>
      </c>
      <c r="AU224" s="208" t="s">
        <v>81</v>
      </c>
      <c r="AY224" s="207" t="s">
        <v>129</v>
      </c>
      <c r="BK224" s="209">
        <f>SUM(BK225:BK229)</f>
        <v>0</v>
      </c>
    </row>
    <row r="225" s="2" customFormat="1" ht="21.75" customHeight="1">
      <c r="A225" s="38"/>
      <c r="B225" s="39"/>
      <c r="C225" s="212" t="s">
        <v>359</v>
      </c>
      <c r="D225" s="212" t="s">
        <v>132</v>
      </c>
      <c r="E225" s="213" t="s">
        <v>360</v>
      </c>
      <c r="F225" s="214" t="s">
        <v>361</v>
      </c>
      <c r="G225" s="215" t="s">
        <v>141</v>
      </c>
      <c r="H225" s="216">
        <v>3.25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210</v>
      </c>
      <c r="AT225" s="224" t="s">
        <v>132</v>
      </c>
      <c r="AU225" s="224" t="s">
        <v>137</v>
      </c>
      <c r="AY225" s="17" t="s">
        <v>129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137</v>
      </c>
      <c r="BK225" s="225">
        <f>ROUND(I225*H225,2)</f>
        <v>0</v>
      </c>
      <c r="BL225" s="17" t="s">
        <v>210</v>
      </c>
      <c r="BM225" s="224" t="s">
        <v>362</v>
      </c>
    </row>
    <row r="226" s="2" customFormat="1" ht="16.5" customHeight="1">
      <c r="A226" s="38"/>
      <c r="B226" s="39"/>
      <c r="C226" s="259" t="s">
        <v>363</v>
      </c>
      <c r="D226" s="259" t="s">
        <v>203</v>
      </c>
      <c r="E226" s="260" t="s">
        <v>364</v>
      </c>
      <c r="F226" s="261" t="s">
        <v>365</v>
      </c>
      <c r="G226" s="262" t="s">
        <v>141</v>
      </c>
      <c r="H226" s="263">
        <v>3.3149999999999999</v>
      </c>
      <c r="I226" s="264"/>
      <c r="J226" s="265">
        <f>ROUND(I226*H226,2)</f>
        <v>0</v>
      </c>
      <c r="K226" s="266"/>
      <c r="L226" s="267"/>
      <c r="M226" s="268" t="s">
        <v>1</v>
      </c>
      <c r="N226" s="269" t="s">
        <v>42</v>
      </c>
      <c r="O226" s="91"/>
      <c r="P226" s="222">
        <f>O226*H226</f>
        <v>0</v>
      </c>
      <c r="Q226" s="222">
        <v>0.002</v>
      </c>
      <c r="R226" s="222">
        <f>Q226*H226</f>
        <v>0.0066299999999999996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280</v>
      </c>
      <c r="AT226" s="224" t="s">
        <v>203</v>
      </c>
      <c r="AU226" s="224" t="s">
        <v>137</v>
      </c>
      <c r="AY226" s="17" t="s">
        <v>129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137</v>
      </c>
      <c r="BK226" s="225">
        <f>ROUND(I226*H226,2)</f>
        <v>0</v>
      </c>
      <c r="BL226" s="17" t="s">
        <v>210</v>
      </c>
      <c r="BM226" s="224" t="s">
        <v>366</v>
      </c>
    </row>
    <row r="227" s="13" customFormat="1">
      <c r="A227" s="13"/>
      <c r="B227" s="226"/>
      <c r="C227" s="227"/>
      <c r="D227" s="228" t="s">
        <v>143</v>
      </c>
      <c r="E227" s="227"/>
      <c r="F227" s="230" t="s">
        <v>367</v>
      </c>
      <c r="G227" s="227"/>
      <c r="H227" s="231">
        <v>3.3149999999999999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143</v>
      </c>
      <c r="AU227" s="237" t="s">
        <v>137</v>
      </c>
      <c r="AV227" s="13" t="s">
        <v>137</v>
      </c>
      <c r="AW227" s="13" t="s">
        <v>4</v>
      </c>
      <c r="AX227" s="13" t="s">
        <v>81</v>
      </c>
      <c r="AY227" s="237" t="s">
        <v>129</v>
      </c>
    </row>
    <row r="228" s="2" customFormat="1" ht="16.5" customHeight="1">
      <c r="A228" s="38"/>
      <c r="B228" s="39"/>
      <c r="C228" s="212" t="s">
        <v>368</v>
      </c>
      <c r="D228" s="212" t="s">
        <v>132</v>
      </c>
      <c r="E228" s="213" t="s">
        <v>369</v>
      </c>
      <c r="F228" s="214" t="s">
        <v>370</v>
      </c>
      <c r="G228" s="215" t="s">
        <v>221</v>
      </c>
      <c r="H228" s="216">
        <v>1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210</v>
      </c>
      <c r="AT228" s="224" t="s">
        <v>132</v>
      </c>
      <c r="AU228" s="224" t="s">
        <v>137</v>
      </c>
      <c r="AY228" s="17" t="s">
        <v>129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137</v>
      </c>
      <c r="BK228" s="225">
        <f>ROUND(I228*H228,2)</f>
        <v>0</v>
      </c>
      <c r="BL228" s="17" t="s">
        <v>210</v>
      </c>
      <c r="BM228" s="224" t="s">
        <v>371</v>
      </c>
    </row>
    <row r="229" s="2" customFormat="1" ht="21.75" customHeight="1">
      <c r="A229" s="38"/>
      <c r="B229" s="39"/>
      <c r="C229" s="212" t="s">
        <v>372</v>
      </c>
      <c r="D229" s="212" t="s">
        <v>132</v>
      </c>
      <c r="E229" s="213" t="s">
        <v>373</v>
      </c>
      <c r="F229" s="214" t="s">
        <v>374</v>
      </c>
      <c r="G229" s="215" t="s">
        <v>314</v>
      </c>
      <c r="H229" s="216">
        <v>0.0070000000000000001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210</v>
      </c>
      <c r="AT229" s="224" t="s">
        <v>132</v>
      </c>
      <c r="AU229" s="224" t="s">
        <v>137</v>
      </c>
      <c r="AY229" s="17" t="s">
        <v>129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137</v>
      </c>
      <c r="BK229" s="225">
        <f>ROUND(I229*H229,2)</f>
        <v>0</v>
      </c>
      <c r="BL229" s="17" t="s">
        <v>210</v>
      </c>
      <c r="BM229" s="224" t="s">
        <v>375</v>
      </c>
    </row>
    <row r="230" s="12" customFormat="1" ht="22.8" customHeight="1">
      <c r="A230" s="12"/>
      <c r="B230" s="196"/>
      <c r="C230" s="197"/>
      <c r="D230" s="198" t="s">
        <v>75</v>
      </c>
      <c r="E230" s="210" t="s">
        <v>376</v>
      </c>
      <c r="F230" s="210" t="s">
        <v>377</v>
      </c>
      <c r="G230" s="197"/>
      <c r="H230" s="197"/>
      <c r="I230" s="200"/>
      <c r="J230" s="211">
        <f>BK230</f>
        <v>0</v>
      </c>
      <c r="K230" s="197"/>
      <c r="L230" s="202"/>
      <c r="M230" s="203"/>
      <c r="N230" s="204"/>
      <c r="O230" s="204"/>
      <c r="P230" s="205">
        <f>SUM(P231:P240)</f>
        <v>0</v>
      </c>
      <c r="Q230" s="204"/>
      <c r="R230" s="205">
        <f>SUM(R231:R240)</f>
        <v>0.0034840000000000001</v>
      </c>
      <c r="S230" s="204"/>
      <c r="T230" s="206">
        <f>SUM(T231:T240)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7" t="s">
        <v>137</v>
      </c>
      <c r="AT230" s="208" t="s">
        <v>75</v>
      </c>
      <c r="AU230" s="208" t="s">
        <v>81</v>
      </c>
      <c r="AY230" s="207" t="s">
        <v>129</v>
      </c>
      <c r="BK230" s="209">
        <f>SUM(BK231:BK240)</f>
        <v>0</v>
      </c>
    </row>
    <row r="231" s="2" customFormat="1" ht="21.75" customHeight="1">
      <c r="A231" s="38"/>
      <c r="B231" s="39"/>
      <c r="C231" s="212" t="s">
        <v>378</v>
      </c>
      <c r="D231" s="212" t="s">
        <v>132</v>
      </c>
      <c r="E231" s="213" t="s">
        <v>379</v>
      </c>
      <c r="F231" s="214" t="s">
        <v>380</v>
      </c>
      <c r="G231" s="215" t="s">
        <v>147</v>
      </c>
      <c r="H231" s="216">
        <v>1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0.0012600000000000001</v>
      </c>
      <c r="R231" s="222">
        <f>Q231*H231</f>
        <v>0.0012600000000000001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136</v>
      </c>
      <c r="AT231" s="224" t="s">
        <v>132</v>
      </c>
      <c r="AU231" s="224" t="s">
        <v>137</v>
      </c>
      <c r="AY231" s="17" t="s">
        <v>129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137</v>
      </c>
      <c r="BK231" s="225">
        <f>ROUND(I231*H231,2)</f>
        <v>0</v>
      </c>
      <c r="BL231" s="17" t="s">
        <v>136</v>
      </c>
      <c r="BM231" s="224" t="s">
        <v>381</v>
      </c>
    </row>
    <row r="232" s="2" customFormat="1" ht="21.75" customHeight="1">
      <c r="A232" s="38"/>
      <c r="B232" s="39"/>
      <c r="C232" s="212" t="s">
        <v>382</v>
      </c>
      <c r="D232" s="212" t="s">
        <v>132</v>
      </c>
      <c r="E232" s="213" t="s">
        <v>383</v>
      </c>
      <c r="F232" s="214" t="s">
        <v>384</v>
      </c>
      <c r="G232" s="215" t="s">
        <v>147</v>
      </c>
      <c r="H232" s="216">
        <v>1.1000000000000001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0.00029</v>
      </c>
      <c r="R232" s="222">
        <f>Q232*H232</f>
        <v>0.000319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210</v>
      </c>
      <c r="AT232" s="224" t="s">
        <v>132</v>
      </c>
      <c r="AU232" s="224" t="s">
        <v>137</v>
      </c>
      <c r="AY232" s="17" t="s">
        <v>129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137</v>
      </c>
      <c r="BK232" s="225">
        <f>ROUND(I232*H232,2)</f>
        <v>0</v>
      </c>
      <c r="BL232" s="17" t="s">
        <v>210</v>
      </c>
      <c r="BM232" s="224" t="s">
        <v>385</v>
      </c>
    </row>
    <row r="233" s="2" customFormat="1" ht="21.75" customHeight="1">
      <c r="A233" s="38"/>
      <c r="B233" s="39"/>
      <c r="C233" s="212" t="s">
        <v>386</v>
      </c>
      <c r="D233" s="212" t="s">
        <v>132</v>
      </c>
      <c r="E233" s="213" t="s">
        <v>387</v>
      </c>
      <c r="F233" s="214" t="s">
        <v>388</v>
      </c>
      <c r="G233" s="215" t="s">
        <v>147</v>
      </c>
      <c r="H233" s="216">
        <v>3.5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0.00035</v>
      </c>
      <c r="R233" s="222">
        <f>Q233*H233</f>
        <v>0.001225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210</v>
      </c>
      <c r="AT233" s="224" t="s">
        <v>132</v>
      </c>
      <c r="AU233" s="224" t="s">
        <v>137</v>
      </c>
      <c r="AY233" s="17" t="s">
        <v>129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137</v>
      </c>
      <c r="BK233" s="225">
        <f>ROUND(I233*H233,2)</f>
        <v>0</v>
      </c>
      <c r="BL233" s="17" t="s">
        <v>210</v>
      </c>
      <c r="BM233" s="224" t="s">
        <v>389</v>
      </c>
    </row>
    <row r="234" s="2" customFormat="1" ht="16.5" customHeight="1">
      <c r="A234" s="38"/>
      <c r="B234" s="39"/>
      <c r="C234" s="212" t="s">
        <v>390</v>
      </c>
      <c r="D234" s="212" t="s">
        <v>132</v>
      </c>
      <c r="E234" s="213" t="s">
        <v>391</v>
      </c>
      <c r="F234" s="214" t="s">
        <v>392</v>
      </c>
      <c r="G234" s="215" t="s">
        <v>135</v>
      </c>
      <c r="H234" s="216">
        <v>1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0.00034000000000000002</v>
      </c>
      <c r="R234" s="222">
        <f>Q234*H234</f>
        <v>0.00034000000000000002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210</v>
      </c>
      <c r="AT234" s="224" t="s">
        <v>132</v>
      </c>
      <c r="AU234" s="224" t="s">
        <v>137</v>
      </c>
      <c r="AY234" s="17" t="s">
        <v>129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137</v>
      </c>
      <c r="BK234" s="225">
        <f>ROUND(I234*H234,2)</f>
        <v>0</v>
      </c>
      <c r="BL234" s="17" t="s">
        <v>210</v>
      </c>
      <c r="BM234" s="224" t="s">
        <v>393</v>
      </c>
    </row>
    <row r="235" s="2" customFormat="1" ht="16.5" customHeight="1">
      <c r="A235" s="38"/>
      <c r="B235" s="39"/>
      <c r="C235" s="212" t="s">
        <v>394</v>
      </c>
      <c r="D235" s="212" t="s">
        <v>132</v>
      </c>
      <c r="E235" s="213" t="s">
        <v>395</v>
      </c>
      <c r="F235" s="214" t="s">
        <v>396</v>
      </c>
      <c r="G235" s="215" t="s">
        <v>135</v>
      </c>
      <c r="H235" s="216">
        <v>1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0.00034000000000000002</v>
      </c>
      <c r="R235" s="222">
        <f>Q235*H235</f>
        <v>0.00034000000000000002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210</v>
      </c>
      <c r="AT235" s="224" t="s">
        <v>132</v>
      </c>
      <c r="AU235" s="224" t="s">
        <v>137</v>
      </c>
      <c r="AY235" s="17" t="s">
        <v>129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137</v>
      </c>
      <c r="BK235" s="225">
        <f>ROUND(I235*H235,2)</f>
        <v>0</v>
      </c>
      <c r="BL235" s="17" t="s">
        <v>210</v>
      </c>
      <c r="BM235" s="224" t="s">
        <v>397</v>
      </c>
    </row>
    <row r="236" s="2" customFormat="1" ht="21.75" customHeight="1">
      <c r="A236" s="38"/>
      <c r="B236" s="39"/>
      <c r="C236" s="212" t="s">
        <v>398</v>
      </c>
      <c r="D236" s="212" t="s">
        <v>132</v>
      </c>
      <c r="E236" s="213" t="s">
        <v>399</v>
      </c>
      <c r="F236" s="214" t="s">
        <v>400</v>
      </c>
      <c r="G236" s="215" t="s">
        <v>147</v>
      </c>
      <c r="H236" s="216">
        <v>5.5999999999999996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210</v>
      </c>
      <c r="AT236" s="224" t="s">
        <v>132</v>
      </c>
      <c r="AU236" s="224" t="s">
        <v>137</v>
      </c>
      <c r="AY236" s="17" t="s">
        <v>129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137</v>
      </c>
      <c r="BK236" s="225">
        <f>ROUND(I236*H236,2)</f>
        <v>0</v>
      </c>
      <c r="BL236" s="17" t="s">
        <v>210</v>
      </c>
      <c r="BM236" s="224" t="s">
        <v>401</v>
      </c>
    </row>
    <row r="237" s="13" customFormat="1">
      <c r="A237" s="13"/>
      <c r="B237" s="226"/>
      <c r="C237" s="227"/>
      <c r="D237" s="228" t="s">
        <v>143</v>
      </c>
      <c r="E237" s="229" t="s">
        <v>1</v>
      </c>
      <c r="F237" s="230" t="s">
        <v>402</v>
      </c>
      <c r="G237" s="227"/>
      <c r="H237" s="231">
        <v>5.5999999999999996</v>
      </c>
      <c r="I237" s="232"/>
      <c r="J237" s="227"/>
      <c r="K237" s="227"/>
      <c r="L237" s="233"/>
      <c r="M237" s="234"/>
      <c r="N237" s="235"/>
      <c r="O237" s="235"/>
      <c r="P237" s="235"/>
      <c r="Q237" s="235"/>
      <c r="R237" s="235"/>
      <c r="S237" s="235"/>
      <c r="T237" s="23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7" t="s">
        <v>143</v>
      </c>
      <c r="AU237" s="237" t="s">
        <v>137</v>
      </c>
      <c r="AV237" s="13" t="s">
        <v>137</v>
      </c>
      <c r="AW237" s="13" t="s">
        <v>32</v>
      </c>
      <c r="AX237" s="13" t="s">
        <v>81</v>
      </c>
      <c r="AY237" s="237" t="s">
        <v>129</v>
      </c>
    </row>
    <row r="238" s="2" customFormat="1" ht="16.5" customHeight="1">
      <c r="A238" s="38"/>
      <c r="B238" s="39"/>
      <c r="C238" s="212" t="s">
        <v>403</v>
      </c>
      <c r="D238" s="212" t="s">
        <v>132</v>
      </c>
      <c r="E238" s="213" t="s">
        <v>404</v>
      </c>
      <c r="F238" s="214" t="s">
        <v>405</v>
      </c>
      <c r="G238" s="215" t="s">
        <v>221</v>
      </c>
      <c r="H238" s="216">
        <v>1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210</v>
      </c>
      <c r="AT238" s="224" t="s">
        <v>132</v>
      </c>
      <c r="AU238" s="224" t="s">
        <v>137</v>
      </c>
      <c r="AY238" s="17" t="s">
        <v>129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137</v>
      </c>
      <c r="BK238" s="225">
        <f>ROUND(I238*H238,2)</f>
        <v>0</v>
      </c>
      <c r="BL238" s="17" t="s">
        <v>210</v>
      </c>
      <c r="BM238" s="224" t="s">
        <v>406</v>
      </c>
    </row>
    <row r="239" s="2" customFormat="1" ht="16.5" customHeight="1">
      <c r="A239" s="38"/>
      <c r="B239" s="39"/>
      <c r="C239" s="212" t="s">
        <v>407</v>
      </c>
      <c r="D239" s="212" t="s">
        <v>132</v>
      </c>
      <c r="E239" s="213" t="s">
        <v>408</v>
      </c>
      <c r="F239" s="214" t="s">
        <v>409</v>
      </c>
      <c r="G239" s="215" t="s">
        <v>221</v>
      </c>
      <c r="H239" s="216">
        <v>1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210</v>
      </c>
      <c r="AT239" s="224" t="s">
        <v>132</v>
      </c>
      <c r="AU239" s="224" t="s">
        <v>137</v>
      </c>
      <c r="AY239" s="17" t="s">
        <v>129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137</v>
      </c>
      <c r="BK239" s="225">
        <f>ROUND(I239*H239,2)</f>
        <v>0</v>
      </c>
      <c r="BL239" s="17" t="s">
        <v>210</v>
      </c>
      <c r="BM239" s="224" t="s">
        <v>410</v>
      </c>
    </row>
    <row r="240" s="2" customFormat="1" ht="21.75" customHeight="1">
      <c r="A240" s="38"/>
      <c r="B240" s="39"/>
      <c r="C240" s="212" t="s">
        <v>411</v>
      </c>
      <c r="D240" s="212" t="s">
        <v>132</v>
      </c>
      <c r="E240" s="213" t="s">
        <v>412</v>
      </c>
      <c r="F240" s="214" t="s">
        <v>413</v>
      </c>
      <c r="G240" s="215" t="s">
        <v>314</v>
      </c>
      <c r="H240" s="216">
        <v>0.002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210</v>
      </c>
      <c r="AT240" s="224" t="s">
        <v>132</v>
      </c>
      <c r="AU240" s="224" t="s">
        <v>137</v>
      </c>
      <c r="AY240" s="17" t="s">
        <v>129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137</v>
      </c>
      <c r="BK240" s="225">
        <f>ROUND(I240*H240,2)</f>
        <v>0</v>
      </c>
      <c r="BL240" s="17" t="s">
        <v>210</v>
      </c>
      <c r="BM240" s="224" t="s">
        <v>414</v>
      </c>
    </row>
    <row r="241" s="12" customFormat="1" ht="22.8" customHeight="1">
      <c r="A241" s="12"/>
      <c r="B241" s="196"/>
      <c r="C241" s="197"/>
      <c r="D241" s="198" t="s">
        <v>75</v>
      </c>
      <c r="E241" s="210" t="s">
        <v>415</v>
      </c>
      <c r="F241" s="210" t="s">
        <v>416</v>
      </c>
      <c r="G241" s="197"/>
      <c r="H241" s="197"/>
      <c r="I241" s="200"/>
      <c r="J241" s="211">
        <f>BK241</f>
        <v>0</v>
      </c>
      <c r="K241" s="197"/>
      <c r="L241" s="202"/>
      <c r="M241" s="203"/>
      <c r="N241" s="204"/>
      <c r="O241" s="204"/>
      <c r="P241" s="205">
        <f>SUM(P242:P250)</f>
        <v>0</v>
      </c>
      <c r="Q241" s="204"/>
      <c r="R241" s="205">
        <f>SUM(R242:R250)</f>
        <v>0.0096600000000000002</v>
      </c>
      <c r="S241" s="204"/>
      <c r="T241" s="206">
        <f>SUM(T242:T250)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7" t="s">
        <v>137</v>
      </c>
      <c r="AT241" s="208" t="s">
        <v>75</v>
      </c>
      <c r="AU241" s="208" t="s">
        <v>81</v>
      </c>
      <c r="AY241" s="207" t="s">
        <v>129</v>
      </c>
      <c r="BK241" s="209">
        <f>SUM(BK242:BK250)</f>
        <v>0</v>
      </c>
    </row>
    <row r="242" s="2" customFormat="1" ht="21.75" customHeight="1">
      <c r="A242" s="38"/>
      <c r="B242" s="39"/>
      <c r="C242" s="212" t="s">
        <v>417</v>
      </c>
      <c r="D242" s="212" t="s">
        <v>132</v>
      </c>
      <c r="E242" s="213" t="s">
        <v>418</v>
      </c>
      <c r="F242" s="214" t="s">
        <v>419</v>
      </c>
      <c r="G242" s="215" t="s">
        <v>147</v>
      </c>
      <c r="H242" s="216">
        <v>9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0.00040000000000000002</v>
      </c>
      <c r="R242" s="222">
        <f>Q242*H242</f>
        <v>0.0036000000000000003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210</v>
      </c>
      <c r="AT242" s="224" t="s">
        <v>132</v>
      </c>
      <c r="AU242" s="224" t="s">
        <v>137</v>
      </c>
      <c r="AY242" s="17" t="s">
        <v>129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137</v>
      </c>
      <c r="BK242" s="225">
        <f>ROUND(I242*H242,2)</f>
        <v>0</v>
      </c>
      <c r="BL242" s="17" t="s">
        <v>210</v>
      </c>
      <c r="BM242" s="224" t="s">
        <v>420</v>
      </c>
    </row>
    <row r="243" s="2" customFormat="1" ht="33" customHeight="1">
      <c r="A243" s="38"/>
      <c r="B243" s="39"/>
      <c r="C243" s="212" t="s">
        <v>421</v>
      </c>
      <c r="D243" s="212" t="s">
        <v>132</v>
      </c>
      <c r="E243" s="213" t="s">
        <v>422</v>
      </c>
      <c r="F243" s="214" t="s">
        <v>423</v>
      </c>
      <c r="G243" s="215" t="s">
        <v>147</v>
      </c>
      <c r="H243" s="216">
        <v>4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5.0000000000000002E-05</v>
      </c>
      <c r="R243" s="222">
        <f>Q243*H243</f>
        <v>0.00020000000000000001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210</v>
      </c>
      <c r="AT243" s="224" t="s">
        <v>132</v>
      </c>
      <c r="AU243" s="224" t="s">
        <v>137</v>
      </c>
      <c r="AY243" s="17" t="s">
        <v>129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137</v>
      </c>
      <c r="BK243" s="225">
        <f>ROUND(I243*H243,2)</f>
        <v>0</v>
      </c>
      <c r="BL243" s="17" t="s">
        <v>210</v>
      </c>
      <c r="BM243" s="224" t="s">
        <v>424</v>
      </c>
    </row>
    <row r="244" s="2" customFormat="1" ht="33" customHeight="1">
      <c r="A244" s="38"/>
      <c r="B244" s="39"/>
      <c r="C244" s="212" t="s">
        <v>425</v>
      </c>
      <c r="D244" s="212" t="s">
        <v>132</v>
      </c>
      <c r="E244" s="213" t="s">
        <v>426</v>
      </c>
      <c r="F244" s="214" t="s">
        <v>427</v>
      </c>
      <c r="G244" s="215" t="s">
        <v>147</v>
      </c>
      <c r="H244" s="216">
        <v>5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6.9999999999999994E-05</v>
      </c>
      <c r="R244" s="222">
        <f>Q244*H244</f>
        <v>0.00034999999999999994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210</v>
      </c>
      <c r="AT244" s="224" t="s">
        <v>132</v>
      </c>
      <c r="AU244" s="224" t="s">
        <v>137</v>
      </c>
      <c r="AY244" s="17" t="s">
        <v>129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137</v>
      </c>
      <c r="BK244" s="225">
        <f>ROUND(I244*H244,2)</f>
        <v>0</v>
      </c>
      <c r="BL244" s="17" t="s">
        <v>210</v>
      </c>
      <c r="BM244" s="224" t="s">
        <v>428</v>
      </c>
    </row>
    <row r="245" s="2" customFormat="1" ht="16.5" customHeight="1">
      <c r="A245" s="38"/>
      <c r="B245" s="39"/>
      <c r="C245" s="212" t="s">
        <v>429</v>
      </c>
      <c r="D245" s="212" t="s">
        <v>132</v>
      </c>
      <c r="E245" s="213" t="s">
        <v>430</v>
      </c>
      <c r="F245" s="214" t="s">
        <v>431</v>
      </c>
      <c r="G245" s="215" t="s">
        <v>135</v>
      </c>
      <c r="H245" s="216">
        <v>3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0.00059999999999999995</v>
      </c>
      <c r="R245" s="222">
        <f>Q245*H245</f>
        <v>0.0018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210</v>
      </c>
      <c r="AT245" s="224" t="s">
        <v>132</v>
      </c>
      <c r="AU245" s="224" t="s">
        <v>137</v>
      </c>
      <c r="AY245" s="17" t="s">
        <v>129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137</v>
      </c>
      <c r="BK245" s="225">
        <f>ROUND(I245*H245,2)</f>
        <v>0</v>
      </c>
      <c r="BL245" s="17" t="s">
        <v>210</v>
      </c>
      <c r="BM245" s="224" t="s">
        <v>432</v>
      </c>
    </row>
    <row r="246" s="2" customFormat="1" ht="21.75" customHeight="1">
      <c r="A246" s="38"/>
      <c r="B246" s="39"/>
      <c r="C246" s="212" t="s">
        <v>433</v>
      </c>
      <c r="D246" s="212" t="s">
        <v>132</v>
      </c>
      <c r="E246" s="213" t="s">
        <v>434</v>
      </c>
      <c r="F246" s="214" t="s">
        <v>435</v>
      </c>
      <c r="G246" s="215" t="s">
        <v>147</v>
      </c>
      <c r="H246" s="216">
        <v>9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0.00040000000000000002</v>
      </c>
      <c r="R246" s="222">
        <f>Q246*H246</f>
        <v>0.0036000000000000003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210</v>
      </c>
      <c r="AT246" s="224" t="s">
        <v>132</v>
      </c>
      <c r="AU246" s="224" t="s">
        <v>137</v>
      </c>
      <c r="AY246" s="17" t="s">
        <v>129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137</v>
      </c>
      <c r="BK246" s="225">
        <f>ROUND(I246*H246,2)</f>
        <v>0</v>
      </c>
      <c r="BL246" s="17" t="s">
        <v>210</v>
      </c>
      <c r="BM246" s="224" t="s">
        <v>436</v>
      </c>
    </row>
    <row r="247" s="2" customFormat="1" ht="21.75" customHeight="1">
      <c r="A247" s="38"/>
      <c r="B247" s="39"/>
      <c r="C247" s="212" t="s">
        <v>437</v>
      </c>
      <c r="D247" s="212" t="s">
        <v>132</v>
      </c>
      <c r="E247" s="213" t="s">
        <v>438</v>
      </c>
      <c r="F247" s="214" t="s">
        <v>439</v>
      </c>
      <c r="G247" s="215" t="s">
        <v>147</v>
      </c>
      <c r="H247" s="216">
        <v>9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1.0000000000000001E-05</v>
      </c>
      <c r="R247" s="222">
        <f>Q247*H247</f>
        <v>9.0000000000000006E-05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210</v>
      </c>
      <c r="AT247" s="224" t="s">
        <v>132</v>
      </c>
      <c r="AU247" s="224" t="s">
        <v>137</v>
      </c>
      <c r="AY247" s="17" t="s">
        <v>129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137</v>
      </c>
      <c r="BK247" s="225">
        <f>ROUND(I247*H247,2)</f>
        <v>0</v>
      </c>
      <c r="BL247" s="17" t="s">
        <v>210</v>
      </c>
      <c r="BM247" s="224" t="s">
        <v>440</v>
      </c>
    </row>
    <row r="248" s="2" customFormat="1" ht="16.5" customHeight="1">
      <c r="A248" s="38"/>
      <c r="B248" s="39"/>
      <c r="C248" s="212" t="s">
        <v>441</v>
      </c>
      <c r="D248" s="212" t="s">
        <v>132</v>
      </c>
      <c r="E248" s="213" t="s">
        <v>442</v>
      </c>
      <c r="F248" s="214" t="s">
        <v>409</v>
      </c>
      <c r="G248" s="215" t="s">
        <v>221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1.0000000000000001E-05</v>
      </c>
      <c r="R248" s="222">
        <f>Q248*H248</f>
        <v>1.0000000000000001E-05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210</v>
      </c>
      <c r="AT248" s="224" t="s">
        <v>132</v>
      </c>
      <c r="AU248" s="224" t="s">
        <v>137</v>
      </c>
      <c r="AY248" s="17" t="s">
        <v>129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137</v>
      </c>
      <c r="BK248" s="225">
        <f>ROUND(I248*H248,2)</f>
        <v>0</v>
      </c>
      <c r="BL248" s="17" t="s">
        <v>210</v>
      </c>
      <c r="BM248" s="224" t="s">
        <v>443</v>
      </c>
    </row>
    <row r="249" s="2" customFormat="1" ht="16.5" customHeight="1">
      <c r="A249" s="38"/>
      <c r="B249" s="39"/>
      <c r="C249" s="212" t="s">
        <v>444</v>
      </c>
      <c r="D249" s="212" t="s">
        <v>132</v>
      </c>
      <c r="E249" s="213" t="s">
        <v>445</v>
      </c>
      <c r="F249" s="214" t="s">
        <v>446</v>
      </c>
      <c r="G249" s="215" t="s">
        <v>221</v>
      </c>
      <c r="H249" s="216">
        <v>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1.0000000000000001E-05</v>
      </c>
      <c r="R249" s="222">
        <f>Q249*H249</f>
        <v>1.0000000000000001E-05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210</v>
      </c>
      <c r="AT249" s="224" t="s">
        <v>132</v>
      </c>
      <c r="AU249" s="224" t="s">
        <v>137</v>
      </c>
      <c r="AY249" s="17" t="s">
        <v>129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137</v>
      </c>
      <c r="BK249" s="225">
        <f>ROUND(I249*H249,2)</f>
        <v>0</v>
      </c>
      <c r="BL249" s="17" t="s">
        <v>210</v>
      </c>
      <c r="BM249" s="224" t="s">
        <v>447</v>
      </c>
    </row>
    <row r="250" s="2" customFormat="1" ht="21.75" customHeight="1">
      <c r="A250" s="38"/>
      <c r="B250" s="39"/>
      <c r="C250" s="212" t="s">
        <v>448</v>
      </c>
      <c r="D250" s="212" t="s">
        <v>132</v>
      </c>
      <c r="E250" s="213" t="s">
        <v>449</v>
      </c>
      <c r="F250" s="214" t="s">
        <v>450</v>
      </c>
      <c r="G250" s="215" t="s">
        <v>314</v>
      </c>
      <c r="H250" s="216">
        <v>0.01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210</v>
      </c>
      <c r="AT250" s="224" t="s">
        <v>132</v>
      </c>
      <c r="AU250" s="224" t="s">
        <v>137</v>
      </c>
      <c r="AY250" s="17" t="s">
        <v>129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137</v>
      </c>
      <c r="BK250" s="225">
        <f>ROUND(I250*H250,2)</f>
        <v>0</v>
      </c>
      <c r="BL250" s="17" t="s">
        <v>210</v>
      </c>
      <c r="BM250" s="224" t="s">
        <v>451</v>
      </c>
    </row>
    <row r="251" s="12" customFormat="1" ht="22.8" customHeight="1">
      <c r="A251" s="12"/>
      <c r="B251" s="196"/>
      <c r="C251" s="197"/>
      <c r="D251" s="198" t="s">
        <v>75</v>
      </c>
      <c r="E251" s="210" t="s">
        <v>452</v>
      </c>
      <c r="F251" s="210" t="s">
        <v>453</v>
      </c>
      <c r="G251" s="197"/>
      <c r="H251" s="197"/>
      <c r="I251" s="200"/>
      <c r="J251" s="211">
        <f>BK251</f>
        <v>0</v>
      </c>
      <c r="K251" s="197"/>
      <c r="L251" s="202"/>
      <c r="M251" s="203"/>
      <c r="N251" s="204"/>
      <c r="O251" s="204"/>
      <c r="P251" s="205">
        <f>SUM(P252:P268)</f>
        <v>0</v>
      </c>
      <c r="Q251" s="204"/>
      <c r="R251" s="205">
        <f>SUM(R252:R268)</f>
        <v>0.024070000000000001</v>
      </c>
      <c r="S251" s="204"/>
      <c r="T251" s="206">
        <f>SUM(T252:T268)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7" t="s">
        <v>137</v>
      </c>
      <c r="AT251" s="208" t="s">
        <v>75</v>
      </c>
      <c r="AU251" s="208" t="s">
        <v>81</v>
      </c>
      <c r="AY251" s="207" t="s">
        <v>129</v>
      </c>
      <c r="BK251" s="209">
        <f>SUM(BK252:BK268)</f>
        <v>0</v>
      </c>
    </row>
    <row r="252" s="2" customFormat="1" ht="16.5" customHeight="1">
      <c r="A252" s="38"/>
      <c r="B252" s="39"/>
      <c r="C252" s="212" t="s">
        <v>454</v>
      </c>
      <c r="D252" s="212" t="s">
        <v>132</v>
      </c>
      <c r="E252" s="213" t="s">
        <v>455</v>
      </c>
      <c r="F252" s="214" t="s">
        <v>456</v>
      </c>
      <c r="G252" s="215" t="s">
        <v>227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0.024070000000000001</v>
      </c>
      <c r="R252" s="222">
        <f>Q252*H252</f>
        <v>0.024070000000000001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210</v>
      </c>
      <c r="AT252" s="224" t="s">
        <v>132</v>
      </c>
      <c r="AU252" s="224" t="s">
        <v>137</v>
      </c>
      <c r="AY252" s="17" t="s">
        <v>129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137</v>
      </c>
      <c r="BK252" s="225">
        <f>ROUND(I252*H252,2)</f>
        <v>0</v>
      </c>
      <c r="BL252" s="17" t="s">
        <v>210</v>
      </c>
      <c r="BM252" s="224" t="s">
        <v>457</v>
      </c>
    </row>
    <row r="253" s="2" customFormat="1" ht="16.5" customHeight="1">
      <c r="A253" s="38"/>
      <c r="B253" s="39"/>
      <c r="C253" s="212" t="s">
        <v>458</v>
      </c>
      <c r="D253" s="212" t="s">
        <v>132</v>
      </c>
      <c r="E253" s="213" t="s">
        <v>459</v>
      </c>
      <c r="F253" s="214" t="s">
        <v>460</v>
      </c>
      <c r="G253" s="215" t="s">
        <v>227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210</v>
      </c>
      <c r="AT253" s="224" t="s">
        <v>132</v>
      </c>
      <c r="AU253" s="224" t="s">
        <v>137</v>
      </c>
      <c r="AY253" s="17" t="s">
        <v>129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137</v>
      </c>
      <c r="BK253" s="225">
        <f>ROUND(I253*H253,2)</f>
        <v>0</v>
      </c>
      <c r="BL253" s="17" t="s">
        <v>210</v>
      </c>
      <c r="BM253" s="224" t="s">
        <v>461</v>
      </c>
    </row>
    <row r="254" s="2" customFormat="1" ht="16.5" customHeight="1">
      <c r="A254" s="38"/>
      <c r="B254" s="39"/>
      <c r="C254" s="212" t="s">
        <v>462</v>
      </c>
      <c r="D254" s="212" t="s">
        <v>132</v>
      </c>
      <c r="E254" s="213" t="s">
        <v>463</v>
      </c>
      <c r="F254" s="214" t="s">
        <v>464</v>
      </c>
      <c r="G254" s="215" t="s">
        <v>227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210</v>
      </c>
      <c r="AT254" s="224" t="s">
        <v>132</v>
      </c>
      <c r="AU254" s="224" t="s">
        <v>137</v>
      </c>
      <c r="AY254" s="17" t="s">
        <v>129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137</v>
      </c>
      <c r="BK254" s="225">
        <f>ROUND(I254*H254,2)</f>
        <v>0</v>
      </c>
      <c r="BL254" s="17" t="s">
        <v>210</v>
      </c>
      <c r="BM254" s="224" t="s">
        <v>465</v>
      </c>
    </row>
    <row r="255" s="2" customFormat="1" ht="16.5" customHeight="1">
      <c r="A255" s="38"/>
      <c r="B255" s="39"/>
      <c r="C255" s="212" t="s">
        <v>466</v>
      </c>
      <c r="D255" s="212" t="s">
        <v>132</v>
      </c>
      <c r="E255" s="213" t="s">
        <v>467</v>
      </c>
      <c r="F255" s="214" t="s">
        <v>468</v>
      </c>
      <c r="G255" s="215" t="s">
        <v>135</v>
      </c>
      <c r="H255" s="216">
        <v>4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210</v>
      </c>
      <c r="AT255" s="224" t="s">
        <v>132</v>
      </c>
      <c r="AU255" s="224" t="s">
        <v>137</v>
      </c>
      <c r="AY255" s="17" t="s">
        <v>129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137</v>
      </c>
      <c r="BK255" s="225">
        <f>ROUND(I255*H255,2)</f>
        <v>0</v>
      </c>
      <c r="BL255" s="17" t="s">
        <v>210</v>
      </c>
      <c r="BM255" s="224" t="s">
        <v>469</v>
      </c>
    </row>
    <row r="256" s="2" customFormat="1" ht="16.5" customHeight="1">
      <c r="A256" s="38"/>
      <c r="B256" s="39"/>
      <c r="C256" s="212" t="s">
        <v>470</v>
      </c>
      <c r="D256" s="212" t="s">
        <v>132</v>
      </c>
      <c r="E256" s="213" t="s">
        <v>471</v>
      </c>
      <c r="F256" s="214" t="s">
        <v>472</v>
      </c>
      <c r="G256" s="215" t="s">
        <v>135</v>
      </c>
      <c r="H256" s="216">
        <v>2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210</v>
      </c>
      <c r="AT256" s="224" t="s">
        <v>132</v>
      </c>
      <c r="AU256" s="224" t="s">
        <v>137</v>
      </c>
      <c r="AY256" s="17" t="s">
        <v>129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137</v>
      </c>
      <c r="BK256" s="225">
        <f>ROUND(I256*H256,2)</f>
        <v>0</v>
      </c>
      <c r="BL256" s="17" t="s">
        <v>210</v>
      </c>
      <c r="BM256" s="224" t="s">
        <v>473</v>
      </c>
    </row>
    <row r="257" s="2" customFormat="1" ht="16.5" customHeight="1">
      <c r="A257" s="38"/>
      <c r="B257" s="39"/>
      <c r="C257" s="212" t="s">
        <v>474</v>
      </c>
      <c r="D257" s="212" t="s">
        <v>132</v>
      </c>
      <c r="E257" s="213" t="s">
        <v>475</v>
      </c>
      <c r="F257" s="214" t="s">
        <v>476</v>
      </c>
      <c r="G257" s="215" t="s">
        <v>227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210</v>
      </c>
      <c r="AT257" s="224" t="s">
        <v>132</v>
      </c>
      <c r="AU257" s="224" t="s">
        <v>137</v>
      </c>
      <c r="AY257" s="17" t="s">
        <v>129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137</v>
      </c>
      <c r="BK257" s="225">
        <f>ROUND(I257*H257,2)</f>
        <v>0</v>
      </c>
      <c r="BL257" s="17" t="s">
        <v>210</v>
      </c>
      <c r="BM257" s="224" t="s">
        <v>477</v>
      </c>
    </row>
    <row r="258" s="2" customFormat="1" ht="16.5" customHeight="1">
      <c r="A258" s="38"/>
      <c r="B258" s="39"/>
      <c r="C258" s="212" t="s">
        <v>478</v>
      </c>
      <c r="D258" s="212" t="s">
        <v>132</v>
      </c>
      <c r="E258" s="213" t="s">
        <v>479</v>
      </c>
      <c r="F258" s="214" t="s">
        <v>480</v>
      </c>
      <c r="G258" s="215" t="s">
        <v>227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210</v>
      </c>
      <c r="AT258" s="224" t="s">
        <v>132</v>
      </c>
      <c r="AU258" s="224" t="s">
        <v>137</v>
      </c>
      <c r="AY258" s="17" t="s">
        <v>129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137</v>
      </c>
      <c r="BK258" s="225">
        <f>ROUND(I258*H258,2)</f>
        <v>0</v>
      </c>
      <c r="BL258" s="17" t="s">
        <v>210</v>
      </c>
      <c r="BM258" s="224" t="s">
        <v>481</v>
      </c>
    </row>
    <row r="259" s="2" customFormat="1" ht="16.5" customHeight="1">
      <c r="A259" s="38"/>
      <c r="B259" s="39"/>
      <c r="C259" s="212" t="s">
        <v>482</v>
      </c>
      <c r="D259" s="212" t="s">
        <v>132</v>
      </c>
      <c r="E259" s="213" t="s">
        <v>483</v>
      </c>
      <c r="F259" s="214" t="s">
        <v>484</v>
      </c>
      <c r="G259" s="215" t="s">
        <v>227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210</v>
      </c>
      <c r="AT259" s="224" t="s">
        <v>132</v>
      </c>
      <c r="AU259" s="224" t="s">
        <v>137</v>
      </c>
      <c r="AY259" s="17" t="s">
        <v>129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137</v>
      </c>
      <c r="BK259" s="225">
        <f>ROUND(I259*H259,2)</f>
        <v>0</v>
      </c>
      <c r="BL259" s="17" t="s">
        <v>210</v>
      </c>
      <c r="BM259" s="224" t="s">
        <v>485</v>
      </c>
    </row>
    <row r="260" s="2" customFormat="1" ht="16.5" customHeight="1">
      <c r="A260" s="38"/>
      <c r="B260" s="39"/>
      <c r="C260" s="212" t="s">
        <v>486</v>
      </c>
      <c r="D260" s="212" t="s">
        <v>132</v>
      </c>
      <c r="E260" s="213" t="s">
        <v>487</v>
      </c>
      <c r="F260" s="214" t="s">
        <v>488</v>
      </c>
      <c r="G260" s="215" t="s">
        <v>135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210</v>
      </c>
      <c r="AT260" s="224" t="s">
        <v>132</v>
      </c>
      <c r="AU260" s="224" t="s">
        <v>137</v>
      </c>
      <c r="AY260" s="17" t="s">
        <v>129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137</v>
      </c>
      <c r="BK260" s="225">
        <f>ROUND(I260*H260,2)</f>
        <v>0</v>
      </c>
      <c r="BL260" s="17" t="s">
        <v>210</v>
      </c>
      <c r="BM260" s="224" t="s">
        <v>489</v>
      </c>
    </row>
    <row r="261" s="2" customFormat="1" ht="16.5" customHeight="1">
      <c r="A261" s="38"/>
      <c r="B261" s="39"/>
      <c r="C261" s="212" t="s">
        <v>490</v>
      </c>
      <c r="D261" s="212" t="s">
        <v>132</v>
      </c>
      <c r="E261" s="213" t="s">
        <v>491</v>
      </c>
      <c r="F261" s="214" t="s">
        <v>492</v>
      </c>
      <c r="G261" s="215" t="s">
        <v>135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210</v>
      </c>
      <c r="AT261" s="224" t="s">
        <v>132</v>
      </c>
      <c r="AU261" s="224" t="s">
        <v>137</v>
      </c>
      <c r="AY261" s="17" t="s">
        <v>129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137</v>
      </c>
      <c r="BK261" s="225">
        <f>ROUND(I261*H261,2)</f>
        <v>0</v>
      </c>
      <c r="BL261" s="17" t="s">
        <v>210</v>
      </c>
      <c r="BM261" s="224" t="s">
        <v>493</v>
      </c>
    </row>
    <row r="262" s="2" customFormat="1" ht="16.5" customHeight="1">
      <c r="A262" s="38"/>
      <c r="B262" s="39"/>
      <c r="C262" s="212" t="s">
        <v>494</v>
      </c>
      <c r="D262" s="212" t="s">
        <v>132</v>
      </c>
      <c r="E262" s="213" t="s">
        <v>495</v>
      </c>
      <c r="F262" s="214" t="s">
        <v>496</v>
      </c>
      <c r="G262" s="215" t="s">
        <v>135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210</v>
      </c>
      <c r="AT262" s="224" t="s">
        <v>132</v>
      </c>
      <c r="AU262" s="224" t="s">
        <v>137</v>
      </c>
      <c r="AY262" s="17" t="s">
        <v>129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137</v>
      </c>
      <c r="BK262" s="225">
        <f>ROUND(I262*H262,2)</f>
        <v>0</v>
      </c>
      <c r="BL262" s="17" t="s">
        <v>210</v>
      </c>
      <c r="BM262" s="224" t="s">
        <v>497</v>
      </c>
    </row>
    <row r="263" s="2" customFormat="1" ht="21.75" customHeight="1">
      <c r="A263" s="38"/>
      <c r="B263" s="39"/>
      <c r="C263" s="212" t="s">
        <v>498</v>
      </c>
      <c r="D263" s="212" t="s">
        <v>132</v>
      </c>
      <c r="E263" s="213" t="s">
        <v>499</v>
      </c>
      <c r="F263" s="214" t="s">
        <v>500</v>
      </c>
      <c r="G263" s="215" t="s">
        <v>135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210</v>
      </c>
      <c r="AT263" s="224" t="s">
        <v>132</v>
      </c>
      <c r="AU263" s="224" t="s">
        <v>137</v>
      </c>
      <c r="AY263" s="17" t="s">
        <v>129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137</v>
      </c>
      <c r="BK263" s="225">
        <f>ROUND(I263*H263,2)</f>
        <v>0</v>
      </c>
      <c r="BL263" s="17" t="s">
        <v>210</v>
      </c>
      <c r="BM263" s="224" t="s">
        <v>501</v>
      </c>
    </row>
    <row r="264" s="2" customFormat="1" ht="21.75" customHeight="1">
      <c r="A264" s="38"/>
      <c r="B264" s="39"/>
      <c r="C264" s="212" t="s">
        <v>502</v>
      </c>
      <c r="D264" s="212" t="s">
        <v>132</v>
      </c>
      <c r="E264" s="213" t="s">
        <v>503</v>
      </c>
      <c r="F264" s="214" t="s">
        <v>504</v>
      </c>
      <c r="G264" s="215" t="s">
        <v>227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210</v>
      </c>
      <c r="AT264" s="224" t="s">
        <v>132</v>
      </c>
      <c r="AU264" s="224" t="s">
        <v>137</v>
      </c>
      <c r="AY264" s="17" t="s">
        <v>129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137</v>
      </c>
      <c r="BK264" s="225">
        <f>ROUND(I264*H264,2)</f>
        <v>0</v>
      </c>
      <c r="BL264" s="17" t="s">
        <v>210</v>
      </c>
      <c r="BM264" s="224" t="s">
        <v>505</v>
      </c>
    </row>
    <row r="265" s="2" customFormat="1" ht="16.5" customHeight="1">
      <c r="A265" s="38"/>
      <c r="B265" s="39"/>
      <c r="C265" s="212" t="s">
        <v>506</v>
      </c>
      <c r="D265" s="212" t="s">
        <v>132</v>
      </c>
      <c r="E265" s="213" t="s">
        <v>507</v>
      </c>
      <c r="F265" s="214" t="s">
        <v>508</v>
      </c>
      <c r="G265" s="215" t="s">
        <v>135</v>
      </c>
      <c r="H265" s="216">
        <v>2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210</v>
      </c>
      <c r="AT265" s="224" t="s">
        <v>132</v>
      </c>
      <c r="AU265" s="224" t="s">
        <v>137</v>
      </c>
      <c r="AY265" s="17" t="s">
        <v>129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137</v>
      </c>
      <c r="BK265" s="225">
        <f>ROUND(I265*H265,2)</f>
        <v>0</v>
      </c>
      <c r="BL265" s="17" t="s">
        <v>210</v>
      </c>
      <c r="BM265" s="224" t="s">
        <v>509</v>
      </c>
    </row>
    <row r="266" s="2" customFormat="1" ht="21.75" customHeight="1">
      <c r="A266" s="38"/>
      <c r="B266" s="39"/>
      <c r="C266" s="212" t="s">
        <v>510</v>
      </c>
      <c r="D266" s="212" t="s">
        <v>132</v>
      </c>
      <c r="E266" s="213" t="s">
        <v>511</v>
      </c>
      <c r="F266" s="214" t="s">
        <v>512</v>
      </c>
      <c r="G266" s="215" t="s">
        <v>135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210</v>
      </c>
      <c r="AT266" s="224" t="s">
        <v>132</v>
      </c>
      <c r="AU266" s="224" t="s">
        <v>137</v>
      </c>
      <c r="AY266" s="17" t="s">
        <v>129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137</v>
      </c>
      <c r="BK266" s="225">
        <f>ROUND(I266*H266,2)</f>
        <v>0</v>
      </c>
      <c r="BL266" s="17" t="s">
        <v>210</v>
      </c>
      <c r="BM266" s="224" t="s">
        <v>513</v>
      </c>
    </row>
    <row r="267" s="2" customFormat="1" ht="16.5" customHeight="1">
      <c r="A267" s="38"/>
      <c r="B267" s="39"/>
      <c r="C267" s="212" t="s">
        <v>514</v>
      </c>
      <c r="D267" s="212" t="s">
        <v>132</v>
      </c>
      <c r="E267" s="213" t="s">
        <v>515</v>
      </c>
      <c r="F267" s="214" t="s">
        <v>516</v>
      </c>
      <c r="G267" s="215" t="s">
        <v>135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210</v>
      </c>
      <c r="AT267" s="224" t="s">
        <v>132</v>
      </c>
      <c r="AU267" s="224" t="s">
        <v>137</v>
      </c>
      <c r="AY267" s="17" t="s">
        <v>129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137</v>
      </c>
      <c r="BK267" s="225">
        <f>ROUND(I267*H267,2)</f>
        <v>0</v>
      </c>
      <c r="BL267" s="17" t="s">
        <v>210</v>
      </c>
      <c r="BM267" s="224" t="s">
        <v>517</v>
      </c>
    </row>
    <row r="268" s="2" customFormat="1" ht="21.75" customHeight="1">
      <c r="A268" s="38"/>
      <c r="B268" s="39"/>
      <c r="C268" s="212" t="s">
        <v>518</v>
      </c>
      <c r="D268" s="212" t="s">
        <v>132</v>
      </c>
      <c r="E268" s="213" t="s">
        <v>519</v>
      </c>
      <c r="F268" s="214" t="s">
        <v>520</v>
      </c>
      <c r="G268" s="215" t="s">
        <v>314</v>
      </c>
      <c r="H268" s="216">
        <v>0.062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210</v>
      </c>
      <c r="AT268" s="224" t="s">
        <v>132</v>
      </c>
      <c r="AU268" s="224" t="s">
        <v>137</v>
      </c>
      <c r="AY268" s="17" t="s">
        <v>129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137</v>
      </c>
      <c r="BK268" s="225">
        <f>ROUND(I268*H268,2)</f>
        <v>0</v>
      </c>
      <c r="BL268" s="17" t="s">
        <v>210</v>
      </c>
      <c r="BM268" s="224" t="s">
        <v>521</v>
      </c>
    </row>
    <row r="269" s="12" customFormat="1" ht="22.8" customHeight="1">
      <c r="A269" s="12"/>
      <c r="B269" s="196"/>
      <c r="C269" s="197"/>
      <c r="D269" s="198" t="s">
        <v>75</v>
      </c>
      <c r="E269" s="210" t="s">
        <v>522</v>
      </c>
      <c r="F269" s="210" t="s">
        <v>523</v>
      </c>
      <c r="G269" s="197"/>
      <c r="H269" s="197"/>
      <c r="I269" s="200"/>
      <c r="J269" s="211">
        <f>BK269</f>
        <v>0</v>
      </c>
      <c r="K269" s="197"/>
      <c r="L269" s="202"/>
      <c r="M269" s="203"/>
      <c r="N269" s="204"/>
      <c r="O269" s="204"/>
      <c r="P269" s="205">
        <f>SUM(P270:P275)</f>
        <v>0</v>
      </c>
      <c r="Q269" s="204"/>
      <c r="R269" s="205">
        <f>SUM(R270:R275)</f>
        <v>0.047964100000000003</v>
      </c>
      <c r="S269" s="204"/>
      <c r="T269" s="206">
        <f>SUM(T270:T275)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07" t="s">
        <v>137</v>
      </c>
      <c r="AT269" s="208" t="s">
        <v>75</v>
      </c>
      <c r="AU269" s="208" t="s">
        <v>81</v>
      </c>
      <c r="AY269" s="207" t="s">
        <v>129</v>
      </c>
      <c r="BK269" s="209">
        <f>SUM(BK270:BK275)</f>
        <v>0</v>
      </c>
    </row>
    <row r="270" s="2" customFormat="1" ht="21.75" customHeight="1">
      <c r="A270" s="38"/>
      <c r="B270" s="39"/>
      <c r="C270" s="212" t="s">
        <v>524</v>
      </c>
      <c r="D270" s="212" t="s">
        <v>132</v>
      </c>
      <c r="E270" s="213" t="s">
        <v>525</v>
      </c>
      <c r="F270" s="214" t="s">
        <v>526</v>
      </c>
      <c r="G270" s="215" t="s">
        <v>141</v>
      </c>
      <c r="H270" s="216">
        <v>1.8300000000000001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0.025669999999999998</v>
      </c>
      <c r="R270" s="222">
        <f>Q270*H270</f>
        <v>0.0469761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210</v>
      </c>
      <c r="AT270" s="224" t="s">
        <v>132</v>
      </c>
      <c r="AU270" s="224" t="s">
        <v>137</v>
      </c>
      <c r="AY270" s="17" t="s">
        <v>129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137</v>
      </c>
      <c r="BK270" s="225">
        <f>ROUND(I270*H270,2)</f>
        <v>0</v>
      </c>
      <c r="BL270" s="17" t="s">
        <v>210</v>
      </c>
      <c r="BM270" s="224" t="s">
        <v>527</v>
      </c>
    </row>
    <row r="271" s="13" customFormat="1">
      <c r="A271" s="13"/>
      <c r="B271" s="226"/>
      <c r="C271" s="227"/>
      <c r="D271" s="228" t="s">
        <v>143</v>
      </c>
      <c r="E271" s="229" t="s">
        <v>1</v>
      </c>
      <c r="F271" s="230" t="s">
        <v>528</v>
      </c>
      <c r="G271" s="227"/>
      <c r="H271" s="231">
        <v>1.8300000000000001</v>
      </c>
      <c r="I271" s="232"/>
      <c r="J271" s="227"/>
      <c r="K271" s="227"/>
      <c r="L271" s="233"/>
      <c r="M271" s="234"/>
      <c r="N271" s="235"/>
      <c r="O271" s="235"/>
      <c r="P271" s="235"/>
      <c r="Q271" s="235"/>
      <c r="R271" s="235"/>
      <c r="S271" s="235"/>
      <c r="T271" s="23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7" t="s">
        <v>143</v>
      </c>
      <c r="AU271" s="237" t="s">
        <v>137</v>
      </c>
      <c r="AV271" s="13" t="s">
        <v>137</v>
      </c>
      <c r="AW271" s="13" t="s">
        <v>32</v>
      </c>
      <c r="AX271" s="13" t="s">
        <v>81</v>
      </c>
      <c r="AY271" s="237" t="s">
        <v>129</v>
      </c>
    </row>
    <row r="272" s="2" customFormat="1" ht="16.5" customHeight="1">
      <c r="A272" s="38"/>
      <c r="B272" s="39"/>
      <c r="C272" s="212" t="s">
        <v>529</v>
      </c>
      <c r="D272" s="212" t="s">
        <v>132</v>
      </c>
      <c r="E272" s="213" t="s">
        <v>530</v>
      </c>
      <c r="F272" s="214" t="s">
        <v>531</v>
      </c>
      <c r="G272" s="215" t="s">
        <v>141</v>
      </c>
      <c r="H272" s="216">
        <v>2.4700000000000002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0.00020000000000000001</v>
      </c>
      <c r="R272" s="222">
        <f>Q272*H272</f>
        <v>0.00049400000000000008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210</v>
      </c>
      <c r="AT272" s="224" t="s">
        <v>132</v>
      </c>
      <c r="AU272" s="224" t="s">
        <v>137</v>
      </c>
      <c r="AY272" s="17" t="s">
        <v>129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137</v>
      </c>
      <c r="BK272" s="225">
        <f>ROUND(I272*H272,2)</f>
        <v>0</v>
      </c>
      <c r="BL272" s="17" t="s">
        <v>210</v>
      </c>
      <c r="BM272" s="224" t="s">
        <v>532</v>
      </c>
    </row>
    <row r="273" s="13" customFormat="1">
      <c r="A273" s="13"/>
      <c r="B273" s="226"/>
      <c r="C273" s="227"/>
      <c r="D273" s="228" t="s">
        <v>143</v>
      </c>
      <c r="E273" s="229" t="s">
        <v>1</v>
      </c>
      <c r="F273" s="230" t="s">
        <v>533</v>
      </c>
      <c r="G273" s="227"/>
      <c r="H273" s="231">
        <v>2.4700000000000002</v>
      </c>
      <c r="I273" s="232"/>
      <c r="J273" s="227"/>
      <c r="K273" s="227"/>
      <c r="L273" s="233"/>
      <c r="M273" s="234"/>
      <c r="N273" s="235"/>
      <c r="O273" s="235"/>
      <c r="P273" s="235"/>
      <c r="Q273" s="235"/>
      <c r="R273" s="235"/>
      <c r="S273" s="235"/>
      <c r="T273" s="23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7" t="s">
        <v>143</v>
      </c>
      <c r="AU273" s="237" t="s">
        <v>137</v>
      </c>
      <c r="AV273" s="13" t="s">
        <v>137</v>
      </c>
      <c r="AW273" s="13" t="s">
        <v>32</v>
      </c>
      <c r="AX273" s="13" t="s">
        <v>81</v>
      </c>
      <c r="AY273" s="237" t="s">
        <v>129</v>
      </c>
    </row>
    <row r="274" s="2" customFormat="1" ht="16.5" customHeight="1">
      <c r="A274" s="38"/>
      <c r="B274" s="39"/>
      <c r="C274" s="212" t="s">
        <v>534</v>
      </c>
      <c r="D274" s="212" t="s">
        <v>132</v>
      </c>
      <c r="E274" s="213" t="s">
        <v>535</v>
      </c>
      <c r="F274" s="214" t="s">
        <v>536</v>
      </c>
      <c r="G274" s="215" t="s">
        <v>141</v>
      </c>
      <c r="H274" s="216">
        <v>2.4700000000000002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0.00020000000000000001</v>
      </c>
      <c r="R274" s="222">
        <f>Q274*H274</f>
        <v>0.00049400000000000008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210</v>
      </c>
      <c r="AT274" s="224" t="s">
        <v>132</v>
      </c>
      <c r="AU274" s="224" t="s">
        <v>137</v>
      </c>
      <c r="AY274" s="17" t="s">
        <v>129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137</v>
      </c>
      <c r="BK274" s="225">
        <f>ROUND(I274*H274,2)</f>
        <v>0</v>
      </c>
      <c r="BL274" s="17" t="s">
        <v>210</v>
      </c>
      <c r="BM274" s="224" t="s">
        <v>537</v>
      </c>
    </row>
    <row r="275" s="2" customFormat="1" ht="21.75" customHeight="1">
      <c r="A275" s="38"/>
      <c r="B275" s="39"/>
      <c r="C275" s="212" t="s">
        <v>538</v>
      </c>
      <c r="D275" s="212" t="s">
        <v>132</v>
      </c>
      <c r="E275" s="213" t="s">
        <v>539</v>
      </c>
      <c r="F275" s="214" t="s">
        <v>540</v>
      </c>
      <c r="G275" s="215" t="s">
        <v>314</v>
      </c>
      <c r="H275" s="216">
        <v>0.048000000000000001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210</v>
      </c>
      <c r="AT275" s="224" t="s">
        <v>132</v>
      </c>
      <c r="AU275" s="224" t="s">
        <v>137</v>
      </c>
      <c r="AY275" s="17" t="s">
        <v>129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137</v>
      </c>
      <c r="BK275" s="225">
        <f>ROUND(I275*H275,2)</f>
        <v>0</v>
      </c>
      <c r="BL275" s="17" t="s">
        <v>210</v>
      </c>
      <c r="BM275" s="224" t="s">
        <v>541</v>
      </c>
    </row>
    <row r="276" s="12" customFormat="1" ht="22.8" customHeight="1">
      <c r="A276" s="12"/>
      <c r="B276" s="196"/>
      <c r="C276" s="197"/>
      <c r="D276" s="198" t="s">
        <v>75</v>
      </c>
      <c r="E276" s="210" t="s">
        <v>542</v>
      </c>
      <c r="F276" s="210" t="s">
        <v>543</v>
      </c>
      <c r="G276" s="197"/>
      <c r="H276" s="197"/>
      <c r="I276" s="200"/>
      <c r="J276" s="211">
        <f>BK276</f>
        <v>0</v>
      </c>
      <c r="K276" s="197"/>
      <c r="L276" s="202"/>
      <c r="M276" s="203"/>
      <c r="N276" s="204"/>
      <c r="O276" s="204"/>
      <c r="P276" s="205">
        <f>SUM(P277:P286)</f>
        <v>0</v>
      </c>
      <c r="Q276" s="204"/>
      <c r="R276" s="205">
        <f>SUM(R277:R286)</f>
        <v>0.061499999999999999</v>
      </c>
      <c r="S276" s="204"/>
      <c r="T276" s="206">
        <f>SUM(T277:T286)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7" t="s">
        <v>137</v>
      </c>
      <c r="AT276" s="208" t="s">
        <v>75</v>
      </c>
      <c r="AU276" s="208" t="s">
        <v>81</v>
      </c>
      <c r="AY276" s="207" t="s">
        <v>129</v>
      </c>
      <c r="BK276" s="209">
        <f>SUM(BK277:BK286)</f>
        <v>0</v>
      </c>
    </row>
    <row r="277" s="2" customFormat="1" ht="21.75" customHeight="1">
      <c r="A277" s="38"/>
      <c r="B277" s="39"/>
      <c r="C277" s="212" t="s">
        <v>544</v>
      </c>
      <c r="D277" s="212" t="s">
        <v>132</v>
      </c>
      <c r="E277" s="213" t="s">
        <v>545</v>
      </c>
      <c r="F277" s="214" t="s">
        <v>546</v>
      </c>
      <c r="G277" s="215" t="s">
        <v>135</v>
      </c>
      <c r="H277" s="216">
        <v>3</v>
      </c>
      <c r="I277" s="217"/>
      <c r="J277" s="218">
        <f>ROUND(I277*H277,2)</f>
        <v>0</v>
      </c>
      <c r="K277" s="219"/>
      <c r="L277" s="44"/>
      <c r="M277" s="220" t="s">
        <v>1</v>
      </c>
      <c r="N277" s="221" t="s">
        <v>42</v>
      </c>
      <c r="O277" s="91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210</v>
      </c>
      <c r="AT277" s="224" t="s">
        <v>132</v>
      </c>
      <c r="AU277" s="224" t="s">
        <v>137</v>
      </c>
      <c r="AY277" s="17" t="s">
        <v>129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137</v>
      </c>
      <c r="BK277" s="225">
        <f>ROUND(I277*H277,2)</f>
        <v>0</v>
      </c>
      <c r="BL277" s="17" t="s">
        <v>210</v>
      </c>
      <c r="BM277" s="224" t="s">
        <v>547</v>
      </c>
    </row>
    <row r="278" s="2" customFormat="1" ht="21.75" customHeight="1">
      <c r="A278" s="38"/>
      <c r="B278" s="39"/>
      <c r="C278" s="259" t="s">
        <v>548</v>
      </c>
      <c r="D278" s="259" t="s">
        <v>203</v>
      </c>
      <c r="E278" s="260" t="s">
        <v>549</v>
      </c>
      <c r="F278" s="261" t="s">
        <v>550</v>
      </c>
      <c r="G278" s="262" t="s">
        <v>135</v>
      </c>
      <c r="H278" s="263">
        <v>2</v>
      </c>
      <c r="I278" s="264"/>
      <c r="J278" s="265">
        <f>ROUND(I278*H278,2)</f>
        <v>0</v>
      </c>
      <c r="K278" s="266"/>
      <c r="L278" s="267"/>
      <c r="M278" s="268" t="s">
        <v>1</v>
      </c>
      <c r="N278" s="269" t="s">
        <v>42</v>
      </c>
      <c r="O278" s="91"/>
      <c r="P278" s="222">
        <f>O278*H278</f>
        <v>0</v>
      </c>
      <c r="Q278" s="222">
        <v>0.0138</v>
      </c>
      <c r="R278" s="222">
        <f>Q278*H278</f>
        <v>0.0276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280</v>
      </c>
      <c r="AT278" s="224" t="s">
        <v>203</v>
      </c>
      <c r="AU278" s="224" t="s">
        <v>137</v>
      </c>
      <c r="AY278" s="17" t="s">
        <v>129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137</v>
      </c>
      <c r="BK278" s="225">
        <f>ROUND(I278*H278,2)</f>
        <v>0</v>
      </c>
      <c r="BL278" s="17" t="s">
        <v>210</v>
      </c>
      <c r="BM278" s="224" t="s">
        <v>551</v>
      </c>
    </row>
    <row r="279" s="2" customFormat="1" ht="21.75" customHeight="1">
      <c r="A279" s="38"/>
      <c r="B279" s="39"/>
      <c r="C279" s="259" t="s">
        <v>552</v>
      </c>
      <c r="D279" s="259" t="s">
        <v>203</v>
      </c>
      <c r="E279" s="260" t="s">
        <v>553</v>
      </c>
      <c r="F279" s="261" t="s">
        <v>554</v>
      </c>
      <c r="G279" s="262" t="s">
        <v>135</v>
      </c>
      <c r="H279" s="263">
        <v>1</v>
      </c>
      <c r="I279" s="264"/>
      <c r="J279" s="265">
        <f>ROUND(I279*H279,2)</f>
        <v>0</v>
      </c>
      <c r="K279" s="266"/>
      <c r="L279" s="267"/>
      <c r="M279" s="268" t="s">
        <v>1</v>
      </c>
      <c r="N279" s="269" t="s">
        <v>42</v>
      </c>
      <c r="O279" s="91"/>
      <c r="P279" s="222">
        <f>O279*H279</f>
        <v>0</v>
      </c>
      <c r="Q279" s="222">
        <v>0.0138</v>
      </c>
      <c r="R279" s="222">
        <f>Q279*H279</f>
        <v>0.0138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280</v>
      </c>
      <c r="AT279" s="224" t="s">
        <v>203</v>
      </c>
      <c r="AU279" s="224" t="s">
        <v>137</v>
      </c>
      <c r="AY279" s="17" t="s">
        <v>129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137</v>
      </c>
      <c r="BK279" s="225">
        <f>ROUND(I279*H279,2)</f>
        <v>0</v>
      </c>
      <c r="BL279" s="17" t="s">
        <v>210</v>
      </c>
      <c r="BM279" s="224" t="s">
        <v>555</v>
      </c>
    </row>
    <row r="280" s="2" customFormat="1" ht="21.75" customHeight="1">
      <c r="A280" s="38"/>
      <c r="B280" s="39"/>
      <c r="C280" s="212" t="s">
        <v>556</v>
      </c>
      <c r="D280" s="212" t="s">
        <v>132</v>
      </c>
      <c r="E280" s="213" t="s">
        <v>557</v>
      </c>
      <c r="F280" s="214" t="s">
        <v>558</v>
      </c>
      <c r="G280" s="215" t="s">
        <v>135</v>
      </c>
      <c r="H280" s="216">
        <v>1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210</v>
      </c>
      <c r="AT280" s="224" t="s">
        <v>132</v>
      </c>
      <c r="AU280" s="224" t="s">
        <v>137</v>
      </c>
      <c r="AY280" s="17" t="s">
        <v>129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137</v>
      </c>
      <c r="BK280" s="225">
        <f>ROUND(I280*H280,2)</f>
        <v>0</v>
      </c>
      <c r="BL280" s="17" t="s">
        <v>210</v>
      </c>
      <c r="BM280" s="224" t="s">
        <v>559</v>
      </c>
    </row>
    <row r="281" s="2" customFormat="1" ht="21.75" customHeight="1">
      <c r="A281" s="38"/>
      <c r="B281" s="39"/>
      <c r="C281" s="259" t="s">
        <v>560</v>
      </c>
      <c r="D281" s="259" t="s">
        <v>203</v>
      </c>
      <c r="E281" s="260" t="s">
        <v>561</v>
      </c>
      <c r="F281" s="261" t="s">
        <v>562</v>
      </c>
      <c r="G281" s="262" t="s">
        <v>135</v>
      </c>
      <c r="H281" s="263">
        <v>1</v>
      </c>
      <c r="I281" s="264"/>
      <c r="J281" s="265">
        <f>ROUND(I281*H281,2)</f>
        <v>0</v>
      </c>
      <c r="K281" s="266"/>
      <c r="L281" s="267"/>
      <c r="M281" s="268" t="s">
        <v>1</v>
      </c>
      <c r="N281" s="269" t="s">
        <v>42</v>
      </c>
      <c r="O281" s="91"/>
      <c r="P281" s="222">
        <f>O281*H281</f>
        <v>0</v>
      </c>
      <c r="Q281" s="222">
        <v>0.0138</v>
      </c>
      <c r="R281" s="222">
        <f>Q281*H281</f>
        <v>0.0138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280</v>
      </c>
      <c r="AT281" s="224" t="s">
        <v>203</v>
      </c>
      <c r="AU281" s="224" t="s">
        <v>137</v>
      </c>
      <c r="AY281" s="17" t="s">
        <v>129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137</v>
      </c>
      <c r="BK281" s="225">
        <f>ROUND(I281*H281,2)</f>
        <v>0</v>
      </c>
      <c r="BL281" s="17" t="s">
        <v>210</v>
      </c>
      <c r="BM281" s="224" t="s">
        <v>563</v>
      </c>
    </row>
    <row r="282" s="2" customFormat="1" ht="16.5" customHeight="1">
      <c r="A282" s="38"/>
      <c r="B282" s="39"/>
      <c r="C282" s="212" t="s">
        <v>564</v>
      </c>
      <c r="D282" s="212" t="s">
        <v>132</v>
      </c>
      <c r="E282" s="213" t="s">
        <v>565</v>
      </c>
      <c r="F282" s="214" t="s">
        <v>566</v>
      </c>
      <c r="G282" s="215" t="s">
        <v>135</v>
      </c>
      <c r="H282" s="216">
        <v>3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210</v>
      </c>
      <c r="AT282" s="224" t="s">
        <v>132</v>
      </c>
      <c r="AU282" s="224" t="s">
        <v>137</v>
      </c>
      <c r="AY282" s="17" t="s">
        <v>129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137</v>
      </c>
      <c r="BK282" s="225">
        <f>ROUND(I282*H282,2)</f>
        <v>0</v>
      </c>
      <c r="BL282" s="17" t="s">
        <v>210</v>
      </c>
      <c r="BM282" s="224" t="s">
        <v>567</v>
      </c>
    </row>
    <row r="283" s="2" customFormat="1" ht="16.5" customHeight="1">
      <c r="A283" s="38"/>
      <c r="B283" s="39"/>
      <c r="C283" s="259" t="s">
        <v>568</v>
      </c>
      <c r="D283" s="259" t="s">
        <v>203</v>
      </c>
      <c r="E283" s="260" t="s">
        <v>569</v>
      </c>
      <c r="F283" s="261" t="s">
        <v>570</v>
      </c>
      <c r="G283" s="262" t="s">
        <v>135</v>
      </c>
      <c r="H283" s="263">
        <v>3</v>
      </c>
      <c r="I283" s="264"/>
      <c r="J283" s="265">
        <f>ROUND(I283*H283,2)</f>
        <v>0</v>
      </c>
      <c r="K283" s="266"/>
      <c r="L283" s="267"/>
      <c r="M283" s="268" t="s">
        <v>1</v>
      </c>
      <c r="N283" s="269" t="s">
        <v>42</v>
      </c>
      <c r="O283" s="91"/>
      <c r="P283" s="222">
        <f>O283*H283</f>
        <v>0</v>
      </c>
      <c r="Q283" s="222">
        <v>0.0020999999999999999</v>
      </c>
      <c r="R283" s="222">
        <f>Q283*H283</f>
        <v>0.0063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280</v>
      </c>
      <c r="AT283" s="224" t="s">
        <v>203</v>
      </c>
      <c r="AU283" s="224" t="s">
        <v>137</v>
      </c>
      <c r="AY283" s="17" t="s">
        <v>129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137</v>
      </c>
      <c r="BK283" s="225">
        <f>ROUND(I283*H283,2)</f>
        <v>0</v>
      </c>
      <c r="BL283" s="17" t="s">
        <v>210</v>
      </c>
      <c r="BM283" s="224" t="s">
        <v>571</v>
      </c>
    </row>
    <row r="284" s="2" customFormat="1" ht="16.5" customHeight="1">
      <c r="A284" s="38"/>
      <c r="B284" s="39"/>
      <c r="C284" s="212" t="s">
        <v>572</v>
      </c>
      <c r="D284" s="212" t="s">
        <v>132</v>
      </c>
      <c r="E284" s="213" t="s">
        <v>573</v>
      </c>
      <c r="F284" s="214" t="s">
        <v>574</v>
      </c>
      <c r="G284" s="215" t="s">
        <v>221</v>
      </c>
      <c r="H284" s="216">
        <v>1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210</v>
      </c>
      <c r="AT284" s="224" t="s">
        <v>132</v>
      </c>
      <c r="AU284" s="224" t="s">
        <v>137</v>
      </c>
      <c r="AY284" s="17" t="s">
        <v>129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137</v>
      </c>
      <c r="BK284" s="225">
        <f>ROUND(I284*H284,2)</f>
        <v>0</v>
      </c>
      <c r="BL284" s="17" t="s">
        <v>210</v>
      </c>
      <c r="BM284" s="224" t="s">
        <v>575</v>
      </c>
    </row>
    <row r="285" s="2" customFormat="1" ht="16.5" customHeight="1">
      <c r="A285" s="38"/>
      <c r="B285" s="39"/>
      <c r="C285" s="212" t="s">
        <v>576</v>
      </c>
      <c r="D285" s="212" t="s">
        <v>132</v>
      </c>
      <c r="E285" s="213" t="s">
        <v>577</v>
      </c>
      <c r="F285" s="214" t="s">
        <v>578</v>
      </c>
      <c r="G285" s="215" t="s">
        <v>221</v>
      </c>
      <c r="H285" s="216">
        <v>1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210</v>
      </c>
      <c r="AT285" s="224" t="s">
        <v>132</v>
      </c>
      <c r="AU285" s="224" t="s">
        <v>137</v>
      </c>
      <c r="AY285" s="17" t="s">
        <v>129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137</v>
      </c>
      <c r="BK285" s="225">
        <f>ROUND(I285*H285,2)</f>
        <v>0</v>
      </c>
      <c r="BL285" s="17" t="s">
        <v>210</v>
      </c>
      <c r="BM285" s="224" t="s">
        <v>579</v>
      </c>
    </row>
    <row r="286" s="2" customFormat="1" ht="21.75" customHeight="1">
      <c r="A286" s="38"/>
      <c r="B286" s="39"/>
      <c r="C286" s="212" t="s">
        <v>309</v>
      </c>
      <c r="D286" s="212" t="s">
        <v>132</v>
      </c>
      <c r="E286" s="213" t="s">
        <v>580</v>
      </c>
      <c r="F286" s="214" t="s">
        <v>581</v>
      </c>
      <c r="G286" s="215" t="s">
        <v>314</v>
      </c>
      <c r="H286" s="216">
        <v>0.062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210</v>
      </c>
      <c r="AT286" s="224" t="s">
        <v>132</v>
      </c>
      <c r="AU286" s="224" t="s">
        <v>137</v>
      </c>
      <c r="AY286" s="17" t="s">
        <v>129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137</v>
      </c>
      <c r="BK286" s="225">
        <f>ROUND(I286*H286,2)</f>
        <v>0</v>
      </c>
      <c r="BL286" s="17" t="s">
        <v>210</v>
      </c>
      <c r="BM286" s="224" t="s">
        <v>582</v>
      </c>
    </row>
    <row r="287" s="12" customFormat="1" ht="22.8" customHeight="1">
      <c r="A287" s="12"/>
      <c r="B287" s="196"/>
      <c r="C287" s="197"/>
      <c r="D287" s="198" t="s">
        <v>75</v>
      </c>
      <c r="E287" s="210" t="s">
        <v>583</v>
      </c>
      <c r="F287" s="210" t="s">
        <v>584</v>
      </c>
      <c r="G287" s="197"/>
      <c r="H287" s="197"/>
      <c r="I287" s="200"/>
      <c r="J287" s="211">
        <f>BK287</f>
        <v>0</v>
      </c>
      <c r="K287" s="197"/>
      <c r="L287" s="202"/>
      <c r="M287" s="203"/>
      <c r="N287" s="204"/>
      <c r="O287" s="204"/>
      <c r="P287" s="205">
        <f>SUM(P288:P295)</f>
        <v>0</v>
      </c>
      <c r="Q287" s="204"/>
      <c r="R287" s="205">
        <f>SUM(R288:R295)</f>
        <v>0.1046175</v>
      </c>
      <c r="S287" s="204"/>
      <c r="T287" s="206">
        <f>SUM(T288:T295)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7" t="s">
        <v>137</v>
      </c>
      <c r="AT287" s="208" t="s">
        <v>75</v>
      </c>
      <c r="AU287" s="208" t="s">
        <v>81</v>
      </c>
      <c r="AY287" s="207" t="s">
        <v>129</v>
      </c>
      <c r="BK287" s="209">
        <f>SUM(BK288:BK295)</f>
        <v>0</v>
      </c>
    </row>
    <row r="288" s="2" customFormat="1" ht="21.75" customHeight="1">
      <c r="A288" s="38"/>
      <c r="B288" s="39"/>
      <c r="C288" s="212" t="s">
        <v>585</v>
      </c>
      <c r="D288" s="212" t="s">
        <v>132</v>
      </c>
      <c r="E288" s="213" t="s">
        <v>586</v>
      </c>
      <c r="F288" s="214" t="s">
        <v>587</v>
      </c>
      <c r="G288" s="215" t="s">
        <v>141</v>
      </c>
      <c r="H288" s="216">
        <v>3.25</v>
      </c>
      <c r="I288" s="217"/>
      <c r="J288" s="218">
        <f>ROUND(I288*H288,2)</f>
        <v>0</v>
      </c>
      <c r="K288" s="219"/>
      <c r="L288" s="44"/>
      <c r="M288" s="220" t="s">
        <v>1</v>
      </c>
      <c r="N288" s="221" t="s">
        <v>42</v>
      </c>
      <c r="O288" s="91"/>
      <c r="P288" s="222">
        <f>O288*H288</f>
        <v>0</v>
      </c>
      <c r="Q288" s="222">
        <v>0.00362</v>
      </c>
      <c r="R288" s="222">
        <f>Q288*H288</f>
        <v>0.011764999999999999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210</v>
      </c>
      <c r="AT288" s="224" t="s">
        <v>132</v>
      </c>
      <c r="AU288" s="224" t="s">
        <v>137</v>
      </c>
      <c r="AY288" s="17" t="s">
        <v>129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137</v>
      </c>
      <c r="BK288" s="225">
        <f>ROUND(I288*H288,2)</f>
        <v>0</v>
      </c>
      <c r="BL288" s="17" t="s">
        <v>210</v>
      </c>
      <c r="BM288" s="224" t="s">
        <v>588</v>
      </c>
    </row>
    <row r="289" s="13" customFormat="1">
      <c r="A289" s="13"/>
      <c r="B289" s="226"/>
      <c r="C289" s="227"/>
      <c r="D289" s="228" t="s">
        <v>143</v>
      </c>
      <c r="E289" s="229" t="s">
        <v>1</v>
      </c>
      <c r="F289" s="230" t="s">
        <v>170</v>
      </c>
      <c r="G289" s="227"/>
      <c r="H289" s="231">
        <v>3.25</v>
      </c>
      <c r="I289" s="232"/>
      <c r="J289" s="227"/>
      <c r="K289" s="227"/>
      <c r="L289" s="233"/>
      <c r="M289" s="234"/>
      <c r="N289" s="235"/>
      <c r="O289" s="235"/>
      <c r="P289" s="235"/>
      <c r="Q289" s="235"/>
      <c r="R289" s="235"/>
      <c r="S289" s="235"/>
      <c r="T289" s="23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7" t="s">
        <v>143</v>
      </c>
      <c r="AU289" s="237" t="s">
        <v>137</v>
      </c>
      <c r="AV289" s="13" t="s">
        <v>137</v>
      </c>
      <c r="AW289" s="13" t="s">
        <v>32</v>
      </c>
      <c r="AX289" s="13" t="s">
        <v>81</v>
      </c>
      <c r="AY289" s="237" t="s">
        <v>129</v>
      </c>
    </row>
    <row r="290" s="2" customFormat="1" ht="16.5" customHeight="1">
      <c r="A290" s="38"/>
      <c r="B290" s="39"/>
      <c r="C290" s="259" t="s">
        <v>589</v>
      </c>
      <c r="D290" s="259" t="s">
        <v>203</v>
      </c>
      <c r="E290" s="260" t="s">
        <v>590</v>
      </c>
      <c r="F290" s="261" t="s">
        <v>591</v>
      </c>
      <c r="G290" s="262" t="s">
        <v>141</v>
      </c>
      <c r="H290" s="263">
        <v>3.5750000000000002</v>
      </c>
      <c r="I290" s="264"/>
      <c r="J290" s="265">
        <f>ROUND(I290*H290,2)</f>
        <v>0</v>
      </c>
      <c r="K290" s="266"/>
      <c r="L290" s="267"/>
      <c r="M290" s="268" t="s">
        <v>1</v>
      </c>
      <c r="N290" s="269" t="s">
        <v>42</v>
      </c>
      <c r="O290" s="91"/>
      <c r="P290" s="222">
        <f>O290*H290</f>
        <v>0</v>
      </c>
      <c r="Q290" s="222">
        <v>0.019199999999999998</v>
      </c>
      <c r="R290" s="222">
        <f>Q290*H290</f>
        <v>0.068639999999999993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280</v>
      </c>
      <c r="AT290" s="224" t="s">
        <v>203</v>
      </c>
      <c r="AU290" s="224" t="s">
        <v>137</v>
      </c>
      <c r="AY290" s="17" t="s">
        <v>129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137</v>
      </c>
      <c r="BK290" s="225">
        <f>ROUND(I290*H290,2)</f>
        <v>0</v>
      </c>
      <c r="BL290" s="17" t="s">
        <v>210</v>
      </c>
      <c r="BM290" s="224" t="s">
        <v>592</v>
      </c>
    </row>
    <row r="291" s="13" customFormat="1">
      <c r="A291" s="13"/>
      <c r="B291" s="226"/>
      <c r="C291" s="227"/>
      <c r="D291" s="228" t="s">
        <v>143</v>
      </c>
      <c r="E291" s="227"/>
      <c r="F291" s="230" t="s">
        <v>593</v>
      </c>
      <c r="G291" s="227"/>
      <c r="H291" s="231">
        <v>3.5750000000000002</v>
      </c>
      <c r="I291" s="232"/>
      <c r="J291" s="227"/>
      <c r="K291" s="227"/>
      <c r="L291" s="233"/>
      <c r="M291" s="234"/>
      <c r="N291" s="235"/>
      <c r="O291" s="235"/>
      <c r="P291" s="235"/>
      <c r="Q291" s="235"/>
      <c r="R291" s="235"/>
      <c r="S291" s="235"/>
      <c r="T291" s="23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7" t="s">
        <v>143</v>
      </c>
      <c r="AU291" s="237" t="s">
        <v>137</v>
      </c>
      <c r="AV291" s="13" t="s">
        <v>137</v>
      </c>
      <c r="AW291" s="13" t="s">
        <v>4</v>
      </c>
      <c r="AX291" s="13" t="s">
        <v>81</v>
      </c>
      <c r="AY291" s="237" t="s">
        <v>129</v>
      </c>
    </row>
    <row r="292" s="2" customFormat="1" ht="21.75" customHeight="1">
      <c r="A292" s="38"/>
      <c r="B292" s="39"/>
      <c r="C292" s="212" t="s">
        <v>594</v>
      </c>
      <c r="D292" s="212" t="s">
        <v>132</v>
      </c>
      <c r="E292" s="213" t="s">
        <v>595</v>
      </c>
      <c r="F292" s="214" t="s">
        <v>596</v>
      </c>
      <c r="G292" s="215" t="s">
        <v>141</v>
      </c>
      <c r="H292" s="216">
        <v>3.25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</v>
      </c>
      <c r="R292" s="222">
        <f>Q292*H292</f>
        <v>0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210</v>
      </c>
      <c r="AT292" s="224" t="s">
        <v>132</v>
      </c>
      <c r="AU292" s="224" t="s">
        <v>137</v>
      </c>
      <c r="AY292" s="17" t="s">
        <v>129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137</v>
      </c>
      <c r="BK292" s="225">
        <f>ROUND(I292*H292,2)</f>
        <v>0</v>
      </c>
      <c r="BL292" s="17" t="s">
        <v>210</v>
      </c>
      <c r="BM292" s="224" t="s">
        <v>597</v>
      </c>
    </row>
    <row r="293" s="2" customFormat="1" ht="16.5" customHeight="1">
      <c r="A293" s="38"/>
      <c r="B293" s="39"/>
      <c r="C293" s="212" t="s">
        <v>598</v>
      </c>
      <c r="D293" s="212" t="s">
        <v>132</v>
      </c>
      <c r="E293" s="213" t="s">
        <v>599</v>
      </c>
      <c r="F293" s="214" t="s">
        <v>600</v>
      </c>
      <c r="G293" s="215" t="s">
        <v>141</v>
      </c>
      <c r="H293" s="216">
        <v>3.25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0.00029999999999999997</v>
      </c>
      <c r="R293" s="222">
        <f>Q293*H293</f>
        <v>0.00097499999999999996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210</v>
      </c>
      <c r="AT293" s="224" t="s">
        <v>132</v>
      </c>
      <c r="AU293" s="224" t="s">
        <v>137</v>
      </c>
      <c r="AY293" s="17" t="s">
        <v>129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137</v>
      </c>
      <c r="BK293" s="225">
        <f>ROUND(I293*H293,2)</f>
        <v>0</v>
      </c>
      <c r="BL293" s="17" t="s">
        <v>210</v>
      </c>
      <c r="BM293" s="224" t="s">
        <v>601</v>
      </c>
    </row>
    <row r="294" s="2" customFormat="1" ht="21.75" customHeight="1">
      <c r="A294" s="38"/>
      <c r="B294" s="39"/>
      <c r="C294" s="212" t="s">
        <v>602</v>
      </c>
      <c r="D294" s="212" t="s">
        <v>132</v>
      </c>
      <c r="E294" s="213" t="s">
        <v>603</v>
      </c>
      <c r="F294" s="214" t="s">
        <v>604</v>
      </c>
      <c r="G294" s="215" t="s">
        <v>141</v>
      </c>
      <c r="H294" s="216">
        <v>3.25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0.0071500000000000001</v>
      </c>
      <c r="R294" s="222">
        <f>Q294*H294</f>
        <v>0.023237500000000001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210</v>
      </c>
      <c r="AT294" s="224" t="s">
        <v>132</v>
      </c>
      <c r="AU294" s="224" t="s">
        <v>137</v>
      </c>
      <c r="AY294" s="17" t="s">
        <v>129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137</v>
      </c>
      <c r="BK294" s="225">
        <f>ROUND(I294*H294,2)</f>
        <v>0</v>
      </c>
      <c r="BL294" s="17" t="s">
        <v>210</v>
      </c>
      <c r="BM294" s="224" t="s">
        <v>605</v>
      </c>
    </row>
    <row r="295" s="2" customFormat="1" ht="21.75" customHeight="1">
      <c r="A295" s="38"/>
      <c r="B295" s="39"/>
      <c r="C295" s="212" t="s">
        <v>606</v>
      </c>
      <c r="D295" s="212" t="s">
        <v>132</v>
      </c>
      <c r="E295" s="213" t="s">
        <v>607</v>
      </c>
      <c r="F295" s="214" t="s">
        <v>608</v>
      </c>
      <c r="G295" s="215" t="s">
        <v>314</v>
      </c>
      <c r="H295" s="216">
        <v>0.105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</v>
      </c>
      <c r="R295" s="222">
        <f>Q295*H295</f>
        <v>0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210</v>
      </c>
      <c r="AT295" s="224" t="s">
        <v>132</v>
      </c>
      <c r="AU295" s="224" t="s">
        <v>137</v>
      </c>
      <c r="AY295" s="17" t="s">
        <v>129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137</v>
      </c>
      <c r="BK295" s="225">
        <f>ROUND(I295*H295,2)</f>
        <v>0</v>
      </c>
      <c r="BL295" s="17" t="s">
        <v>210</v>
      </c>
      <c r="BM295" s="224" t="s">
        <v>609</v>
      </c>
    </row>
    <row r="296" s="12" customFormat="1" ht="22.8" customHeight="1">
      <c r="A296" s="12"/>
      <c r="B296" s="196"/>
      <c r="C296" s="197"/>
      <c r="D296" s="198" t="s">
        <v>75</v>
      </c>
      <c r="E296" s="210" t="s">
        <v>610</v>
      </c>
      <c r="F296" s="210" t="s">
        <v>611</v>
      </c>
      <c r="G296" s="197"/>
      <c r="H296" s="197"/>
      <c r="I296" s="200"/>
      <c r="J296" s="211">
        <f>BK296</f>
        <v>0</v>
      </c>
      <c r="K296" s="197"/>
      <c r="L296" s="202"/>
      <c r="M296" s="203"/>
      <c r="N296" s="204"/>
      <c r="O296" s="204"/>
      <c r="P296" s="205">
        <f>SUM(P297:P300)</f>
        <v>0</v>
      </c>
      <c r="Q296" s="204"/>
      <c r="R296" s="205">
        <f>SUM(R297:R300)</f>
        <v>0.00058</v>
      </c>
      <c r="S296" s="204"/>
      <c r="T296" s="206">
        <f>SUM(T297:T300)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7" t="s">
        <v>137</v>
      </c>
      <c r="AT296" s="208" t="s">
        <v>75</v>
      </c>
      <c r="AU296" s="208" t="s">
        <v>81</v>
      </c>
      <c r="AY296" s="207" t="s">
        <v>129</v>
      </c>
      <c r="BK296" s="209">
        <f>SUM(BK297:BK300)</f>
        <v>0</v>
      </c>
    </row>
    <row r="297" s="2" customFormat="1" ht="21.75" customHeight="1">
      <c r="A297" s="38"/>
      <c r="B297" s="39"/>
      <c r="C297" s="212" t="s">
        <v>612</v>
      </c>
      <c r="D297" s="212" t="s">
        <v>132</v>
      </c>
      <c r="E297" s="213" t="s">
        <v>613</v>
      </c>
      <c r="F297" s="214" t="s">
        <v>614</v>
      </c>
      <c r="G297" s="215" t="s">
        <v>147</v>
      </c>
      <c r="H297" s="216">
        <v>2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6.9999999999999994E-05</v>
      </c>
      <c r="R297" s="222">
        <f>Q297*H297</f>
        <v>0.00013999999999999999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210</v>
      </c>
      <c r="AT297" s="224" t="s">
        <v>132</v>
      </c>
      <c r="AU297" s="224" t="s">
        <v>137</v>
      </c>
      <c r="AY297" s="17" t="s">
        <v>129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137</v>
      </c>
      <c r="BK297" s="225">
        <f>ROUND(I297*H297,2)</f>
        <v>0</v>
      </c>
      <c r="BL297" s="17" t="s">
        <v>210</v>
      </c>
      <c r="BM297" s="224" t="s">
        <v>615</v>
      </c>
    </row>
    <row r="298" s="13" customFormat="1">
      <c r="A298" s="13"/>
      <c r="B298" s="226"/>
      <c r="C298" s="227"/>
      <c r="D298" s="228" t="s">
        <v>143</v>
      </c>
      <c r="E298" s="229" t="s">
        <v>1</v>
      </c>
      <c r="F298" s="230" t="s">
        <v>616</v>
      </c>
      <c r="G298" s="227"/>
      <c r="H298" s="231">
        <v>2</v>
      </c>
      <c r="I298" s="232"/>
      <c r="J298" s="227"/>
      <c r="K298" s="227"/>
      <c r="L298" s="233"/>
      <c r="M298" s="234"/>
      <c r="N298" s="235"/>
      <c r="O298" s="235"/>
      <c r="P298" s="235"/>
      <c r="Q298" s="235"/>
      <c r="R298" s="235"/>
      <c r="S298" s="235"/>
      <c r="T298" s="23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7" t="s">
        <v>143</v>
      </c>
      <c r="AU298" s="237" t="s">
        <v>137</v>
      </c>
      <c r="AV298" s="13" t="s">
        <v>137</v>
      </c>
      <c r="AW298" s="13" t="s">
        <v>32</v>
      </c>
      <c r="AX298" s="13" t="s">
        <v>81</v>
      </c>
      <c r="AY298" s="237" t="s">
        <v>129</v>
      </c>
    </row>
    <row r="299" s="2" customFormat="1" ht="16.5" customHeight="1">
      <c r="A299" s="38"/>
      <c r="B299" s="39"/>
      <c r="C299" s="259" t="s">
        <v>617</v>
      </c>
      <c r="D299" s="259" t="s">
        <v>203</v>
      </c>
      <c r="E299" s="260" t="s">
        <v>618</v>
      </c>
      <c r="F299" s="261" t="s">
        <v>619</v>
      </c>
      <c r="G299" s="262" t="s">
        <v>147</v>
      </c>
      <c r="H299" s="263">
        <v>2.2000000000000002</v>
      </c>
      <c r="I299" s="264"/>
      <c r="J299" s="265">
        <f>ROUND(I299*H299,2)</f>
        <v>0</v>
      </c>
      <c r="K299" s="266"/>
      <c r="L299" s="267"/>
      <c r="M299" s="268" t="s">
        <v>1</v>
      </c>
      <c r="N299" s="269" t="s">
        <v>42</v>
      </c>
      <c r="O299" s="91"/>
      <c r="P299" s="222">
        <f>O299*H299</f>
        <v>0</v>
      </c>
      <c r="Q299" s="222">
        <v>0.00020000000000000001</v>
      </c>
      <c r="R299" s="222">
        <f>Q299*H299</f>
        <v>0.00044000000000000007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280</v>
      </c>
      <c r="AT299" s="224" t="s">
        <v>203</v>
      </c>
      <c r="AU299" s="224" t="s">
        <v>137</v>
      </c>
      <c r="AY299" s="17" t="s">
        <v>129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137</v>
      </c>
      <c r="BK299" s="225">
        <f>ROUND(I299*H299,2)</f>
        <v>0</v>
      </c>
      <c r="BL299" s="17" t="s">
        <v>210</v>
      </c>
      <c r="BM299" s="224" t="s">
        <v>620</v>
      </c>
    </row>
    <row r="300" s="13" customFormat="1">
      <c r="A300" s="13"/>
      <c r="B300" s="226"/>
      <c r="C300" s="227"/>
      <c r="D300" s="228" t="s">
        <v>143</v>
      </c>
      <c r="E300" s="227"/>
      <c r="F300" s="230" t="s">
        <v>621</v>
      </c>
      <c r="G300" s="227"/>
      <c r="H300" s="231">
        <v>2.2000000000000002</v>
      </c>
      <c r="I300" s="232"/>
      <c r="J300" s="227"/>
      <c r="K300" s="227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143</v>
      </c>
      <c r="AU300" s="237" t="s">
        <v>137</v>
      </c>
      <c r="AV300" s="13" t="s">
        <v>137</v>
      </c>
      <c r="AW300" s="13" t="s">
        <v>4</v>
      </c>
      <c r="AX300" s="13" t="s">
        <v>81</v>
      </c>
      <c r="AY300" s="237" t="s">
        <v>129</v>
      </c>
    </row>
    <row r="301" s="12" customFormat="1" ht="22.8" customHeight="1">
      <c r="A301" s="12"/>
      <c r="B301" s="196"/>
      <c r="C301" s="197"/>
      <c r="D301" s="198" t="s">
        <v>75</v>
      </c>
      <c r="E301" s="210" t="s">
        <v>622</v>
      </c>
      <c r="F301" s="210" t="s">
        <v>623</v>
      </c>
      <c r="G301" s="197"/>
      <c r="H301" s="197"/>
      <c r="I301" s="200"/>
      <c r="J301" s="211">
        <f>BK301</f>
        <v>0</v>
      </c>
      <c r="K301" s="197"/>
      <c r="L301" s="202"/>
      <c r="M301" s="203"/>
      <c r="N301" s="204"/>
      <c r="O301" s="204"/>
      <c r="P301" s="205">
        <f>SUM(P302:P313)</f>
        <v>0</v>
      </c>
      <c r="Q301" s="204"/>
      <c r="R301" s="205">
        <f>SUM(R302:R313)</f>
        <v>0.25277601999999999</v>
      </c>
      <c r="S301" s="204"/>
      <c r="T301" s="206">
        <f>SUM(T302:T313)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7" t="s">
        <v>137</v>
      </c>
      <c r="AT301" s="208" t="s">
        <v>75</v>
      </c>
      <c r="AU301" s="208" t="s">
        <v>81</v>
      </c>
      <c r="AY301" s="207" t="s">
        <v>129</v>
      </c>
      <c r="BK301" s="209">
        <f>SUM(BK302:BK313)</f>
        <v>0</v>
      </c>
    </row>
    <row r="302" s="2" customFormat="1" ht="21.75" customHeight="1">
      <c r="A302" s="38"/>
      <c r="B302" s="39"/>
      <c r="C302" s="212" t="s">
        <v>624</v>
      </c>
      <c r="D302" s="212" t="s">
        <v>132</v>
      </c>
      <c r="E302" s="213" t="s">
        <v>625</v>
      </c>
      <c r="F302" s="214" t="s">
        <v>626</v>
      </c>
      <c r="G302" s="215" t="s">
        <v>147</v>
      </c>
      <c r="H302" s="216">
        <v>23.300000000000001</v>
      </c>
      <c r="I302" s="217"/>
      <c r="J302" s="218">
        <f>ROUND(I302*H302,2)</f>
        <v>0</v>
      </c>
      <c r="K302" s="219"/>
      <c r="L302" s="44"/>
      <c r="M302" s="220" t="s">
        <v>1</v>
      </c>
      <c r="N302" s="221" t="s">
        <v>42</v>
      </c>
      <c r="O302" s="91"/>
      <c r="P302" s="222">
        <f>O302*H302</f>
        <v>0</v>
      </c>
      <c r="Q302" s="222">
        <v>2.0000000000000002E-05</v>
      </c>
      <c r="R302" s="222">
        <f>Q302*H302</f>
        <v>0.00046600000000000005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210</v>
      </c>
      <c r="AT302" s="224" t="s">
        <v>132</v>
      </c>
      <c r="AU302" s="224" t="s">
        <v>137</v>
      </c>
      <c r="AY302" s="17" t="s">
        <v>129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137</v>
      </c>
      <c r="BK302" s="225">
        <f>ROUND(I302*H302,2)</f>
        <v>0</v>
      </c>
      <c r="BL302" s="17" t="s">
        <v>210</v>
      </c>
      <c r="BM302" s="224" t="s">
        <v>627</v>
      </c>
    </row>
    <row r="303" s="13" customFormat="1">
      <c r="A303" s="13"/>
      <c r="B303" s="226"/>
      <c r="C303" s="227"/>
      <c r="D303" s="228" t="s">
        <v>143</v>
      </c>
      <c r="E303" s="229" t="s">
        <v>1</v>
      </c>
      <c r="F303" s="230" t="s">
        <v>628</v>
      </c>
      <c r="G303" s="227"/>
      <c r="H303" s="231">
        <v>23.300000000000001</v>
      </c>
      <c r="I303" s="232"/>
      <c r="J303" s="227"/>
      <c r="K303" s="227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143</v>
      </c>
      <c r="AU303" s="237" t="s">
        <v>137</v>
      </c>
      <c r="AV303" s="13" t="s">
        <v>137</v>
      </c>
      <c r="AW303" s="13" t="s">
        <v>32</v>
      </c>
      <c r="AX303" s="13" t="s">
        <v>81</v>
      </c>
      <c r="AY303" s="237" t="s">
        <v>129</v>
      </c>
    </row>
    <row r="304" s="2" customFormat="1" ht="16.5" customHeight="1">
      <c r="A304" s="38"/>
      <c r="B304" s="39"/>
      <c r="C304" s="259" t="s">
        <v>629</v>
      </c>
      <c r="D304" s="259" t="s">
        <v>203</v>
      </c>
      <c r="E304" s="260" t="s">
        <v>630</v>
      </c>
      <c r="F304" s="261" t="s">
        <v>631</v>
      </c>
      <c r="G304" s="262" t="s">
        <v>147</v>
      </c>
      <c r="H304" s="263">
        <v>24.231999999999999</v>
      </c>
      <c r="I304" s="264"/>
      <c r="J304" s="265">
        <f>ROUND(I304*H304,2)</f>
        <v>0</v>
      </c>
      <c r="K304" s="266"/>
      <c r="L304" s="267"/>
      <c r="M304" s="268" t="s">
        <v>1</v>
      </c>
      <c r="N304" s="269" t="s">
        <v>42</v>
      </c>
      <c r="O304" s="91"/>
      <c r="P304" s="222">
        <f>O304*H304</f>
        <v>0</v>
      </c>
      <c r="Q304" s="222">
        <v>0.00029999999999999997</v>
      </c>
      <c r="R304" s="222">
        <f>Q304*H304</f>
        <v>0.0072695999999999993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280</v>
      </c>
      <c r="AT304" s="224" t="s">
        <v>203</v>
      </c>
      <c r="AU304" s="224" t="s">
        <v>137</v>
      </c>
      <c r="AY304" s="17" t="s">
        <v>129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137</v>
      </c>
      <c r="BK304" s="225">
        <f>ROUND(I304*H304,2)</f>
        <v>0</v>
      </c>
      <c r="BL304" s="17" t="s">
        <v>210</v>
      </c>
      <c r="BM304" s="224" t="s">
        <v>632</v>
      </c>
    </row>
    <row r="305" s="13" customFormat="1">
      <c r="A305" s="13"/>
      <c r="B305" s="226"/>
      <c r="C305" s="227"/>
      <c r="D305" s="228" t="s">
        <v>143</v>
      </c>
      <c r="E305" s="227"/>
      <c r="F305" s="230" t="s">
        <v>633</v>
      </c>
      <c r="G305" s="227"/>
      <c r="H305" s="231">
        <v>24.231999999999999</v>
      </c>
      <c r="I305" s="232"/>
      <c r="J305" s="227"/>
      <c r="K305" s="227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143</v>
      </c>
      <c r="AU305" s="237" t="s">
        <v>137</v>
      </c>
      <c r="AV305" s="13" t="s">
        <v>137</v>
      </c>
      <c r="AW305" s="13" t="s">
        <v>4</v>
      </c>
      <c r="AX305" s="13" t="s">
        <v>81</v>
      </c>
      <c r="AY305" s="237" t="s">
        <v>129</v>
      </c>
    </row>
    <row r="306" s="2" customFormat="1" ht="16.5" customHeight="1">
      <c r="A306" s="38"/>
      <c r="B306" s="39"/>
      <c r="C306" s="212" t="s">
        <v>634</v>
      </c>
      <c r="D306" s="212" t="s">
        <v>132</v>
      </c>
      <c r="E306" s="213" t="s">
        <v>635</v>
      </c>
      <c r="F306" s="214" t="s">
        <v>636</v>
      </c>
      <c r="G306" s="215" t="s">
        <v>141</v>
      </c>
      <c r="H306" s="216">
        <v>29.550000000000001</v>
      </c>
      <c r="I306" s="217"/>
      <c r="J306" s="218">
        <f>ROUND(I306*H306,2)</f>
        <v>0</v>
      </c>
      <c r="K306" s="219"/>
      <c r="L306" s="44"/>
      <c r="M306" s="220" t="s">
        <v>1</v>
      </c>
      <c r="N306" s="221" t="s">
        <v>42</v>
      </c>
      <c r="O306" s="91"/>
      <c r="P306" s="222">
        <f>O306*H306</f>
        <v>0</v>
      </c>
      <c r="Q306" s="222">
        <v>0.00027</v>
      </c>
      <c r="R306" s="222">
        <f>Q306*H306</f>
        <v>0.0079784999999999995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210</v>
      </c>
      <c r="AT306" s="224" t="s">
        <v>132</v>
      </c>
      <c r="AU306" s="224" t="s">
        <v>137</v>
      </c>
      <c r="AY306" s="17" t="s">
        <v>129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137</v>
      </c>
      <c r="BK306" s="225">
        <f>ROUND(I306*H306,2)</f>
        <v>0</v>
      </c>
      <c r="BL306" s="17" t="s">
        <v>210</v>
      </c>
      <c r="BM306" s="224" t="s">
        <v>637</v>
      </c>
    </row>
    <row r="307" s="13" customFormat="1">
      <c r="A307" s="13"/>
      <c r="B307" s="226"/>
      <c r="C307" s="227"/>
      <c r="D307" s="228" t="s">
        <v>143</v>
      </c>
      <c r="E307" s="229" t="s">
        <v>1</v>
      </c>
      <c r="F307" s="230" t="s">
        <v>638</v>
      </c>
      <c r="G307" s="227"/>
      <c r="H307" s="231">
        <v>29.550000000000001</v>
      </c>
      <c r="I307" s="232"/>
      <c r="J307" s="227"/>
      <c r="K307" s="227"/>
      <c r="L307" s="233"/>
      <c r="M307" s="234"/>
      <c r="N307" s="235"/>
      <c r="O307" s="235"/>
      <c r="P307" s="235"/>
      <c r="Q307" s="235"/>
      <c r="R307" s="235"/>
      <c r="S307" s="235"/>
      <c r="T307" s="23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7" t="s">
        <v>143</v>
      </c>
      <c r="AU307" s="237" t="s">
        <v>137</v>
      </c>
      <c r="AV307" s="13" t="s">
        <v>137</v>
      </c>
      <c r="AW307" s="13" t="s">
        <v>32</v>
      </c>
      <c r="AX307" s="13" t="s">
        <v>81</v>
      </c>
      <c r="AY307" s="237" t="s">
        <v>129</v>
      </c>
    </row>
    <row r="308" s="2" customFormat="1" ht="16.5" customHeight="1">
      <c r="A308" s="38"/>
      <c r="B308" s="39"/>
      <c r="C308" s="259" t="s">
        <v>639</v>
      </c>
      <c r="D308" s="259" t="s">
        <v>203</v>
      </c>
      <c r="E308" s="260" t="s">
        <v>640</v>
      </c>
      <c r="F308" s="261" t="s">
        <v>641</v>
      </c>
      <c r="G308" s="262" t="s">
        <v>141</v>
      </c>
      <c r="H308" s="263">
        <v>30.731999999999999</v>
      </c>
      <c r="I308" s="264"/>
      <c r="J308" s="265">
        <f>ROUND(I308*H308,2)</f>
        <v>0</v>
      </c>
      <c r="K308" s="266"/>
      <c r="L308" s="267"/>
      <c r="M308" s="268" t="s">
        <v>1</v>
      </c>
      <c r="N308" s="269" t="s">
        <v>42</v>
      </c>
      <c r="O308" s="91"/>
      <c r="P308" s="222">
        <f>O308*H308</f>
        <v>0</v>
      </c>
      <c r="Q308" s="222">
        <v>0.0025600000000000002</v>
      </c>
      <c r="R308" s="222">
        <f>Q308*H308</f>
        <v>0.078673920000000008</v>
      </c>
      <c r="S308" s="222">
        <v>0</v>
      </c>
      <c r="T308" s="22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4" t="s">
        <v>280</v>
      </c>
      <c r="AT308" s="224" t="s">
        <v>203</v>
      </c>
      <c r="AU308" s="224" t="s">
        <v>137</v>
      </c>
      <c r="AY308" s="17" t="s">
        <v>129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7" t="s">
        <v>137</v>
      </c>
      <c r="BK308" s="225">
        <f>ROUND(I308*H308,2)</f>
        <v>0</v>
      </c>
      <c r="BL308" s="17" t="s">
        <v>210</v>
      </c>
      <c r="BM308" s="224" t="s">
        <v>642</v>
      </c>
    </row>
    <row r="309" s="13" customFormat="1">
      <c r="A309" s="13"/>
      <c r="B309" s="226"/>
      <c r="C309" s="227"/>
      <c r="D309" s="228" t="s">
        <v>143</v>
      </c>
      <c r="E309" s="227"/>
      <c r="F309" s="230" t="s">
        <v>643</v>
      </c>
      <c r="G309" s="227"/>
      <c r="H309" s="231">
        <v>30.731999999999999</v>
      </c>
      <c r="I309" s="232"/>
      <c r="J309" s="227"/>
      <c r="K309" s="227"/>
      <c r="L309" s="233"/>
      <c r="M309" s="234"/>
      <c r="N309" s="235"/>
      <c r="O309" s="235"/>
      <c r="P309" s="235"/>
      <c r="Q309" s="235"/>
      <c r="R309" s="235"/>
      <c r="S309" s="235"/>
      <c r="T309" s="23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7" t="s">
        <v>143</v>
      </c>
      <c r="AU309" s="237" t="s">
        <v>137</v>
      </c>
      <c r="AV309" s="13" t="s">
        <v>137</v>
      </c>
      <c r="AW309" s="13" t="s">
        <v>4</v>
      </c>
      <c r="AX309" s="13" t="s">
        <v>81</v>
      </c>
      <c r="AY309" s="237" t="s">
        <v>129</v>
      </c>
    </row>
    <row r="310" s="2" customFormat="1" ht="16.5" customHeight="1">
      <c r="A310" s="38"/>
      <c r="B310" s="39"/>
      <c r="C310" s="212" t="s">
        <v>644</v>
      </c>
      <c r="D310" s="212" t="s">
        <v>132</v>
      </c>
      <c r="E310" s="213" t="s">
        <v>645</v>
      </c>
      <c r="F310" s="214" t="s">
        <v>646</v>
      </c>
      <c r="G310" s="215" t="s">
        <v>141</v>
      </c>
      <c r="H310" s="216">
        <v>29.550000000000001</v>
      </c>
      <c r="I310" s="217"/>
      <c r="J310" s="218">
        <f>ROUND(I310*H310,2)</f>
        <v>0</v>
      </c>
      <c r="K310" s="219"/>
      <c r="L310" s="44"/>
      <c r="M310" s="220" t="s">
        <v>1</v>
      </c>
      <c r="N310" s="221" t="s">
        <v>42</v>
      </c>
      <c r="O310" s="91"/>
      <c r="P310" s="222">
        <f>O310*H310</f>
        <v>0</v>
      </c>
      <c r="Q310" s="222">
        <v>0</v>
      </c>
      <c r="R310" s="222">
        <f>Q310*H310</f>
        <v>0</v>
      </c>
      <c r="S310" s="222">
        <v>0</v>
      </c>
      <c r="T310" s="22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4" t="s">
        <v>210</v>
      </c>
      <c r="AT310" s="224" t="s">
        <v>132</v>
      </c>
      <c r="AU310" s="224" t="s">
        <v>137</v>
      </c>
      <c r="AY310" s="17" t="s">
        <v>129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7" t="s">
        <v>137</v>
      </c>
      <c r="BK310" s="225">
        <f>ROUND(I310*H310,2)</f>
        <v>0</v>
      </c>
      <c r="BL310" s="17" t="s">
        <v>210</v>
      </c>
      <c r="BM310" s="224" t="s">
        <v>647</v>
      </c>
    </row>
    <row r="311" s="2" customFormat="1" ht="16.5" customHeight="1">
      <c r="A311" s="38"/>
      <c r="B311" s="39"/>
      <c r="C311" s="212" t="s">
        <v>648</v>
      </c>
      <c r="D311" s="212" t="s">
        <v>132</v>
      </c>
      <c r="E311" s="213" t="s">
        <v>649</v>
      </c>
      <c r="F311" s="214" t="s">
        <v>650</v>
      </c>
      <c r="G311" s="215" t="s">
        <v>141</v>
      </c>
      <c r="H311" s="216">
        <v>29.550000000000001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</v>
      </c>
      <c r="R311" s="222">
        <f>Q311*H311</f>
        <v>0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210</v>
      </c>
      <c r="AT311" s="224" t="s">
        <v>132</v>
      </c>
      <c r="AU311" s="224" t="s">
        <v>137</v>
      </c>
      <c r="AY311" s="17" t="s">
        <v>129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137</v>
      </c>
      <c r="BK311" s="225">
        <f>ROUND(I311*H311,2)</f>
        <v>0</v>
      </c>
      <c r="BL311" s="17" t="s">
        <v>210</v>
      </c>
      <c r="BM311" s="224" t="s">
        <v>651</v>
      </c>
    </row>
    <row r="312" s="2" customFormat="1" ht="21.75" customHeight="1">
      <c r="A312" s="38"/>
      <c r="B312" s="39"/>
      <c r="C312" s="212" t="s">
        <v>652</v>
      </c>
      <c r="D312" s="212" t="s">
        <v>132</v>
      </c>
      <c r="E312" s="213" t="s">
        <v>653</v>
      </c>
      <c r="F312" s="214" t="s">
        <v>654</v>
      </c>
      <c r="G312" s="215" t="s">
        <v>141</v>
      </c>
      <c r="H312" s="216">
        <v>29.550000000000001</v>
      </c>
      <c r="I312" s="217"/>
      <c r="J312" s="218">
        <f>ROUND(I312*H312,2)</f>
        <v>0</v>
      </c>
      <c r="K312" s="219"/>
      <c r="L312" s="44"/>
      <c r="M312" s="220" t="s">
        <v>1</v>
      </c>
      <c r="N312" s="221" t="s">
        <v>42</v>
      </c>
      <c r="O312" s="91"/>
      <c r="P312" s="222">
        <f>O312*H312</f>
        <v>0</v>
      </c>
      <c r="Q312" s="222">
        <v>0.0053600000000000002</v>
      </c>
      <c r="R312" s="222">
        <f>Q312*H312</f>
        <v>0.158388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210</v>
      </c>
      <c r="AT312" s="224" t="s">
        <v>132</v>
      </c>
      <c r="AU312" s="224" t="s">
        <v>137</v>
      </c>
      <c r="AY312" s="17" t="s">
        <v>129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137</v>
      </c>
      <c r="BK312" s="225">
        <f>ROUND(I312*H312,2)</f>
        <v>0</v>
      </c>
      <c r="BL312" s="17" t="s">
        <v>210</v>
      </c>
      <c r="BM312" s="224" t="s">
        <v>655</v>
      </c>
    </row>
    <row r="313" s="2" customFormat="1" ht="21.75" customHeight="1">
      <c r="A313" s="38"/>
      <c r="B313" s="39"/>
      <c r="C313" s="212" t="s">
        <v>656</v>
      </c>
      <c r="D313" s="212" t="s">
        <v>132</v>
      </c>
      <c r="E313" s="213" t="s">
        <v>657</v>
      </c>
      <c r="F313" s="214" t="s">
        <v>658</v>
      </c>
      <c r="G313" s="215" t="s">
        <v>314</v>
      </c>
      <c r="H313" s="216">
        <v>0.253</v>
      </c>
      <c r="I313" s="217"/>
      <c r="J313" s="218">
        <f>ROUND(I313*H313,2)</f>
        <v>0</v>
      </c>
      <c r="K313" s="219"/>
      <c r="L313" s="44"/>
      <c r="M313" s="220" t="s">
        <v>1</v>
      </c>
      <c r="N313" s="221" t="s">
        <v>42</v>
      </c>
      <c r="O313" s="91"/>
      <c r="P313" s="222">
        <f>O313*H313</f>
        <v>0</v>
      </c>
      <c r="Q313" s="222">
        <v>0</v>
      </c>
      <c r="R313" s="222">
        <f>Q313*H313</f>
        <v>0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210</v>
      </c>
      <c r="AT313" s="224" t="s">
        <v>132</v>
      </c>
      <c r="AU313" s="224" t="s">
        <v>137</v>
      </c>
      <c r="AY313" s="17" t="s">
        <v>129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137</v>
      </c>
      <c r="BK313" s="225">
        <f>ROUND(I313*H313,2)</f>
        <v>0</v>
      </c>
      <c r="BL313" s="17" t="s">
        <v>210</v>
      </c>
      <c r="BM313" s="224" t="s">
        <v>659</v>
      </c>
    </row>
    <row r="314" s="12" customFormat="1" ht="22.8" customHeight="1">
      <c r="A314" s="12"/>
      <c r="B314" s="196"/>
      <c r="C314" s="197"/>
      <c r="D314" s="198" t="s">
        <v>75</v>
      </c>
      <c r="E314" s="210" t="s">
        <v>660</v>
      </c>
      <c r="F314" s="210" t="s">
        <v>661</v>
      </c>
      <c r="G314" s="197"/>
      <c r="H314" s="197"/>
      <c r="I314" s="200"/>
      <c r="J314" s="211">
        <f>BK314</f>
        <v>0</v>
      </c>
      <c r="K314" s="197"/>
      <c r="L314" s="202"/>
      <c r="M314" s="203"/>
      <c r="N314" s="204"/>
      <c r="O314" s="204"/>
      <c r="P314" s="205">
        <f>SUM(P315:P338)</f>
        <v>0</v>
      </c>
      <c r="Q314" s="204"/>
      <c r="R314" s="205">
        <f>SUM(R315:R338)</f>
        <v>0.4137132</v>
      </c>
      <c r="S314" s="204"/>
      <c r="T314" s="206">
        <f>SUM(T315:T338)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07" t="s">
        <v>137</v>
      </c>
      <c r="AT314" s="208" t="s">
        <v>75</v>
      </c>
      <c r="AU314" s="208" t="s">
        <v>81</v>
      </c>
      <c r="AY314" s="207" t="s">
        <v>129</v>
      </c>
      <c r="BK314" s="209">
        <f>SUM(BK315:BK338)</f>
        <v>0</v>
      </c>
    </row>
    <row r="315" s="2" customFormat="1" ht="21.75" customHeight="1">
      <c r="A315" s="38"/>
      <c r="B315" s="39"/>
      <c r="C315" s="212" t="s">
        <v>662</v>
      </c>
      <c r="D315" s="212" t="s">
        <v>132</v>
      </c>
      <c r="E315" s="213" t="s">
        <v>663</v>
      </c>
      <c r="F315" s="214" t="s">
        <v>664</v>
      </c>
      <c r="G315" s="215" t="s">
        <v>141</v>
      </c>
      <c r="H315" s="216">
        <v>21.34</v>
      </c>
      <c r="I315" s="217"/>
      <c r="J315" s="218">
        <f>ROUND(I315*H315,2)</f>
        <v>0</v>
      </c>
      <c r="K315" s="219"/>
      <c r="L315" s="44"/>
      <c r="M315" s="220" t="s">
        <v>1</v>
      </c>
      <c r="N315" s="221" t="s">
        <v>42</v>
      </c>
      <c r="O315" s="91"/>
      <c r="P315" s="222">
        <f>O315*H315</f>
        <v>0</v>
      </c>
      <c r="Q315" s="222">
        <v>0.0030000000000000001</v>
      </c>
      <c r="R315" s="222">
        <f>Q315*H315</f>
        <v>0.064020000000000007</v>
      </c>
      <c r="S315" s="222">
        <v>0</v>
      </c>
      <c r="T315" s="223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4" t="s">
        <v>210</v>
      </c>
      <c r="AT315" s="224" t="s">
        <v>132</v>
      </c>
      <c r="AU315" s="224" t="s">
        <v>137</v>
      </c>
      <c r="AY315" s="17" t="s">
        <v>129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7" t="s">
        <v>137</v>
      </c>
      <c r="BK315" s="225">
        <f>ROUND(I315*H315,2)</f>
        <v>0</v>
      </c>
      <c r="BL315" s="17" t="s">
        <v>210</v>
      </c>
      <c r="BM315" s="224" t="s">
        <v>665</v>
      </c>
    </row>
    <row r="316" s="13" customFormat="1">
      <c r="A316" s="13"/>
      <c r="B316" s="226"/>
      <c r="C316" s="227"/>
      <c r="D316" s="228" t="s">
        <v>143</v>
      </c>
      <c r="E316" s="229" t="s">
        <v>1</v>
      </c>
      <c r="F316" s="230" t="s">
        <v>666</v>
      </c>
      <c r="G316" s="227"/>
      <c r="H316" s="231">
        <v>10.800000000000001</v>
      </c>
      <c r="I316" s="232"/>
      <c r="J316" s="227"/>
      <c r="K316" s="227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143</v>
      </c>
      <c r="AU316" s="237" t="s">
        <v>137</v>
      </c>
      <c r="AV316" s="13" t="s">
        <v>137</v>
      </c>
      <c r="AW316" s="13" t="s">
        <v>32</v>
      </c>
      <c r="AX316" s="13" t="s">
        <v>76</v>
      </c>
      <c r="AY316" s="237" t="s">
        <v>129</v>
      </c>
    </row>
    <row r="317" s="13" customFormat="1">
      <c r="A317" s="13"/>
      <c r="B317" s="226"/>
      <c r="C317" s="227"/>
      <c r="D317" s="228" t="s">
        <v>143</v>
      </c>
      <c r="E317" s="229" t="s">
        <v>1</v>
      </c>
      <c r="F317" s="230" t="s">
        <v>667</v>
      </c>
      <c r="G317" s="227"/>
      <c r="H317" s="231">
        <v>7.04</v>
      </c>
      <c r="I317" s="232"/>
      <c r="J317" s="227"/>
      <c r="K317" s="227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143</v>
      </c>
      <c r="AU317" s="237" t="s">
        <v>137</v>
      </c>
      <c r="AV317" s="13" t="s">
        <v>137</v>
      </c>
      <c r="AW317" s="13" t="s">
        <v>32</v>
      </c>
      <c r="AX317" s="13" t="s">
        <v>76</v>
      </c>
      <c r="AY317" s="237" t="s">
        <v>129</v>
      </c>
    </row>
    <row r="318" s="13" customFormat="1">
      <c r="A318" s="13"/>
      <c r="B318" s="226"/>
      <c r="C318" s="227"/>
      <c r="D318" s="228" t="s">
        <v>143</v>
      </c>
      <c r="E318" s="229" t="s">
        <v>1</v>
      </c>
      <c r="F318" s="230" t="s">
        <v>668</v>
      </c>
      <c r="G318" s="227"/>
      <c r="H318" s="231">
        <v>3.5</v>
      </c>
      <c r="I318" s="232"/>
      <c r="J318" s="227"/>
      <c r="K318" s="227"/>
      <c r="L318" s="233"/>
      <c r="M318" s="234"/>
      <c r="N318" s="235"/>
      <c r="O318" s="235"/>
      <c r="P318" s="235"/>
      <c r="Q318" s="235"/>
      <c r="R318" s="235"/>
      <c r="S318" s="235"/>
      <c r="T318" s="23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7" t="s">
        <v>143</v>
      </c>
      <c r="AU318" s="237" t="s">
        <v>137</v>
      </c>
      <c r="AV318" s="13" t="s">
        <v>137</v>
      </c>
      <c r="AW318" s="13" t="s">
        <v>32</v>
      </c>
      <c r="AX318" s="13" t="s">
        <v>76</v>
      </c>
      <c r="AY318" s="237" t="s">
        <v>129</v>
      </c>
    </row>
    <row r="319" s="15" customFormat="1">
      <c r="A319" s="15"/>
      <c r="B319" s="248"/>
      <c r="C319" s="249"/>
      <c r="D319" s="228" t="s">
        <v>143</v>
      </c>
      <c r="E319" s="250" t="s">
        <v>1</v>
      </c>
      <c r="F319" s="251" t="s">
        <v>181</v>
      </c>
      <c r="G319" s="249"/>
      <c r="H319" s="252">
        <v>21.34</v>
      </c>
      <c r="I319" s="253"/>
      <c r="J319" s="249"/>
      <c r="K319" s="249"/>
      <c r="L319" s="254"/>
      <c r="M319" s="255"/>
      <c r="N319" s="256"/>
      <c r="O319" s="256"/>
      <c r="P319" s="256"/>
      <c r="Q319" s="256"/>
      <c r="R319" s="256"/>
      <c r="S319" s="256"/>
      <c r="T319" s="257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58" t="s">
        <v>143</v>
      </c>
      <c r="AU319" s="258" t="s">
        <v>137</v>
      </c>
      <c r="AV319" s="15" t="s">
        <v>136</v>
      </c>
      <c r="AW319" s="15" t="s">
        <v>32</v>
      </c>
      <c r="AX319" s="15" t="s">
        <v>81</v>
      </c>
      <c r="AY319" s="258" t="s">
        <v>129</v>
      </c>
    </row>
    <row r="320" s="2" customFormat="1" ht="16.5" customHeight="1">
      <c r="A320" s="38"/>
      <c r="B320" s="39"/>
      <c r="C320" s="259" t="s">
        <v>669</v>
      </c>
      <c r="D320" s="259" t="s">
        <v>203</v>
      </c>
      <c r="E320" s="260" t="s">
        <v>670</v>
      </c>
      <c r="F320" s="261" t="s">
        <v>671</v>
      </c>
      <c r="G320" s="262" t="s">
        <v>141</v>
      </c>
      <c r="H320" s="263">
        <v>23.474</v>
      </c>
      <c r="I320" s="264"/>
      <c r="J320" s="265">
        <f>ROUND(I320*H320,2)</f>
        <v>0</v>
      </c>
      <c r="K320" s="266"/>
      <c r="L320" s="267"/>
      <c r="M320" s="268" t="s">
        <v>1</v>
      </c>
      <c r="N320" s="269" t="s">
        <v>42</v>
      </c>
      <c r="O320" s="91"/>
      <c r="P320" s="222">
        <f>O320*H320</f>
        <v>0</v>
      </c>
      <c r="Q320" s="222">
        <v>0.0118</v>
      </c>
      <c r="R320" s="222">
        <f>Q320*H320</f>
        <v>0.27699319999999999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280</v>
      </c>
      <c r="AT320" s="224" t="s">
        <v>203</v>
      </c>
      <c r="AU320" s="224" t="s">
        <v>137</v>
      </c>
      <c r="AY320" s="17" t="s">
        <v>129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137</v>
      </c>
      <c r="BK320" s="225">
        <f>ROUND(I320*H320,2)</f>
        <v>0</v>
      </c>
      <c r="BL320" s="17" t="s">
        <v>210</v>
      </c>
      <c r="BM320" s="224" t="s">
        <v>672</v>
      </c>
    </row>
    <row r="321" s="13" customFormat="1">
      <c r="A321" s="13"/>
      <c r="B321" s="226"/>
      <c r="C321" s="227"/>
      <c r="D321" s="228" t="s">
        <v>143</v>
      </c>
      <c r="E321" s="227"/>
      <c r="F321" s="230" t="s">
        <v>673</v>
      </c>
      <c r="G321" s="227"/>
      <c r="H321" s="231">
        <v>23.474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143</v>
      </c>
      <c r="AU321" s="237" t="s">
        <v>137</v>
      </c>
      <c r="AV321" s="13" t="s">
        <v>137</v>
      </c>
      <c r="AW321" s="13" t="s">
        <v>4</v>
      </c>
      <c r="AX321" s="13" t="s">
        <v>81</v>
      </c>
      <c r="AY321" s="237" t="s">
        <v>129</v>
      </c>
    </row>
    <row r="322" s="2" customFormat="1" ht="21.75" customHeight="1">
      <c r="A322" s="38"/>
      <c r="B322" s="39"/>
      <c r="C322" s="212" t="s">
        <v>674</v>
      </c>
      <c r="D322" s="212" t="s">
        <v>132</v>
      </c>
      <c r="E322" s="213" t="s">
        <v>675</v>
      </c>
      <c r="F322" s="214" t="s">
        <v>676</v>
      </c>
      <c r="G322" s="215" t="s">
        <v>141</v>
      </c>
      <c r="H322" s="216">
        <v>21.34</v>
      </c>
      <c r="I322" s="217"/>
      <c r="J322" s="218">
        <f>ROUND(I322*H322,2)</f>
        <v>0</v>
      </c>
      <c r="K322" s="219"/>
      <c r="L322" s="44"/>
      <c r="M322" s="220" t="s">
        <v>1</v>
      </c>
      <c r="N322" s="221" t="s">
        <v>42</v>
      </c>
      <c r="O322" s="91"/>
      <c r="P322" s="222">
        <f>O322*H322</f>
        <v>0</v>
      </c>
      <c r="Q322" s="222">
        <v>0</v>
      </c>
      <c r="R322" s="222">
        <f>Q322*H322</f>
        <v>0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210</v>
      </c>
      <c r="AT322" s="224" t="s">
        <v>132</v>
      </c>
      <c r="AU322" s="224" t="s">
        <v>137</v>
      </c>
      <c r="AY322" s="17" t="s">
        <v>129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137</v>
      </c>
      <c r="BK322" s="225">
        <f>ROUND(I322*H322,2)</f>
        <v>0</v>
      </c>
      <c r="BL322" s="17" t="s">
        <v>210</v>
      </c>
      <c r="BM322" s="224" t="s">
        <v>677</v>
      </c>
    </row>
    <row r="323" s="2" customFormat="1" ht="21.75" customHeight="1">
      <c r="A323" s="38"/>
      <c r="B323" s="39"/>
      <c r="C323" s="212" t="s">
        <v>678</v>
      </c>
      <c r="D323" s="212" t="s">
        <v>132</v>
      </c>
      <c r="E323" s="213" t="s">
        <v>679</v>
      </c>
      <c r="F323" s="214" t="s">
        <v>680</v>
      </c>
      <c r="G323" s="215" t="s">
        <v>141</v>
      </c>
      <c r="H323" s="216">
        <v>6.9000000000000004</v>
      </c>
      <c r="I323" s="217"/>
      <c r="J323" s="218">
        <f>ROUND(I323*H323,2)</f>
        <v>0</v>
      </c>
      <c r="K323" s="219"/>
      <c r="L323" s="44"/>
      <c r="M323" s="220" t="s">
        <v>1</v>
      </c>
      <c r="N323" s="221" t="s">
        <v>42</v>
      </c>
      <c r="O323" s="91"/>
      <c r="P323" s="222">
        <f>O323*H323</f>
        <v>0</v>
      </c>
      <c r="Q323" s="222">
        <v>0.0080000000000000002</v>
      </c>
      <c r="R323" s="222">
        <f>Q323*H323</f>
        <v>0.055200000000000006</v>
      </c>
      <c r="S323" s="222">
        <v>0</v>
      </c>
      <c r="T323" s="22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4" t="s">
        <v>210</v>
      </c>
      <c r="AT323" s="224" t="s">
        <v>132</v>
      </c>
      <c r="AU323" s="224" t="s">
        <v>137</v>
      </c>
      <c r="AY323" s="17" t="s">
        <v>129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7" t="s">
        <v>137</v>
      </c>
      <c r="BK323" s="225">
        <f>ROUND(I323*H323,2)</f>
        <v>0</v>
      </c>
      <c r="BL323" s="17" t="s">
        <v>210</v>
      </c>
      <c r="BM323" s="224" t="s">
        <v>681</v>
      </c>
    </row>
    <row r="324" s="14" customFormat="1">
      <c r="A324" s="14"/>
      <c r="B324" s="238"/>
      <c r="C324" s="239"/>
      <c r="D324" s="228" t="s">
        <v>143</v>
      </c>
      <c r="E324" s="240" t="s">
        <v>1</v>
      </c>
      <c r="F324" s="241" t="s">
        <v>682</v>
      </c>
      <c r="G324" s="239"/>
      <c r="H324" s="240" t="s">
        <v>1</v>
      </c>
      <c r="I324" s="242"/>
      <c r="J324" s="239"/>
      <c r="K324" s="239"/>
      <c r="L324" s="243"/>
      <c r="M324" s="244"/>
      <c r="N324" s="245"/>
      <c r="O324" s="245"/>
      <c r="P324" s="245"/>
      <c r="Q324" s="245"/>
      <c r="R324" s="245"/>
      <c r="S324" s="245"/>
      <c r="T324" s="246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7" t="s">
        <v>143</v>
      </c>
      <c r="AU324" s="247" t="s">
        <v>137</v>
      </c>
      <c r="AV324" s="14" t="s">
        <v>81</v>
      </c>
      <c r="AW324" s="14" t="s">
        <v>32</v>
      </c>
      <c r="AX324" s="14" t="s">
        <v>76</v>
      </c>
      <c r="AY324" s="247" t="s">
        <v>129</v>
      </c>
    </row>
    <row r="325" s="13" customFormat="1">
      <c r="A325" s="13"/>
      <c r="B325" s="226"/>
      <c r="C325" s="227"/>
      <c r="D325" s="228" t="s">
        <v>143</v>
      </c>
      <c r="E325" s="229" t="s">
        <v>1</v>
      </c>
      <c r="F325" s="230" t="s">
        <v>683</v>
      </c>
      <c r="G325" s="227"/>
      <c r="H325" s="231">
        <v>1.2</v>
      </c>
      <c r="I325" s="232"/>
      <c r="J325" s="227"/>
      <c r="K325" s="227"/>
      <c r="L325" s="233"/>
      <c r="M325" s="234"/>
      <c r="N325" s="235"/>
      <c r="O325" s="235"/>
      <c r="P325" s="235"/>
      <c r="Q325" s="235"/>
      <c r="R325" s="235"/>
      <c r="S325" s="235"/>
      <c r="T325" s="23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143</v>
      </c>
      <c r="AU325" s="237" t="s">
        <v>137</v>
      </c>
      <c r="AV325" s="13" t="s">
        <v>137</v>
      </c>
      <c r="AW325" s="13" t="s">
        <v>32</v>
      </c>
      <c r="AX325" s="13" t="s">
        <v>76</v>
      </c>
      <c r="AY325" s="237" t="s">
        <v>129</v>
      </c>
    </row>
    <row r="326" s="13" customFormat="1">
      <c r="A326" s="13"/>
      <c r="B326" s="226"/>
      <c r="C326" s="227"/>
      <c r="D326" s="228" t="s">
        <v>143</v>
      </c>
      <c r="E326" s="229" t="s">
        <v>1</v>
      </c>
      <c r="F326" s="230" t="s">
        <v>684</v>
      </c>
      <c r="G326" s="227"/>
      <c r="H326" s="231">
        <v>5.7000000000000002</v>
      </c>
      <c r="I326" s="232"/>
      <c r="J326" s="227"/>
      <c r="K326" s="227"/>
      <c r="L326" s="233"/>
      <c r="M326" s="234"/>
      <c r="N326" s="235"/>
      <c r="O326" s="235"/>
      <c r="P326" s="235"/>
      <c r="Q326" s="235"/>
      <c r="R326" s="235"/>
      <c r="S326" s="235"/>
      <c r="T326" s="23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7" t="s">
        <v>143</v>
      </c>
      <c r="AU326" s="237" t="s">
        <v>137</v>
      </c>
      <c r="AV326" s="13" t="s">
        <v>137</v>
      </c>
      <c r="AW326" s="13" t="s">
        <v>32</v>
      </c>
      <c r="AX326" s="13" t="s">
        <v>76</v>
      </c>
      <c r="AY326" s="237" t="s">
        <v>129</v>
      </c>
    </row>
    <row r="327" s="15" customFormat="1">
      <c r="A327" s="15"/>
      <c r="B327" s="248"/>
      <c r="C327" s="249"/>
      <c r="D327" s="228" t="s">
        <v>143</v>
      </c>
      <c r="E327" s="250" t="s">
        <v>1</v>
      </c>
      <c r="F327" s="251" t="s">
        <v>181</v>
      </c>
      <c r="G327" s="249"/>
      <c r="H327" s="252">
        <v>6.9000000000000004</v>
      </c>
      <c r="I327" s="253"/>
      <c r="J327" s="249"/>
      <c r="K327" s="249"/>
      <c r="L327" s="254"/>
      <c r="M327" s="255"/>
      <c r="N327" s="256"/>
      <c r="O327" s="256"/>
      <c r="P327" s="256"/>
      <c r="Q327" s="256"/>
      <c r="R327" s="256"/>
      <c r="S327" s="256"/>
      <c r="T327" s="257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8" t="s">
        <v>143</v>
      </c>
      <c r="AU327" s="258" t="s">
        <v>137</v>
      </c>
      <c r="AV327" s="15" t="s">
        <v>136</v>
      </c>
      <c r="AW327" s="15" t="s">
        <v>32</v>
      </c>
      <c r="AX327" s="15" t="s">
        <v>81</v>
      </c>
      <c r="AY327" s="258" t="s">
        <v>129</v>
      </c>
    </row>
    <row r="328" s="2" customFormat="1" ht="21.75" customHeight="1">
      <c r="A328" s="38"/>
      <c r="B328" s="39"/>
      <c r="C328" s="212" t="s">
        <v>685</v>
      </c>
      <c r="D328" s="212" t="s">
        <v>132</v>
      </c>
      <c r="E328" s="213" t="s">
        <v>686</v>
      </c>
      <c r="F328" s="214" t="s">
        <v>687</v>
      </c>
      <c r="G328" s="215" t="s">
        <v>147</v>
      </c>
      <c r="H328" s="216">
        <v>28</v>
      </c>
      <c r="I328" s="217"/>
      <c r="J328" s="218">
        <f>ROUND(I328*H328,2)</f>
        <v>0</v>
      </c>
      <c r="K328" s="219"/>
      <c r="L328" s="44"/>
      <c r="M328" s="220" t="s">
        <v>1</v>
      </c>
      <c r="N328" s="221" t="s">
        <v>42</v>
      </c>
      <c r="O328" s="91"/>
      <c r="P328" s="222">
        <f>O328*H328</f>
        <v>0</v>
      </c>
      <c r="Q328" s="222">
        <v>0.00031</v>
      </c>
      <c r="R328" s="222">
        <f>Q328*H328</f>
        <v>0.0086800000000000002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210</v>
      </c>
      <c r="AT328" s="224" t="s">
        <v>132</v>
      </c>
      <c r="AU328" s="224" t="s">
        <v>137</v>
      </c>
      <c r="AY328" s="17" t="s">
        <v>129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137</v>
      </c>
      <c r="BK328" s="225">
        <f>ROUND(I328*H328,2)</f>
        <v>0</v>
      </c>
      <c r="BL328" s="17" t="s">
        <v>210</v>
      </c>
      <c r="BM328" s="224" t="s">
        <v>688</v>
      </c>
    </row>
    <row r="329" s="13" customFormat="1">
      <c r="A329" s="13"/>
      <c r="B329" s="226"/>
      <c r="C329" s="227"/>
      <c r="D329" s="228" t="s">
        <v>143</v>
      </c>
      <c r="E329" s="229" t="s">
        <v>1</v>
      </c>
      <c r="F329" s="230" t="s">
        <v>689</v>
      </c>
      <c r="G329" s="227"/>
      <c r="H329" s="231">
        <v>12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143</v>
      </c>
      <c r="AU329" s="237" t="s">
        <v>137</v>
      </c>
      <c r="AV329" s="13" t="s">
        <v>137</v>
      </c>
      <c r="AW329" s="13" t="s">
        <v>32</v>
      </c>
      <c r="AX329" s="13" t="s">
        <v>76</v>
      </c>
      <c r="AY329" s="237" t="s">
        <v>129</v>
      </c>
    </row>
    <row r="330" s="13" customFormat="1">
      <c r="A330" s="13"/>
      <c r="B330" s="226"/>
      <c r="C330" s="227"/>
      <c r="D330" s="228" t="s">
        <v>143</v>
      </c>
      <c r="E330" s="229" t="s">
        <v>1</v>
      </c>
      <c r="F330" s="230" t="s">
        <v>689</v>
      </c>
      <c r="G330" s="227"/>
      <c r="H330" s="231">
        <v>12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143</v>
      </c>
      <c r="AU330" s="237" t="s">
        <v>137</v>
      </c>
      <c r="AV330" s="13" t="s">
        <v>137</v>
      </c>
      <c r="AW330" s="13" t="s">
        <v>32</v>
      </c>
      <c r="AX330" s="13" t="s">
        <v>76</v>
      </c>
      <c r="AY330" s="237" t="s">
        <v>129</v>
      </c>
    </row>
    <row r="331" s="13" customFormat="1">
      <c r="A331" s="13"/>
      <c r="B331" s="226"/>
      <c r="C331" s="227"/>
      <c r="D331" s="228" t="s">
        <v>143</v>
      </c>
      <c r="E331" s="229" t="s">
        <v>1</v>
      </c>
      <c r="F331" s="230" t="s">
        <v>690</v>
      </c>
      <c r="G331" s="227"/>
      <c r="H331" s="231">
        <v>4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143</v>
      </c>
      <c r="AU331" s="237" t="s">
        <v>137</v>
      </c>
      <c r="AV331" s="13" t="s">
        <v>137</v>
      </c>
      <c r="AW331" s="13" t="s">
        <v>32</v>
      </c>
      <c r="AX331" s="13" t="s">
        <v>76</v>
      </c>
      <c r="AY331" s="237" t="s">
        <v>129</v>
      </c>
    </row>
    <row r="332" s="15" customFormat="1">
      <c r="A332" s="15"/>
      <c r="B332" s="248"/>
      <c r="C332" s="249"/>
      <c r="D332" s="228" t="s">
        <v>143</v>
      </c>
      <c r="E332" s="250" t="s">
        <v>1</v>
      </c>
      <c r="F332" s="251" t="s">
        <v>181</v>
      </c>
      <c r="G332" s="249"/>
      <c r="H332" s="252">
        <v>28</v>
      </c>
      <c r="I332" s="253"/>
      <c r="J332" s="249"/>
      <c r="K332" s="249"/>
      <c r="L332" s="254"/>
      <c r="M332" s="255"/>
      <c r="N332" s="256"/>
      <c r="O332" s="256"/>
      <c r="P332" s="256"/>
      <c r="Q332" s="256"/>
      <c r="R332" s="256"/>
      <c r="S332" s="256"/>
      <c r="T332" s="257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8" t="s">
        <v>143</v>
      </c>
      <c r="AU332" s="258" t="s">
        <v>137</v>
      </c>
      <c r="AV332" s="15" t="s">
        <v>136</v>
      </c>
      <c r="AW332" s="15" t="s">
        <v>32</v>
      </c>
      <c r="AX332" s="15" t="s">
        <v>81</v>
      </c>
      <c r="AY332" s="258" t="s">
        <v>129</v>
      </c>
    </row>
    <row r="333" s="2" customFormat="1" ht="21.75" customHeight="1">
      <c r="A333" s="38"/>
      <c r="B333" s="39"/>
      <c r="C333" s="212" t="s">
        <v>691</v>
      </c>
      <c r="D333" s="212" t="s">
        <v>132</v>
      </c>
      <c r="E333" s="213" t="s">
        <v>692</v>
      </c>
      <c r="F333" s="214" t="s">
        <v>693</v>
      </c>
      <c r="G333" s="215" t="s">
        <v>147</v>
      </c>
      <c r="H333" s="216">
        <v>9.3000000000000007</v>
      </c>
      <c r="I333" s="217"/>
      <c r="J333" s="218">
        <f>ROUND(I333*H333,2)</f>
        <v>0</v>
      </c>
      <c r="K333" s="219"/>
      <c r="L333" s="44"/>
      <c r="M333" s="220" t="s">
        <v>1</v>
      </c>
      <c r="N333" s="221" t="s">
        <v>42</v>
      </c>
      <c r="O333" s="91"/>
      <c r="P333" s="222">
        <f>O333*H333</f>
        <v>0</v>
      </c>
      <c r="Q333" s="222">
        <v>0.00025999999999999998</v>
      </c>
      <c r="R333" s="222">
        <f>Q333*H333</f>
        <v>0.002418</v>
      </c>
      <c r="S333" s="222">
        <v>0</v>
      </c>
      <c r="T333" s="223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4" t="s">
        <v>210</v>
      </c>
      <c r="AT333" s="224" t="s">
        <v>132</v>
      </c>
      <c r="AU333" s="224" t="s">
        <v>137</v>
      </c>
      <c r="AY333" s="17" t="s">
        <v>129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7" t="s">
        <v>137</v>
      </c>
      <c r="BK333" s="225">
        <f>ROUND(I333*H333,2)</f>
        <v>0</v>
      </c>
      <c r="BL333" s="17" t="s">
        <v>210</v>
      </c>
      <c r="BM333" s="224" t="s">
        <v>694</v>
      </c>
    </row>
    <row r="334" s="13" customFormat="1">
      <c r="A334" s="13"/>
      <c r="B334" s="226"/>
      <c r="C334" s="227"/>
      <c r="D334" s="228" t="s">
        <v>143</v>
      </c>
      <c r="E334" s="229" t="s">
        <v>1</v>
      </c>
      <c r="F334" s="230" t="s">
        <v>695</v>
      </c>
      <c r="G334" s="227"/>
      <c r="H334" s="231">
        <v>3.7000000000000002</v>
      </c>
      <c r="I334" s="232"/>
      <c r="J334" s="227"/>
      <c r="K334" s="227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143</v>
      </c>
      <c r="AU334" s="237" t="s">
        <v>137</v>
      </c>
      <c r="AV334" s="13" t="s">
        <v>137</v>
      </c>
      <c r="AW334" s="13" t="s">
        <v>32</v>
      </c>
      <c r="AX334" s="13" t="s">
        <v>76</v>
      </c>
      <c r="AY334" s="237" t="s">
        <v>129</v>
      </c>
    </row>
    <row r="335" s="13" customFormat="1">
      <c r="A335" s="13"/>
      <c r="B335" s="226"/>
      <c r="C335" s="227"/>
      <c r="D335" s="228" t="s">
        <v>143</v>
      </c>
      <c r="E335" s="229" t="s">
        <v>1</v>
      </c>
      <c r="F335" s="230" t="s">
        <v>696</v>
      </c>
      <c r="G335" s="227"/>
      <c r="H335" s="231">
        <v>5.5999999999999996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143</v>
      </c>
      <c r="AU335" s="237" t="s">
        <v>137</v>
      </c>
      <c r="AV335" s="13" t="s">
        <v>137</v>
      </c>
      <c r="AW335" s="13" t="s">
        <v>32</v>
      </c>
      <c r="AX335" s="13" t="s">
        <v>76</v>
      </c>
      <c r="AY335" s="237" t="s">
        <v>129</v>
      </c>
    </row>
    <row r="336" s="15" customFormat="1">
      <c r="A336" s="15"/>
      <c r="B336" s="248"/>
      <c r="C336" s="249"/>
      <c r="D336" s="228" t="s">
        <v>143</v>
      </c>
      <c r="E336" s="250" t="s">
        <v>1</v>
      </c>
      <c r="F336" s="251" t="s">
        <v>181</v>
      </c>
      <c r="G336" s="249"/>
      <c r="H336" s="252">
        <v>9.3000000000000007</v>
      </c>
      <c r="I336" s="253"/>
      <c r="J336" s="249"/>
      <c r="K336" s="249"/>
      <c r="L336" s="254"/>
      <c r="M336" s="255"/>
      <c r="N336" s="256"/>
      <c r="O336" s="256"/>
      <c r="P336" s="256"/>
      <c r="Q336" s="256"/>
      <c r="R336" s="256"/>
      <c r="S336" s="256"/>
      <c r="T336" s="257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8" t="s">
        <v>143</v>
      </c>
      <c r="AU336" s="258" t="s">
        <v>137</v>
      </c>
      <c r="AV336" s="15" t="s">
        <v>136</v>
      </c>
      <c r="AW336" s="15" t="s">
        <v>32</v>
      </c>
      <c r="AX336" s="15" t="s">
        <v>81</v>
      </c>
      <c r="AY336" s="258" t="s">
        <v>129</v>
      </c>
    </row>
    <row r="337" s="2" customFormat="1" ht="16.5" customHeight="1">
      <c r="A337" s="38"/>
      <c r="B337" s="39"/>
      <c r="C337" s="212" t="s">
        <v>697</v>
      </c>
      <c r="D337" s="212" t="s">
        <v>132</v>
      </c>
      <c r="E337" s="213" t="s">
        <v>698</v>
      </c>
      <c r="F337" s="214" t="s">
        <v>699</v>
      </c>
      <c r="G337" s="215" t="s">
        <v>141</v>
      </c>
      <c r="H337" s="216">
        <v>21.34</v>
      </c>
      <c r="I337" s="217"/>
      <c r="J337" s="218">
        <f>ROUND(I337*H337,2)</f>
        <v>0</v>
      </c>
      <c r="K337" s="219"/>
      <c r="L337" s="44"/>
      <c r="M337" s="220" t="s">
        <v>1</v>
      </c>
      <c r="N337" s="221" t="s">
        <v>42</v>
      </c>
      <c r="O337" s="91"/>
      <c r="P337" s="222">
        <f>O337*H337</f>
        <v>0</v>
      </c>
      <c r="Q337" s="222">
        <v>0.00029999999999999997</v>
      </c>
      <c r="R337" s="222">
        <f>Q337*H337</f>
        <v>0.0064019999999999997</v>
      </c>
      <c r="S337" s="222">
        <v>0</v>
      </c>
      <c r="T337" s="22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4" t="s">
        <v>210</v>
      </c>
      <c r="AT337" s="224" t="s">
        <v>132</v>
      </c>
      <c r="AU337" s="224" t="s">
        <v>137</v>
      </c>
      <c r="AY337" s="17" t="s">
        <v>129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7" t="s">
        <v>137</v>
      </c>
      <c r="BK337" s="225">
        <f>ROUND(I337*H337,2)</f>
        <v>0</v>
      </c>
      <c r="BL337" s="17" t="s">
        <v>210</v>
      </c>
      <c r="BM337" s="224" t="s">
        <v>700</v>
      </c>
    </row>
    <row r="338" s="2" customFormat="1" ht="21.75" customHeight="1">
      <c r="A338" s="38"/>
      <c r="B338" s="39"/>
      <c r="C338" s="212" t="s">
        <v>701</v>
      </c>
      <c r="D338" s="212" t="s">
        <v>132</v>
      </c>
      <c r="E338" s="213" t="s">
        <v>702</v>
      </c>
      <c r="F338" s="214" t="s">
        <v>703</v>
      </c>
      <c r="G338" s="215" t="s">
        <v>314</v>
      </c>
      <c r="H338" s="216">
        <v>0.41399999999999998</v>
      </c>
      <c r="I338" s="217"/>
      <c r="J338" s="218">
        <f>ROUND(I338*H338,2)</f>
        <v>0</v>
      </c>
      <c r="K338" s="219"/>
      <c r="L338" s="44"/>
      <c r="M338" s="220" t="s">
        <v>1</v>
      </c>
      <c r="N338" s="221" t="s">
        <v>42</v>
      </c>
      <c r="O338" s="91"/>
      <c r="P338" s="222">
        <f>O338*H338</f>
        <v>0</v>
      </c>
      <c r="Q338" s="222">
        <v>0</v>
      </c>
      <c r="R338" s="222">
        <f>Q338*H338</f>
        <v>0</v>
      </c>
      <c r="S338" s="222">
        <v>0</v>
      </c>
      <c r="T338" s="223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4" t="s">
        <v>210</v>
      </c>
      <c r="AT338" s="224" t="s">
        <v>132</v>
      </c>
      <c r="AU338" s="224" t="s">
        <v>137</v>
      </c>
      <c r="AY338" s="17" t="s">
        <v>129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7" t="s">
        <v>137</v>
      </c>
      <c r="BK338" s="225">
        <f>ROUND(I338*H338,2)</f>
        <v>0</v>
      </c>
      <c r="BL338" s="17" t="s">
        <v>210</v>
      </c>
      <c r="BM338" s="224" t="s">
        <v>704</v>
      </c>
    </row>
    <row r="339" s="12" customFormat="1" ht="22.8" customHeight="1">
      <c r="A339" s="12"/>
      <c r="B339" s="196"/>
      <c r="C339" s="197"/>
      <c r="D339" s="198" t="s">
        <v>75</v>
      </c>
      <c r="E339" s="210" t="s">
        <v>705</v>
      </c>
      <c r="F339" s="210" t="s">
        <v>706</v>
      </c>
      <c r="G339" s="197"/>
      <c r="H339" s="197"/>
      <c r="I339" s="200"/>
      <c r="J339" s="211">
        <f>BK339</f>
        <v>0</v>
      </c>
      <c r="K339" s="197"/>
      <c r="L339" s="202"/>
      <c r="M339" s="203"/>
      <c r="N339" s="204"/>
      <c r="O339" s="204"/>
      <c r="P339" s="205">
        <f>SUM(P340:P346)</f>
        <v>0</v>
      </c>
      <c r="Q339" s="204"/>
      <c r="R339" s="205">
        <f>SUM(R340:R346)</f>
        <v>0.0097120000000000001</v>
      </c>
      <c r="S339" s="204"/>
      <c r="T339" s="206">
        <f>SUM(T340:T346)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07" t="s">
        <v>137</v>
      </c>
      <c r="AT339" s="208" t="s">
        <v>75</v>
      </c>
      <c r="AU339" s="208" t="s">
        <v>81</v>
      </c>
      <c r="AY339" s="207" t="s">
        <v>129</v>
      </c>
      <c r="BK339" s="209">
        <f>SUM(BK340:BK346)</f>
        <v>0</v>
      </c>
    </row>
    <row r="340" s="2" customFormat="1" ht="21.75" customHeight="1">
      <c r="A340" s="38"/>
      <c r="B340" s="39"/>
      <c r="C340" s="212" t="s">
        <v>707</v>
      </c>
      <c r="D340" s="212" t="s">
        <v>132</v>
      </c>
      <c r="E340" s="213" t="s">
        <v>708</v>
      </c>
      <c r="F340" s="214" t="s">
        <v>709</v>
      </c>
      <c r="G340" s="215" t="s">
        <v>141</v>
      </c>
      <c r="H340" s="216">
        <v>1.1000000000000001</v>
      </c>
      <c r="I340" s="217"/>
      <c r="J340" s="218">
        <f>ROUND(I340*H340,2)</f>
        <v>0</v>
      </c>
      <c r="K340" s="219"/>
      <c r="L340" s="44"/>
      <c r="M340" s="220" t="s">
        <v>1</v>
      </c>
      <c r="N340" s="221" t="s">
        <v>42</v>
      </c>
      <c r="O340" s="91"/>
      <c r="P340" s="222">
        <f>O340*H340</f>
        <v>0</v>
      </c>
      <c r="Q340" s="222">
        <v>0</v>
      </c>
      <c r="R340" s="222">
        <f>Q340*H340</f>
        <v>0</v>
      </c>
      <c r="S340" s="222">
        <v>0</v>
      </c>
      <c r="T340" s="223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4" t="s">
        <v>210</v>
      </c>
      <c r="AT340" s="224" t="s">
        <v>132</v>
      </c>
      <c r="AU340" s="224" t="s">
        <v>137</v>
      </c>
      <c r="AY340" s="17" t="s">
        <v>129</v>
      </c>
      <c r="BE340" s="225">
        <f>IF(N340="základní",J340,0)</f>
        <v>0</v>
      </c>
      <c r="BF340" s="225">
        <f>IF(N340="snížená",J340,0)</f>
        <v>0</v>
      </c>
      <c r="BG340" s="225">
        <f>IF(N340="zákl. přenesená",J340,0)</f>
        <v>0</v>
      </c>
      <c r="BH340" s="225">
        <f>IF(N340="sníž. přenesená",J340,0)</f>
        <v>0</v>
      </c>
      <c r="BI340" s="225">
        <f>IF(N340="nulová",J340,0)</f>
        <v>0</v>
      </c>
      <c r="BJ340" s="17" t="s">
        <v>137</v>
      </c>
      <c r="BK340" s="225">
        <f>ROUND(I340*H340,2)</f>
        <v>0</v>
      </c>
      <c r="BL340" s="17" t="s">
        <v>210</v>
      </c>
      <c r="BM340" s="224" t="s">
        <v>710</v>
      </c>
    </row>
    <row r="341" s="14" customFormat="1">
      <c r="A341" s="14"/>
      <c r="B341" s="238"/>
      <c r="C341" s="239"/>
      <c r="D341" s="228" t="s">
        <v>143</v>
      </c>
      <c r="E341" s="240" t="s">
        <v>1</v>
      </c>
      <c r="F341" s="241" t="s">
        <v>711</v>
      </c>
      <c r="G341" s="239"/>
      <c r="H341" s="240" t="s">
        <v>1</v>
      </c>
      <c r="I341" s="242"/>
      <c r="J341" s="239"/>
      <c r="K341" s="239"/>
      <c r="L341" s="243"/>
      <c r="M341" s="244"/>
      <c r="N341" s="245"/>
      <c r="O341" s="245"/>
      <c r="P341" s="245"/>
      <c r="Q341" s="245"/>
      <c r="R341" s="245"/>
      <c r="S341" s="245"/>
      <c r="T341" s="246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7" t="s">
        <v>143</v>
      </c>
      <c r="AU341" s="247" t="s">
        <v>137</v>
      </c>
      <c r="AV341" s="14" t="s">
        <v>81</v>
      </c>
      <c r="AW341" s="14" t="s">
        <v>32</v>
      </c>
      <c r="AX341" s="14" t="s">
        <v>76</v>
      </c>
      <c r="AY341" s="247" t="s">
        <v>129</v>
      </c>
    </row>
    <row r="342" s="13" customFormat="1">
      <c r="A342" s="13"/>
      <c r="B342" s="226"/>
      <c r="C342" s="227"/>
      <c r="D342" s="228" t="s">
        <v>143</v>
      </c>
      <c r="E342" s="229" t="s">
        <v>1</v>
      </c>
      <c r="F342" s="230" t="s">
        <v>712</v>
      </c>
      <c r="G342" s="227"/>
      <c r="H342" s="231">
        <v>1.1000000000000001</v>
      </c>
      <c r="I342" s="232"/>
      <c r="J342" s="227"/>
      <c r="K342" s="227"/>
      <c r="L342" s="233"/>
      <c r="M342" s="234"/>
      <c r="N342" s="235"/>
      <c r="O342" s="235"/>
      <c r="P342" s="235"/>
      <c r="Q342" s="235"/>
      <c r="R342" s="235"/>
      <c r="S342" s="235"/>
      <c r="T342" s="23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7" t="s">
        <v>143</v>
      </c>
      <c r="AU342" s="237" t="s">
        <v>137</v>
      </c>
      <c r="AV342" s="13" t="s">
        <v>137</v>
      </c>
      <c r="AW342" s="13" t="s">
        <v>32</v>
      </c>
      <c r="AX342" s="13" t="s">
        <v>81</v>
      </c>
      <c r="AY342" s="237" t="s">
        <v>129</v>
      </c>
    </row>
    <row r="343" s="2" customFormat="1" ht="21.75" customHeight="1">
      <c r="A343" s="38"/>
      <c r="B343" s="39"/>
      <c r="C343" s="212" t="s">
        <v>713</v>
      </c>
      <c r="D343" s="212" t="s">
        <v>132</v>
      </c>
      <c r="E343" s="213" t="s">
        <v>714</v>
      </c>
      <c r="F343" s="214" t="s">
        <v>715</v>
      </c>
      <c r="G343" s="215" t="s">
        <v>141</v>
      </c>
      <c r="H343" s="216">
        <v>4.4000000000000004</v>
      </c>
      <c r="I343" s="217"/>
      <c r="J343" s="218">
        <f>ROUND(I343*H343,2)</f>
        <v>0</v>
      </c>
      <c r="K343" s="219"/>
      <c r="L343" s="44"/>
      <c r="M343" s="220" t="s">
        <v>1</v>
      </c>
      <c r="N343" s="221" t="s">
        <v>42</v>
      </c>
      <c r="O343" s="91"/>
      <c r="P343" s="222">
        <f>O343*H343</f>
        <v>0</v>
      </c>
      <c r="Q343" s="222">
        <v>0.00023000000000000001</v>
      </c>
      <c r="R343" s="222">
        <f>Q343*H343</f>
        <v>0.0010120000000000001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210</v>
      </c>
      <c r="AT343" s="224" t="s">
        <v>132</v>
      </c>
      <c r="AU343" s="224" t="s">
        <v>137</v>
      </c>
      <c r="AY343" s="17" t="s">
        <v>129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137</v>
      </c>
      <c r="BK343" s="225">
        <f>ROUND(I343*H343,2)</f>
        <v>0</v>
      </c>
      <c r="BL343" s="17" t="s">
        <v>210</v>
      </c>
      <c r="BM343" s="224" t="s">
        <v>716</v>
      </c>
    </row>
    <row r="344" s="14" customFormat="1">
      <c r="A344" s="14"/>
      <c r="B344" s="238"/>
      <c r="C344" s="239"/>
      <c r="D344" s="228" t="s">
        <v>143</v>
      </c>
      <c r="E344" s="240" t="s">
        <v>1</v>
      </c>
      <c r="F344" s="241" t="s">
        <v>717</v>
      </c>
      <c r="G344" s="239"/>
      <c r="H344" s="240" t="s">
        <v>1</v>
      </c>
      <c r="I344" s="242"/>
      <c r="J344" s="239"/>
      <c r="K344" s="239"/>
      <c r="L344" s="243"/>
      <c r="M344" s="244"/>
      <c r="N344" s="245"/>
      <c r="O344" s="245"/>
      <c r="P344" s="245"/>
      <c r="Q344" s="245"/>
      <c r="R344" s="245"/>
      <c r="S344" s="245"/>
      <c r="T344" s="24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7" t="s">
        <v>143</v>
      </c>
      <c r="AU344" s="247" t="s">
        <v>137</v>
      </c>
      <c r="AV344" s="14" t="s">
        <v>81</v>
      </c>
      <c r="AW344" s="14" t="s">
        <v>32</v>
      </c>
      <c r="AX344" s="14" t="s">
        <v>76</v>
      </c>
      <c r="AY344" s="247" t="s">
        <v>129</v>
      </c>
    </row>
    <row r="345" s="13" customFormat="1">
      <c r="A345" s="13"/>
      <c r="B345" s="226"/>
      <c r="C345" s="227"/>
      <c r="D345" s="228" t="s">
        <v>143</v>
      </c>
      <c r="E345" s="229" t="s">
        <v>1</v>
      </c>
      <c r="F345" s="230" t="s">
        <v>718</v>
      </c>
      <c r="G345" s="227"/>
      <c r="H345" s="231">
        <v>4.4000000000000004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143</v>
      </c>
      <c r="AU345" s="237" t="s">
        <v>137</v>
      </c>
      <c r="AV345" s="13" t="s">
        <v>137</v>
      </c>
      <c r="AW345" s="13" t="s">
        <v>32</v>
      </c>
      <c r="AX345" s="13" t="s">
        <v>81</v>
      </c>
      <c r="AY345" s="237" t="s">
        <v>129</v>
      </c>
    </row>
    <row r="346" s="2" customFormat="1" ht="16.5" customHeight="1">
      <c r="A346" s="38"/>
      <c r="B346" s="39"/>
      <c r="C346" s="212" t="s">
        <v>719</v>
      </c>
      <c r="D346" s="212" t="s">
        <v>132</v>
      </c>
      <c r="E346" s="213" t="s">
        <v>720</v>
      </c>
      <c r="F346" s="214" t="s">
        <v>721</v>
      </c>
      <c r="G346" s="215" t="s">
        <v>141</v>
      </c>
      <c r="H346" s="216">
        <v>15</v>
      </c>
      <c r="I346" s="217"/>
      <c r="J346" s="218">
        <f>ROUND(I346*H346,2)</f>
        <v>0</v>
      </c>
      <c r="K346" s="219"/>
      <c r="L346" s="44"/>
      <c r="M346" s="220" t="s">
        <v>1</v>
      </c>
      <c r="N346" s="221" t="s">
        <v>42</v>
      </c>
      <c r="O346" s="91"/>
      <c r="P346" s="222">
        <f>O346*H346</f>
        <v>0</v>
      </c>
      <c r="Q346" s="222">
        <v>0.00058</v>
      </c>
      <c r="R346" s="222">
        <f>Q346*H346</f>
        <v>0.0086999999999999994</v>
      </c>
      <c r="S346" s="222">
        <v>0</v>
      </c>
      <c r="T346" s="223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4" t="s">
        <v>210</v>
      </c>
      <c r="AT346" s="224" t="s">
        <v>132</v>
      </c>
      <c r="AU346" s="224" t="s">
        <v>137</v>
      </c>
      <c r="AY346" s="17" t="s">
        <v>129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7" t="s">
        <v>137</v>
      </c>
      <c r="BK346" s="225">
        <f>ROUND(I346*H346,2)</f>
        <v>0</v>
      </c>
      <c r="BL346" s="17" t="s">
        <v>210</v>
      </c>
      <c r="BM346" s="224" t="s">
        <v>722</v>
      </c>
    </row>
    <row r="347" s="12" customFormat="1" ht="22.8" customHeight="1">
      <c r="A347" s="12"/>
      <c r="B347" s="196"/>
      <c r="C347" s="197"/>
      <c r="D347" s="198" t="s">
        <v>75</v>
      </c>
      <c r="E347" s="210" t="s">
        <v>723</v>
      </c>
      <c r="F347" s="210" t="s">
        <v>724</v>
      </c>
      <c r="G347" s="197"/>
      <c r="H347" s="197"/>
      <c r="I347" s="200"/>
      <c r="J347" s="211">
        <f>BK347</f>
        <v>0</v>
      </c>
      <c r="K347" s="197"/>
      <c r="L347" s="202"/>
      <c r="M347" s="203"/>
      <c r="N347" s="204"/>
      <c r="O347" s="204"/>
      <c r="P347" s="205">
        <f>SUM(P348:P364)</f>
        <v>0</v>
      </c>
      <c r="Q347" s="204"/>
      <c r="R347" s="205">
        <f>SUM(R348:R364)</f>
        <v>0.043437435999999996</v>
      </c>
      <c r="S347" s="204"/>
      <c r="T347" s="206">
        <f>SUM(T348:T364)</f>
        <v>0.020687999999999995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07" t="s">
        <v>137</v>
      </c>
      <c r="AT347" s="208" t="s">
        <v>75</v>
      </c>
      <c r="AU347" s="208" t="s">
        <v>81</v>
      </c>
      <c r="AY347" s="207" t="s">
        <v>129</v>
      </c>
      <c r="BK347" s="209">
        <f>SUM(BK348:BK364)</f>
        <v>0</v>
      </c>
    </row>
    <row r="348" s="2" customFormat="1" ht="21.75" customHeight="1">
      <c r="A348" s="38"/>
      <c r="B348" s="39"/>
      <c r="C348" s="212" t="s">
        <v>725</v>
      </c>
      <c r="D348" s="212" t="s">
        <v>132</v>
      </c>
      <c r="E348" s="213" t="s">
        <v>726</v>
      </c>
      <c r="F348" s="214" t="s">
        <v>727</v>
      </c>
      <c r="G348" s="215" t="s">
        <v>141</v>
      </c>
      <c r="H348" s="216">
        <v>68.959999999999994</v>
      </c>
      <c r="I348" s="217"/>
      <c r="J348" s="218">
        <f>ROUND(I348*H348,2)</f>
        <v>0</v>
      </c>
      <c r="K348" s="219"/>
      <c r="L348" s="44"/>
      <c r="M348" s="220" t="s">
        <v>1</v>
      </c>
      <c r="N348" s="221" t="s">
        <v>42</v>
      </c>
      <c r="O348" s="91"/>
      <c r="P348" s="222">
        <f>O348*H348</f>
        <v>0</v>
      </c>
      <c r="Q348" s="222">
        <v>0</v>
      </c>
      <c r="R348" s="222">
        <f>Q348*H348</f>
        <v>0</v>
      </c>
      <c r="S348" s="222">
        <v>0.00014999999999999999</v>
      </c>
      <c r="T348" s="223">
        <f>S348*H348</f>
        <v>0.010343999999999997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4" t="s">
        <v>210</v>
      </c>
      <c r="AT348" s="224" t="s">
        <v>132</v>
      </c>
      <c r="AU348" s="224" t="s">
        <v>137</v>
      </c>
      <c r="AY348" s="17" t="s">
        <v>129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17" t="s">
        <v>137</v>
      </c>
      <c r="BK348" s="225">
        <f>ROUND(I348*H348,2)</f>
        <v>0</v>
      </c>
      <c r="BL348" s="17" t="s">
        <v>210</v>
      </c>
      <c r="BM348" s="224" t="s">
        <v>728</v>
      </c>
    </row>
    <row r="349" s="13" customFormat="1">
      <c r="A349" s="13"/>
      <c r="B349" s="226"/>
      <c r="C349" s="227"/>
      <c r="D349" s="228" t="s">
        <v>143</v>
      </c>
      <c r="E349" s="229" t="s">
        <v>1</v>
      </c>
      <c r="F349" s="230" t="s">
        <v>729</v>
      </c>
      <c r="G349" s="227"/>
      <c r="H349" s="231">
        <v>68.959999999999994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143</v>
      </c>
      <c r="AU349" s="237" t="s">
        <v>137</v>
      </c>
      <c r="AV349" s="13" t="s">
        <v>137</v>
      </c>
      <c r="AW349" s="13" t="s">
        <v>32</v>
      </c>
      <c r="AX349" s="13" t="s">
        <v>81</v>
      </c>
      <c r="AY349" s="237" t="s">
        <v>129</v>
      </c>
    </row>
    <row r="350" s="2" customFormat="1" ht="21.75" customHeight="1">
      <c r="A350" s="38"/>
      <c r="B350" s="39"/>
      <c r="C350" s="212" t="s">
        <v>730</v>
      </c>
      <c r="D350" s="212" t="s">
        <v>132</v>
      </c>
      <c r="E350" s="213" t="s">
        <v>731</v>
      </c>
      <c r="F350" s="214" t="s">
        <v>732</v>
      </c>
      <c r="G350" s="215" t="s">
        <v>141</v>
      </c>
      <c r="H350" s="216">
        <v>68.959999999999994</v>
      </c>
      <c r="I350" s="217"/>
      <c r="J350" s="218">
        <f>ROUND(I350*H350,2)</f>
        <v>0</v>
      </c>
      <c r="K350" s="219"/>
      <c r="L350" s="44"/>
      <c r="M350" s="220" t="s">
        <v>1</v>
      </c>
      <c r="N350" s="221" t="s">
        <v>42</v>
      </c>
      <c r="O350" s="91"/>
      <c r="P350" s="222">
        <f>O350*H350</f>
        <v>0</v>
      </c>
      <c r="Q350" s="222">
        <v>0</v>
      </c>
      <c r="R350" s="222">
        <f>Q350*H350</f>
        <v>0</v>
      </c>
      <c r="S350" s="222">
        <v>0.00014999999999999999</v>
      </c>
      <c r="T350" s="223">
        <f>S350*H350</f>
        <v>0.010343999999999997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4" t="s">
        <v>210</v>
      </c>
      <c r="AT350" s="224" t="s">
        <v>132</v>
      </c>
      <c r="AU350" s="224" t="s">
        <v>137</v>
      </c>
      <c r="AY350" s="17" t="s">
        <v>129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7" t="s">
        <v>137</v>
      </c>
      <c r="BK350" s="225">
        <f>ROUND(I350*H350,2)</f>
        <v>0</v>
      </c>
      <c r="BL350" s="17" t="s">
        <v>210</v>
      </c>
      <c r="BM350" s="224" t="s">
        <v>733</v>
      </c>
    </row>
    <row r="351" s="13" customFormat="1">
      <c r="A351" s="13"/>
      <c r="B351" s="226"/>
      <c r="C351" s="227"/>
      <c r="D351" s="228" t="s">
        <v>143</v>
      </c>
      <c r="E351" s="229" t="s">
        <v>1</v>
      </c>
      <c r="F351" s="230" t="s">
        <v>191</v>
      </c>
      <c r="G351" s="227"/>
      <c r="H351" s="231">
        <v>11.359999999999999</v>
      </c>
      <c r="I351" s="232"/>
      <c r="J351" s="227"/>
      <c r="K351" s="227"/>
      <c r="L351" s="233"/>
      <c r="M351" s="234"/>
      <c r="N351" s="235"/>
      <c r="O351" s="235"/>
      <c r="P351" s="235"/>
      <c r="Q351" s="235"/>
      <c r="R351" s="235"/>
      <c r="S351" s="235"/>
      <c r="T351" s="23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7" t="s">
        <v>143</v>
      </c>
      <c r="AU351" s="237" t="s">
        <v>137</v>
      </c>
      <c r="AV351" s="13" t="s">
        <v>137</v>
      </c>
      <c r="AW351" s="13" t="s">
        <v>32</v>
      </c>
      <c r="AX351" s="13" t="s">
        <v>76</v>
      </c>
      <c r="AY351" s="237" t="s">
        <v>129</v>
      </c>
    </row>
    <row r="352" s="13" customFormat="1">
      <c r="A352" s="13"/>
      <c r="B352" s="226"/>
      <c r="C352" s="227"/>
      <c r="D352" s="228" t="s">
        <v>143</v>
      </c>
      <c r="E352" s="229" t="s">
        <v>1</v>
      </c>
      <c r="F352" s="230" t="s">
        <v>192</v>
      </c>
      <c r="G352" s="227"/>
      <c r="H352" s="231">
        <v>55.890000000000001</v>
      </c>
      <c r="I352" s="232"/>
      <c r="J352" s="227"/>
      <c r="K352" s="227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143</v>
      </c>
      <c r="AU352" s="237" t="s">
        <v>137</v>
      </c>
      <c r="AV352" s="13" t="s">
        <v>137</v>
      </c>
      <c r="AW352" s="13" t="s">
        <v>32</v>
      </c>
      <c r="AX352" s="13" t="s">
        <v>76</v>
      </c>
      <c r="AY352" s="237" t="s">
        <v>129</v>
      </c>
    </row>
    <row r="353" s="13" customFormat="1">
      <c r="A353" s="13"/>
      <c r="B353" s="226"/>
      <c r="C353" s="227"/>
      <c r="D353" s="228" t="s">
        <v>143</v>
      </c>
      <c r="E353" s="229" t="s">
        <v>1</v>
      </c>
      <c r="F353" s="230" t="s">
        <v>193</v>
      </c>
      <c r="G353" s="227"/>
      <c r="H353" s="231">
        <v>1.71</v>
      </c>
      <c r="I353" s="232"/>
      <c r="J353" s="227"/>
      <c r="K353" s="227"/>
      <c r="L353" s="233"/>
      <c r="M353" s="234"/>
      <c r="N353" s="235"/>
      <c r="O353" s="235"/>
      <c r="P353" s="235"/>
      <c r="Q353" s="235"/>
      <c r="R353" s="235"/>
      <c r="S353" s="235"/>
      <c r="T353" s="23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7" t="s">
        <v>143</v>
      </c>
      <c r="AU353" s="237" t="s">
        <v>137</v>
      </c>
      <c r="AV353" s="13" t="s">
        <v>137</v>
      </c>
      <c r="AW353" s="13" t="s">
        <v>32</v>
      </c>
      <c r="AX353" s="13" t="s">
        <v>76</v>
      </c>
      <c r="AY353" s="237" t="s">
        <v>129</v>
      </c>
    </row>
    <row r="354" s="15" customFormat="1">
      <c r="A354" s="15"/>
      <c r="B354" s="248"/>
      <c r="C354" s="249"/>
      <c r="D354" s="228" t="s">
        <v>143</v>
      </c>
      <c r="E354" s="250" t="s">
        <v>1</v>
      </c>
      <c r="F354" s="251" t="s">
        <v>181</v>
      </c>
      <c r="G354" s="249"/>
      <c r="H354" s="252">
        <v>68.959999999999994</v>
      </c>
      <c r="I354" s="253"/>
      <c r="J354" s="249"/>
      <c r="K354" s="249"/>
      <c r="L354" s="254"/>
      <c r="M354" s="255"/>
      <c r="N354" s="256"/>
      <c r="O354" s="256"/>
      <c r="P354" s="256"/>
      <c r="Q354" s="256"/>
      <c r="R354" s="256"/>
      <c r="S354" s="256"/>
      <c r="T354" s="257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58" t="s">
        <v>143</v>
      </c>
      <c r="AU354" s="258" t="s">
        <v>137</v>
      </c>
      <c r="AV354" s="15" t="s">
        <v>136</v>
      </c>
      <c r="AW354" s="15" t="s">
        <v>32</v>
      </c>
      <c r="AX354" s="15" t="s">
        <v>81</v>
      </c>
      <c r="AY354" s="258" t="s">
        <v>129</v>
      </c>
    </row>
    <row r="355" s="2" customFormat="1" ht="21.75" customHeight="1">
      <c r="A355" s="38"/>
      <c r="B355" s="39"/>
      <c r="C355" s="212" t="s">
        <v>734</v>
      </c>
      <c r="D355" s="212" t="s">
        <v>132</v>
      </c>
      <c r="E355" s="213" t="s">
        <v>735</v>
      </c>
      <c r="F355" s="214" t="s">
        <v>736</v>
      </c>
      <c r="G355" s="215" t="s">
        <v>141</v>
      </c>
      <c r="H355" s="216">
        <v>6.5099999999999998</v>
      </c>
      <c r="I355" s="217"/>
      <c r="J355" s="218">
        <f>ROUND(I355*H355,2)</f>
        <v>0</v>
      </c>
      <c r="K355" s="219"/>
      <c r="L355" s="44"/>
      <c r="M355" s="220" t="s">
        <v>1</v>
      </c>
      <c r="N355" s="221" t="s">
        <v>42</v>
      </c>
      <c r="O355" s="91"/>
      <c r="P355" s="222">
        <f>O355*H355</f>
        <v>0</v>
      </c>
      <c r="Q355" s="222">
        <v>0</v>
      </c>
      <c r="R355" s="222">
        <f>Q355*H355</f>
        <v>0</v>
      </c>
      <c r="S355" s="222">
        <v>0</v>
      </c>
      <c r="T355" s="22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210</v>
      </c>
      <c r="AT355" s="224" t="s">
        <v>132</v>
      </c>
      <c r="AU355" s="224" t="s">
        <v>137</v>
      </c>
      <c r="AY355" s="17" t="s">
        <v>129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137</v>
      </c>
      <c r="BK355" s="225">
        <f>ROUND(I355*H355,2)</f>
        <v>0</v>
      </c>
      <c r="BL355" s="17" t="s">
        <v>210</v>
      </c>
      <c r="BM355" s="224" t="s">
        <v>737</v>
      </c>
    </row>
    <row r="356" s="13" customFormat="1">
      <c r="A356" s="13"/>
      <c r="B356" s="226"/>
      <c r="C356" s="227"/>
      <c r="D356" s="228" t="s">
        <v>143</v>
      </c>
      <c r="E356" s="229" t="s">
        <v>1</v>
      </c>
      <c r="F356" s="230" t="s">
        <v>738</v>
      </c>
      <c r="G356" s="227"/>
      <c r="H356" s="231">
        <v>6.5099999999999998</v>
      </c>
      <c r="I356" s="232"/>
      <c r="J356" s="227"/>
      <c r="K356" s="227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143</v>
      </c>
      <c r="AU356" s="237" t="s">
        <v>137</v>
      </c>
      <c r="AV356" s="13" t="s">
        <v>137</v>
      </c>
      <c r="AW356" s="13" t="s">
        <v>32</v>
      </c>
      <c r="AX356" s="13" t="s">
        <v>81</v>
      </c>
      <c r="AY356" s="237" t="s">
        <v>129</v>
      </c>
    </row>
    <row r="357" s="2" customFormat="1" ht="16.5" customHeight="1">
      <c r="A357" s="38"/>
      <c r="B357" s="39"/>
      <c r="C357" s="259" t="s">
        <v>739</v>
      </c>
      <c r="D357" s="259" t="s">
        <v>203</v>
      </c>
      <c r="E357" s="260" t="s">
        <v>740</v>
      </c>
      <c r="F357" s="261" t="s">
        <v>741</v>
      </c>
      <c r="G357" s="262" t="s">
        <v>141</v>
      </c>
      <c r="H357" s="263">
        <v>6.8360000000000003</v>
      </c>
      <c r="I357" s="264"/>
      <c r="J357" s="265">
        <f>ROUND(I357*H357,2)</f>
        <v>0</v>
      </c>
      <c r="K357" s="266"/>
      <c r="L357" s="267"/>
      <c r="M357" s="268" t="s">
        <v>1</v>
      </c>
      <c r="N357" s="269" t="s">
        <v>42</v>
      </c>
      <c r="O357" s="91"/>
      <c r="P357" s="222">
        <f>O357*H357</f>
        <v>0</v>
      </c>
      <c r="Q357" s="222">
        <v>9.9999999999999995E-07</v>
      </c>
      <c r="R357" s="222">
        <f>Q357*H357</f>
        <v>6.8360000000000003E-06</v>
      </c>
      <c r="S357" s="222">
        <v>0</v>
      </c>
      <c r="T357" s="223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4" t="s">
        <v>280</v>
      </c>
      <c r="AT357" s="224" t="s">
        <v>203</v>
      </c>
      <c r="AU357" s="224" t="s">
        <v>137</v>
      </c>
      <c r="AY357" s="17" t="s">
        <v>129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7" t="s">
        <v>137</v>
      </c>
      <c r="BK357" s="225">
        <f>ROUND(I357*H357,2)</f>
        <v>0</v>
      </c>
      <c r="BL357" s="17" t="s">
        <v>210</v>
      </c>
      <c r="BM357" s="224" t="s">
        <v>742</v>
      </c>
    </row>
    <row r="358" s="13" customFormat="1">
      <c r="A358" s="13"/>
      <c r="B358" s="226"/>
      <c r="C358" s="227"/>
      <c r="D358" s="228" t="s">
        <v>143</v>
      </c>
      <c r="E358" s="227"/>
      <c r="F358" s="230" t="s">
        <v>743</v>
      </c>
      <c r="G358" s="227"/>
      <c r="H358" s="231">
        <v>6.8360000000000003</v>
      </c>
      <c r="I358" s="232"/>
      <c r="J358" s="227"/>
      <c r="K358" s="227"/>
      <c r="L358" s="233"/>
      <c r="M358" s="234"/>
      <c r="N358" s="235"/>
      <c r="O358" s="235"/>
      <c r="P358" s="235"/>
      <c r="Q358" s="235"/>
      <c r="R358" s="235"/>
      <c r="S358" s="235"/>
      <c r="T358" s="23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7" t="s">
        <v>143</v>
      </c>
      <c r="AU358" s="237" t="s">
        <v>137</v>
      </c>
      <c r="AV358" s="13" t="s">
        <v>137</v>
      </c>
      <c r="AW358" s="13" t="s">
        <v>4</v>
      </c>
      <c r="AX358" s="13" t="s">
        <v>81</v>
      </c>
      <c r="AY358" s="237" t="s">
        <v>129</v>
      </c>
    </row>
    <row r="359" s="2" customFormat="1" ht="21.75" customHeight="1">
      <c r="A359" s="38"/>
      <c r="B359" s="39"/>
      <c r="C359" s="212" t="s">
        <v>744</v>
      </c>
      <c r="D359" s="212" t="s">
        <v>132</v>
      </c>
      <c r="E359" s="213" t="s">
        <v>745</v>
      </c>
      <c r="F359" s="214" t="s">
        <v>746</v>
      </c>
      <c r="G359" s="215" t="s">
        <v>141</v>
      </c>
      <c r="H359" s="216">
        <v>117.38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0.00020000000000000001</v>
      </c>
      <c r="R359" s="222">
        <f>Q359*H359</f>
        <v>0.023476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210</v>
      </c>
      <c r="AT359" s="224" t="s">
        <v>132</v>
      </c>
      <c r="AU359" s="224" t="s">
        <v>137</v>
      </c>
      <c r="AY359" s="17" t="s">
        <v>129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137</v>
      </c>
      <c r="BK359" s="225">
        <f>ROUND(I359*H359,2)</f>
        <v>0</v>
      </c>
      <c r="BL359" s="17" t="s">
        <v>210</v>
      </c>
      <c r="BM359" s="224" t="s">
        <v>747</v>
      </c>
    </row>
    <row r="360" s="13" customFormat="1">
      <c r="A360" s="13"/>
      <c r="B360" s="226"/>
      <c r="C360" s="227"/>
      <c r="D360" s="228" t="s">
        <v>143</v>
      </c>
      <c r="E360" s="229" t="s">
        <v>1</v>
      </c>
      <c r="F360" s="230" t="s">
        <v>748</v>
      </c>
      <c r="G360" s="227"/>
      <c r="H360" s="231">
        <v>117.38</v>
      </c>
      <c r="I360" s="232"/>
      <c r="J360" s="227"/>
      <c r="K360" s="227"/>
      <c r="L360" s="233"/>
      <c r="M360" s="234"/>
      <c r="N360" s="235"/>
      <c r="O360" s="235"/>
      <c r="P360" s="235"/>
      <c r="Q360" s="235"/>
      <c r="R360" s="235"/>
      <c r="S360" s="235"/>
      <c r="T360" s="23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7" t="s">
        <v>143</v>
      </c>
      <c r="AU360" s="237" t="s">
        <v>137</v>
      </c>
      <c r="AV360" s="13" t="s">
        <v>137</v>
      </c>
      <c r="AW360" s="13" t="s">
        <v>32</v>
      </c>
      <c r="AX360" s="13" t="s">
        <v>81</v>
      </c>
      <c r="AY360" s="237" t="s">
        <v>129</v>
      </c>
    </row>
    <row r="361" s="2" customFormat="1" ht="33" customHeight="1">
      <c r="A361" s="38"/>
      <c r="B361" s="39"/>
      <c r="C361" s="212" t="s">
        <v>749</v>
      </c>
      <c r="D361" s="212" t="s">
        <v>132</v>
      </c>
      <c r="E361" s="213" t="s">
        <v>750</v>
      </c>
      <c r="F361" s="214" t="s">
        <v>751</v>
      </c>
      <c r="G361" s="215" t="s">
        <v>141</v>
      </c>
      <c r="H361" s="216">
        <v>117.38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0.00017000000000000001</v>
      </c>
      <c r="R361" s="222">
        <f>Q361*H361</f>
        <v>0.019954599999999999</v>
      </c>
      <c r="S361" s="222">
        <v>0</v>
      </c>
      <c r="T361" s="22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210</v>
      </c>
      <c r="AT361" s="224" t="s">
        <v>132</v>
      </c>
      <c r="AU361" s="224" t="s">
        <v>137</v>
      </c>
      <c r="AY361" s="17" t="s">
        <v>129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137</v>
      </c>
      <c r="BK361" s="225">
        <f>ROUND(I361*H361,2)</f>
        <v>0</v>
      </c>
      <c r="BL361" s="17" t="s">
        <v>210</v>
      </c>
      <c r="BM361" s="224" t="s">
        <v>752</v>
      </c>
    </row>
    <row r="362" s="13" customFormat="1">
      <c r="A362" s="13"/>
      <c r="B362" s="226"/>
      <c r="C362" s="227"/>
      <c r="D362" s="228" t="s">
        <v>143</v>
      </c>
      <c r="E362" s="229" t="s">
        <v>1</v>
      </c>
      <c r="F362" s="230" t="s">
        <v>753</v>
      </c>
      <c r="G362" s="227"/>
      <c r="H362" s="231">
        <v>117.38</v>
      </c>
      <c r="I362" s="232"/>
      <c r="J362" s="227"/>
      <c r="K362" s="227"/>
      <c r="L362" s="233"/>
      <c r="M362" s="234"/>
      <c r="N362" s="235"/>
      <c r="O362" s="235"/>
      <c r="P362" s="235"/>
      <c r="Q362" s="235"/>
      <c r="R362" s="235"/>
      <c r="S362" s="235"/>
      <c r="T362" s="23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7" t="s">
        <v>143</v>
      </c>
      <c r="AU362" s="237" t="s">
        <v>137</v>
      </c>
      <c r="AV362" s="13" t="s">
        <v>137</v>
      </c>
      <c r="AW362" s="13" t="s">
        <v>32</v>
      </c>
      <c r="AX362" s="13" t="s">
        <v>81</v>
      </c>
      <c r="AY362" s="237" t="s">
        <v>129</v>
      </c>
    </row>
    <row r="363" s="2" customFormat="1" ht="21.75" customHeight="1">
      <c r="A363" s="38"/>
      <c r="B363" s="39"/>
      <c r="C363" s="212" t="s">
        <v>754</v>
      </c>
      <c r="D363" s="212" t="s">
        <v>132</v>
      </c>
      <c r="E363" s="213" t="s">
        <v>755</v>
      </c>
      <c r="F363" s="214" t="s">
        <v>756</v>
      </c>
      <c r="G363" s="215" t="s">
        <v>141</v>
      </c>
      <c r="H363" s="216">
        <v>29.550000000000001</v>
      </c>
      <c r="I363" s="217"/>
      <c r="J363" s="218">
        <f>ROUND(I363*H363,2)</f>
        <v>0</v>
      </c>
      <c r="K363" s="219"/>
      <c r="L363" s="44"/>
      <c r="M363" s="220" t="s">
        <v>1</v>
      </c>
      <c r="N363" s="221" t="s">
        <v>42</v>
      </c>
      <c r="O363" s="91"/>
      <c r="P363" s="222">
        <f>O363*H363</f>
        <v>0</v>
      </c>
      <c r="Q363" s="222">
        <v>0</v>
      </c>
      <c r="R363" s="222">
        <f>Q363*H363</f>
        <v>0</v>
      </c>
      <c r="S363" s="222">
        <v>0</v>
      </c>
      <c r="T363" s="223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4" t="s">
        <v>210</v>
      </c>
      <c r="AT363" s="224" t="s">
        <v>132</v>
      </c>
      <c r="AU363" s="224" t="s">
        <v>137</v>
      </c>
      <c r="AY363" s="17" t="s">
        <v>129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7" t="s">
        <v>137</v>
      </c>
      <c r="BK363" s="225">
        <f>ROUND(I363*H363,2)</f>
        <v>0</v>
      </c>
      <c r="BL363" s="17" t="s">
        <v>210</v>
      </c>
      <c r="BM363" s="224" t="s">
        <v>757</v>
      </c>
    </row>
    <row r="364" s="13" customFormat="1">
      <c r="A364" s="13"/>
      <c r="B364" s="226"/>
      <c r="C364" s="227"/>
      <c r="D364" s="228" t="s">
        <v>143</v>
      </c>
      <c r="E364" s="229" t="s">
        <v>1</v>
      </c>
      <c r="F364" s="230" t="s">
        <v>165</v>
      </c>
      <c r="G364" s="227"/>
      <c r="H364" s="231">
        <v>29.550000000000001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143</v>
      </c>
      <c r="AU364" s="237" t="s">
        <v>137</v>
      </c>
      <c r="AV364" s="13" t="s">
        <v>137</v>
      </c>
      <c r="AW364" s="13" t="s">
        <v>32</v>
      </c>
      <c r="AX364" s="13" t="s">
        <v>81</v>
      </c>
      <c r="AY364" s="237" t="s">
        <v>129</v>
      </c>
    </row>
    <row r="365" s="12" customFormat="1" ht="22.8" customHeight="1">
      <c r="A365" s="12"/>
      <c r="B365" s="196"/>
      <c r="C365" s="197"/>
      <c r="D365" s="198" t="s">
        <v>75</v>
      </c>
      <c r="E365" s="210" t="s">
        <v>758</v>
      </c>
      <c r="F365" s="210" t="s">
        <v>759</v>
      </c>
      <c r="G365" s="197"/>
      <c r="H365" s="197"/>
      <c r="I365" s="200"/>
      <c r="J365" s="211">
        <f>BK365</f>
        <v>0</v>
      </c>
      <c r="K365" s="197"/>
      <c r="L365" s="202"/>
      <c r="M365" s="203"/>
      <c r="N365" s="204"/>
      <c r="O365" s="204"/>
      <c r="P365" s="205">
        <f>SUM(P366:P369)</f>
        <v>0</v>
      </c>
      <c r="Q365" s="204"/>
      <c r="R365" s="205">
        <f>SUM(R366:R369)</f>
        <v>0.008463</v>
      </c>
      <c r="S365" s="204"/>
      <c r="T365" s="206">
        <f>SUM(T366:T369)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07" t="s">
        <v>137</v>
      </c>
      <c r="AT365" s="208" t="s">
        <v>75</v>
      </c>
      <c r="AU365" s="208" t="s">
        <v>81</v>
      </c>
      <c r="AY365" s="207" t="s">
        <v>129</v>
      </c>
      <c r="BK365" s="209">
        <f>SUM(BK366:BK369)</f>
        <v>0</v>
      </c>
    </row>
    <row r="366" s="2" customFormat="1" ht="21.75" customHeight="1">
      <c r="A366" s="38"/>
      <c r="B366" s="39"/>
      <c r="C366" s="212" t="s">
        <v>760</v>
      </c>
      <c r="D366" s="212" t="s">
        <v>132</v>
      </c>
      <c r="E366" s="213" t="s">
        <v>761</v>
      </c>
      <c r="F366" s="214" t="s">
        <v>762</v>
      </c>
      <c r="G366" s="215" t="s">
        <v>141</v>
      </c>
      <c r="H366" s="216">
        <v>6.5099999999999998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</v>
      </c>
      <c r="R366" s="222">
        <f>Q366*H366</f>
        <v>0</v>
      </c>
      <c r="S366" s="222">
        <v>0</v>
      </c>
      <c r="T366" s="22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210</v>
      </c>
      <c r="AT366" s="224" t="s">
        <v>132</v>
      </c>
      <c r="AU366" s="224" t="s">
        <v>137</v>
      </c>
      <c r="AY366" s="17" t="s">
        <v>129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137</v>
      </c>
      <c r="BK366" s="225">
        <f>ROUND(I366*H366,2)</f>
        <v>0</v>
      </c>
      <c r="BL366" s="17" t="s">
        <v>210</v>
      </c>
      <c r="BM366" s="224" t="s">
        <v>763</v>
      </c>
    </row>
    <row r="367" s="13" customFormat="1">
      <c r="A367" s="13"/>
      <c r="B367" s="226"/>
      <c r="C367" s="227"/>
      <c r="D367" s="228" t="s">
        <v>143</v>
      </c>
      <c r="E367" s="229" t="s">
        <v>1</v>
      </c>
      <c r="F367" s="230" t="s">
        <v>738</v>
      </c>
      <c r="G367" s="227"/>
      <c r="H367" s="231">
        <v>6.5099999999999998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143</v>
      </c>
      <c r="AU367" s="237" t="s">
        <v>137</v>
      </c>
      <c r="AV367" s="13" t="s">
        <v>137</v>
      </c>
      <c r="AW367" s="13" t="s">
        <v>32</v>
      </c>
      <c r="AX367" s="13" t="s">
        <v>81</v>
      </c>
      <c r="AY367" s="237" t="s">
        <v>129</v>
      </c>
    </row>
    <row r="368" s="2" customFormat="1" ht="16.5" customHeight="1">
      <c r="A368" s="38"/>
      <c r="B368" s="39"/>
      <c r="C368" s="259" t="s">
        <v>764</v>
      </c>
      <c r="D368" s="259" t="s">
        <v>203</v>
      </c>
      <c r="E368" s="260" t="s">
        <v>765</v>
      </c>
      <c r="F368" s="261" t="s">
        <v>766</v>
      </c>
      <c r="G368" s="262" t="s">
        <v>141</v>
      </c>
      <c r="H368" s="263">
        <v>6.5099999999999998</v>
      </c>
      <c r="I368" s="264"/>
      <c r="J368" s="265">
        <f>ROUND(I368*H368,2)</f>
        <v>0</v>
      </c>
      <c r="K368" s="266"/>
      <c r="L368" s="267"/>
      <c r="M368" s="268" t="s">
        <v>1</v>
      </c>
      <c r="N368" s="269" t="s">
        <v>42</v>
      </c>
      <c r="O368" s="91"/>
      <c r="P368" s="222">
        <f>O368*H368</f>
        <v>0</v>
      </c>
      <c r="Q368" s="222">
        <v>0.0012999999999999999</v>
      </c>
      <c r="R368" s="222">
        <f>Q368*H368</f>
        <v>0.008463</v>
      </c>
      <c r="S368" s="222">
        <v>0</v>
      </c>
      <c r="T368" s="223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4" t="s">
        <v>280</v>
      </c>
      <c r="AT368" s="224" t="s">
        <v>203</v>
      </c>
      <c r="AU368" s="224" t="s">
        <v>137</v>
      </c>
      <c r="AY368" s="17" t="s">
        <v>129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17" t="s">
        <v>137</v>
      </c>
      <c r="BK368" s="225">
        <f>ROUND(I368*H368,2)</f>
        <v>0</v>
      </c>
      <c r="BL368" s="17" t="s">
        <v>210</v>
      </c>
      <c r="BM368" s="224" t="s">
        <v>767</v>
      </c>
    </row>
    <row r="369" s="2" customFormat="1" ht="16.5" customHeight="1">
      <c r="A369" s="38"/>
      <c r="B369" s="39"/>
      <c r="C369" s="212" t="s">
        <v>768</v>
      </c>
      <c r="D369" s="212" t="s">
        <v>132</v>
      </c>
      <c r="E369" s="213" t="s">
        <v>769</v>
      </c>
      <c r="F369" s="214" t="s">
        <v>770</v>
      </c>
      <c r="G369" s="215" t="s">
        <v>141</v>
      </c>
      <c r="H369" s="216">
        <v>6.5099999999999998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</v>
      </c>
      <c r="R369" s="222">
        <f>Q369*H369</f>
        <v>0</v>
      </c>
      <c r="S369" s="222">
        <v>0</v>
      </c>
      <c r="T369" s="223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210</v>
      </c>
      <c r="AT369" s="224" t="s">
        <v>132</v>
      </c>
      <c r="AU369" s="224" t="s">
        <v>137</v>
      </c>
      <c r="AY369" s="17" t="s">
        <v>129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137</v>
      </c>
      <c r="BK369" s="225">
        <f>ROUND(I369*H369,2)</f>
        <v>0</v>
      </c>
      <c r="BL369" s="17" t="s">
        <v>210</v>
      </c>
      <c r="BM369" s="224" t="s">
        <v>771</v>
      </c>
    </row>
    <row r="370" s="12" customFormat="1" ht="25.92" customHeight="1">
      <c r="A370" s="12"/>
      <c r="B370" s="196"/>
      <c r="C370" s="197"/>
      <c r="D370" s="198" t="s">
        <v>75</v>
      </c>
      <c r="E370" s="199" t="s">
        <v>203</v>
      </c>
      <c r="F370" s="199" t="s">
        <v>772</v>
      </c>
      <c r="G370" s="197"/>
      <c r="H370" s="197"/>
      <c r="I370" s="200"/>
      <c r="J370" s="201">
        <f>BK370</f>
        <v>0</v>
      </c>
      <c r="K370" s="197"/>
      <c r="L370" s="202"/>
      <c r="M370" s="203"/>
      <c r="N370" s="204"/>
      <c r="O370" s="204"/>
      <c r="P370" s="205">
        <f>P371+P411</f>
        <v>0</v>
      </c>
      <c r="Q370" s="204"/>
      <c r="R370" s="205">
        <f>R371+R411</f>
        <v>0</v>
      </c>
      <c r="S370" s="204"/>
      <c r="T370" s="206">
        <f>T371+T411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07" t="s">
        <v>130</v>
      </c>
      <c r="AT370" s="208" t="s">
        <v>75</v>
      </c>
      <c r="AU370" s="208" t="s">
        <v>76</v>
      </c>
      <c r="AY370" s="207" t="s">
        <v>129</v>
      </c>
      <c r="BK370" s="209">
        <f>BK371+BK411</f>
        <v>0</v>
      </c>
    </row>
    <row r="371" s="12" customFormat="1" ht="22.8" customHeight="1">
      <c r="A371" s="12"/>
      <c r="B371" s="196"/>
      <c r="C371" s="197"/>
      <c r="D371" s="198" t="s">
        <v>75</v>
      </c>
      <c r="E371" s="210" t="s">
        <v>773</v>
      </c>
      <c r="F371" s="210" t="s">
        <v>774</v>
      </c>
      <c r="G371" s="197"/>
      <c r="H371" s="197"/>
      <c r="I371" s="200"/>
      <c r="J371" s="211">
        <f>BK371</f>
        <v>0</v>
      </c>
      <c r="K371" s="197"/>
      <c r="L371" s="202"/>
      <c r="M371" s="203"/>
      <c r="N371" s="204"/>
      <c r="O371" s="204"/>
      <c r="P371" s="205">
        <f>SUM(P372:P410)</f>
        <v>0</v>
      </c>
      <c r="Q371" s="204"/>
      <c r="R371" s="205">
        <f>SUM(R372:R410)</f>
        <v>0</v>
      </c>
      <c r="S371" s="204"/>
      <c r="T371" s="206">
        <f>SUM(T372:T410)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07" t="s">
        <v>130</v>
      </c>
      <c r="AT371" s="208" t="s">
        <v>75</v>
      </c>
      <c r="AU371" s="208" t="s">
        <v>81</v>
      </c>
      <c r="AY371" s="207" t="s">
        <v>129</v>
      </c>
      <c r="BK371" s="209">
        <f>SUM(BK372:BK410)</f>
        <v>0</v>
      </c>
    </row>
    <row r="372" s="2" customFormat="1" ht="16.5" customHeight="1">
      <c r="A372" s="38"/>
      <c r="B372" s="39"/>
      <c r="C372" s="212" t="s">
        <v>775</v>
      </c>
      <c r="D372" s="212" t="s">
        <v>132</v>
      </c>
      <c r="E372" s="213" t="s">
        <v>776</v>
      </c>
      <c r="F372" s="214" t="s">
        <v>777</v>
      </c>
      <c r="G372" s="215" t="s">
        <v>221</v>
      </c>
      <c r="H372" s="216">
        <v>1</v>
      </c>
      <c r="I372" s="217"/>
      <c r="J372" s="218">
        <f>ROUND(I372*H372,2)</f>
        <v>0</v>
      </c>
      <c r="K372" s="219"/>
      <c r="L372" s="44"/>
      <c r="M372" s="220" t="s">
        <v>1</v>
      </c>
      <c r="N372" s="221" t="s">
        <v>42</v>
      </c>
      <c r="O372" s="91"/>
      <c r="P372" s="222">
        <f>O372*H372</f>
        <v>0</v>
      </c>
      <c r="Q372" s="222">
        <v>0</v>
      </c>
      <c r="R372" s="222">
        <f>Q372*H372</f>
        <v>0</v>
      </c>
      <c r="S372" s="222">
        <v>0</v>
      </c>
      <c r="T372" s="22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433</v>
      </c>
      <c r="AT372" s="224" t="s">
        <v>132</v>
      </c>
      <c r="AU372" s="224" t="s">
        <v>137</v>
      </c>
      <c r="AY372" s="17" t="s">
        <v>129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137</v>
      </c>
      <c r="BK372" s="225">
        <f>ROUND(I372*H372,2)</f>
        <v>0</v>
      </c>
      <c r="BL372" s="17" t="s">
        <v>433</v>
      </c>
      <c r="BM372" s="224" t="s">
        <v>778</v>
      </c>
    </row>
    <row r="373" s="2" customFormat="1" ht="16.5" customHeight="1">
      <c r="A373" s="38"/>
      <c r="B373" s="39"/>
      <c r="C373" s="212" t="s">
        <v>779</v>
      </c>
      <c r="D373" s="212" t="s">
        <v>132</v>
      </c>
      <c r="E373" s="213" t="s">
        <v>780</v>
      </c>
      <c r="F373" s="214" t="s">
        <v>781</v>
      </c>
      <c r="G373" s="215" t="s">
        <v>221</v>
      </c>
      <c r="H373" s="216">
        <v>1</v>
      </c>
      <c r="I373" s="217"/>
      <c r="J373" s="218">
        <f>ROUND(I373*H373,2)</f>
        <v>0</v>
      </c>
      <c r="K373" s="219"/>
      <c r="L373" s="44"/>
      <c r="M373" s="220" t="s">
        <v>1</v>
      </c>
      <c r="N373" s="221" t="s">
        <v>42</v>
      </c>
      <c r="O373" s="91"/>
      <c r="P373" s="222">
        <f>O373*H373</f>
        <v>0</v>
      </c>
      <c r="Q373" s="222">
        <v>0</v>
      </c>
      <c r="R373" s="222">
        <f>Q373*H373</f>
        <v>0</v>
      </c>
      <c r="S373" s="222">
        <v>0</v>
      </c>
      <c r="T373" s="223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4" t="s">
        <v>433</v>
      </c>
      <c r="AT373" s="224" t="s">
        <v>132</v>
      </c>
      <c r="AU373" s="224" t="s">
        <v>137</v>
      </c>
      <c r="AY373" s="17" t="s">
        <v>129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17" t="s">
        <v>137</v>
      </c>
      <c r="BK373" s="225">
        <f>ROUND(I373*H373,2)</f>
        <v>0</v>
      </c>
      <c r="BL373" s="17" t="s">
        <v>433</v>
      </c>
      <c r="BM373" s="224" t="s">
        <v>782</v>
      </c>
    </row>
    <row r="374" s="2" customFormat="1" ht="21.75" customHeight="1">
      <c r="A374" s="38"/>
      <c r="B374" s="39"/>
      <c r="C374" s="212" t="s">
        <v>783</v>
      </c>
      <c r="D374" s="212" t="s">
        <v>132</v>
      </c>
      <c r="E374" s="213" t="s">
        <v>784</v>
      </c>
      <c r="F374" s="214" t="s">
        <v>785</v>
      </c>
      <c r="G374" s="215" t="s">
        <v>221</v>
      </c>
      <c r="H374" s="216">
        <v>1</v>
      </c>
      <c r="I374" s="217"/>
      <c r="J374" s="218">
        <f>ROUND(I374*H374,2)</f>
        <v>0</v>
      </c>
      <c r="K374" s="219"/>
      <c r="L374" s="44"/>
      <c r="M374" s="220" t="s">
        <v>1</v>
      </c>
      <c r="N374" s="221" t="s">
        <v>42</v>
      </c>
      <c r="O374" s="91"/>
      <c r="P374" s="222">
        <f>O374*H374</f>
        <v>0</v>
      </c>
      <c r="Q374" s="222">
        <v>0</v>
      </c>
      <c r="R374" s="222">
        <f>Q374*H374</f>
        <v>0</v>
      </c>
      <c r="S374" s="222">
        <v>0</v>
      </c>
      <c r="T374" s="223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4" t="s">
        <v>433</v>
      </c>
      <c r="AT374" s="224" t="s">
        <v>132</v>
      </c>
      <c r="AU374" s="224" t="s">
        <v>137</v>
      </c>
      <c r="AY374" s="17" t="s">
        <v>129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7" t="s">
        <v>137</v>
      </c>
      <c r="BK374" s="225">
        <f>ROUND(I374*H374,2)</f>
        <v>0</v>
      </c>
      <c r="BL374" s="17" t="s">
        <v>433</v>
      </c>
      <c r="BM374" s="224" t="s">
        <v>786</v>
      </c>
    </row>
    <row r="375" s="2" customFormat="1" ht="16.5" customHeight="1">
      <c r="A375" s="38"/>
      <c r="B375" s="39"/>
      <c r="C375" s="212" t="s">
        <v>787</v>
      </c>
      <c r="D375" s="212" t="s">
        <v>132</v>
      </c>
      <c r="E375" s="213" t="s">
        <v>788</v>
      </c>
      <c r="F375" s="214" t="s">
        <v>789</v>
      </c>
      <c r="G375" s="215" t="s">
        <v>221</v>
      </c>
      <c r="H375" s="216">
        <v>1</v>
      </c>
      <c r="I375" s="217"/>
      <c r="J375" s="218">
        <f>ROUND(I375*H375,2)</f>
        <v>0</v>
      </c>
      <c r="K375" s="219"/>
      <c r="L375" s="44"/>
      <c r="M375" s="220" t="s">
        <v>1</v>
      </c>
      <c r="N375" s="221" t="s">
        <v>42</v>
      </c>
      <c r="O375" s="91"/>
      <c r="P375" s="222">
        <f>O375*H375</f>
        <v>0</v>
      </c>
      <c r="Q375" s="222">
        <v>0</v>
      </c>
      <c r="R375" s="222">
        <f>Q375*H375</f>
        <v>0</v>
      </c>
      <c r="S375" s="222">
        <v>0</v>
      </c>
      <c r="T375" s="223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4" t="s">
        <v>433</v>
      </c>
      <c r="AT375" s="224" t="s">
        <v>132</v>
      </c>
      <c r="AU375" s="224" t="s">
        <v>137</v>
      </c>
      <c r="AY375" s="17" t="s">
        <v>129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7" t="s">
        <v>137</v>
      </c>
      <c r="BK375" s="225">
        <f>ROUND(I375*H375,2)</f>
        <v>0</v>
      </c>
      <c r="BL375" s="17" t="s">
        <v>433</v>
      </c>
      <c r="BM375" s="224" t="s">
        <v>790</v>
      </c>
    </row>
    <row r="376" s="2" customFormat="1" ht="16.5" customHeight="1">
      <c r="A376" s="38"/>
      <c r="B376" s="39"/>
      <c r="C376" s="212" t="s">
        <v>791</v>
      </c>
      <c r="D376" s="212" t="s">
        <v>132</v>
      </c>
      <c r="E376" s="213" t="s">
        <v>792</v>
      </c>
      <c r="F376" s="214" t="s">
        <v>793</v>
      </c>
      <c r="G376" s="215" t="s">
        <v>221</v>
      </c>
      <c r="H376" s="216">
        <v>1</v>
      </c>
      <c r="I376" s="217"/>
      <c r="J376" s="218">
        <f>ROUND(I376*H376,2)</f>
        <v>0</v>
      </c>
      <c r="K376" s="219"/>
      <c r="L376" s="44"/>
      <c r="M376" s="220" t="s">
        <v>1</v>
      </c>
      <c r="N376" s="221" t="s">
        <v>42</v>
      </c>
      <c r="O376" s="91"/>
      <c r="P376" s="222">
        <f>O376*H376</f>
        <v>0</v>
      </c>
      <c r="Q376" s="222">
        <v>0</v>
      </c>
      <c r="R376" s="222">
        <f>Q376*H376</f>
        <v>0</v>
      </c>
      <c r="S376" s="222">
        <v>0</v>
      </c>
      <c r="T376" s="223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4" t="s">
        <v>433</v>
      </c>
      <c r="AT376" s="224" t="s">
        <v>132</v>
      </c>
      <c r="AU376" s="224" t="s">
        <v>137</v>
      </c>
      <c r="AY376" s="17" t="s">
        <v>129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7" t="s">
        <v>137</v>
      </c>
      <c r="BK376" s="225">
        <f>ROUND(I376*H376,2)</f>
        <v>0</v>
      </c>
      <c r="BL376" s="17" t="s">
        <v>433</v>
      </c>
      <c r="BM376" s="224" t="s">
        <v>794</v>
      </c>
    </row>
    <row r="377" s="2" customFormat="1" ht="21.75" customHeight="1">
      <c r="A377" s="38"/>
      <c r="B377" s="39"/>
      <c r="C377" s="212" t="s">
        <v>795</v>
      </c>
      <c r="D377" s="212" t="s">
        <v>132</v>
      </c>
      <c r="E377" s="213" t="s">
        <v>796</v>
      </c>
      <c r="F377" s="214" t="s">
        <v>797</v>
      </c>
      <c r="G377" s="215" t="s">
        <v>147</v>
      </c>
      <c r="H377" s="216">
        <v>55</v>
      </c>
      <c r="I377" s="217"/>
      <c r="J377" s="218">
        <f>ROUND(I377*H377,2)</f>
        <v>0</v>
      </c>
      <c r="K377" s="219"/>
      <c r="L377" s="44"/>
      <c r="M377" s="220" t="s">
        <v>1</v>
      </c>
      <c r="N377" s="221" t="s">
        <v>42</v>
      </c>
      <c r="O377" s="91"/>
      <c r="P377" s="222">
        <f>O377*H377</f>
        <v>0</v>
      </c>
      <c r="Q377" s="222">
        <v>0</v>
      </c>
      <c r="R377" s="222">
        <f>Q377*H377</f>
        <v>0</v>
      </c>
      <c r="S377" s="222">
        <v>0</v>
      </c>
      <c r="T377" s="22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433</v>
      </c>
      <c r="AT377" s="224" t="s">
        <v>132</v>
      </c>
      <c r="AU377" s="224" t="s">
        <v>137</v>
      </c>
      <c r="AY377" s="17" t="s">
        <v>129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137</v>
      </c>
      <c r="BK377" s="225">
        <f>ROUND(I377*H377,2)</f>
        <v>0</v>
      </c>
      <c r="BL377" s="17" t="s">
        <v>433</v>
      </c>
      <c r="BM377" s="224" t="s">
        <v>798</v>
      </c>
    </row>
    <row r="378" s="2" customFormat="1" ht="21.75" customHeight="1">
      <c r="A378" s="38"/>
      <c r="B378" s="39"/>
      <c r="C378" s="212" t="s">
        <v>799</v>
      </c>
      <c r="D378" s="212" t="s">
        <v>132</v>
      </c>
      <c r="E378" s="213" t="s">
        <v>800</v>
      </c>
      <c r="F378" s="214" t="s">
        <v>801</v>
      </c>
      <c r="G378" s="215" t="s">
        <v>147</v>
      </c>
      <c r="H378" s="216">
        <v>105</v>
      </c>
      <c r="I378" s="217"/>
      <c r="J378" s="218">
        <f>ROUND(I378*H378,2)</f>
        <v>0</v>
      </c>
      <c r="K378" s="219"/>
      <c r="L378" s="44"/>
      <c r="M378" s="220" t="s">
        <v>1</v>
      </c>
      <c r="N378" s="221" t="s">
        <v>42</v>
      </c>
      <c r="O378" s="91"/>
      <c r="P378" s="222">
        <f>O378*H378</f>
        <v>0</v>
      </c>
      <c r="Q378" s="222">
        <v>0</v>
      </c>
      <c r="R378" s="222">
        <f>Q378*H378</f>
        <v>0</v>
      </c>
      <c r="S378" s="222">
        <v>0</v>
      </c>
      <c r="T378" s="223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4" t="s">
        <v>433</v>
      </c>
      <c r="AT378" s="224" t="s">
        <v>132</v>
      </c>
      <c r="AU378" s="224" t="s">
        <v>137</v>
      </c>
      <c r="AY378" s="17" t="s">
        <v>129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7" t="s">
        <v>137</v>
      </c>
      <c r="BK378" s="225">
        <f>ROUND(I378*H378,2)</f>
        <v>0</v>
      </c>
      <c r="BL378" s="17" t="s">
        <v>433</v>
      </c>
      <c r="BM378" s="224" t="s">
        <v>802</v>
      </c>
    </row>
    <row r="379" s="2" customFormat="1" ht="16.5" customHeight="1">
      <c r="A379" s="38"/>
      <c r="B379" s="39"/>
      <c r="C379" s="212" t="s">
        <v>803</v>
      </c>
      <c r="D379" s="212" t="s">
        <v>132</v>
      </c>
      <c r="E379" s="213" t="s">
        <v>804</v>
      </c>
      <c r="F379" s="214" t="s">
        <v>805</v>
      </c>
      <c r="G379" s="215" t="s">
        <v>147</v>
      </c>
      <c r="H379" s="216">
        <v>15</v>
      </c>
      <c r="I379" s="217"/>
      <c r="J379" s="218">
        <f>ROUND(I379*H379,2)</f>
        <v>0</v>
      </c>
      <c r="K379" s="219"/>
      <c r="L379" s="44"/>
      <c r="M379" s="220" t="s">
        <v>1</v>
      </c>
      <c r="N379" s="221" t="s">
        <v>42</v>
      </c>
      <c r="O379" s="91"/>
      <c r="P379" s="222">
        <f>O379*H379</f>
        <v>0</v>
      </c>
      <c r="Q379" s="222">
        <v>0</v>
      </c>
      <c r="R379" s="222">
        <f>Q379*H379</f>
        <v>0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433</v>
      </c>
      <c r="AT379" s="224" t="s">
        <v>132</v>
      </c>
      <c r="AU379" s="224" t="s">
        <v>137</v>
      </c>
      <c r="AY379" s="17" t="s">
        <v>129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137</v>
      </c>
      <c r="BK379" s="225">
        <f>ROUND(I379*H379,2)</f>
        <v>0</v>
      </c>
      <c r="BL379" s="17" t="s">
        <v>433</v>
      </c>
      <c r="BM379" s="224" t="s">
        <v>806</v>
      </c>
    </row>
    <row r="380" s="2" customFormat="1" ht="16.5" customHeight="1">
      <c r="A380" s="38"/>
      <c r="B380" s="39"/>
      <c r="C380" s="212" t="s">
        <v>807</v>
      </c>
      <c r="D380" s="212" t="s">
        <v>132</v>
      </c>
      <c r="E380" s="213" t="s">
        <v>808</v>
      </c>
      <c r="F380" s="214" t="s">
        <v>809</v>
      </c>
      <c r="G380" s="215" t="s">
        <v>147</v>
      </c>
      <c r="H380" s="216">
        <v>25</v>
      </c>
      <c r="I380" s="217"/>
      <c r="J380" s="218">
        <f>ROUND(I380*H380,2)</f>
        <v>0</v>
      </c>
      <c r="K380" s="219"/>
      <c r="L380" s="44"/>
      <c r="M380" s="220" t="s">
        <v>1</v>
      </c>
      <c r="N380" s="221" t="s">
        <v>42</v>
      </c>
      <c r="O380" s="91"/>
      <c r="P380" s="222">
        <f>O380*H380</f>
        <v>0</v>
      </c>
      <c r="Q380" s="222">
        <v>0</v>
      </c>
      <c r="R380" s="222">
        <f>Q380*H380</f>
        <v>0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433</v>
      </c>
      <c r="AT380" s="224" t="s">
        <v>132</v>
      </c>
      <c r="AU380" s="224" t="s">
        <v>137</v>
      </c>
      <c r="AY380" s="17" t="s">
        <v>129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137</v>
      </c>
      <c r="BK380" s="225">
        <f>ROUND(I380*H380,2)</f>
        <v>0</v>
      </c>
      <c r="BL380" s="17" t="s">
        <v>433</v>
      </c>
      <c r="BM380" s="224" t="s">
        <v>810</v>
      </c>
    </row>
    <row r="381" s="2" customFormat="1" ht="16.5" customHeight="1">
      <c r="A381" s="38"/>
      <c r="B381" s="39"/>
      <c r="C381" s="212" t="s">
        <v>811</v>
      </c>
      <c r="D381" s="212" t="s">
        <v>132</v>
      </c>
      <c r="E381" s="213" t="s">
        <v>812</v>
      </c>
      <c r="F381" s="214" t="s">
        <v>813</v>
      </c>
      <c r="G381" s="215" t="s">
        <v>147</v>
      </c>
      <c r="H381" s="216">
        <v>6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</v>
      </c>
      <c r="R381" s="222">
        <f>Q381*H381</f>
        <v>0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433</v>
      </c>
      <c r="AT381" s="224" t="s">
        <v>132</v>
      </c>
      <c r="AU381" s="224" t="s">
        <v>137</v>
      </c>
      <c r="AY381" s="17" t="s">
        <v>129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137</v>
      </c>
      <c r="BK381" s="225">
        <f>ROUND(I381*H381,2)</f>
        <v>0</v>
      </c>
      <c r="BL381" s="17" t="s">
        <v>433</v>
      </c>
      <c r="BM381" s="224" t="s">
        <v>814</v>
      </c>
    </row>
    <row r="382" s="2" customFormat="1" ht="16.5" customHeight="1">
      <c r="A382" s="38"/>
      <c r="B382" s="39"/>
      <c r="C382" s="212" t="s">
        <v>815</v>
      </c>
      <c r="D382" s="212" t="s">
        <v>132</v>
      </c>
      <c r="E382" s="213" t="s">
        <v>816</v>
      </c>
      <c r="F382" s="214" t="s">
        <v>817</v>
      </c>
      <c r="G382" s="215" t="s">
        <v>147</v>
      </c>
      <c r="H382" s="216">
        <v>10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</v>
      </c>
      <c r="R382" s="222">
        <f>Q382*H382</f>
        <v>0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433</v>
      </c>
      <c r="AT382" s="224" t="s">
        <v>132</v>
      </c>
      <c r="AU382" s="224" t="s">
        <v>137</v>
      </c>
      <c r="AY382" s="17" t="s">
        <v>129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137</v>
      </c>
      <c r="BK382" s="225">
        <f>ROUND(I382*H382,2)</f>
        <v>0</v>
      </c>
      <c r="BL382" s="17" t="s">
        <v>433</v>
      </c>
      <c r="BM382" s="224" t="s">
        <v>818</v>
      </c>
    </row>
    <row r="383" s="2" customFormat="1" ht="16.5" customHeight="1">
      <c r="A383" s="38"/>
      <c r="B383" s="39"/>
      <c r="C383" s="212" t="s">
        <v>819</v>
      </c>
      <c r="D383" s="212" t="s">
        <v>132</v>
      </c>
      <c r="E383" s="213" t="s">
        <v>820</v>
      </c>
      <c r="F383" s="214" t="s">
        <v>821</v>
      </c>
      <c r="G383" s="215" t="s">
        <v>147</v>
      </c>
      <c r="H383" s="216">
        <v>10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</v>
      </c>
      <c r="R383" s="222">
        <f>Q383*H383</f>
        <v>0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433</v>
      </c>
      <c r="AT383" s="224" t="s">
        <v>132</v>
      </c>
      <c r="AU383" s="224" t="s">
        <v>137</v>
      </c>
      <c r="AY383" s="17" t="s">
        <v>129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137</v>
      </c>
      <c r="BK383" s="225">
        <f>ROUND(I383*H383,2)</f>
        <v>0</v>
      </c>
      <c r="BL383" s="17" t="s">
        <v>433</v>
      </c>
      <c r="BM383" s="224" t="s">
        <v>822</v>
      </c>
    </row>
    <row r="384" s="2" customFormat="1" ht="16.5" customHeight="1">
      <c r="A384" s="38"/>
      <c r="B384" s="39"/>
      <c r="C384" s="212" t="s">
        <v>823</v>
      </c>
      <c r="D384" s="212" t="s">
        <v>132</v>
      </c>
      <c r="E384" s="213" t="s">
        <v>824</v>
      </c>
      <c r="F384" s="214" t="s">
        <v>825</v>
      </c>
      <c r="G384" s="215" t="s">
        <v>147</v>
      </c>
      <c r="H384" s="216">
        <v>30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433</v>
      </c>
      <c r="AT384" s="224" t="s">
        <v>132</v>
      </c>
      <c r="AU384" s="224" t="s">
        <v>137</v>
      </c>
      <c r="AY384" s="17" t="s">
        <v>129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137</v>
      </c>
      <c r="BK384" s="225">
        <f>ROUND(I384*H384,2)</f>
        <v>0</v>
      </c>
      <c r="BL384" s="17" t="s">
        <v>433</v>
      </c>
      <c r="BM384" s="224" t="s">
        <v>826</v>
      </c>
    </row>
    <row r="385" s="2" customFormat="1" ht="16.5" customHeight="1">
      <c r="A385" s="38"/>
      <c r="B385" s="39"/>
      <c r="C385" s="212" t="s">
        <v>827</v>
      </c>
      <c r="D385" s="212" t="s">
        <v>132</v>
      </c>
      <c r="E385" s="213" t="s">
        <v>828</v>
      </c>
      <c r="F385" s="214" t="s">
        <v>829</v>
      </c>
      <c r="G385" s="215" t="s">
        <v>147</v>
      </c>
      <c r="H385" s="216">
        <v>20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433</v>
      </c>
      <c r="AT385" s="224" t="s">
        <v>132</v>
      </c>
      <c r="AU385" s="224" t="s">
        <v>137</v>
      </c>
      <c r="AY385" s="17" t="s">
        <v>129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137</v>
      </c>
      <c r="BK385" s="225">
        <f>ROUND(I385*H385,2)</f>
        <v>0</v>
      </c>
      <c r="BL385" s="17" t="s">
        <v>433</v>
      </c>
      <c r="BM385" s="224" t="s">
        <v>830</v>
      </c>
    </row>
    <row r="386" s="2" customFormat="1" ht="16.5" customHeight="1">
      <c r="A386" s="38"/>
      <c r="B386" s="39"/>
      <c r="C386" s="212" t="s">
        <v>831</v>
      </c>
      <c r="D386" s="212" t="s">
        <v>132</v>
      </c>
      <c r="E386" s="213" t="s">
        <v>832</v>
      </c>
      <c r="F386" s="214" t="s">
        <v>833</v>
      </c>
      <c r="G386" s="215" t="s">
        <v>221</v>
      </c>
      <c r="H386" s="216">
        <v>1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433</v>
      </c>
      <c r="AT386" s="224" t="s">
        <v>132</v>
      </c>
      <c r="AU386" s="224" t="s">
        <v>137</v>
      </c>
      <c r="AY386" s="17" t="s">
        <v>129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137</v>
      </c>
      <c r="BK386" s="225">
        <f>ROUND(I386*H386,2)</f>
        <v>0</v>
      </c>
      <c r="BL386" s="17" t="s">
        <v>433</v>
      </c>
      <c r="BM386" s="224" t="s">
        <v>834</v>
      </c>
    </row>
    <row r="387" s="2" customFormat="1" ht="16.5" customHeight="1">
      <c r="A387" s="38"/>
      <c r="B387" s="39"/>
      <c r="C387" s="212" t="s">
        <v>835</v>
      </c>
      <c r="D387" s="212" t="s">
        <v>132</v>
      </c>
      <c r="E387" s="213" t="s">
        <v>836</v>
      </c>
      <c r="F387" s="214" t="s">
        <v>837</v>
      </c>
      <c r="G387" s="215" t="s">
        <v>221</v>
      </c>
      <c r="H387" s="216">
        <v>1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433</v>
      </c>
      <c r="AT387" s="224" t="s">
        <v>132</v>
      </c>
      <c r="AU387" s="224" t="s">
        <v>137</v>
      </c>
      <c r="AY387" s="17" t="s">
        <v>129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137</v>
      </c>
      <c r="BK387" s="225">
        <f>ROUND(I387*H387,2)</f>
        <v>0</v>
      </c>
      <c r="BL387" s="17" t="s">
        <v>433</v>
      </c>
      <c r="BM387" s="224" t="s">
        <v>838</v>
      </c>
    </row>
    <row r="388" s="2" customFormat="1" ht="16.5" customHeight="1">
      <c r="A388" s="38"/>
      <c r="B388" s="39"/>
      <c r="C388" s="212" t="s">
        <v>839</v>
      </c>
      <c r="D388" s="212" t="s">
        <v>132</v>
      </c>
      <c r="E388" s="213" t="s">
        <v>840</v>
      </c>
      <c r="F388" s="214" t="s">
        <v>841</v>
      </c>
      <c r="G388" s="215" t="s">
        <v>221</v>
      </c>
      <c r="H388" s="216">
        <v>2</v>
      </c>
      <c r="I388" s="217"/>
      <c r="J388" s="218">
        <f>ROUND(I388*H388,2)</f>
        <v>0</v>
      </c>
      <c r="K388" s="219"/>
      <c r="L388" s="44"/>
      <c r="M388" s="220" t="s">
        <v>1</v>
      </c>
      <c r="N388" s="221" t="s">
        <v>42</v>
      </c>
      <c r="O388" s="91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433</v>
      </c>
      <c r="AT388" s="224" t="s">
        <v>132</v>
      </c>
      <c r="AU388" s="224" t="s">
        <v>137</v>
      </c>
      <c r="AY388" s="17" t="s">
        <v>129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137</v>
      </c>
      <c r="BK388" s="225">
        <f>ROUND(I388*H388,2)</f>
        <v>0</v>
      </c>
      <c r="BL388" s="17" t="s">
        <v>433</v>
      </c>
      <c r="BM388" s="224" t="s">
        <v>842</v>
      </c>
    </row>
    <row r="389" s="2" customFormat="1" ht="16.5" customHeight="1">
      <c r="A389" s="38"/>
      <c r="B389" s="39"/>
      <c r="C389" s="212" t="s">
        <v>843</v>
      </c>
      <c r="D389" s="212" t="s">
        <v>132</v>
      </c>
      <c r="E389" s="213" t="s">
        <v>844</v>
      </c>
      <c r="F389" s="214" t="s">
        <v>845</v>
      </c>
      <c r="G389" s="215" t="s">
        <v>221</v>
      </c>
      <c r="H389" s="216">
        <v>9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433</v>
      </c>
      <c r="AT389" s="224" t="s">
        <v>132</v>
      </c>
      <c r="AU389" s="224" t="s">
        <v>137</v>
      </c>
      <c r="AY389" s="17" t="s">
        <v>129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137</v>
      </c>
      <c r="BK389" s="225">
        <f>ROUND(I389*H389,2)</f>
        <v>0</v>
      </c>
      <c r="BL389" s="17" t="s">
        <v>433</v>
      </c>
      <c r="BM389" s="224" t="s">
        <v>846</v>
      </c>
    </row>
    <row r="390" s="2" customFormat="1" ht="16.5" customHeight="1">
      <c r="A390" s="38"/>
      <c r="B390" s="39"/>
      <c r="C390" s="212" t="s">
        <v>847</v>
      </c>
      <c r="D390" s="212" t="s">
        <v>132</v>
      </c>
      <c r="E390" s="213" t="s">
        <v>848</v>
      </c>
      <c r="F390" s="214" t="s">
        <v>849</v>
      </c>
      <c r="G390" s="215" t="s">
        <v>221</v>
      </c>
      <c r="H390" s="216">
        <v>4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433</v>
      </c>
      <c r="AT390" s="224" t="s">
        <v>132</v>
      </c>
      <c r="AU390" s="224" t="s">
        <v>137</v>
      </c>
      <c r="AY390" s="17" t="s">
        <v>129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137</v>
      </c>
      <c r="BK390" s="225">
        <f>ROUND(I390*H390,2)</f>
        <v>0</v>
      </c>
      <c r="BL390" s="17" t="s">
        <v>433</v>
      </c>
      <c r="BM390" s="224" t="s">
        <v>850</v>
      </c>
    </row>
    <row r="391" s="2" customFormat="1" ht="16.5" customHeight="1">
      <c r="A391" s="38"/>
      <c r="B391" s="39"/>
      <c r="C391" s="212" t="s">
        <v>851</v>
      </c>
      <c r="D391" s="212" t="s">
        <v>132</v>
      </c>
      <c r="E391" s="213" t="s">
        <v>852</v>
      </c>
      <c r="F391" s="214" t="s">
        <v>853</v>
      </c>
      <c r="G391" s="215" t="s">
        <v>221</v>
      </c>
      <c r="H391" s="216">
        <v>2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433</v>
      </c>
      <c r="AT391" s="224" t="s">
        <v>132</v>
      </c>
      <c r="AU391" s="224" t="s">
        <v>137</v>
      </c>
      <c r="AY391" s="17" t="s">
        <v>129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137</v>
      </c>
      <c r="BK391" s="225">
        <f>ROUND(I391*H391,2)</f>
        <v>0</v>
      </c>
      <c r="BL391" s="17" t="s">
        <v>433</v>
      </c>
      <c r="BM391" s="224" t="s">
        <v>854</v>
      </c>
    </row>
    <row r="392" s="2" customFormat="1" ht="16.5" customHeight="1">
      <c r="A392" s="38"/>
      <c r="B392" s="39"/>
      <c r="C392" s="212" t="s">
        <v>855</v>
      </c>
      <c r="D392" s="212" t="s">
        <v>132</v>
      </c>
      <c r="E392" s="213" t="s">
        <v>856</v>
      </c>
      <c r="F392" s="214" t="s">
        <v>857</v>
      </c>
      <c r="G392" s="215" t="s">
        <v>221</v>
      </c>
      <c r="H392" s="216">
        <v>12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433</v>
      </c>
      <c r="AT392" s="224" t="s">
        <v>132</v>
      </c>
      <c r="AU392" s="224" t="s">
        <v>137</v>
      </c>
      <c r="AY392" s="17" t="s">
        <v>129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137</v>
      </c>
      <c r="BK392" s="225">
        <f>ROUND(I392*H392,2)</f>
        <v>0</v>
      </c>
      <c r="BL392" s="17" t="s">
        <v>433</v>
      </c>
      <c r="BM392" s="224" t="s">
        <v>858</v>
      </c>
    </row>
    <row r="393" s="2" customFormat="1" ht="16.5" customHeight="1">
      <c r="A393" s="38"/>
      <c r="B393" s="39"/>
      <c r="C393" s="212" t="s">
        <v>859</v>
      </c>
      <c r="D393" s="212" t="s">
        <v>132</v>
      </c>
      <c r="E393" s="213" t="s">
        <v>860</v>
      </c>
      <c r="F393" s="214" t="s">
        <v>861</v>
      </c>
      <c r="G393" s="215" t="s">
        <v>221</v>
      </c>
      <c r="H393" s="216">
        <v>1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433</v>
      </c>
      <c r="AT393" s="224" t="s">
        <v>132</v>
      </c>
      <c r="AU393" s="224" t="s">
        <v>137</v>
      </c>
      <c r="AY393" s="17" t="s">
        <v>129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137</v>
      </c>
      <c r="BK393" s="225">
        <f>ROUND(I393*H393,2)</f>
        <v>0</v>
      </c>
      <c r="BL393" s="17" t="s">
        <v>433</v>
      </c>
      <c r="BM393" s="224" t="s">
        <v>862</v>
      </c>
    </row>
    <row r="394" s="2" customFormat="1" ht="16.5" customHeight="1">
      <c r="A394" s="38"/>
      <c r="B394" s="39"/>
      <c r="C394" s="212" t="s">
        <v>863</v>
      </c>
      <c r="D394" s="212" t="s">
        <v>132</v>
      </c>
      <c r="E394" s="213" t="s">
        <v>864</v>
      </c>
      <c r="F394" s="214" t="s">
        <v>865</v>
      </c>
      <c r="G394" s="215" t="s">
        <v>221</v>
      </c>
      <c r="H394" s="216">
        <v>8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433</v>
      </c>
      <c r="AT394" s="224" t="s">
        <v>132</v>
      </c>
      <c r="AU394" s="224" t="s">
        <v>137</v>
      </c>
      <c r="AY394" s="17" t="s">
        <v>129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137</v>
      </c>
      <c r="BK394" s="225">
        <f>ROUND(I394*H394,2)</f>
        <v>0</v>
      </c>
      <c r="BL394" s="17" t="s">
        <v>433</v>
      </c>
      <c r="BM394" s="224" t="s">
        <v>866</v>
      </c>
    </row>
    <row r="395" s="2" customFormat="1" ht="16.5" customHeight="1">
      <c r="A395" s="38"/>
      <c r="B395" s="39"/>
      <c r="C395" s="212" t="s">
        <v>867</v>
      </c>
      <c r="D395" s="212" t="s">
        <v>132</v>
      </c>
      <c r="E395" s="213" t="s">
        <v>868</v>
      </c>
      <c r="F395" s="214" t="s">
        <v>869</v>
      </c>
      <c r="G395" s="215" t="s">
        <v>221</v>
      </c>
      <c r="H395" s="216">
        <v>1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433</v>
      </c>
      <c r="AT395" s="224" t="s">
        <v>132</v>
      </c>
      <c r="AU395" s="224" t="s">
        <v>137</v>
      </c>
      <c r="AY395" s="17" t="s">
        <v>129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137</v>
      </c>
      <c r="BK395" s="225">
        <f>ROUND(I395*H395,2)</f>
        <v>0</v>
      </c>
      <c r="BL395" s="17" t="s">
        <v>433</v>
      </c>
      <c r="BM395" s="224" t="s">
        <v>870</v>
      </c>
    </row>
    <row r="396" s="2" customFormat="1" ht="16.5" customHeight="1">
      <c r="A396" s="38"/>
      <c r="B396" s="39"/>
      <c r="C396" s="212" t="s">
        <v>871</v>
      </c>
      <c r="D396" s="212" t="s">
        <v>132</v>
      </c>
      <c r="E396" s="213" t="s">
        <v>872</v>
      </c>
      <c r="F396" s="214" t="s">
        <v>873</v>
      </c>
      <c r="G396" s="215" t="s">
        <v>221</v>
      </c>
      <c r="H396" s="216">
        <v>1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433</v>
      </c>
      <c r="AT396" s="224" t="s">
        <v>132</v>
      </c>
      <c r="AU396" s="224" t="s">
        <v>137</v>
      </c>
      <c r="AY396" s="17" t="s">
        <v>129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137</v>
      </c>
      <c r="BK396" s="225">
        <f>ROUND(I396*H396,2)</f>
        <v>0</v>
      </c>
      <c r="BL396" s="17" t="s">
        <v>433</v>
      </c>
      <c r="BM396" s="224" t="s">
        <v>874</v>
      </c>
    </row>
    <row r="397" s="2" customFormat="1" ht="16.5" customHeight="1">
      <c r="A397" s="38"/>
      <c r="B397" s="39"/>
      <c r="C397" s="212" t="s">
        <v>875</v>
      </c>
      <c r="D397" s="212" t="s">
        <v>132</v>
      </c>
      <c r="E397" s="213" t="s">
        <v>876</v>
      </c>
      <c r="F397" s="214" t="s">
        <v>877</v>
      </c>
      <c r="G397" s="215" t="s">
        <v>221</v>
      </c>
      <c r="H397" s="216">
        <v>1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433</v>
      </c>
      <c r="AT397" s="224" t="s">
        <v>132</v>
      </c>
      <c r="AU397" s="224" t="s">
        <v>137</v>
      </c>
      <c r="AY397" s="17" t="s">
        <v>129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137</v>
      </c>
      <c r="BK397" s="225">
        <f>ROUND(I397*H397,2)</f>
        <v>0</v>
      </c>
      <c r="BL397" s="17" t="s">
        <v>433</v>
      </c>
      <c r="BM397" s="224" t="s">
        <v>878</v>
      </c>
    </row>
    <row r="398" s="2" customFormat="1" ht="16.5" customHeight="1">
      <c r="A398" s="38"/>
      <c r="B398" s="39"/>
      <c r="C398" s="212" t="s">
        <v>879</v>
      </c>
      <c r="D398" s="212" t="s">
        <v>132</v>
      </c>
      <c r="E398" s="213" t="s">
        <v>880</v>
      </c>
      <c r="F398" s="214" t="s">
        <v>881</v>
      </c>
      <c r="G398" s="215" t="s">
        <v>221</v>
      </c>
      <c r="H398" s="216">
        <v>1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433</v>
      </c>
      <c r="AT398" s="224" t="s">
        <v>132</v>
      </c>
      <c r="AU398" s="224" t="s">
        <v>137</v>
      </c>
      <c r="AY398" s="17" t="s">
        <v>129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137</v>
      </c>
      <c r="BK398" s="225">
        <f>ROUND(I398*H398,2)</f>
        <v>0</v>
      </c>
      <c r="BL398" s="17" t="s">
        <v>433</v>
      </c>
      <c r="BM398" s="224" t="s">
        <v>882</v>
      </c>
    </row>
    <row r="399" s="2" customFormat="1" ht="16.5" customHeight="1">
      <c r="A399" s="38"/>
      <c r="B399" s="39"/>
      <c r="C399" s="212" t="s">
        <v>883</v>
      </c>
      <c r="D399" s="212" t="s">
        <v>132</v>
      </c>
      <c r="E399" s="213" t="s">
        <v>884</v>
      </c>
      <c r="F399" s="214" t="s">
        <v>885</v>
      </c>
      <c r="G399" s="215" t="s">
        <v>221</v>
      </c>
      <c r="H399" s="216">
        <v>3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433</v>
      </c>
      <c r="AT399" s="224" t="s">
        <v>132</v>
      </c>
      <c r="AU399" s="224" t="s">
        <v>137</v>
      </c>
      <c r="AY399" s="17" t="s">
        <v>129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137</v>
      </c>
      <c r="BK399" s="225">
        <f>ROUND(I399*H399,2)</f>
        <v>0</v>
      </c>
      <c r="BL399" s="17" t="s">
        <v>433</v>
      </c>
      <c r="BM399" s="224" t="s">
        <v>886</v>
      </c>
    </row>
    <row r="400" s="2" customFormat="1" ht="16.5" customHeight="1">
      <c r="A400" s="38"/>
      <c r="B400" s="39"/>
      <c r="C400" s="212" t="s">
        <v>887</v>
      </c>
      <c r="D400" s="212" t="s">
        <v>132</v>
      </c>
      <c r="E400" s="213" t="s">
        <v>888</v>
      </c>
      <c r="F400" s="214" t="s">
        <v>889</v>
      </c>
      <c r="G400" s="215" t="s">
        <v>221</v>
      </c>
      <c r="H400" s="216">
        <v>11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433</v>
      </c>
      <c r="AT400" s="224" t="s">
        <v>132</v>
      </c>
      <c r="AU400" s="224" t="s">
        <v>137</v>
      </c>
      <c r="AY400" s="17" t="s">
        <v>129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137</v>
      </c>
      <c r="BK400" s="225">
        <f>ROUND(I400*H400,2)</f>
        <v>0</v>
      </c>
      <c r="BL400" s="17" t="s">
        <v>433</v>
      </c>
      <c r="BM400" s="224" t="s">
        <v>890</v>
      </c>
    </row>
    <row r="401" s="2" customFormat="1" ht="16.5" customHeight="1">
      <c r="A401" s="38"/>
      <c r="B401" s="39"/>
      <c r="C401" s="212" t="s">
        <v>891</v>
      </c>
      <c r="D401" s="212" t="s">
        <v>132</v>
      </c>
      <c r="E401" s="213" t="s">
        <v>892</v>
      </c>
      <c r="F401" s="214" t="s">
        <v>893</v>
      </c>
      <c r="G401" s="215" t="s">
        <v>221</v>
      </c>
      <c r="H401" s="216">
        <v>14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433</v>
      </c>
      <c r="AT401" s="224" t="s">
        <v>132</v>
      </c>
      <c r="AU401" s="224" t="s">
        <v>137</v>
      </c>
      <c r="AY401" s="17" t="s">
        <v>129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137</v>
      </c>
      <c r="BK401" s="225">
        <f>ROUND(I401*H401,2)</f>
        <v>0</v>
      </c>
      <c r="BL401" s="17" t="s">
        <v>433</v>
      </c>
      <c r="BM401" s="224" t="s">
        <v>894</v>
      </c>
    </row>
    <row r="402" s="2" customFormat="1" ht="33" customHeight="1">
      <c r="A402" s="38"/>
      <c r="B402" s="39"/>
      <c r="C402" s="212" t="s">
        <v>895</v>
      </c>
      <c r="D402" s="212" t="s">
        <v>132</v>
      </c>
      <c r="E402" s="213" t="s">
        <v>896</v>
      </c>
      <c r="F402" s="214" t="s">
        <v>897</v>
      </c>
      <c r="G402" s="215" t="s">
        <v>135</v>
      </c>
      <c r="H402" s="216">
        <v>3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433</v>
      </c>
      <c r="AT402" s="224" t="s">
        <v>132</v>
      </c>
      <c r="AU402" s="224" t="s">
        <v>137</v>
      </c>
      <c r="AY402" s="17" t="s">
        <v>129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137</v>
      </c>
      <c r="BK402" s="225">
        <f>ROUND(I402*H402,2)</f>
        <v>0</v>
      </c>
      <c r="BL402" s="17" t="s">
        <v>433</v>
      </c>
      <c r="BM402" s="224" t="s">
        <v>898</v>
      </c>
    </row>
    <row r="403" s="2" customFormat="1" ht="33" customHeight="1">
      <c r="A403" s="38"/>
      <c r="B403" s="39"/>
      <c r="C403" s="212" t="s">
        <v>899</v>
      </c>
      <c r="D403" s="212" t="s">
        <v>132</v>
      </c>
      <c r="E403" s="213" t="s">
        <v>900</v>
      </c>
      <c r="F403" s="214" t="s">
        <v>901</v>
      </c>
      <c r="G403" s="215" t="s">
        <v>135</v>
      </c>
      <c r="H403" s="216">
        <v>1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433</v>
      </c>
      <c r="AT403" s="224" t="s">
        <v>132</v>
      </c>
      <c r="AU403" s="224" t="s">
        <v>137</v>
      </c>
      <c r="AY403" s="17" t="s">
        <v>129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137</v>
      </c>
      <c r="BK403" s="225">
        <f>ROUND(I403*H403,2)</f>
        <v>0</v>
      </c>
      <c r="BL403" s="17" t="s">
        <v>433</v>
      </c>
      <c r="BM403" s="224" t="s">
        <v>902</v>
      </c>
    </row>
    <row r="404" s="2" customFormat="1" ht="21.75" customHeight="1">
      <c r="A404" s="38"/>
      <c r="B404" s="39"/>
      <c r="C404" s="212" t="s">
        <v>903</v>
      </c>
      <c r="D404" s="212" t="s">
        <v>132</v>
      </c>
      <c r="E404" s="213" t="s">
        <v>904</v>
      </c>
      <c r="F404" s="214" t="s">
        <v>905</v>
      </c>
      <c r="G404" s="215" t="s">
        <v>135</v>
      </c>
      <c r="H404" s="216">
        <v>1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433</v>
      </c>
      <c r="AT404" s="224" t="s">
        <v>132</v>
      </c>
      <c r="AU404" s="224" t="s">
        <v>137</v>
      </c>
      <c r="AY404" s="17" t="s">
        <v>129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137</v>
      </c>
      <c r="BK404" s="225">
        <f>ROUND(I404*H404,2)</f>
        <v>0</v>
      </c>
      <c r="BL404" s="17" t="s">
        <v>433</v>
      </c>
      <c r="BM404" s="224" t="s">
        <v>906</v>
      </c>
    </row>
    <row r="405" s="2" customFormat="1" ht="33" customHeight="1">
      <c r="A405" s="38"/>
      <c r="B405" s="39"/>
      <c r="C405" s="212" t="s">
        <v>907</v>
      </c>
      <c r="D405" s="212" t="s">
        <v>132</v>
      </c>
      <c r="E405" s="213" t="s">
        <v>908</v>
      </c>
      <c r="F405" s="214" t="s">
        <v>909</v>
      </c>
      <c r="G405" s="215" t="s">
        <v>135</v>
      </c>
      <c r="H405" s="216">
        <v>1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433</v>
      </c>
      <c r="AT405" s="224" t="s">
        <v>132</v>
      </c>
      <c r="AU405" s="224" t="s">
        <v>137</v>
      </c>
      <c r="AY405" s="17" t="s">
        <v>129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137</v>
      </c>
      <c r="BK405" s="225">
        <f>ROUND(I405*H405,2)</f>
        <v>0</v>
      </c>
      <c r="BL405" s="17" t="s">
        <v>433</v>
      </c>
      <c r="BM405" s="224" t="s">
        <v>910</v>
      </c>
    </row>
    <row r="406" s="2" customFormat="1" ht="16.5" customHeight="1">
      <c r="A406" s="38"/>
      <c r="B406" s="39"/>
      <c r="C406" s="212" t="s">
        <v>911</v>
      </c>
      <c r="D406" s="212" t="s">
        <v>132</v>
      </c>
      <c r="E406" s="213" t="s">
        <v>912</v>
      </c>
      <c r="F406" s="214" t="s">
        <v>913</v>
      </c>
      <c r="G406" s="215" t="s">
        <v>221</v>
      </c>
      <c r="H406" s="216">
        <v>1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433</v>
      </c>
      <c r="AT406" s="224" t="s">
        <v>132</v>
      </c>
      <c r="AU406" s="224" t="s">
        <v>137</v>
      </c>
      <c r="AY406" s="17" t="s">
        <v>129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137</v>
      </c>
      <c r="BK406" s="225">
        <f>ROUND(I406*H406,2)</f>
        <v>0</v>
      </c>
      <c r="BL406" s="17" t="s">
        <v>433</v>
      </c>
      <c r="BM406" s="224" t="s">
        <v>914</v>
      </c>
    </row>
    <row r="407" s="2" customFormat="1" ht="16.5" customHeight="1">
      <c r="A407" s="38"/>
      <c r="B407" s="39"/>
      <c r="C407" s="212" t="s">
        <v>915</v>
      </c>
      <c r="D407" s="212" t="s">
        <v>132</v>
      </c>
      <c r="E407" s="213" t="s">
        <v>916</v>
      </c>
      <c r="F407" s="214" t="s">
        <v>917</v>
      </c>
      <c r="G407" s="215" t="s">
        <v>221</v>
      </c>
      <c r="H407" s="216">
        <v>1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433</v>
      </c>
      <c r="AT407" s="224" t="s">
        <v>132</v>
      </c>
      <c r="AU407" s="224" t="s">
        <v>137</v>
      </c>
      <c r="AY407" s="17" t="s">
        <v>129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137</v>
      </c>
      <c r="BK407" s="225">
        <f>ROUND(I407*H407,2)</f>
        <v>0</v>
      </c>
      <c r="BL407" s="17" t="s">
        <v>433</v>
      </c>
      <c r="BM407" s="224" t="s">
        <v>918</v>
      </c>
    </row>
    <row r="408" s="2" customFormat="1" ht="16.5" customHeight="1">
      <c r="A408" s="38"/>
      <c r="B408" s="39"/>
      <c r="C408" s="212" t="s">
        <v>919</v>
      </c>
      <c r="D408" s="212" t="s">
        <v>132</v>
      </c>
      <c r="E408" s="213" t="s">
        <v>920</v>
      </c>
      <c r="F408" s="214" t="s">
        <v>921</v>
      </c>
      <c r="G408" s="215" t="s">
        <v>221</v>
      </c>
      <c r="H408" s="216">
        <v>1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433</v>
      </c>
      <c r="AT408" s="224" t="s">
        <v>132</v>
      </c>
      <c r="AU408" s="224" t="s">
        <v>137</v>
      </c>
      <c r="AY408" s="17" t="s">
        <v>129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137</v>
      </c>
      <c r="BK408" s="225">
        <f>ROUND(I408*H408,2)</f>
        <v>0</v>
      </c>
      <c r="BL408" s="17" t="s">
        <v>433</v>
      </c>
      <c r="BM408" s="224" t="s">
        <v>922</v>
      </c>
    </row>
    <row r="409" s="2" customFormat="1" ht="16.5" customHeight="1">
      <c r="A409" s="38"/>
      <c r="B409" s="39"/>
      <c r="C409" s="212" t="s">
        <v>923</v>
      </c>
      <c r="D409" s="212" t="s">
        <v>132</v>
      </c>
      <c r="E409" s="213" t="s">
        <v>924</v>
      </c>
      <c r="F409" s="214" t="s">
        <v>925</v>
      </c>
      <c r="G409" s="215" t="s">
        <v>221</v>
      </c>
      <c r="H409" s="216">
        <v>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433</v>
      </c>
      <c r="AT409" s="224" t="s">
        <v>132</v>
      </c>
      <c r="AU409" s="224" t="s">
        <v>137</v>
      </c>
      <c r="AY409" s="17" t="s">
        <v>129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137</v>
      </c>
      <c r="BK409" s="225">
        <f>ROUND(I409*H409,2)</f>
        <v>0</v>
      </c>
      <c r="BL409" s="17" t="s">
        <v>433</v>
      </c>
      <c r="BM409" s="224" t="s">
        <v>926</v>
      </c>
    </row>
    <row r="410" s="2" customFormat="1" ht="16.5" customHeight="1">
      <c r="A410" s="38"/>
      <c r="B410" s="39"/>
      <c r="C410" s="212" t="s">
        <v>927</v>
      </c>
      <c r="D410" s="212" t="s">
        <v>132</v>
      </c>
      <c r="E410" s="213" t="s">
        <v>928</v>
      </c>
      <c r="F410" s="214" t="s">
        <v>929</v>
      </c>
      <c r="G410" s="215" t="s">
        <v>221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433</v>
      </c>
      <c r="AT410" s="224" t="s">
        <v>132</v>
      </c>
      <c r="AU410" s="224" t="s">
        <v>137</v>
      </c>
      <c r="AY410" s="17" t="s">
        <v>129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137</v>
      </c>
      <c r="BK410" s="225">
        <f>ROUND(I410*H410,2)</f>
        <v>0</v>
      </c>
      <c r="BL410" s="17" t="s">
        <v>433</v>
      </c>
      <c r="BM410" s="224" t="s">
        <v>930</v>
      </c>
    </row>
    <row r="411" s="12" customFormat="1" ht="22.8" customHeight="1">
      <c r="A411" s="12"/>
      <c r="B411" s="196"/>
      <c r="C411" s="197"/>
      <c r="D411" s="198" t="s">
        <v>75</v>
      </c>
      <c r="E411" s="210" t="s">
        <v>931</v>
      </c>
      <c r="F411" s="210" t="s">
        <v>932</v>
      </c>
      <c r="G411" s="197"/>
      <c r="H411" s="197"/>
      <c r="I411" s="200"/>
      <c r="J411" s="211">
        <f>BK411</f>
        <v>0</v>
      </c>
      <c r="K411" s="197"/>
      <c r="L411" s="202"/>
      <c r="M411" s="203"/>
      <c r="N411" s="204"/>
      <c r="O411" s="204"/>
      <c r="P411" s="205">
        <f>SUM(P412:P415)</f>
        <v>0</v>
      </c>
      <c r="Q411" s="204"/>
      <c r="R411" s="205">
        <f>SUM(R412:R415)</f>
        <v>0</v>
      </c>
      <c r="S411" s="204"/>
      <c r="T411" s="206">
        <f>SUM(T412:T415)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07" t="s">
        <v>130</v>
      </c>
      <c r="AT411" s="208" t="s">
        <v>75</v>
      </c>
      <c r="AU411" s="208" t="s">
        <v>81</v>
      </c>
      <c r="AY411" s="207" t="s">
        <v>129</v>
      </c>
      <c r="BK411" s="209">
        <f>SUM(BK412:BK415)</f>
        <v>0</v>
      </c>
    </row>
    <row r="412" s="2" customFormat="1" ht="16.5" customHeight="1">
      <c r="A412" s="38"/>
      <c r="B412" s="39"/>
      <c r="C412" s="212" t="s">
        <v>933</v>
      </c>
      <c r="D412" s="212" t="s">
        <v>132</v>
      </c>
      <c r="E412" s="213" t="s">
        <v>934</v>
      </c>
      <c r="F412" s="214" t="s">
        <v>935</v>
      </c>
      <c r="G412" s="215" t="s">
        <v>135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433</v>
      </c>
      <c r="AT412" s="224" t="s">
        <v>132</v>
      </c>
      <c r="AU412" s="224" t="s">
        <v>137</v>
      </c>
      <c r="AY412" s="17" t="s">
        <v>129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137</v>
      </c>
      <c r="BK412" s="225">
        <f>ROUND(I412*H412,2)</f>
        <v>0</v>
      </c>
      <c r="BL412" s="17" t="s">
        <v>433</v>
      </c>
      <c r="BM412" s="224" t="s">
        <v>936</v>
      </c>
    </row>
    <row r="413" s="2" customFormat="1" ht="21.75" customHeight="1">
      <c r="A413" s="38"/>
      <c r="B413" s="39"/>
      <c r="C413" s="212" t="s">
        <v>937</v>
      </c>
      <c r="D413" s="212" t="s">
        <v>132</v>
      </c>
      <c r="E413" s="213" t="s">
        <v>938</v>
      </c>
      <c r="F413" s="214" t="s">
        <v>939</v>
      </c>
      <c r="G413" s="215" t="s">
        <v>135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433</v>
      </c>
      <c r="AT413" s="224" t="s">
        <v>132</v>
      </c>
      <c r="AU413" s="224" t="s">
        <v>137</v>
      </c>
      <c r="AY413" s="17" t="s">
        <v>129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137</v>
      </c>
      <c r="BK413" s="225">
        <f>ROUND(I413*H413,2)</f>
        <v>0</v>
      </c>
      <c r="BL413" s="17" t="s">
        <v>433</v>
      </c>
      <c r="BM413" s="224" t="s">
        <v>940</v>
      </c>
    </row>
    <row r="414" s="2" customFormat="1" ht="16.5" customHeight="1">
      <c r="A414" s="38"/>
      <c r="B414" s="39"/>
      <c r="C414" s="212" t="s">
        <v>941</v>
      </c>
      <c r="D414" s="212" t="s">
        <v>132</v>
      </c>
      <c r="E414" s="213" t="s">
        <v>942</v>
      </c>
      <c r="F414" s="214" t="s">
        <v>943</v>
      </c>
      <c r="G414" s="215" t="s">
        <v>147</v>
      </c>
      <c r="H414" s="216">
        <v>1.5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433</v>
      </c>
      <c r="AT414" s="224" t="s">
        <v>132</v>
      </c>
      <c r="AU414" s="224" t="s">
        <v>137</v>
      </c>
      <c r="AY414" s="17" t="s">
        <v>129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137</v>
      </c>
      <c r="BK414" s="225">
        <f>ROUND(I414*H414,2)</f>
        <v>0</v>
      </c>
      <c r="BL414" s="17" t="s">
        <v>433</v>
      </c>
      <c r="BM414" s="224" t="s">
        <v>944</v>
      </c>
    </row>
    <row r="415" s="2" customFormat="1" ht="16.5" customHeight="1">
      <c r="A415" s="38"/>
      <c r="B415" s="39"/>
      <c r="C415" s="212" t="s">
        <v>945</v>
      </c>
      <c r="D415" s="212" t="s">
        <v>132</v>
      </c>
      <c r="E415" s="213" t="s">
        <v>946</v>
      </c>
      <c r="F415" s="214" t="s">
        <v>947</v>
      </c>
      <c r="G415" s="215" t="s">
        <v>135</v>
      </c>
      <c r="H415" s="216">
        <v>1</v>
      </c>
      <c r="I415" s="217"/>
      <c r="J415" s="218">
        <f>ROUND(I415*H415,2)</f>
        <v>0</v>
      </c>
      <c r="K415" s="219"/>
      <c r="L415" s="44"/>
      <c r="M415" s="270" t="s">
        <v>1</v>
      </c>
      <c r="N415" s="271" t="s">
        <v>42</v>
      </c>
      <c r="O415" s="272"/>
      <c r="P415" s="273">
        <f>O415*H415</f>
        <v>0</v>
      </c>
      <c r="Q415" s="273">
        <v>0</v>
      </c>
      <c r="R415" s="273">
        <f>Q415*H415</f>
        <v>0</v>
      </c>
      <c r="S415" s="273">
        <v>0</v>
      </c>
      <c r="T415" s="274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433</v>
      </c>
      <c r="AT415" s="224" t="s">
        <v>132</v>
      </c>
      <c r="AU415" s="224" t="s">
        <v>137</v>
      </c>
      <c r="AY415" s="17" t="s">
        <v>129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137</v>
      </c>
      <c r="BK415" s="225">
        <f>ROUND(I415*H415,2)</f>
        <v>0</v>
      </c>
      <c r="BL415" s="17" t="s">
        <v>433</v>
      </c>
      <c r="BM415" s="224" t="s">
        <v>948</v>
      </c>
    </row>
    <row r="416" s="2" customFormat="1" ht="6.96" customHeight="1">
      <c r="A416" s="38"/>
      <c r="B416" s="66"/>
      <c r="C416" s="67"/>
      <c r="D416" s="67"/>
      <c r="E416" s="67"/>
      <c r="F416" s="67"/>
      <c r="G416" s="67"/>
      <c r="H416" s="67"/>
      <c r="I416" s="67"/>
      <c r="J416" s="67"/>
      <c r="K416" s="67"/>
      <c r="L416" s="44"/>
      <c r="M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</row>
  </sheetData>
  <sheetProtection sheet="1" autoFilter="0" formatColumns="0" formatRows="0" objects="1" scenarios="1" spinCount="100000" saltValue="zWDt5IdEcfCNZZhaAtWYkKgW9gUKyD4tpzF8myrr45uK1FzDrqSYcBVFhLqPwnbSot+purNYivDEBEEIvAxfNw==" hashValue="DMjSFqPyPG8COJ48v8c20c+NEEgvbDxfh+oWhxZ+oISx95/1hCuQXQ/fk0wr9eoQbmAEc2McTg6k1AiKpwk1sg==" algorithmName="SHA-512" password="CC35"/>
  <autoFilter ref="C136:K415"/>
  <mergeCells count="6">
    <mergeCell ref="E7:H7"/>
    <mergeCell ref="E16:H16"/>
    <mergeCell ref="E25:H25"/>
    <mergeCell ref="E85:H85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LENKA\Lenka Jandová</dc:creator>
  <cp:lastModifiedBy>LENKA\Lenka Jandová</cp:lastModifiedBy>
  <dcterms:created xsi:type="dcterms:W3CDTF">2021-03-17T07:39:46Z</dcterms:created>
  <dcterms:modified xsi:type="dcterms:W3CDTF">2021-03-17T07:39:57Z</dcterms:modified>
</cp:coreProperties>
</file>