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byt...'!$C$136:$K$439</definedName>
    <definedName name="_xlnm.Print_Area" localSheetId="1">'Byt - Stavební úpravy byt...'!$C$4:$J$76,'Byt - Stavební úpravy byt...'!$C$82:$J$120,'Byt - Stavební úpravy byt...'!$C$126:$J$439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<sst xmlns="http://schemas.openxmlformats.org/spreadsheetml/2006/main" count="3843" uniqueCount="977">
  <si>
    <t>Export Komplet</t>
  </si>
  <si>
    <t/>
  </si>
  <si>
    <t>2.0</t>
  </si>
  <si>
    <t>ZAMOK</t>
  </si>
  <si>
    <t>False</t>
  </si>
  <si>
    <t>{0f1719e9-7374-4b9f-824b-10f7c6796e1b}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</si>
  <si>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</si>
  <si>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</si>
  <si>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</si>
  <si>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</si>
  <si>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</si>
  <si>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</si>
  <si>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</si>
  <si>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</si>
  <si>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</si>
  <si>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</si>
  <si>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</si>
  <si>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1120, byt č. 29</t>
  </si>
  <si>
    <t>KSO:</t>
  </si>
  <si>
    <t>CC-CZ:</t>
  </si>
  <si>
    <t>Místo:</t>
  </si>
  <si>
    <t>Bazovského 1120, Praha 17-Řepy</t>
  </si>
  <si>
    <t>Datum:</t>
  </si>
  <si>
    <t>16. 3. 2021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</si>
  <si>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</si>
  <si>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</si>
  <si>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</si>
  <si>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</si>
  <si>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</si>
  <si>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</si>
  <si>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</si>
  <si>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</si>
  <si>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</si>
  <si>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</si>
  <si>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</si>
  <si>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</si>
  <si>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</si>
  <si>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</si>
  <si>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</si>
  <si>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</si>
  <si>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</si>
  <si>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</si>
  <si>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</si>
  <si>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</si>
  <si>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</si>
  <si>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</si>
  <si>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</si>
  <si>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</si>
  <si>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</si>
  <si>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</si>
  <si>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</si>
  <si>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</si>
  <si>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</si>
  <si>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</si>
  <si>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</si>
  <si>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</si>
  <si>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</si>
  <si>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</si>
  <si>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</si>
  <si>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</si>
  <si>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</si>
  <si>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</si>
  <si>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</si>
  <si>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</si>
  <si>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</si>
  <si>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</si>
  <si>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</si>
  <si>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</si>
  <si>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</si>
  <si>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</si>
  <si>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</si>
  <si>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</si>
  <si>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</si>
  <si>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</si>
  <si>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</si>
  <si>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</si>
  <si>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</si>
  <si>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</si>
  <si>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</si>
  <si>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</si>
  <si>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</si>
  <si>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</si>
  <si>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</si>
  <si>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</si>
  <si>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</si>
  <si>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</si>
  <si>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</si>
  <si>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</si>
  <si>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</si>
  <si>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</si>
  <si>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</si>
  <si>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</si>
  <si>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</si>
  <si>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</si>
  <si>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</si>
  <si>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</si>
  <si>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</si>
  <si>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</si>
  <si>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</si>
  <si>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</si>
  <si>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</si>
  <si>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</si>
  <si>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</si>
  <si>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</si>
  <si>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</si>
  <si>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</si>
  <si>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</si>
  <si>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</si>
  <si>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</si>
  <si>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</si>
  <si>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</si>
  <si>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</si>
  <si>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</si>
  <si>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</si>
  <si>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</si>
  <si>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</si>
  <si>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</si>
  <si>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</si>
  <si>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</si>
  <si>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</si>
  <si>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</si>
  <si>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</si>
  <si>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</si>
  <si>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</si>
  <si>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</si>
  <si>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</si>
  <si>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</si>
  <si>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</si>
  <si>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</si>
  <si>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</si>
  <si>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</si>
  <si>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</si>
  <si>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</si>
  <si>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</si>
  <si>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</si>
  <si>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</si>
  <si>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</si>
  <si>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</si>
  <si>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</si>
  <si>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</si>
  <si>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</si>
  <si>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</si>
  <si>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</si>
  <si>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</si>
  <si>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(2,36*2+1,75)*2,6-0,6*2*2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</si>
  <si>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</si>
  <si>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</si>
  <si>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</si>
  <si>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</si>
  <si>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</si>
  <si>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2,36*2+1,75</t>
  </si>
  <si>
    <t>342291131</t>
  </si>
  <si>
    <t>Ukotvení příček k betonovým konstrukcím plochými kotvami</t>
  </si>
  <si>
    <t>-254080446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</si>
  <si>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</si>
  <si>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</si>
  <si>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</si>
  <si>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</si>
  <si>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</si>
  <si>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</si>
  <si>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</si>
  <si>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</si>
  <si>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</si>
  <si>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</si>
  <si>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</si>
  <si>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42,8-3,6</t>
  </si>
  <si>
    <t>7</t>
  </si>
  <si>
    <t>611321141</t>
  </si>
  <si>
    <t>Vápenocementová omítka štuková dvouvrstvá vnitřních stropů rovných nanášená ručně</t>
  </si>
  <si>
    <t>-2003175876</t>
  </si>
  <si>
    <t>2,4+1,2</t>
  </si>
  <si>
    <t>8</t>
  </si>
  <si>
    <t>611325411</t>
  </si>
  <si>
    <t>Oprava vnitřní vápenocementové hladké omítky stropů v rozsahu plochy do 10%</t>
  </si>
  <si>
    <t>-841365175</t>
  </si>
  <si>
    <t>39,2</t>
  </si>
  <si>
    <t>9</t>
  </si>
  <si>
    <t>612142001</t>
  </si>
  <si>
    <t>Potažení vnitřních stěn sklovláknitým pletivem vtlačeným do tenkovrstvé hmoty</t>
  </si>
  <si>
    <t>128863828</t>
  </si>
  <si>
    <t>(2,3+2,36)*2,6-0,6*2*2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</si>
  <si>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</si>
  <si>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</si>
  <si>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</si>
  <si>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</si>
  <si>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</si>
  <si>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37481161</t>
  </si>
  <si>
    <t>15,776+108,511</t>
  </si>
  <si>
    <t>11</t>
  </si>
  <si>
    <t>612321141</t>
  </si>
  <si>
    <t>Vápenocementová omítka štuková dvouvrstvá vnitřních stěn nanášená ručně</t>
  </si>
  <si>
    <t>1769085320</t>
  </si>
  <si>
    <t>" chodba - po otlučení obkladu stáv. stěna"</t>
  </si>
  <si>
    <t>0,8*2,35</t>
  </si>
  <si>
    <t>12</t>
  </si>
  <si>
    <t>612325412</t>
  </si>
  <si>
    <t>Oprava vnitřní vápenocementové hladké omítky stěn v rozsahu plochy do 30%</t>
  </si>
  <si>
    <t>-490231204</t>
  </si>
  <si>
    <t>(2,6+3,56+1,2+0,825+1,78)*2,6-(0,8*2*3)</t>
  </si>
  <si>
    <t>(2,6*2+4,06*2)*2,6-(1,8*1,55+0,8*2)</t>
  </si>
  <si>
    <t>(3,15*2+7,7*2+0,05+0,7)*2,6-(0,8*2+1,8*1,55)</t>
  </si>
  <si>
    <t>(1,75+1,1)*0,6</t>
  </si>
  <si>
    <t>(1,8*2+1,55*4)*0,15</t>
  </si>
  <si>
    <t>13</t>
  </si>
  <si>
    <t>632451031</t>
  </si>
  <si>
    <t>Vyrovnávací potěr tl do 20 mm  provedený v ploše</t>
  </si>
  <si>
    <t>-1005970609</t>
  </si>
  <si>
    <t>14</t>
  </si>
  <si>
    <t>642942111</t>
  </si>
  <si>
    <t>Osazování zárubní nebo rámů dveřních kovových do 2,5 m2 na MC</t>
  </si>
  <si>
    <t>475497342</t>
  </si>
  <si>
    <t>M</t>
  </si>
  <si>
    <t>553313460</t>
  </si>
  <si>
    <t>zárubeň ocelová pro porobeton YH 100 600 L/P</t>
  </si>
  <si>
    <t>-204480921</t>
  </si>
  <si>
    <t>16</t>
  </si>
  <si>
    <t>642945111</t>
  </si>
  <si>
    <t>Osazování protipožárních nebo protiplynových zárubní dveří jednokřídlových do 2,5 m2</t>
  </si>
  <si>
    <t>-351195199</t>
  </si>
  <si>
    <t>17</t>
  </si>
  <si>
    <t>553311041</t>
  </si>
  <si>
    <t xml:space="preserve">zárubeň ocelová pro dveře protipožární  800 L/P </t>
  </si>
  <si>
    <t>-586165721</t>
  </si>
  <si>
    <t>18</t>
  </si>
  <si>
    <t>644941119</t>
  </si>
  <si>
    <t>Montáž a dodávka instalačních dvířek 800x800 mm</t>
  </si>
  <si>
    <t>843933398</t>
  </si>
  <si>
    <t>Ostatní konstrukce a práce-bourání</t>
  </si>
  <si>
    <t>19</t>
  </si>
  <si>
    <t>725110811</t>
  </si>
  <si>
    <t>Demontáž klozetů splachovací s nádrží</t>
  </si>
  <si>
    <t>soubor</t>
  </si>
  <si>
    <t>-878155180</t>
  </si>
  <si>
    <t>20</t>
  </si>
  <si>
    <t>725210821</t>
  </si>
  <si>
    <t xml:space="preserve">Demontáž umyvadel </t>
  </si>
  <si>
    <t>1037998563</t>
  </si>
  <si>
    <t>725220851</t>
  </si>
  <si>
    <t>Demontáž van akrylátových</t>
  </si>
  <si>
    <t>1184703545</t>
  </si>
  <si>
    <t>22</t>
  </si>
  <si>
    <t>725310823</t>
  </si>
  <si>
    <t>Demontáž dřez jednoduchý vestavěný v kuchyňských sestavách bez výtokových armatur</t>
  </si>
  <si>
    <t>551299027</t>
  </si>
  <si>
    <t>23</t>
  </si>
  <si>
    <t>725820801</t>
  </si>
  <si>
    <t>Demontáž baterie nástěnné do G 3 / 4</t>
  </si>
  <si>
    <t>-10833972</t>
  </si>
  <si>
    <t>24</t>
  </si>
  <si>
    <t>725840850</t>
  </si>
  <si>
    <t>Demontáž baterie sprchové</t>
  </si>
  <si>
    <t>-222486607</t>
  </si>
  <si>
    <t>25</t>
  </si>
  <si>
    <t>763251812</t>
  </si>
  <si>
    <t>Demontáž podlah bytového jádra</t>
  </si>
  <si>
    <t>-1298749439</t>
  </si>
  <si>
    <t>4,2</t>
  </si>
  <si>
    <t>26</t>
  </si>
  <si>
    <t>766691914</t>
  </si>
  <si>
    <t>Vyvěšení nebo zavěšení dřevěných křídel dveří pl do 2 m2</t>
  </si>
  <si>
    <t>-288716481</t>
  </si>
  <si>
    <t>27</t>
  </si>
  <si>
    <t>766812840</t>
  </si>
  <si>
    <t xml:space="preserve">Demontáž kuchyňských linek dřevěných nebo kovových </t>
  </si>
  <si>
    <t>-1424727996</t>
  </si>
  <si>
    <t>28</t>
  </si>
  <si>
    <t>776201811</t>
  </si>
  <si>
    <t>Demontáž lepených povlakových podlah bez podložky ručně</t>
  </si>
  <si>
    <t>598521946</t>
  </si>
  <si>
    <t>7,4+10,6+16,9+5,1+2+1</t>
  </si>
  <si>
    <t>29</t>
  </si>
  <si>
    <t>776201814</t>
  </si>
  <si>
    <t>Demontáž povlakových podlahovin volně položených podlepených páskou</t>
  </si>
  <si>
    <t>1190839144</t>
  </si>
  <si>
    <t>" koberec"</t>
  </si>
  <si>
    <t>7,4+10,6+16,9+5,1</t>
  </si>
  <si>
    <t>30</t>
  </si>
  <si>
    <t>776401800</t>
  </si>
  <si>
    <t>Odstranění soklíků a lišt pryžových nebo plastových</t>
  </si>
  <si>
    <t>-16892162</t>
  </si>
  <si>
    <t>(2,6*2+4,07)*2-0,8</t>
  </si>
  <si>
    <t>(3,15+5,35*2)-0,8</t>
  </si>
  <si>
    <t>2,6*2+3,55*2-(0,8*3+0,6*2)</t>
  </si>
  <si>
    <t>2,3*2+2,16</t>
  </si>
  <si>
    <t>1,73*2+1,2*2-0,6</t>
  </si>
  <si>
    <t>1,1*2+0,98*2-0,6</t>
  </si>
  <si>
    <t>31</t>
  </si>
  <si>
    <t>776991821</t>
  </si>
  <si>
    <t>Odstranění lepidla ručně z podlah</t>
  </si>
  <si>
    <t>791154307</t>
  </si>
  <si>
    <t>32</t>
  </si>
  <si>
    <t>952901111</t>
  </si>
  <si>
    <t>Vyčištění budov bytové a občanské výstavby při výšce podlaží do 4 m</t>
  </si>
  <si>
    <t>-1638435945</t>
  </si>
  <si>
    <t>33</t>
  </si>
  <si>
    <t>962084131</t>
  </si>
  <si>
    <t>Bourání příček deskových umakartových tl do 100 mm vč.stropu</t>
  </si>
  <si>
    <t>1861911037</t>
  </si>
  <si>
    <t>(2,3*2+0,98+1,73*3)*2,6</t>
  </si>
  <si>
    <t>34</t>
  </si>
  <si>
    <t>965042131</t>
  </si>
  <si>
    <t>Bourání podkladů pod dlažby nebo mazanin betonových nebo z litého asfaltu tl do 100 mm pl do 4 m2</t>
  </si>
  <si>
    <t>m3</t>
  </si>
  <si>
    <t>645931022</t>
  </si>
  <si>
    <t>(1,2+2,4)*0,05</t>
  </si>
  <si>
    <t>35</t>
  </si>
  <si>
    <t>968072455</t>
  </si>
  <si>
    <t>Vybourání kovových dveřních zárubní pl do 2 m2</t>
  </si>
  <si>
    <t>-1029487844</t>
  </si>
  <si>
    <t>0,8*2</t>
  </si>
  <si>
    <t>0,6*2*2</t>
  </si>
  <si>
    <t>36</t>
  </si>
  <si>
    <t>969011120</t>
  </si>
  <si>
    <t>Demontáž potrubí ZTI+VZT+ rozvody elektro</t>
  </si>
  <si>
    <t>soub</t>
  </si>
  <si>
    <t>-1595901680</t>
  </si>
  <si>
    <t>37</t>
  </si>
  <si>
    <t>969011121</t>
  </si>
  <si>
    <t>Zaslepení vývodů instalací</t>
  </si>
  <si>
    <t>-453511734</t>
  </si>
  <si>
    <t>38</t>
  </si>
  <si>
    <t>969011191</t>
  </si>
  <si>
    <t>Odstranění konzoly nad vstupními dveřmi</t>
  </si>
  <si>
    <t>-442632537</t>
  </si>
  <si>
    <t>39</t>
  </si>
  <si>
    <t>978059511</t>
  </si>
  <si>
    <t>Odsekání a odebrání obkladů stěn z vnitřních obkládaček plochy do 1 m2</t>
  </si>
  <si>
    <t>-175209899</t>
  </si>
  <si>
    <t>0,6*0,45</t>
  </si>
  <si>
    <t>40</t>
  </si>
  <si>
    <t>766825811</t>
  </si>
  <si>
    <t>Demontáž truhlářských vestavěných skříní jednokřídlových</t>
  </si>
  <si>
    <t>23137097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</si>
  <si>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</si>
  <si>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</si>
  <si>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</si>
  <si>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</si>
  <si>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</si>
  <si>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</si>
  <si>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66653497</t>
  </si>
  <si>
    <t>42</t>
  </si>
  <si>
    <t>997013501</t>
  </si>
  <si>
    <t>Odvoz suti na skládku a vybouraných hmot nebo meziskládku do 1 km se složením</t>
  </si>
  <si>
    <t>-135754955</t>
  </si>
  <si>
    <t>43</t>
  </si>
  <si>
    <t>997013509</t>
  </si>
  <si>
    <t>Příplatek k odvozu suti a vybouraných hmot na skládku ZKD 1 km přes 1 km</t>
  </si>
  <si>
    <t>1930060549</t>
  </si>
  <si>
    <t>6,466*10 'Přepočtené koeficientem množství</t>
  </si>
  <si>
    <t>44</t>
  </si>
  <si>
    <t>997013831</t>
  </si>
  <si>
    <t>Poplatek za uložení stavebního směsného odpadu na skládce (skládkovné)</t>
  </si>
  <si>
    <t>-401126119</t>
  </si>
  <si>
    <t>998</t>
  </si>
  <si>
    <t>45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</si>
  <si>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</si>
  <si>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</si>
  <si>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</si>
  <si>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</si>
  <si>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</si>
  <si>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</si>
  <si>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</si>
  <si>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</si>
  <si>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</si>
  <si>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</si>
  <si>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1970983364</t>
  </si>
  <si>
    <t>47</t>
  </si>
  <si>
    <t>711493120</t>
  </si>
  <si>
    <t>Izolace proti  vodě svislá  těsnicí stěrkou</t>
  </si>
  <si>
    <t>-810882121</t>
  </si>
  <si>
    <t>(1,25+0,7*2)*0,7</t>
  </si>
  <si>
    <t>(1,25+1,75*2+1,1*2+0,95*2)*0,3</t>
  </si>
  <si>
    <t>48</t>
  </si>
  <si>
    <t>711493130</t>
  </si>
  <si>
    <t>Těsnící rohová páska</t>
  </si>
  <si>
    <t>824557383</t>
  </si>
  <si>
    <t>(1,75*2+1,25*2+1,1*2+0,95*2)-0,6*2</t>
  </si>
  <si>
    <t>49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</si>
  <si>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</si>
  <si>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</si>
  <si>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</si>
  <si>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</si>
  <si>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</si>
  <si>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</si>
  <si>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</si>
  <si>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</si>
  <si>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-955007117</t>
  </si>
  <si>
    <t>51</t>
  </si>
  <si>
    <t>631414301</t>
  </si>
  <si>
    <t>deska izolační podlahová 15 mm</t>
  </si>
  <si>
    <t>1769248201</t>
  </si>
  <si>
    <t>3,6*1,02 'Přepočtené koeficientem množství</t>
  </si>
  <si>
    <t>52</t>
  </si>
  <si>
    <t>713121129</t>
  </si>
  <si>
    <t>Protipožární ucpávky kolem stoupaček</t>
  </si>
  <si>
    <t>-413523616</t>
  </si>
  <si>
    <t>53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</si>
  <si>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</si>
  <si>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</si>
  <si>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</si>
  <si>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</si>
  <si>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</si>
  <si>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54</t>
  </si>
  <si>
    <t>721173401</t>
  </si>
  <si>
    <t>Potrubí kanalizační plastové svodné systém KG DN 100</t>
  </si>
  <si>
    <t>-791249717</t>
  </si>
  <si>
    <t>55</t>
  </si>
  <si>
    <t>721174042</t>
  </si>
  <si>
    <t>Potrubí kanalizační z PP připojovací systém HT DN 40</t>
  </si>
  <si>
    <t>-760651850</t>
  </si>
  <si>
    <t>56</t>
  </si>
  <si>
    <t>721174043</t>
  </si>
  <si>
    <t>Potrubí kanalizační z PP připojovací systém HT DN 50</t>
  </si>
  <si>
    <t>-891810905</t>
  </si>
  <si>
    <t>57</t>
  </si>
  <si>
    <t>721226510</t>
  </si>
  <si>
    <t>Zápachová uzávěrka umyvadlo DN 40</t>
  </si>
  <si>
    <t>1112069416</t>
  </si>
  <si>
    <t>58</t>
  </si>
  <si>
    <t>721226520</t>
  </si>
  <si>
    <t>Zápachová uzávěrka dřez DN 50</t>
  </si>
  <si>
    <t>568223468</t>
  </si>
  <si>
    <t>59</t>
  </si>
  <si>
    <t>721290111</t>
  </si>
  <si>
    <t>Zkouška těsnosti potrubí kanalizace vodou do DN 125</t>
  </si>
  <si>
    <t>487674540</t>
  </si>
  <si>
    <t>3,5+1,1+1</t>
  </si>
  <si>
    <t>60</t>
  </si>
  <si>
    <t>721290191</t>
  </si>
  <si>
    <t>Drobný instalační materiál</t>
  </si>
  <si>
    <t>1759351979</t>
  </si>
  <si>
    <t>61</t>
  </si>
  <si>
    <t>721290192</t>
  </si>
  <si>
    <t>Stavební přípomoce</t>
  </si>
  <si>
    <t>1385059467</t>
  </si>
  <si>
    <t>62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</si>
  <si>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</si>
  <si>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</si>
  <si>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</si>
  <si>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</si>
  <si>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</si>
  <si>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63</t>
  </si>
  <si>
    <t>722174001</t>
  </si>
  <si>
    <t>Potrubí vodovodní plastové PPR svar polyfuze PN 16 D 16 x 2,2 mm</t>
  </si>
  <si>
    <t>1934125271</t>
  </si>
  <si>
    <t>64</t>
  </si>
  <si>
    <t>722181221</t>
  </si>
  <si>
    <t>Ochrana vodovodního potrubí přilepenými tepelně izolačními trubicemi z PE tl do 10 mm DN do 22 mm</t>
  </si>
  <si>
    <t>904127745</t>
  </si>
  <si>
    <t>65</t>
  </si>
  <si>
    <t>722181231</t>
  </si>
  <si>
    <t>Ochrana vodovodního potrubí přilepenými tepelně izolačními trubicemi z PE tl do 15 mm DN do 22 mm</t>
  </si>
  <si>
    <t>-1556199989</t>
  </si>
  <si>
    <t>66</t>
  </si>
  <si>
    <t>722240121</t>
  </si>
  <si>
    <t>Kohout kulový plastový PPR DN 16</t>
  </si>
  <si>
    <t>-1237904842</t>
  </si>
  <si>
    <t>67</t>
  </si>
  <si>
    <t>722290215</t>
  </si>
  <si>
    <t>Zkouška těsnosti vodovodního potrubí hrdlového nebo přírubového do DN 100</t>
  </si>
  <si>
    <t>-2079028136</t>
  </si>
  <si>
    <t>68</t>
  </si>
  <si>
    <t>722290234</t>
  </si>
  <si>
    <t>Proplach a dezinfekce vodovodního potrubí do DN 80</t>
  </si>
  <si>
    <t>-135078945</t>
  </si>
  <si>
    <t>69</t>
  </si>
  <si>
    <t>722290291</t>
  </si>
  <si>
    <t>-1684455689</t>
  </si>
  <si>
    <t>70</t>
  </si>
  <si>
    <t>722290292</t>
  </si>
  <si>
    <t>Drobý instalační materiál</t>
  </si>
  <si>
    <t>-232794936</t>
  </si>
  <si>
    <t>71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</si>
  <si>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</si>
  <si>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</si>
  <si>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</si>
  <si>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</si>
  <si>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</si>
  <si>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72</t>
  </si>
  <si>
    <t>725112171</t>
  </si>
  <si>
    <t xml:space="preserve">Kombi klozet </t>
  </si>
  <si>
    <t>-1788966605</t>
  </si>
  <si>
    <t>73</t>
  </si>
  <si>
    <t>725211621</t>
  </si>
  <si>
    <t>Umyvadlo keram</t>
  </si>
  <si>
    <t>1757394169</t>
  </si>
  <si>
    <t>74</t>
  </si>
  <si>
    <t>725311121</t>
  </si>
  <si>
    <t>Drez nerez</t>
  </si>
  <si>
    <t>1414502123</t>
  </si>
  <si>
    <t>75</t>
  </si>
  <si>
    <t>725813112</t>
  </si>
  <si>
    <t xml:space="preserve">rohový uzávěr  DN 15 </t>
  </si>
  <si>
    <t>782158143</t>
  </si>
  <si>
    <t>76</t>
  </si>
  <si>
    <t>725813113</t>
  </si>
  <si>
    <t>Výtokový ventil T212-DN15</t>
  </si>
  <si>
    <t>1365282517</t>
  </si>
  <si>
    <t>77</t>
  </si>
  <si>
    <t>725821325</t>
  </si>
  <si>
    <t>Baterie drezová</t>
  </si>
  <si>
    <t>577857012</t>
  </si>
  <si>
    <t>78</t>
  </si>
  <si>
    <t>725822612</t>
  </si>
  <si>
    <t>Baterie umyv stoj páka+výpust</t>
  </si>
  <si>
    <t>1632059075</t>
  </si>
  <si>
    <t>79</t>
  </si>
  <si>
    <t>725841311</t>
  </si>
  <si>
    <t>Baterie sprchová nástěnná</t>
  </si>
  <si>
    <t>-1339139891</t>
  </si>
  <si>
    <t>80</t>
  </si>
  <si>
    <t>725860202</t>
  </si>
  <si>
    <t>Sifon dřezový HL100G</t>
  </si>
  <si>
    <t>844368040</t>
  </si>
  <si>
    <t>81</t>
  </si>
  <si>
    <t>725860203</t>
  </si>
  <si>
    <t>Sifon sprchový  HL 522</t>
  </si>
  <si>
    <t>-216163024</t>
  </si>
  <si>
    <t>82</t>
  </si>
  <si>
    <t>725860212</t>
  </si>
  <si>
    <t>Sifon umyvadlový HL134.0 pod omítku</t>
  </si>
  <si>
    <t>-239384976</t>
  </si>
  <si>
    <t>83</t>
  </si>
  <si>
    <t>725901</t>
  </si>
  <si>
    <t>Sporák se sklokeramickou deskou - DODÁVKA+MONTÁŽ</t>
  </si>
  <si>
    <t>-1595818007</t>
  </si>
  <si>
    <t>84</t>
  </si>
  <si>
    <t>725902</t>
  </si>
  <si>
    <t>Sprchová vanička - polyban akrylát vč- zástěny 120/140</t>
  </si>
  <si>
    <t>-415487211</t>
  </si>
  <si>
    <t>85</t>
  </si>
  <si>
    <t>998725102</t>
  </si>
  <si>
    <t>Přesun hmot tonážní pro zařizovací předměty v objektech v do 12 m</t>
  </si>
  <si>
    <t>186969080</t>
  </si>
  <si>
    <t>86</t>
  </si>
  <si>
    <t>Pol5</t>
  </si>
  <si>
    <t>Sifon stěnový -  HL400</t>
  </si>
  <si>
    <t>2015138762</t>
  </si>
  <si>
    <t>87</t>
  </si>
  <si>
    <t>Pol7</t>
  </si>
  <si>
    <t>topný žebřík 960/450 mm- DODÁVKA+MONTÁŽ (koupelna)</t>
  </si>
  <si>
    <t>687436470</t>
  </si>
  <si>
    <t>88</t>
  </si>
  <si>
    <t>Pol8</t>
  </si>
  <si>
    <t>Zrcadlo s poličkou   DODÁVKA+MONTÁŽ</t>
  </si>
  <si>
    <t>1266526670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</si>
  <si>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</si>
  <si>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</si>
  <si>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</si>
  <si>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</si>
  <si>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</si>
  <si>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-1359118046</t>
  </si>
  <si>
    <t>0,95*2,6-0,8*0,8</t>
  </si>
  <si>
    <t>90</t>
  </si>
  <si>
    <t>763111717</t>
  </si>
  <si>
    <t>SDK příčka základní penetrační nátěr</t>
  </si>
  <si>
    <t>287458646</t>
  </si>
  <si>
    <t>0,95*2,6</t>
  </si>
  <si>
    <t>91</t>
  </si>
  <si>
    <t>763111771</t>
  </si>
  <si>
    <t>Příplatek k SDK příčce za rovinnost kvality Q3</t>
  </si>
  <si>
    <t>664222048</t>
  </si>
  <si>
    <t>92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</si>
  <si>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</si>
  <si>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</si>
  <si>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</si>
  <si>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</si>
  <si>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</si>
  <si>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</si>
  <si>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</si>
  <si>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</si>
  <si>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1996678037</t>
  </si>
  <si>
    <t>94</t>
  </si>
  <si>
    <t>611601260</t>
  </si>
  <si>
    <t>dveře dřevěné vnitřní hladké plné 1křídlové  60x197 cm dekor dub</t>
  </si>
  <si>
    <t>-26240009</t>
  </si>
  <si>
    <t>95</t>
  </si>
  <si>
    <t>611601261</t>
  </si>
  <si>
    <t>dveře dřevěné vnitřní hladké 2/3 sklo 1křídlové  80x197 cm dekor dub</t>
  </si>
  <si>
    <t>483671635</t>
  </si>
  <si>
    <t>96</t>
  </si>
  <si>
    <t>766660021</t>
  </si>
  <si>
    <t>Montáž dveřních křídel otvíravých 1křídlových š do 0,8 m požárních do ocelové zárubně</t>
  </si>
  <si>
    <t>-1960817347</t>
  </si>
  <si>
    <t>97</t>
  </si>
  <si>
    <t>611600501</t>
  </si>
  <si>
    <t>dveře vstupní 80x197 EI 30 , vč. kování, plné s kukátkem</t>
  </si>
  <si>
    <t>615752387</t>
  </si>
  <si>
    <t>98</t>
  </si>
  <si>
    <t>766660722</t>
  </si>
  <si>
    <t>Montáž dveřního kování</t>
  </si>
  <si>
    <t>2113556334</t>
  </si>
  <si>
    <t>549141001</t>
  </si>
  <si>
    <t>kování dveřní kovové</t>
  </si>
  <si>
    <t>1428340083</t>
  </si>
  <si>
    <t>100</t>
  </si>
  <si>
    <t>766691939</t>
  </si>
  <si>
    <t>Seřízení oken</t>
  </si>
  <si>
    <t>1818342341</t>
  </si>
  <si>
    <t>101</t>
  </si>
  <si>
    <t>766811110</t>
  </si>
  <si>
    <t xml:space="preserve">Montáž a dodávka kuchyňské linky </t>
  </si>
  <si>
    <t>-79321299</t>
  </si>
  <si>
    <t>102</t>
  </si>
  <si>
    <t>998766102</t>
  </si>
  <si>
    <t>Přesun hmot tonážní pro konstrukce truhlářské v objektech v do 12 m</t>
  </si>
  <si>
    <t>219300982</t>
  </si>
  <si>
    <t>771</t>
  </si>
  <si>
    <t>Podlahy z dlaždic</t>
  </si>
  <si>
    <t>103</t>
  </si>
  <si>
    <t>771574117</t>
  </si>
  <si>
    <t>Montáž podlah keramických režných hladkých lepených flexibilním lepidlem do 35 ks/m2</t>
  </si>
  <si>
    <t>-721189457</t>
  </si>
  <si>
    <t>1,2+2,4</t>
  </si>
  <si>
    <t>104</t>
  </si>
  <si>
    <t>597614081</t>
  </si>
  <si>
    <t>keramická dlažba</t>
  </si>
  <si>
    <t>1191598865</t>
  </si>
  <si>
    <t>3,6*1,1 'Přepočtené koeficientem množství</t>
  </si>
  <si>
    <t>105</t>
  </si>
  <si>
    <t>771579191</t>
  </si>
  <si>
    <t>Příplatek k montáž podlah keramických za plochu do 5 m2</t>
  </si>
  <si>
    <t>-1842148523</t>
  </si>
  <si>
    <t>106</t>
  </si>
  <si>
    <t>771591111</t>
  </si>
  <si>
    <t>Podlahy penetrace podkladu</t>
  </si>
  <si>
    <t>499111746</t>
  </si>
  <si>
    <t>107</t>
  </si>
  <si>
    <t>771990111</t>
  </si>
  <si>
    <t>Vyrovnání podkladu samonivelační stěrkou tl 4 mm pevnosti 15 Mpa</t>
  </si>
  <si>
    <t>1603525375</t>
  </si>
  <si>
    <t>108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</si>
  <si>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</si>
  <si>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</si>
  <si>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</si>
  <si>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</si>
  <si>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</si>
  <si>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</si>
  <si>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</si>
  <si>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</si>
  <si>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1606379717</t>
  </si>
  <si>
    <t>0,6*2</t>
  </si>
  <si>
    <t>110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</si>
  <si>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</si>
  <si>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</si>
  <si>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</si>
  <si>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</si>
  <si>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</si>
  <si>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</si>
  <si>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111</t>
  </si>
  <si>
    <t>776421100</t>
  </si>
  <si>
    <t>Lepení obvodových soklíků nebo lišt z měkčených plastů</t>
  </si>
  <si>
    <t>-897528354</t>
  </si>
  <si>
    <t>(2,6*2+3,56*2)-(0,6*2+0,8*3)</t>
  </si>
  <si>
    <t>(2,6*2+4,06*2)-0,8</t>
  </si>
  <si>
    <t>(3,15*2+7,7*2+0,6)-0,8</t>
  </si>
  <si>
    <t>112</t>
  </si>
  <si>
    <t>284110081</t>
  </si>
  <si>
    <t xml:space="preserve">lišta speciální soklová </t>
  </si>
  <si>
    <t>1450633381</t>
  </si>
  <si>
    <t>42,74*1,04 'Přepočtené koeficientem množství</t>
  </si>
  <si>
    <t>113</t>
  </si>
  <si>
    <t>776521100</t>
  </si>
  <si>
    <t>Lepení pásů povlakových podlah plastových</t>
  </si>
  <si>
    <t>-537815771</t>
  </si>
  <si>
    <t>7+10,5+16,8+4,9</t>
  </si>
  <si>
    <t>114</t>
  </si>
  <si>
    <t>284122551</t>
  </si>
  <si>
    <t>podlahovina PVC</t>
  </si>
  <si>
    <t>1612122825</t>
  </si>
  <si>
    <t>39,2*1,04 'Přepočtené koeficientem množství</t>
  </si>
  <si>
    <t>115</t>
  </si>
  <si>
    <t>776590100</t>
  </si>
  <si>
    <t>Úprava podkladu nášlapných ploch vysátím</t>
  </si>
  <si>
    <t>-563129451</t>
  </si>
  <si>
    <t>116</t>
  </si>
  <si>
    <t>776590150</t>
  </si>
  <si>
    <t>Úprava podkladu nášlapných ploch penetrací</t>
  </si>
  <si>
    <t>-839275032</t>
  </si>
  <si>
    <t>117</t>
  </si>
  <si>
    <t>776990111</t>
  </si>
  <si>
    <t>Vyrovnání podkladu samonivelační stěrkou tl 3 mm pevnosti 15 Mpa</t>
  </si>
  <si>
    <t>1660162833</t>
  </si>
  <si>
    <t>118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</si>
  <si>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</si>
  <si>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</si>
  <si>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</si>
  <si>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</si>
  <si>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</si>
  <si>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119</t>
  </si>
  <si>
    <t>781474115</t>
  </si>
  <si>
    <t>Montáž obkladů vnitřních keramických hladkých do 25 ks/m2 lepených flexibilním lepidlem</t>
  </si>
  <si>
    <t>416267129</t>
  </si>
  <si>
    <t>(1,75*2+1,25*2)*2-0,6*2</t>
  </si>
  <si>
    <t>(1,1*2+0,95*2)*2-0,6*2</t>
  </si>
  <si>
    <t>(0,6+2,36+0,3)*1</t>
  </si>
  <si>
    <t>120</t>
  </si>
  <si>
    <t>597610000</t>
  </si>
  <si>
    <t>keramický obklad</t>
  </si>
  <si>
    <t>-1617937463</t>
  </si>
  <si>
    <t>21,06*1,1 'Přepočtené koeficientem množství</t>
  </si>
  <si>
    <t>121</t>
  </si>
  <si>
    <t>781479191</t>
  </si>
  <si>
    <t>Příplatek k montáži obkladů vnitřních keramických hladkých za plochu do 10 m2</t>
  </si>
  <si>
    <t>-855737627</t>
  </si>
  <si>
    <t>122</t>
  </si>
  <si>
    <t>781479194</t>
  </si>
  <si>
    <t>Příplatek k montáži obkladů vnitřních keramických hladkých za nerovný povrch</t>
  </si>
  <si>
    <t>1831591303</t>
  </si>
  <si>
    <t>" stávající stěna "</t>
  </si>
  <si>
    <t>0,6*2*1  " kuchyně</t>
  </si>
  <si>
    <t>(1,1+1,75)*2 "Koupelna a wC"</t>
  </si>
  <si>
    <t>123</t>
  </si>
  <si>
    <t>781493111</t>
  </si>
  <si>
    <t>Plastové profily rohové lepené standardním lepidlem</t>
  </si>
  <si>
    <t>1315647050</t>
  </si>
  <si>
    <t>6*2</t>
  </si>
  <si>
    <t>4*1</t>
  </si>
  <si>
    <t>124</t>
  </si>
  <si>
    <t>781493511</t>
  </si>
  <si>
    <t>Plastové profily ukončovací lepené standardním lepidlem</t>
  </si>
  <si>
    <t>-1240708163</t>
  </si>
  <si>
    <t>0,95*2+1,1*2-0,6</t>
  </si>
  <si>
    <t>1,75*2+1,25*2-0,6</t>
  </si>
  <si>
    <t>125</t>
  </si>
  <si>
    <t>781495111</t>
  </si>
  <si>
    <t>Penetrace podkladu</t>
  </si>
  <si>
    <t>-1235070506</t>
  </si>
  <si>
    <t>126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</si>
  <si>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</si>
  <si>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</si>
  <si>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</si>
  <si>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</si>
  <si>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</si>
  <si>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127</t>
  </si>
  <si>
    <t>783201811</t>
  </si>
  <si>
    <t>Odstranění nátěrů ze zámečnických konstrukcí oškrabáním</t>
  </si>
  <si>
    <t>1118449723</t>
  </si>
  <si>
    <t>" stávající zárubně"</t>
  </si>
  <si>
    <t>1,1*2</t>
  </si>
  <si>
    <t>128</t>
  </si>
  <si>
    <t>783225100</t>
  </si>
  <si>
    <t>Nátěry syntetické kovových doplňkových konstrukcí barva standardní dvojnásobné a 1x email</t>
  </si>
  <si>
    <t>-1005482346</t>
  </si>
  <si>
    <t>" zárubně"</t>
  </si>
  <si>
    <t>1,1*5</t>
  </si>
  <si>
    <t>129</t>
  </si>
  <si>
    <t>783321100</t>
  </si>
  <si>
    <t>Nátěry syntetické - otopná tělesa, potrubí ÚT</t>
  </si>
  <si>
    <t>-1161393026</t>
  </si>
  <si>
    <t>784</t>
  </si>
  <si>
    <t>Dokončovací práce - malby</t>
  </si>
  <si>
    <t>130</t>
  </si>
  <si>
    <t>784111011</t>
  </si>
  <si>
    <t>Obroušení podkladu omítnutého v místnostech výšky do 3,80 m</t>
  </si>
  <si>
    <t>-585720762</t>
  </si>
  <si>
    <t>108,511</t>
  </si>
  <si>
    <t>131</t>
  </si>
  <si>
    <t>784131017</t>
  </si>
  <si>
    <t>Odstranění lepených tapet bez makulatury ze stěn výšky do 3,80 m</t>
  </si>
  <si>
    <t>641794939</t>
  </si>
  <si>
    <t>132</t>
  </si>
  <si>
    <t>784171111</t>
  </si>
  <si>
    <t>Zakrytí vnitřních ploch stěn v místnostech výšky do 3,80 m</t>
  </si>
  <si>
    <t>-1308992605</t>
  </si>
  <si>
    <t>1,8*1,55*2</t>
  </si>
  <si>
    <t>133</t>
  </si>
  <si>
    <t>581248431</t>
  </si>
  <si>
    <t>fólie pro malířské potřeby zakrývací</t>
  </si>
  <si>
    <t>-961508492</t>
  </si>
  <si>
    <t>5,58*1,05 'Přepočtené koeficientem množství</t>
  </si>
  <si>
    <t>134</t>
  </si>
  <si>
    <t>784181121</t>
  </si>
  <si>
    <t>Hloubková jednonásobná penetrace podkladu v místnostech výšky do 3,80 m</t>
  </si>
  <si>
    <t>1192574303</t>
  </si>
  <si>
    <t>42,8</t>
  </si>
  <si>
    <t>135</t>
  </si>
  <si>
    <t>784221121</t>
  </si>
  <si>
    <t>Dvojnásobné bílé malby  ze směsí za sucha minimálně otěruvzdorných v místnostech do 3,80 m</t>
  </si>
  <si>
    <t>-726613951</t>
  </si>
  <si>
    <t>167,087</t>
  </si>
  <si>
    <t>136</t>
  </si>
  <si>
    <t>784402801</t>
  </si>
  <si>
    <t>Odstranění maleb oškrabáním v místnostech v do 3,8 m</t>
  </si>
  <si>
    <t>-1823724561</t>
  </si>
  <si>
    <t>43,3-4,2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</si>
  <si>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</si>
  <si>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</si>
  <si>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</si>
  <si>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</si>
  <si>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</si>
  <si>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1565916713</t>
  </si>
  <si>
    <t>138</t>
  </si>
  <si>
    <t>553462000</t>
  </si>
  <si>
    <t>žaluzie horizontální interiérové</t>
  </si>
  <si>
    <t>1780936313</t>
  </si>
  <si>
    <t>139</t>
  </si>
  <si>
    <t>786624119</t>
  </si>
  <si>
    <t>Demontář lamelové žaluzie</t>
  </si>
  <si>
    <t>-1395751703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</si>
  <si>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</si>
  <si>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</si>
  <si>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</si>
  <si>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</si>
  <si>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</si>
  <si>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</si>
  <si>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1221808902</t>
  </si>
  <si>
    <t>141</t>
  </si>
  <si>
    <t>210 00-03</t>
  </si>
  <si>
    <t>zásuvka TV, SAT, VKV</t>
  </si>
  <si>
    <t>1994937568</t>
  </si>
  <si>
    <t>142</t>
  </si>
  <si>
    <t>210 00-04</t>
  </si>
  <si>
    <t>zvýšení príkonu u PRE z 1x20A na 3x25A /ceníková cena 11000/+ vyřízení</t>
  </si>
  <si>
    <t>-1099294024</t>
  </si>
  <si>
    <t>143</t>
  </si>
  <si>
    <t>210 00-05</t>
  </si>
  <si>
    <t>zkoušky, revize, príprava odberného místa</t>
  </si>
  <si>
    <t>1565094522</t>
  </si>
  <si>
    <t>144</t>
  </si>
  <si>
    <t>210 00-06</t>
  </si>
  <si>
    <t>domovní telefon</t>
  </si>
  <si>
    <t>-409357415</t>
  </si>
  <si>
    <t>145</t>
  </si>
  <si>
    <t>210800105</t>
  </si>
  <si>
    <t>Kabel CYKY 750 V 3x1,5 mm2 uložený pod omítkou vcetne dodávky kabelu 3Cx1,5</t>
  </si>
  <si>
    <t>1610825199</t>
  </si>
  <si>
    <t>146</t>
  </si>
  <si>
    <t>210800106</t>
  </si>
  <si>
    <t>Kabel CYKY 750 V 3x2,5 mm2 uložený pod omítkou vcetne dodávky kabelu 3Cx2,5</t>
  </si>
  <si>
    <t>1143153116</t>
  </si>
  <si>
    <t>147</t>
  </si>
  <si>
    <t>Pol09</t>
  </si>
  <si>
    <t>Kabel CYKY 5Cx2,5</t>
  </si>
  <si>
    <t>-1378055841</t>
  </si>
  <si>
    <t>148</t>
  </si>
  <si>
    <t>Pol10</t>
  </si>
  <si>
    <t>Kabel CYKY 3Ax1,5</t>
  </si>
  <si>
    <t>-1376908970</t>
  </si>
  <si>
    <t>149</t>
  </si>
  <si>
    <t>Pol11</t>
  </si>
  <si>
    <t>Kabel CYKY 2Ax1,5</t>
  </si>
  <si>
    <t>-1853229495</t>
  </si>
  <si>
    <t>150</t>
  </si>
  <si>
    <t>Pol12</t>
  </si>
  <si>
    <t>Kabel CYKY 5Cx6</t>
  </si>
  <si>
    <t>-633316934</t>
  </si>
  <si>
    <t>151</t>
  </si>
  <si>
    <t>Pol13</t>
  </si>
  <si>
    <t>Kabel CY6</t>
  </si>
  <si>
    <t>175411057</t>
  </si>
  <si>
    <t>152</t>
  </si>
  <si>
    <t>Pol14</t>
  </si>
  <si>
    <t>podlahová lišta LP35 s prísluš</t>
  </si>
  <si>
    <t>-1702378013</t>
  </si>
  <si>
    <t>153</t>
  </si>
  <si>
    <t>Pol15</t>
  </si>
  <si>
    <t>koax kabel</t>
  </si>
  <si>
    <t>-570047738</t>
  </si>
  <si>
    <t>154</t>
  </si>
  <si>
    <t>Pol16</t>
  </si>
  <si>
    <t>svorkovnice 5pol</t>
  </si>
  <si>
    <t>742724834</t>
  </si>
  <si>
    <t>155</t>
  </si>
  <si>
    <t>Pol17</t>
  </si>
  <si>
    <t>seriový prepínac</t>
  </si>
  <si>
    <t>-530286907</t>
  </si>
  <si>
    <t>156</t>
  </si>
  <si>
    <t>Pol18</t>
  </si>
  <si>
    <t>Strídavý prepinac</t>
  </si>
  <si>
    <t>537679038</t>
  </si>
  <si>
    <t>157</t>
  </si>
  <si>
    <t>Pol19</t>
  </si>
  <si>
    <t>prístrojový nosic pro LP35</t>
  </si>
  <si>
    <t>-236185386</t>
  </si>
  <si>
    <t>158</t>
  </si>
  <si>
    <t>Pol20</t>
  </si>
  <si>
    <t>1pol vypinac</t>
  </si>
  <si>
    <t>-2121738998</t>
  </si>
  <si>
    <t>159</t>
  </si>
  <si>
    <t>Pol21</t>
  </si>
  <si>
    <t>styk. Ovladac</t>
  </si>
  <si>
    <t>1086389017</t>
  </si>
  <si>
    <t>160</t>
  </si>
  <si>
    <t>Pol22</t>
  </si>
  <si>
    <t>zásuvka dvojnásobná</t>
  </si>
  <si>
    <t>-608952561</t>
  </si>
  <si>
    <t>161</t>
  </si>
  <si>
    <t>Pol23</t>
  </si>
  <si>
    <t>jistic 3B25/3</t>
  </si>
  <si>
    <t>157230700</t>
  </si>
  <si>
    <t>162</t>
  </si>
  <si>
    <t>Pol24</t>
  </si>
  <si>
    <t>LK 80x20R1</t>
  </si>
  <si>
    <t>-1946463978</t>
  </si>
  <si>
    <t>163</t>
  </si>
  <si>
    <t>Pol25</t>
  </si>
  <si>
    <t>LK 80x28 2ZK</t>
  </si>
  <si>
    <t>1946052373</t>
  </si>
  <si>
    <t>164</t>
  </si>
  <si>
    <t>Pol26</t>
  </si>
  <si>
    <t>LK 80x28 2R</t>
  </si>
  <si>
    <t>2227717</t>
  </si>
  <si>
    <t>165</t>
  </si>
  <si>
    <t>Pol27</t>
  </si>
  <si>
    <t>vícko VLK80 2R</t>
  </si>
  <si>
    <t>-1919649268</t>
  </si>
  <si>
    <t>166</t>
  </si>
  <si>
    <t>Pol28</t>
  </si>
  <si>
    <t>svorkovnice S66</t>
  </si>
  <si>
    <t>1650575825</t>
  </si>
  <si>
    <t>167</t>
  </si>
  <si>
    <t>Pol29</t>
  </si>
  <si>
    <t>LK 80R/3</t>
  </si>
  <si>
    <t>-1364294312</t>
  </si>
  <si>
    <t>168</t>
  </si>
  <si>
    <t>Pol30</t>
  </si>
  <si>
    <t>KU 1903</t>
  </si>
  <si>
    <t>-1900651330</t>
  </si>
  <si>
    <t>169</t>
  </si>
  <si>
    <t>Pol31</t>
  </si>
  <si>
    <t>KU 1901</t>
  </si>
  <si>
    <t>61072618</t>
  </si>
  <si>
    <t>170</t>
  </si>
  <si>
    <t>Pol32</t>
  </si>
  <si>
    <t>svítidlo kruhové- difuzér opálové sklo, 1x75 W/E27, IP20, D280-300mm, hloubka cca 100 mm, 4000k</t>
  </si>
  <si>
    <t>1811782216</t>
  </si>
  <si>
    <t>171</t>
  </si>
  <si>
    <t>Pol32-1</t>
  </si>
  <si>
    <t>svítidlo kruhové- difuzér opálové sklo, 1x75 W/E27, IP44/IP64, D280-300mm, hloubka cca 100 mm, 4000k</t>
  </si>
  <si>
    <t>759322531</t>
  </si>
  <si>
    <t>172</t>
  </si>
  <si>
    <t>Pol32-2</t>
  </si>
  <si>
    <t>nábytkové svítidlo -  1x39W/G5; IP44/IP20, délka 600 mm, hloubka 90 mm, 4000k</t>
  </si>
  <si>
    <t>227611924</t>
  </si>
  <si>
    <t>173</t>
  </si>
  <si>
    <t>Pol33</t>
  </si>
  <si>
    <t>koupelnové přisazené nástěnné svítidlo - chrom/sklo, 2x40W/E14, IP44/IP64, šířka 300mm, výška 100 mm, 4000k</t>
  </si>
  <si>
    <t>2110465241</t>
  </si>
  <si>
    <t>174</t>
  </si>
  <si>
    <t>Pol34</t>
  </si>
  <si>
    <t>požární ucpávka - hlavní přívod</t>
  </si>
  <si>
    <t>-318902104</t>
  </si>
  <si>
    <t>175</t>
  </si>
  <si>
    <t>Pol35</t>
  </si>
  <si>
    <t>kontrola a zprovoznení telefonu</t>
  </si>
  <si>
    <t>1474691942</t>
  </si>
  <si>
    <t>176</t>
  </si>
  <si>
    <t>Pol36</t>
  </si>
  <si>
    <t>kontrola a zprovoznení TV zásuvek</t>
  </si>
  <si>
    <t>1285978035</t>
  </si>
  <si>
    <t>177</t>
  </si>
  <si>
    <t>Pol37</t>
  </si>
  <si>
    <t>stavební přípomoce - sekání rýh</t>
  </si>
  <si>
    <t>-818828594</t>
  </si>
  <si>
    <t>178</t>
  </si>
  <si>
    <t>Pol38</t>
  </si>
  <si>
    <t>stavební přípomoce - zapravení rýh</t>
  </si>
  <si>
    <t>-2121706231</t>
  </si>
  <si>
    <t>24-M</t>
  </si>
  <si>
    <t>Montáže vzduchotechnických zařízení</t>
  </si>
  <si>
    <t>179</t>
  </si>
  <si>
    <t>240010212</t>
  </si>
  <si>
    <t>Malý axiální ventilátor s doběhem WC</t>
  </si>
  <si>
    <t>652031543</t>
  </si>
  <si>
    <t>180</t>
  </si>
  <si>
    <t>240010213</t>
  </si>
  <si>
    <t>Malý axiální ventilátor s doběhem 1x12V - kouplena</t>
  </si>
  <si>
    <t>1296480095</t>
  </si>
  <si>
    <t>181</t>
  </si>
  <si>
    <t>240080319</t>
  </si>
  <si>
    <t>Potrubí VZT flexi vč. tepelné izolace</t>
  </si>
  <si>
    <t>1614755811</t>
  </si>
  <si>
    <t>182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</si>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</sst>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1120, byt č. 29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1120,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16. 3. 2021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16. 3. 2021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ROUND((SUM(BE137:BE439)),2)</f>
        <v>0</v>
      </c>
      <c r="G31" s="38"/>
      <c r="H31" s="38"/>
      <c r="I31" s="149">
        <v>0.21</v>
      </c>
      <c r="J31" s="148">
        <f>ROUND(((SUM(BE137:BE439))*I31),2)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ROUND((SUM(BF137:BF439)),2)</f>
        <v>0</v>
      </c>
      <c r="G32" s="38"/>
      <c r="H32" s="38"/>
      <c r="I32" s="149">
        <v>0.15</v>
      </c>
      <c r="J32" s="148">
        <f>ROUND(((SUM(BF137:BF439))*I32),2)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ROUND((SUM(BG137:BG439)),2)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ROUND((SUM(BH137:BH439)),2)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ROUND((SUM(BI137:BI439)),2)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1120, byt č. 29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1120, Praha 17-Řepy</v>
      </c>
      <c r="G87" s="40"/>
      <c r="H87" s="40"/>
      <c r="I87" s="32" t="s">
        <v>22</v>
      </c>
      <c r="J87" s="79" t="str">
        <f>IF(J10="","",J10)</f>
        <v>16. 3. 2021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J180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J222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J228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J230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J231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J241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J258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J286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J293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J304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J313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J318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J334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J359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J367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J389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J394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J395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J435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Bazovského 1120, byt č. 29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 1120, Praha 17-Řepy</v>
      </c>
      <c r="G131" s="40"/>
      <c r="H131" s="40"/>
      <c r="I131" s="32" t="s">
        <v>22</v>
      </c>
      <c r="J131" s="79" t="str">
        <f>IF(J10="","",J10)</f>
        <v>16. 3. 2021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P138+P230+P394</f>
        <v>0</v>
      </c>
      <c r="Q137" s="104"/>
      <c r="R137" s="193">
        <f>R138+R230+R394</f>
        <v>5.545106109000002</v>
      </c>
      <c r="S137" s="104"/>
      <c r="T137" s="194">
        <f>T138+T230+T394</f>
        <v>6.465673299999999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BK138+BK230+BK394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P139+P148+P150+P180+P222+P228</f>
        <v>0</v>
      </c>
      <c r="Q138" s="204"/>
      <c r="R138" s="205">
        <f>R139+R148+R150+R180+R222+R228</f>
        <v>4.355057280000001</v>
      </c>
      <c r="S138" s="204"/>
      <c r="T138" s="206">
        <f>T139+T148+T150+T180+T222+T228</f>
        <v>6.433119999999999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BK139+BK148+BK150+BK180+BK222+BK228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1.06322164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14.422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1.00694404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14.422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1.7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6.47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0.0005176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6.47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1.7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1.7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SUM(P151:P179)</f>
        <v>0</v>
      </c>
      <c r="Q150" s="204"/>
      <c r="R150" s="205">
        <f>SUM(R151:R179)</f>
        <v>3.2507236400000004</v>
      </c>
      <c r="S150" s="204"/>
      <c r="T150" s="206">
        <f>SUM(T151:T179)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SUM(BK151:BK179)</f>
        <v>0</v>
      </c>
    </row>
    <row r="151" spans="1:65" s="2" customFormat="1" ht="21.7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1.7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0.066168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1.7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175</v>
      </c>
      <c r="G156" s="227"/>
      <c r="H156" s="231">
        <v>39.2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1.75" customHeight="1">
      <c r="A157" s="38"/>
      <c r="B157" s="39"/>
      <c r="C157" s="212" t="s">
        <v>176</v>
      </c>
      <c r="D157" s="212" t="s">
        <v>132</v>
      </c>
      <c r="E157" s="213" t="s">
        <v>177</v>
      </c>
      <c r="F157" s="214" t="s">
        <v>178</v>
      </c>
      <c r="G157" s="215" t="s">
        <v>141</v>
      </c>
      <c r="H157" s="216">
        <v>15.776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0.07714464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179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180</v>
      </c>
      <c r="G158" s="227"/>
      <c r="H158" s="231">
        <v>9.716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181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182</v>
      </c>
      <c r="G160" s="249"/>
      <c r="H160" s="252">
        <v>15.776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1.75" customHeight="1">
      <c r="A161" s="38"/>
      <c r="B161" s="39"/>
      <c r="C161" s="212" t="s">
        <v>183</v>
      </c>
      <c r="D161" s="212" t="s">
        <v>132</v>
      </c>
      <c r="E161" s="213" t="s">
        <v>184</v>
      </c>
      <c r="F161" s="214" t="s">
        <v>185</v>
      </c>
      <c r="G161" s="215" t="s">
        <v>141</v>
      </c>
      <c r="H161" s="216">
        <v>124.287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0.37286100000000005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186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187</v>
      </c>
      <c r="G162" s="227"/>
      <c r="H162" s="231">
        <v>124.287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1.75" customHeight="1">
      <c r="A163" s="38"/>
      <c r="B163" s="39"/>
      <c r="C163" s="212" t="s">
        <v>188</v>
      </c>
      <c r="D163" s="212" t="s">
        <v>132</v>
      </c>
      <c r="E163" s="213" t="s">
        <v>189</v>
      </c>
      <c r="F163" s="214" t="s">
        <v>190</v>
      </c>
      <c r="G163" s="215" t="s">
        <v>141</v>
      </c>
      <c r="H163" s="216">
        <v>1.88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0.01838</v>
      </c>
      <c r="R163" s="222">
        <f>Q163*H163</f>
        <v>0.0345544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191</v>
      </c>
    </row>
    <row r="164" spans="1:51" s="14" customFormat="1" ht="12">
      <c r="A164" s="14"/>
      <c r="B164" s="238"/>
      <c r="C164" s="239"/>
      <c r="D164" s="228" t="s">
        <v>143</v>
      </c>
      <c r="E164" s="240" t="s">
        <v>1</v>
      </c>
      <c r="F164" s="241" t="s">
        <v>192</v>
      </c>
      <c r="G164" s="239"/>
      <c r="H164" s="240" t="s">
        <v>1</v>
      </c>
      <c r="I164" s="242"/>
      <c r="J164" s="239"/>
      <c r="K164" s="239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143</v>
      </c>
      <c r="AU164" s="247" t="s">
        <v>137</v>
      </c>
      <c r="AV164" s="14" t="s">
        <v>81</v>
      </c>
      <c r="AW164" s="14" t="s">
        <v>32</v>
      </c>
      <c r="AX164" s="14" t="s">
        <v>76</v>
      </c>
      <c r="AY164" s="24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193</v>
      </c>
      <c r="G165" s="227"/>
      <c r="H165" s="231">
        <v>1.88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81</v>
      </c>
      <c r="AY165" s="237" t="s">
        <v>129</v>
      </c>
    </row>
    <row r="166" spans="1:65" s="2" customFormat="1" ht="21.75" customHeight="1">
      <c r="A166" s="38"/>
      <c r="B166" s="39"/>
      <c r="C166" s="212" t="s">
        <v>194</v>
      </c>
      <c r="D166" s="212" t="s">
        <v>132</v>
      </c>
      <c r="E166" s="213" t="s">
        <v>195</v>
      </c>
      <c r="F166" s="214" t="s">
        <v>196</v>
      </c>
      <c r="G166" s="215" t="s">
        <v>141</v>
      </c>
      <c r="H166" s="216">
        <v>108.511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42</v>
      </c>
      <c r="O166" s="91"/>
      <c r="P166" s="222">
        <f>O166*H166</f>
        <v>0</v>
      </c>
      <c r="Q166" s="222">
        <v>0.0156</v>
      </c>
      <c r="R166" s="222">
        <f>Q166*H166</f>
        <v>1.6927716</v>
      </c>
      <c r="S166" s="222">
        <v>0</v>
      </c>
      <c r="T166" s="22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136</v>
      </c>
      <c r="AT166" s="224" t="s">
        <v>132</v>
      </c>
      <c r="AU166" s="224" t="s">
        <v>137</v>
      </c>
      <c r="AY166" s="17" t="s">
        <v>129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137</v>
      </c>
      <c r="BK166" s="225">
        <f>ROUND(I166*H166,2)</f>
        <v>0</v>
      </c>
      <c r="BL166" s="17" t="s">
        <v>136</v>
      </c>
      <c r="BM166" s="224" t="s">
        <v>197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198</v>
      </c>
      <c r="G167" s="227"/>
      <c r="H167" s="231">
        <v>21.109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3" customFormat="1" ht="12">
      <c r="A168" s="13"/>
      <c r="B168" s="226"/>
      <c r="C168" s="227"/>
      <c r="D168" s="228" t="s">
        <v>143</v>
      </c>
      <c r="E168" s="229" t="s">
        <v>1</v>
      </c>
      <c r="F168" s="230" t="s">
        <v>199</v>
      </c>
      <c r="G168" s="227"/>
      <c r="H168" s="231">
        <v>30.242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200</v>
      </c>
      <c r="G169" s="227"/>
      <c r="H169" s="231">
        <v>53.98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76</v>
      </c>
      <c r="AY169" s="237" t="s">
        <v>129</v>
      </c>
    </row>
    <row r="170" spans="1:51" s="13" customFormat="1" ht="12">
      <c r="A170" s="13"/>
      <c r="B170" s="226"/>
      <c r="C170" s="227"/>
      <c r="D170" s="228" t="s">
        <v>143</v>
      </c>
      <c r="E170" s="229" t="s">
        <v>1</v>
      </c>
      <c r="F170" s="230" t="s">
        <v>201</v>
      </c>
      <c r="G170" s="227"/>
      <c r="H170" s="231">
        <v>1.71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143</v>
      </c>
      <c r="AU170" s="237" t="s">
        <v>137</v>
      </c>
      <c r="AV170" s="13" t="s">
        <v>137</v>
      </c>
      <c r="AW170" s="13" t="s">
        <v>32</v>
      </c>
      <c r="AX170" s="13" t="s">
        <v>76</v>
      </c>
      <c r="AY170" s="237" t="s">
        <v>129</v>
      </c>
    </row>
    <row r="171" spans="1:51" s="13" customFormat="1" ht="12">
      <c r="A171" s="13"/>
      <c r="B171" s="226"/>
      <c r="C171" s="227"/>
      <c r="D171" s="228" t="s">
        <v>143</v>
      </c>
      <c r="E171" s="229" t="s">
        <v>1</v>
      </c>
      <c r="F171" s="230" t="s">
        <v>202</v>
      </c>
      <c r="G171" s="227"/>
      <c r="H171" s="231">
        <v>1.47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76</v>
      </c>
      <c r="AY171" s="237" t="s">
        <v>129</v>
      </c>
    </row>
    <row r="172" spans="1:51" s="15" customFormat="1" ht="12">
      <c r="A172" s="15"/>
      <c r="B172" s="248"/>
      <c r="C172" s="249"/>
      <c r="D172" s="228" t="s">
        <v>143</v>
      </c>
      <c r="E172" s="250" t="s">
        <v>1</v>
      </c>
      <c r="F172" s="251" t="s">
        <v>182</v>
      </c>
      <c r="G172" s="249"/>
      <c r="H172" s="252">
        <v>108.511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8" t="s">
        <v>143</v>
      </c>
      <c r="AU172" s="258" t="s">
        <v>137</v>
      </c>
      <c r="AV172" s="15" t="s">
        <v>136</v>
      </c>
      <c r="AW172" s="15" t="s">
        <v>32</v>
      </c>
      <c r="AX172" s="15" t="s">
        <v>81</v>
      </c>
      <c r="AY172" s="258" t="s">
        <v>129</v>
      </c>
    </row>
    <row r="173" spans="1:65" s="2" customFormat="1" ht="21.75" customHeight="1">
      <c r="A173" s="38"/>
      <c r="B173" s="39"/>
      <c r="C173" s="212" t="s">
        <v>203</v>
      </c>
      <c r="D173" s="212" t="s">
        <v>132</v>
      </c>
      <c r="E173" s="213" t="s">
        <v>204</v>
      </c>
      <c r="F173" s="214" t="s">
        <v>205</v>
      </c>
      <c r="G173" s="215" t="s">
        <v>141</v>
      </c>
      <c r="H173" s="216">
        <v>3.6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0.04984</v>
      </c>
      <c r="R173" s="222">
        <f>Q173*H173</f>
        <v>0.179424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136</v>
      </c>
      <c r="AT173" s="224" t="s">
        <v>132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206</v>
      </c>
    </row>
    <row r="174" spans="1:51" s="13" customFormat="1" ht="12">
      <c r="A174" s="13"/>
      <c r="B174" s="226"/>
      <c r="C174" s="227"/>
      <c r="D174" s="228" t="s">
        <v>143</v>
      </c>
      <c r="E174" s="229" t="s">
        <v>1</v>
      </c>
      <c r="F174" s="230" t="s">
        <v>170</v>
      </c>
      <c r="G174" s="227"/>
      <c r="H174" s="231">
        <v>3.6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143</v>
      </c>
      <c r="AU174" s="237" t="s">
        <v>137</v>
      </c>
      <c r="AV174" s="13" t="s">
        <v>137</v>
      </c>
      <c r="AW174" s="13" t="s">
        <v>32</v>
      </c>
      <c r="AX174" s="13" t="s">
        <v>81</v>
      </c>
      <c r="AY174" s="237" t="s">
        <v>129</v>
      </c>
    </row>
    <row r="175" spans="1:65" s="2" customFormat="1" ht="21.75" customHeight="1">
      <c r="A175" s="38"/>
      <c r="B175" s="39"/>
      <c r="C175" s="212" t="s">
        <v>207</v>
      </c>
      <c r="D175" s="212" t="s">
        <v>132</v>
      </c>
      <c r="E175" s="213" t="s">
        <v>208</v>
      </c>
      <c r="F175" s="214" t="s">
        <v>209</v>
      </c>
      <c r="G175" s="215" t="s">
        <v>135</v>
      </c>
      <c r="H175" s="216">
        <v>2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0.01698</v>
      </c>
      <c r="R175" s="222">
        <f>Q175*H175</f>
        <v>0.03396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136</v>
      </c>
      <c r="AT175" s="224" t="s">
        <v>132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210</v>
      </c>
    </row>
    <row r="176" spans="1:65" s="2" customFormat="1" ht="16.5" customHeight="1">
      <c r="A176" s="38"/>
      <c r="B176" s="39"/>
      <c r="C176" s="259" t="s">
        <v>8</v>
      </c>
      <c r="D176" s="259" t="s">
        <v>211</v>
      </c>
      <c r="E176" s="260" t="s">
        <v>212</v>
      </c>
      <c r="F176" s="261" t="s">
        <v>213</v>
      </c>
      <c r="G176" s="262" t="s">
        <v>135</v>
      </c>
      <c r="H176" s="263">
        <v>2</v>
      </c>
      <c r="I176" s="264"/>
      <c r="J176" s="265">
        <f>ROUND(I176*H176,2)</f>
        <v>0</v>
      </c>
      <c r="K176" s="266"/>
      <c r="L176" s="267"/>
      <c r="M176" s="268" t="s">
        <v>1</v>
      </c>
      <c r="N176" s="269" t="s">
        <v>42</v>
      </c>
      <c r="O176" s="91"/>
      <c r="P176" s="222">
        <f>O176*H176</f>
        <v>0</v>
      </c>
      <c r="Q176" s="222">
        <v>0.01201</v>
      </c>
      <c r="R176" s="222">
        <f>Q176*H176</f>
        <v>0.02402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171</v>
      </c>
      <c r="AT176" s="224" t="s">
        <v>211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214</v>
      </c>
    </row>
    <row r="177" spans="1:65" s="2" customFormat="1" ht="21.75" customHeight="1">
      <c r="A177" s="38"/>
      <c r="B177" s="39"/>
      <c r="C177" s="212" t="s">
        <v>215</v>
      </c>
      <c r="D177" s="212" t="s">
        <v>132</v>
      </c>
      <c r="E177" s="213" t="s">
        <v>216</v>
      </c>
      <c r="F177" s="214" t="s">
        <v>217</v>
      </c>
      <c r="G177" s="215" t="s">
        <v>135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0.4417</v>
      </c>
      <c r="R177" s="222">
        <f>Q177*H177</f>
        <v>0.4417</v>
      </c>
      <c r="S177" s="222">
        <v>0</v>
      </c>
      <c r="T177" s="22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136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136</v>
      </c>
      <c r="BM177" s="224" t="s">
        <v>218</v>
      </c>
    </row>
    <row r="178" spans="1:65" s="2" customFormat="1" ht="21.75" customHeight="1">
      <c r="A178" s="38"/>
      <c r="B178" s="39"/>
      <c r="C178" s="259" t="s">
        <v>219</v>
      </c>
      <c r="D178" s="259" t="s">
        <v>211</v>
      </c>
      <c r="E178" s="260" t="s">
        <v>220</v>
      </c>
      <c r="F178" s="261" t="s">
        <v>221</v>
      </c>
      <c r="G178" s="262" t="s">
        <v>135</v>
      </c>
      <c r="H178" s="263">
        <v>1</v>
      </c>
      <c r="I178" s="264"/>
      <c r="J178" s="265">
        <f>ROUND(I178*H178,2)</f>
        <v>0</v>
      </c>
      <c r="K178" s="266"/>
      <c r="L178" s="267"/>
      <c r="M178" s="268" t="s">
        <v>1</v>
      </c>
      <c r="N178" s="269" t="s">
        <v>42</v>
      </c>
      <c r="O178" s="91"/>
      <c r="P178" s="222">
        <f>O178*H178</f>
        <v>0</v>
      </c>
      <c r="Q178" s="222">
        <v>0.0106</v>
      </c>
      <c r="R178" s="222">
        <f>Q178*H178</f>
        <v>0.0106</v>
      </c>
      <c r="S178" s="222">
        <v>0</v>
      </c>
      <c r="T178" s="22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171</v>
      </c>
      <c r="AT178" s="224" t="s">
        <v>211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136</v>
      </c>
      <c r="BM178" s="224" t="s">
        <v>222</v>
      </c>
    </row>
    <row r="179" spans="1:65" s="2" customFormat="1" ht="21.75" customHeight="1">
      <c r="A179" s="38"/>
      <c r="B179" s="39"/>
      <c r="C179" s="212" t="s">
        <v>223</v>
      </c>
      <c r="D179" s="212" t="s">
        <v>132</v>
      </c>
      <c r="E179" s="213" t="s">
        <v>224</v>
      </c>
      <c r="F179" s="214" t="s">
        <v>225</v>
      </c>
      <c r="G179" s="215" t="s">
        <v>135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136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136</v>
      </c>
      <c r="BM179" s="224" t="s">
        <v>226</v>
      </c>
    </row>
    <row r="180" spans="1:63" s="12" customFormat="1" ht="22.8" customHeight="1">
      <c r="A180" s="12"/>
      <c r="B180" s="196"/>
      <c r="C180" s="197"/>
      <c r="D180" s="198" t="s">
        <v>75</v>
      </c>
      <c r="E180" s="210" t="s">
        <v>176</v>
      </c>
      <c r="F180" s="210" t="s">
        <v>227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SUM(P181:P221)</f>
        <v>0</v>
      </c>
      <c r="Q180" s="204"/>
      <c r="R180" s="205">
        <f>SUM(R181:R221)</f>
        <v>0.001712</v>
      </c>
      <c r="S180" s="204"/>
      <c r="T180" s="206">
        <f>SUM(T181:T221)</f>
        <v>6.433119999999999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81</v>
      </c>
      <c r="AT180" s="208" t="s">
        <v>75</v>
      </c>
      <c r="AU180" s="208" t="s">
        <v>81</v>
      </c>
      <c r="AY180" s="207" t="s">
        <v>129</v>
      </c>
      <c r="BK180" s="209">
        <f>SUM(BK181:BK221)</f>
        <v>0</v>
      </c>
    </row>
    <row r="181" spans="1:65" s="2" customFormat="1" ht="16.5" customHeight="1">
      <c r="A181" s="38"/>
      <c r="B181" s="39"/>
      <c r="C181" s="212" t="s">
        <v>228</v>
      </c>
      <c r="D181" s="212" t="s">
        <v>132</v>
      </c>
      <c r="E181" s="213" t="s">
        <v>229</v>
      </c>
      <c r="F181" s="214" t="s">
        <v>230</v>
      </c>
      <c r="G181" s="215" t="s">
        <v>231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0.01933</v>
      </c>
      <c r="T181" s="223">
        <f>S181*H181</f>
        <v>0.01933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215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215</v>
      </c>
      <c r="BM181" s="224" t="s">
        <v>232</v>
      </c>
    </row>
    <row r="182" spans="1:65" s="2" customFormat="1" ht="16.5" customHeight="1">
      <c r="A182" s="38"/>
      <c r="B182" s="39"/>
      <c r="C182" s="212" t="s">
        <v>233</v>
      </c>
      <c r="D182" s="212" t="s">
        <v>132</v>
      </c>
      <c r="E182" s="213" t="s">
        <v>234</v>
      </c>
      <c r="F182" s="214" t="s">
        <v>235</v>
      </c>
      <c r="G182" s="215" t="s">
        <v>231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0.01946</v>
      </c>
      <c r="T182" s="223">
        <f>S182*H182</f>
        <v>0.01946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215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215</v>
      </c>
      <c r="BM182" s="224" t="s">
        <v>236</v>
      </c>
    </row>
    <row r="183" spans="1:65" s="2" customFormat="1" ht="16.5" customHeight="1">
      <c r="A183" s="38"/>
      <c r="B183" s="39"/>
      <c r="C183" s="212" t="s">
        <v>7</v>
      </c>
      <c r="D183" s="212" t="s">
        <v>132</v>
      </c>
      <c r="E183" s="213" t="s">
        <v>237</v>
      </c>
      <c r="F183" s="214" t="s">
        <v>238</v>
      </c>
      <c r="G183" s="215" t="s">
        <v>231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0.0225</v>
      </c>
      <c r="T183" s="223">
        <f>S183*H183</f>
        <v>0.0225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215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215</v>
      </c>
      <c r="BM183" s="224" t="s">
        <v>239</v>
      </c>
    </row>
    <row r="184" spans="1:65" s="2" customFormat="1" ht="21.75" customHeight="1">
      <c r="A184" s="38"/>
      <c r="B184" s="39"/>
      <c r="C184" s="212" t="s">
        <v>240</v>
      </c>
      <c r="D184" s="212" t="s">
        <v>132</v>
      </c>
      <c r="E184" s="213" t="s">
        <v>241</v>
      </c>
      <c r="F184" s="214" t="s">
        <v>242</v>
      </c>
      <c r="G184" s="215" t="s">
        <v>231</v>
      </c>
      <c r="H184" s="216">
        <v>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0.0092</v>
      </c>
      <c r="T184" s="223">
        <f>S184*H184</f>
        <v>0.0092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215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215</v>
      </c>
      <c r="BM184" s="224" t="s">
        <v>243</v>
      </c>
    </row>
    <row r="185" spans="1:65" s="2" customFormat="1" ht="16.5" customHeight="1">
      <c r="A185" s="38"/>
      <c r="B185" s="39"/>
      <c r="C185" s="212" t="s">
        <v>244</v>
      </c>
      <c r="D185" s="212" t="s">
        <v>132</v>
      </c>
      <c r="E185" s="213" t="s">
        <v>245</v>
      </c>
      <c r="F185" s="214" t="s">
        <v>246</v>
      </c>
      <c r="G185" s="215" t="s">
        <v>231</v>
      </c>
      <c r="H185" s="216">
        <v>2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0.00156</v>
      </c>
      <c r="T185" s="223">
        <f>S185*H185</f>
        <v>0.00312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215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215</v>
      </c>
      <c r="BM185" s="224" t="s">
        <v>247</v>
      </c>
    </row>
    <row r="186" spans="1:65" s="2" customFormat="1" ht="16.5" customHeight="1">
      <c r="A186" s="38"/>
      <c r="B186" s="39"/>
      <c r="C186" s="212" t="s">
        <v>248</v>
      </c>
      <c r="D186" s="212" t="s">
        <v>132</v>
      </c>
      <c r="E186" s="213" t="s">
        <v>249</v>
      </c>
      <c r="F186" s="214" t="s">
        <v>250</v>
      </c>
      <c r="G186" s="215" t="s">
        <v>135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0.00225</v>
      </c>
      <c r="T186" s="223">
        <f>S186*H186</f>
        <v>0.00225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215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215</v>
      </c>
      <c r="BM186" s="224" t="s">
        <v>251</v>
      </c>
    </row>
    <row r="187" spans="1:65" s="2" customFormat="1" ht="16.5" customHeight="1">
      <c r="A187" s="38"/>
      <c r="B187" s="39"/>
      <c r="C187" s="212" t="s">
        <v>252</v>
      </c>
      <c r="D187" s="212" t="s">
        <v>132</v>
      </c>
      <c r="E187" s="213" t="s">
        <v>253</v>
      </c>
      <c r="F187" s="214" t="s">
        <v>254</v>
      </c>
      <c r="G187" s="215" t="s">
        <v>141</v>
      </c>
      <c r="H187" s="216">
        <v>4.2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0.039</v>
      </c>
      <c r="T187" s="223">
        <f>S187*H187</f>
        <v>0.1638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215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215</v>
      </c>
      <c r="BM187" s="224" t="s">
        <v>255</v>
      </c>
    </row>
    <row r="188" spans="1:51" s="13" customFormat="1" ht="12">
      <c r="A188" s="13"/>
      <c r="B188" s="226"/>
      <c r="C188" s="227"/>
      <c r="D188" s="228" t="s">
        <v>143</v>
      </c>
      <c r="E188" s="229" t="s">
        <v>1</v>
      </c>
      <c r="F188" s="230" t="s">
        <v>256</v>
      </c>
      <c r="G188" s="227"/>
      <c r="H188" s="231">
        <v>4.2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143</v>
      </c>
      <c r="AU188" s="237" t="s">
        <v>137</v>
      </c>
      <c r="AV188" s="13" t="s">
        <v>137</v>
      </c>
      <c r="AW188" s="13" t="s">
        <v>32</v>
      </c>
      <c r="AX188" s="13" t="s">
        <v>81</v>
      </c>
      <c r="AY188" s="237" t="s">
        <v>129</v>
      </c>
    </row>
    <row r="189" spans="1:65" s="2" customFormat="1" ht="21.75" customHeight="1">
      <c r="A189" s="38"/>
      <c r="B189" s="39"/>
      <c r="C189" s="212" t="s">
        <v>257</v>
      </c>
      <c r="D189" s="212" t="s">
        <v>132</v>
      </c>
      <c r="E189" s="213" t="s">
        <v>258</v>
      </c>
      <c r="F189" s="214" t="s">
        <v>259</v>
      </c>
      <c r="G189" s="215" t="s">
        <v>135</v>
      </c>
      <c r="H189" s="216">
        <v>5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0.024</v>
      </c>
      <c r="T189" s="223">
        <f>S189*H189</f>
        <v>0.12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215</v>
      </c>
      <c r="AT189" s="224" t="s">
        <v>132</v>
      </c>
      <c r="AU189" s="224" t="s">
        <v>137</v>
      </c>
      <c r="AY189" s="17" t="s">
        <v>129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137</v>
      </c>
      <c r="BK189" s="225">
        <f>ROUND(I189*H189,2)</f>
        <v>0</v>
      </c>
      <c r="BL189" s="17" t="s">
        <v>215</v>
      </c>
      <c r="BM189" s="224" t="s">
        <v>260</v>
      </c>
    </row>
    <row r="190" spans="1:65" s="2" customFormat="1" ht="21.75" customHeight="1">
      <c r="A190" s="38"/>
      <c r="B190" s="39"/>
      <c r="C190" s="212" t="s">
        <v>261</v>
      </c>
      <c r="D190" s="212" t="s">
        <v>132</v>
      </c>
      <c r="E190" s="213" t="s">
        <v>262</v>
      </c>
      <c r="F190" s="214" t="s">
        <v>263</v>
      </c>
      <c r="G190" s="215" t="s">
        <v>135</v>
      </c>
      <c r="H190" s="216">
        <v>1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0.174</v>
      </c>
      <c r="T190" s="223">
        <f>S190*H190</f>
        <v>0.174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215</v>
      </c>
      <c r="AT190" s="224" t="s">
        <v>132</v>
      </c>
      <c r="AU190" s="224" t="s">
        <v>137</v>
      </c>
      <c r="AY190" s="17" t="s">
        <v>129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137</v>
      </c>
      <c r="BK190" s="225">
        <f>ROUND(I190*H190,2)</f>
        <v>0</v>
      </c>
      <c r="BL190" s="17" t="s">
        <v>215</v>
      </c>
      <c r="BM190" s="224" t="s">
        <v>264</v>
      </c>
    </row>
    <row r="191" spans="1:65" s="2" customFormat="1" ht="21.75" customHeight="1">
      <c r="A191" s="38"/>
      <c r="B191" s="39"/>
      <c r="C191" s="212" t="s">
        <v>265</v>
      </c>
      <c r="D191" s="212" t="s">
        <v>132</v>
      </c>
      <c r="E191" s="213" t="s">
        <v>266</v>
      </c>
      <c r="F191" s="214" t="s">
        <v>267</v>
      </c>
      <c r="G191" s="215" t="s">
        <v>141</v>
      </c>
      <c r="H191" s="216">
        <v>43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0.0025</v>
      </c>
      <c r="T191" s="223">
        <f>S191*H191</f>
        <v>0.1075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215</v>
      </c>
      <c r="AT191" s="224" t="s">
        <v>132</v>
      </c>
      <c r="AU191" s="224" t="s">
        <v>137</v>
      </c>
      <c r="AY191" s="17" t="s">
        <v>129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137</v>
      </c>
      <c r="BK191" s="225">
        <f>ROUND(I191*H191,2)</f>
        <v>0</v>
      </c>
      <c r="BL191" s="17" t="s">
        <v>215</v>
      </c>
      <c r="BM191" s="224" t="s">
        <v>268</v>
      </c>
    </row>
    <row r="192" spans="1:51" s="13" customFormat="1" ht="12">
      <c r="A192" s="13"/>
      <c r="B192" s="226"/>
      <c r="C192" s="227"/>
      <c r="D192" s="228" t="s">
        <v>143</v>
      </c>
      <c r="E192" s="229" t="s">
        <v>1</v>
      </c>
      <c r="F192" s="230" t="s">
        <v>269</v>
      </c>
      <c r="G192" s="227"/>
      <c r="H192" s="231">
        <v>43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143</v>
      </c>
      <c r="AU192" s="237" t="s">
        <v>137</v>
      </c>
      <c r="AV192" s="13" t="s">
        <v>137</v>
      </c>
      <c r="AW192" s="13" t="s">
        <v>32</v>
      </c>
      <c r="AX192" s="13" t="s">
        <v>81</v>
      </c>
      <c r="AY192" s="237" t="s">
        <v>129</v>
      </c>
    </row>
    <row r="193" spans="1:65" s="2" customFormat="1" ht="21.75" customHeight="1">
      <c r="A193" s="38"/>
      <c r="B193" s="39"/>
      <c r="C193" s="212" t="s">
        <v>270</v>
      </c>
      <c r="D193" s="212" t="s">
        <v>132</v>
      </c>
      <c r="E193" s="213" t="s">
        <v>271</v>
      </c>
      <c r="F193" s="214" t="s">
        <v>272</v>
      </c>
      <c r="G193" s="215" t="s">
        <v>141</v>
      </c>
      <c r="H193" s="216">
        <v>40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0.003</v>
      </c>
      <c r="T193" s="223">
        <f>S193*H193</f>
        <v>0.12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215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215</v>
      </c>
      <c r="BM193" s="224" t="s">
        <v>273</v>
      </c>
    </row>
    <row r="194" spans="1:51" s="14" customFormat="1" ht="12">
      <c r="A194" s="14"/>
      <c r="B194" s="238"/>
      <c r="C194" s="239"/>
      <c r="D194" s="228" t="s">
        <v>143</v>
      </c>
      <c r="E194" s="240" t="s">
        <v>1</v>
      </c>
      <c r="F194" s="241" t="s">
        <v>274</v>
      </c>
      <c r="G194" s="239"/>
      <c r="H194" s="240" t="s">
        <v>1</v>
      </c>
      <c r="I194" s="242"/>
      <c r="J194" s="239"/>
      <c r="K194" s="239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143</v>
      </c>
      <c r="AU194" s="247" t="s">
        <v>137</v>
      </c>
      <c r="AV194" s="14" t="s">
        <v>81</v>
      </c>
      <c r="AW194" s="14" t="s">
        <v>32</v>
      </c>
      <c r="AX194" s="14" t="s">
        <v>76</v>
      </c>
      <c r="AY194" s="247" t="s">
        <v>129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275</v>
      </c>
      <c r="G195" s="227"/>
      <c r="H195" s="231">
        <v>40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pans="1:65" s="2" customFormat="1" ht="21.75" customHeight="1">
      <c r="A196" s="38"/>
      <c r="B196" s="39"/>
      <c r="C196" s="212" t="s">
        <v>276</v>
      </c>
      <c r="D196" s="212" t="s">
        <v>132</v>
      </c>
      <c r="E196" s="213" t="s">
        <v>277</v>
      </c>
      <c r="F196" s="214" t="s">
        <v>278</v>
      </c>
      <c r="G196" s="215" t="s">
        <v>147</v>
      </c>
      <c r="H196" s="216">
        <v>55.07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215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215</v>
      </c>
      <c r="BM196" s="224" t="s">
        <v>279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280</v>
      </c>
      <c r="G197" s="227"/>
      <c r="H197" s="231">
        <v>17.74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76</v>
      </c>
      <c r="AY197" s="237" t="s">
        <v>129</v>
      </c>
    </row>
    <row r="198" spans="1:51" s="13" customFormat="1" ht="12">
      <c r="A198" s="13"/>
      <c r="B198" s="226"/>
      <c r="C198" s="227"/>
      <c r="D198" s="228" t="s">
        <v>143</v>
      </c>
      <c r="E198" s="229" t="s">
        <v>1</v>
      </c>
      <c r="F198" s="230" t="s">
        <v>281</v>
      </c>
      <c r="G198" s="227"/>
      <c r="H198" s="231">
        <v>13.05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143</v>
      </c>
      <c r="AU198" s="237" t="s">
        <v>137</v>
      </c>
      <c r="AV198" s="13" t="s">
        <v>137</v>
      </c>
      <c r="AW198" s="13" t="s">
        <v>32</v>
      </c>
      <c r="AX198" s="13" t="s">
        <v>76</v>
      </c>
      <c r="AY198" s="237" t="s">
        <v>129</v>
      </c>
    </row>
    <row r="199" spans="1:51" s="13" customFormat="1" ht="12">
      <c r="A199" s="13"/>
      <c r="B199" s="226"/>
      <c r="C199" s="227"/>
      <c r="D199" s="228" t="s">
        <v>143</v>
      </c>
      <c r="E199" s="229" t="s">
        <v>1</v>
      </c>
      <c r="F199" s="230" t="s">
        <v>282</v>
      </c>
      <c r="G199" s="227"/>
      <c r="H199" s="231">
        <v>8.7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76</v>
      </c>
      <c r="AY199" s="237" t="s">
        <v>129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283</v>
      </c>
      <c r="G200" s="227"/>
      <c r="H200" s="231">
        <v>6.76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76</v>
      </c>
      <c r="AY200" s="237" t="s">
        <v>129</v>
      </c>
    </row>
    <row r="201" spans="1:51" s="13" customFormat="1" ht="12">
      <c r="A201" s="13"/>
      <c r="B201" s="226"/>
      <c r="C201" s="227"/>
      <c r="D201" s="228" t="s">
        <v>143</v>
      </c>
      <c r="E201" s="229" t="s">
        <v>1</v>
      </c>
      <c r="F201" s="230" t="s">
        <v>284</v>
      </c>
      <c r="G201" s="227"/>
      <c r="H201" s="231">
        <v>5.26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143</v>
      </c>
      <c r="AU201" s="237" t="s">
        <v>137</v>
      </c>
      <c r="AV201" s="13" t="s">
        <v>137</v>
      </c>
      <c r="AW201" s="13" t="s">
        <v>32</v>
      </c>
      <c r="AX201" s="13" t="s">
        <v>76</v>
      </c>
      <c r="AY201" s="237" t="s">
        <v>129</v>
      </c>
    </row>
    <row r="202" spans="1:51" s="13" customFormat="1" ht="12">
      <c r="A202" s="13"/>
      <c r="B202" s="226"/>
      <c r="C202" s="227"/>
      <c r="D202" s="228" t="s">
        <v>143</v>
      </c>
      <c r="E202" s="229" t="s">
        <v>1</v>
      </c>
      <c r="F202" s="230" t="s">
        <v>285</v>
      </c>
      <c r="G202" s="227"/>
      <c r="H202" s="231">
        <v>3.56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143</v>
      </c>
      <c r="AU202" s="237" t="s">
        <v>137</v>
      </c>
      <c r="AV202" s="13" t="s">
        <v>137</v>
      </c>
      <c r="AW202" s="13" t="s">
        <v>32</v>
      </c>
      <c r="AX202" s="13" t="s">
        <v>76</v>
      </c>
      <c r="AY202" s="237" t="s">
        <v>129</v>
      </c>
    </row>
    <row r="203" spans="1:51" s="15" customFormat="1" ht="12">
      <c r="A203" s="15"/>
      <c r="B203" s="248"/>
      <c r="C203" s="249"/>
      <c r="D203" s="228" t="s">
        <v>143</v>
      </c>
      <c r="E203" s="250" t="s">
        <v>1</v>
      </c>
      <c r="F203" s="251" t="s">
        <v>182</v>
      </c>
      <c r="G203" s="249"/>
      <c r="H203" s="252">
        <v>55.07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143</v>
      </c>
      <c r="AU203" s="258" t="s">
        <v>137</v>
      </c>
      <c r="AV203" s="15" t="s">
        <v>136</v>
      </c>
      <c r="AW203" s="15" t="s">
        <v>32</v>
      </c>
      <c r="AX203" s="15" t="s">
        <v>81</v>
      </c>
      <c r="AY203" s="258" t="s">
        <v>129</v>
      </c>
    </row>
    <row r="204" spans="1:65" s="2" customFormat="1" ht="16.5" customHeight="1">
      <c r="A204" s="38"/>
      <c r="B204" s="39"/>
      <c r="C204" s="212" t="s">
        <v>286</v>
      </c>
      <c r="D204" s="212" t="s">
        <v>132</v>
      </c>
      <c r="E204" s="213" t="s">
        <v>287</v>
      </c>
      <c r="F204" s="214" t="s">
        <v>288</v>
      </c>
      <c r="G204" s="215" t="s">
        <v>141</v>
      </c>
      <c r="H204" s="216">
        <v>40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215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215</v>
      </c>
      <c r="BM204" s="224" t="s">
        <v>289</v>
      </c>
    </row>
    <row r="205" spans="1:65" s="2" customFormat="1" ht="21.75" customHeight="1">
      <c r="A205" s="38"/>
      <c r="B205" s="39"/>
      <c r="C205" s="212" t="s">
        <v>290</v>
      </c>
      <c r="D205" s="212" t="s">
        <v>132</v>
      </c>
      <c r="E205" s="213" t="s">
        <v>291</v>
      </c>
      <c r="F205" s="214" t="s">
        <v>292</v>
      </c>
      <c r="G205" s="215" t="s">
        <v>141</v>
      </c>
      <c r="H205" s="216">
        <v>42.8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4E-05</v>
      </c>
      <c r="R205" s="222">
        <f>Q205*H205</f>
        <v>0.001712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293</v>
      </c>
    </row>
    <row r="206" spans="1:65" s="2" customFormat="1" ht="21.75" customHeight="1">
      <c r="A206" s="38"/>
      <c r="B206" s="39"/>
      <c r="C206" s="212" t="s">
        <v>294</v>
      </c>
      <c r="D206" s="212" t="s">
        <v>132</v>
      </c>
      <c r="E206" s="213" t="s">
        <v>295</v>
      </c>
      <c r="F206" s="214" t="s">
        <v>296</v>
      </c>
      <c r="G206" s="215" t="s">
        <v>141</v>
      </c>
      <c r="H206" s="216">
        <v>31.002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0.15</v>
      </c>
      <c r="T206" s="223">
        <f>S206*H206</f>
        <v>4.6503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297</v>
      </c>
    </row>
    <row r="207" spans="1:51" s="13" customFormat="1" ht="12">
      <c r="A207" s="13"/>
      <c r="B207" s="226"/>
      <c r="C207" s="227"/>
      <c r="D207" s="228" t="s">
        <v>143</v>
      </c>
      <c r="E207" s="229" t="s">
        <v>1</v>
      </c>
      <c r="F207" s="230" t="s">
        <v>298</v>
      </c>
      <c r="G207" s="227"/>
      <c r="H207" s="231">
        <v>28.002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143</v>
      </c>
      <c r="AU207" s="237" t="s">
        <v>137</v>
      </c>
      <c r="AV207" s="13" t="s">
        <v>137</v>
      </c>
      <c r="AW207" s="13" t="s">
        <v>32</v>
      </c>
      <c r="AX207" s="13" t="s">
        <v>76</v>
      </c>
      <c r="AY207" s="237" t="s">
        <v>129</v>
      </c>
    </row>
    <row r="208" spans="1:51" s="13" customFormat="1" ht="12">
      <c r="A208" s="13"/>
      <c r="B208" s="226"/>
      <c r="C208" s="227"/>
      <c r="D208" s="228" t="s">
        <v>143</v>
      </c>
      <c r="E208" s="229" t="s">
        <v>1</v>
      </c>
      <c r="F208" s="230" t="s">
        <v>130</v>
      </c>
      <c r="G208" s="227"/>
      <c r="H208" s="231">
        <v>3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76</v>
      </c>
      <c r="AY208" s="237" t="s">
        <v>129</v>
      </c>
    </row>
    <row r="209" spans="1:51" s="15" customFormat="1" ht="12">
      <c r="A209" s="15"/>
      <c r="B209" s="248"/>
      <c r="C209" s="249"/>
      <c r="D209" s="228" t="s">
        <v>143</v>
      </c>
      <c r="E209" s="250" t="s">
        <v>1</v>
      </c>
      <c r="F209" s="251" t="s">
        <v>182</v>
      </c>
      <c r="G209" s="249"/>
      <c r="H209" s="252">
        <v>31.002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143</v>
      </c>
      <c r="AU209" s="258" t="s">
        <v>137</v>
      </c>
      <c r="AV209" s="15" t="s">
        <v>136</v>
      </c>
      <c r="AW209" s="15" t="s">
        <v>32</v>
      </c>
      <c r="AX209" s="15" t="s">
        <v>81</v>
      </c>
      <c r="AY209" s="258" t="s">
        <v>129</v>
      </c>
    </row>
    <row r="210" spans="1:65" s="2" customFormat="1" ht="33" customHeight="1">
      <c r="A210" s="38"/>
      <c r="B210" s="39"/>
      <c r="C210" s="212" t="s">
        <v>299</v>
      </c>
      <c r="D210" s="212" t="s">
        <v>132</v>
      </c>
      <c r="E210" s="213" t="s">
        <v>300</v>
      </c>
      <c r="F210" s="214" t="s">
        <v>301</v>
      </c>
      <c r="G210" s="215" t="s">
        <v>302</v>
      </c>
      <c r="H210" s="216">
        <v>0.18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2.2</v>
      </c>
      <c r="T210" s="223">
        <f>S210*H210</f>
        <v>0.396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303</v>
      </c>
    </row>
    <row r="211" spans="1:51" s="13" customFormat="1" ht="12">
      <c r="A211" s="13"/>
      <c r="B211" s="226"/>
      <c r="C211" s="227"/>
      <c r="D211" s="228" t="s">
        <v>143</v>
      </c>
      <c r="E211" s="229" t="s">
        <v>1</v>
      </c>
      <c r="F211" s="230" t="s">
        <v>304</v>
      </c>
      <c r="G211" s="227"/>
      <c r="H211" s="231">
        <v>0.18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143</v>
      </c>
      <c r="AU211" s="237" t="s">
        <v>137</v>
      </c>
      <c r="AV211" s="13" t="s">
        <v>137</v>
      </c>
      <c r="AW211" s="13" t="s">
        <v>32</v>
      </c>
      <c r="AX211" s="13" t="s">
        <v>81</v>
      </c>
      <c r="AY211" s="237" t="s">
        <v>129</v>
      </c>
    </row>
    <row r="212" spans="1:65" s="2" customFormat="1" ht="21.75" customHeight="1">
      <c r="A212" s="38"/>
      <c r="B212" s="39"/>
      <c r="C212" s="212" t="s">
        <v>305</v>
      </c>
      <c r="D212" s="212" t="s">
        <v>132</v>
      </c>
      <c r="E212" s="213" t="s">
        <v>306</v>
      </c>
      <c r="F212" s="214" t="s">
        <v>307</v>
      </c>
      <c r="G212" s="215" t="s">
        <v>141</v>
      </c>
      <c r="H212" s="216">
        <v>4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0.076</v>
      </c>
      <c r="T212" s="223">
        <f>S212*H212</f>
        <v>0.304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308</v>
      </c>
    </row>
    <row r="213" spans="1:51" s="13" customFormat="1" ht="12">
      <c r="A213" s="13"/>
      <c r="B213" s="226"/>
      <c r="C213" s="227"/>
      <c r="D213" s="228" t="s">
        <v>143</v>
      </c>
      <c r="E213" s="229" t="s">
        <v>1</v>
      </c>
      <c r="F213" s="230" t="s">
        <v>309</v>
      </c>
      <c r="G213" s="227"/>
      <c r="H213" s="231">
        <v>1.6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143</v>
      </c>
      <c r="AU213" s="237" t="s">
        <v>137</v>
      </c>
      <c r="AV213" s="13" t="s">
        <v>137</v>
      </c>
      <c r="AW213" s="13" t="s">
        <v>32</v>
      </c>
      <c r="AX213" s="13" t="s">
        <v>76</v>
      </c>
      <c r="AY213" s="237" t="s">
        <v>129</v>
      </c>
    </row>
    <row r="214" spans="1:51" s="13" customFormat="1" ht="12">
      <c r="A214" s="13"/>
      <c r="B214" s="226"/>
      <c r="C214" s="227"/>
      <c r="D214" s="228" t="s">
        <v>143</v>
      </c>
      <c r="E214" s="229" t="s">
        <v>1</v>
      </c>
      <c r="F214" s="230" t="s">
        <v>310</v>
      </c>
      <c r="G214" s="227"/>
      <c r="H214" s="231">
        <v>2.4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143</v>
      </c>
      <c r="AU214" s="237" t="s">
        <v>137</v>
      </c>
      <c r="AV214" s="13" t="s">
        <v>137</v>
      </c>
      <c r="AW214" s="13" t="s">
        <v>32</v>
      </c>
      <c r="AX214" s="13" t="s">
        <v>76</v>
      </c>
      <c r="AY214" s="237" t="s">
        <v>129</v>
      </c>
    </row>
    <row r="215" spans="1:51" s="15" customFormat="1" ht="12">
      <c r="A215" s="15"/>
      <c r="B215" s="248"/>
      <c r="C215" s="249"/>
      <c r="D215" s="228" t="s">
        <v>143</v>
      </c>
      <c r="E215" s="250" t="s">
        <v>1</v>
      </c>
      <c r="F215" s="251" t="s">
        <v>182</v>
      </c>
      <c r="G215" s="249"/>
      <c r="H215" s="252">
        <v>4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8" t="s">
        <v>143</v>
      </c>
      <c r="AU215" s="258" t="s">
        <v>137</v>
      </c>
      <c r="AV215" s="15" t="s">
        <v>136</v>
      </c>
      <c r="AW215" s="15" t="s">
        <v>32</v>
      </c>
      <c r="AX215" s="15" t="s">
        <v>81</v>
      </c>
      <c r="AY215" s="258" t="s">
        <v>129</v>
      </c>
    </row>
    <row r="216" spans="1:65" s="2" customFormat="1" ht="16.5" customHeight="1">
      <c r="A216" s="38"/>
      <c r="B216" s="39"/>
      <c r="C216" s="212" t="s">
        <v>311</v>
      </c>
      <c r="D216" s="212" t="s">
        <v>132</v>
      </c>
      <c r="E216" s="213" t="s">
        <v>312</v>
      </c>
      <c r="F216" s="214" t="s">
        <v>313</v>
      </c>
      <c r="G216" s="215" t="s">
        <v>314</v>
      </c>
      <c r="H216" s="216">
        <v>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0.013</v>
      </c>
      <c r="T216" s="223">
        <f>S216*H216</f>
        <v>0.013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315</v>
      </c>
    </row>
    <row r="217" spans="1:65" s="2" customFormat="1" ht="16.5" customHeight="1">
      <c r="A217" s="38"/>
      <c r="B217" s="39"/>
      <c r="C217" s="212" t="s">
        <v>316</v>
      </c>
      <c r="D217" s="212" t="s">
        <v>132</v>
      </c>
      <c r="E217" s="213" t="s">
        <v>317</v>
      </c>
      <c r="F217" s="214" t="s">
        <v>318</v>
      </c>
      <c r="G217" s="215" t="s">
        <v>314</v>
      </c>
      <c r="H217" s="216">
        <v>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0.013</v>
      </c>
      <c r="T217" s="223">
        <f>S217*H217</f>
        <v>0.013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136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136</v>
      </c>
      <c r="BM217" s="224" t="s">
        <v>319</v>
      </c>
    </row>
    <row r="218" spans="1:65" s="2" customFormat="1" ht="16.5" customHeight="1">
      <c r="A218" s="38"/>
      <c r="B218" s="39"/>
      <c r="C218" s="212" t="s">
        <v>320</v>
      </c>
      <c r="D218" s="212" t="s">
        <v>132</v>
      </c>
      <c r="E218" s="213" t="s">
        <v>321</v>
      </c>
      <c r="F218" s="214" t="s">
        <v>322</v>
      </c>
      <c r="G218" s="215" t="s">
        <v>135</v>
      </c>
      <c r="H218" s="216">
        <v>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0.013</v>
      </c>
      <c r="T218" s="223">
        <f>S218*H218</f>
        <v>0.013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136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136</v>
      </c>
      <c r="BM218" s="224" t="s">
        <v>323</v>
      </c>
    </row>
    <row r="219" spans="1:65" s="2" customFormat="1" ht="21.75" customHeight="1">
      <c r="A219" s="38"/>
      <c r="B219" s="39"/>
      <c r="C219" s="212" t="s">
        <v>324</v>
      </c>
      <c r="D219" s="212" t="s">
        <v>132</v>
      </c>
      <c r="E219" s="213" t="s">
        <v>325</v>
      </c>
      <c r="F219" s="214" t="s">
        <v>326</v>
      </c>
      <c r="G219" s="215" t="s">
        <v>141</v>
      </c>
      <c r="H219" s="216">
        <v>0.27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0.068</v>
      </c>
      <c r="T219" s="223">
        <f>S219*H219</f>
        <v>0.01836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136</v>
      </c>
      <c r="AT219" s="224" t="s">
        <v>132</v>
      </c>
      <c r="AU219" s="224" t="s">
        <v>137</v>
      </c>
      <c r="AY219" s="17" t="s">
        <v>129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137</v>
      </c>
      <c r="BK219" s="225">
        <f>ROUND(I219*H219,2)</f>
        <v>0</v>
      </c>
      <c r="BL219" s="17" t="s">
        <v>136</v>
      </c>
      <c r="BM219" s="224" t="s">
        <v>327</v>
      </c>
    </row>
    <row r="220" spans="1:51" s="13" customFormat="1" ht="12">
      <c r="A220" s="13"/>
      <c r="B220" s="226"/>
      <c r="C220" s="227"/>
      <c r="D220" s="228" t="s">
        <v>143</v>
      </c>
      <c r="E220" s="229" t="s">
        <v>1</v>
      </c>
      <c r="F220" s="230" t="s">
        <v>328</v>
      </c>
      <c r="G220" s="227"/>
      <c r="H220" s="231">
        <v>0.27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81</v>
      </c>
      <c r="AY220" s="237" t="s">
        <v>129</v>
      </c>
    </row>
    <row r="221" spans="1:65" s="2" customFormat="1" ht="21.75" customHeight="1">
      <c r="A221" s="38"/>
      <c r="B221" s="39"/>
      <c r="C221" s="212" t="s">
        <v>329</v>
      </c>
      <c r="D221" s="212" t="s">
        <v>132</v>
      </c>
      <c r="E221" s="213" t="s">
        <v>330</v>
      </c>
      <c r="F221" s="214" t="s">
        <v>331</v>
      </c>
      <c r="G221" s="215" t="s">
        <v>135</v>
      </c>
      <c r="H221" s="216">
        <v>3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0.0881</v>
      </c>
      <c r="T221" s="223">
        <f>S221*H221</f>
        <v>0.2643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136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136</v>
      </c>
      <c r="BM221" s="224" t="s">
        <v>332</v>
      </c>
    </row>
    <row r="222" spans="1:63" s="12" customFormat="1" ht="22.8" customHeight="1">
      <c r="A222" s="12"/>
      <c r="B222" s="196"/>
      <c r="C222" s="197"/>
      <c r="D222" s="198" t="s">
        <v>75</v>
      </c>
      <c r="E222" s="210" t="s">
        <v>333</v>
      </c>
      <c r="F222" s="210" t="s">
        <v>334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SUM(P223:P227)</f>
        <v>0</v>
      </c>
      <c r="Q222" s="204"/>
      <c r="R222" s="205">
        <f>SUM(R223:R227)</f>
        <v>0</v>
      </c>
      <c r="S222" s="204"/>
      <c r="T222" s="206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81</v>
      </c>
      <c r="AT222" s="208" t="s">
        <v>75</v>
      </c>
      <c r="AU222" s="208" t="s">
        <v>81</v>
      </c>
      <c r="AY222" s="207" t="s">
        <v>129</v>
      </c>
      <c r="BK222" s="209">
        <f>SUM(BK223:BK227)</f>
        <v>0</v>
      </c>
    </row>
    <row r="223" spans="1:65" s="2" customFormat="1" ht="21.75" customHeight="1">
      <c r="A223" s="38"/>
      <c r="B223" s="39"/>
      <c r="C223" s="212" t="s">
        <v>335</v>
      </c>
      <c r="D223" s="212" t="s">
        <v>132</v>
      </c>
      <c r="E223" s="213" t="s">
        <v>336</v>
      </c>
      <c r="F223" s="214" t="s">
        <v>337</v>
      </c>
      <c r="G223" s="215" t="s">
        <v>338</v>
      </c>
      <c r="H223" s="216">
        <v>6.466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136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136</v>
      </c>
      <c r="BM223" s="224" t="s">
        <v>339</v>
      </c>
    </row>
    <row r="224" spans="1:65" s="2" customFormat="1" ht="21.75" customHeight="1">
      <c r="A224" s="38"/>
      <c r="B224" s="39"/>
      <c r="C224" s="212" t="s">
        <v>340</v>
      </c>
      <c r="D224" s="212" t="s">
        <v>132</v>
      </c>
      <c r="E224" s="213" t="s">
        <v>341</v>
      </c>
      <c r="F224" s="214" t="s">
        <v>342</v>
      </c>
      <c r="G224" s="215" t="s">
        <v>338</v>
      </c>
      <c r="H224" s="216">
        <v>6.466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136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136</v>
      </c>
      <c r="BM224" s="224" t="s">
        <v>343</v>
      </c>
    </row>
    <row r="225" spans="1:65" s="2" customFormat="1" ht="21.75" customHeight="1">
      <c r="A225" s="38"/>
      <c r="B225" s="39"/>
      <c r="C225" s="212" t="s">
        <v>344</v>
      </c>
      <c r="D225" s="212" t="s">
        <v>132</v>
      </c>
      <c r="E225" s="213" t="s">
        <v>345</v>
      </c>
      <c r="F225" s="214" t="s">
        <v>346</v>
      </c>
      <c r="G225" s="215" t="s">
        <v>338</v>
      </c>
      <c r="H225" s="216">
        <v>64.66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136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136</v>
      </c>
      <c r="BM225" s="224" t="s">
        <v>347</v>
      </c>
    </row>
    <row r="226" spans="1:51" s="13" customFormat="1" ht="12">
      <c r="A226" s="13"/>
      <c r="B226" s="226"/>
      <c r="C226" s="227"/>
      <c r="D226" s="228" t="s">
        <v>143</v>
      </c>
      <c r="E226" s="227"/>
      <c r="F226" s="230" t="s">
        <v>348</v>
      </c>
      <c r="G226" s="227"/>
      <c r="H226" s="231">
        <v>64.66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143</v>
      </c>
      <c r="AU226" s="237" t="s">
        <v>137</v>
      </c>
      <c r="AV226" s="13" t="s">
        <v>137</v>
      </c>
      <c r="AW226" s="13" t="s">
        <v>4</v>
      </c>
      <c r="AX226" s="13" t="s">
        <v>81</v>
      </c>
      <c r="AY226" s="237" t="s">
        <v>129</v>
      </c>
    </row>
    <row r="227" spans="1:65" s="2" customFormat="1" ht="21.75" customHeight="1">
      <c r="A227" s="38"/>
      <c r="B227" s="39"/>
      <c r="C227" s="212" t="s">
        <v>349</v>
      </c>
      <c r="D227" s="212" t="s">
        <v>132</v>
      </c>
      <c r="E227" s="213" t="s">
        <v>350</v>
      </c>
      <c r="F227" s="214" t="s">
        <v>351</v>
      </c>
      <c r="G227" s="215" t="s">
        <v>338</v>
      </c>
      <c r="H227" s="216">
        <v>6.466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136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136</v>
      </c>
      <c r="BM227" s="224" t="s">
        <v>352</v>
      </c>
    </row>
    <row r="228" spans="1:63" s="12" customFormat="1" ht="22.8" customHeight="1">
      <c r="A228" s="12"/>
      <c r="B228" s="196"/>
      <c r="C228" s="197"/>
      <c r="D228" s="198" t="s">
        <v>75</v>
      </c>
      <c r="E228" s="210" t="s">
        <v>353</v>
      </c>
      <c r="F228" s="210" t="s">
        <v>334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P229</f>
        <v>0</v>
      </c>
      <c r="Q228" s="204"/>
      <c r="R228" s="205">
        <f>R229</f>
        <v>0</v>
      </c>
      <c r="S228" s="204"/>
      <c r="T228" s="206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81</v>
      </c>
      <c r="AT228" s="208" t="s">
        <v>75</v>
      </c>
      <c r="AU228" s="208" t="s">
        <v>81</v>
      </c>
      <c r="AY228" s="207" t="s">
        <v>129</v>
      </c>
      <c r="BK228" s="209">
        <f>BK229</f>
        <v>0</v>
      </c>
    </row>
    <row r="229" spans="1:65" s="2" customFormat="1" ht="16.5" customHeight="1">
      <c r="A229" s="38"/>
      <c r="B229" s="39"/>
      <c r="C229" s="212" t="s">
        <v>354</v>
      </c>
      <c r="D229" s="212" t="s">
        <v>132</v>
      </c>
      <c r="E229" s="213" t="s">
        <v>355</v>
      </c>
      <c r="F229" s="214" t="s">
        <v>356</v>
      </c>
      <c r="G229" s="215" t="s">
        <v>338</v>
      </c>
      <c r="H229" s="216">
        <v>4.356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136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136</v>
      </c>
      <c r="BM229" s="224" t="s">
        <v>357</v>
      </c>
    </row>
    <row r="230" spans="1:63" s="12" customFormat="1" ht="25.9" customHeight="1">
      <c r="A230" s="12"/>
      <c r="B230" s="196"/>
      <c r="C230" s="197"/>
      <c r="D230" s="198" t="s">
        <v>75</v>
      </c>
      <c r="E230" s="199" t="s">
        <v>358</v>
      </c>
      <c r="F230" s="199" t="s">
        <v>359</v>
      </c>
      <c r="G230" s="197"/>
      <c r="H230" s="197"/>
      <c r="I230" s="200"/>
      <c r="J230" s="201">
        <f>BK230</f>
        <v>0</v>
      </c>
      <c r="K230" s="197"/>
      <c r="L230" s="202"/>
      <c r="M230" s="203"/>
      <c r="N230" s="204"/>
      <c r="O230" s="204"/>
      <c r="P230" s="205">
        <f>P231+P241+P247+P258+P268+P286+P293+P304+P313+P318+P334+P359+P367+P389</f>
        <v>0</v>
      </c>
      <c r="Q230" s="204"/>
      <c r="R230" s="205">
        <f>R231+R241+R247+R258+R268+R286+R293+R304+R313+R318+R334+R359+R367+R389</f>
        <v>1.1900488290000002</v>
      </c>
      <c r="S230" s="204"/>
      <c r="T230" s="206">
        <f>T231+T241+T247+T258+T268+T286+T293+T304+T313+T318+T334+T359+T367+T389</f>
        <v>0.03255329999999999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137</v>
      </c>
      <c r="AT230" s="208" t="s">
        <v>75</v>
      </c>
      <c r="AU230" s="208" t="s">
        <v>76</v>
      </c>
      <c r="AY230" s="207" t="s">
        <v>129</v>
      </c>
      <c r="BK230" s="209">
        <f>BK231+BK241+BK247+BK258+BK268+BK286+BK293+BK304+BK313+BK318+BK334+BK359+BK367+BK389</f>
        <v>0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360</v>
      </c>
      <c r="F231" s="210" t="s">
        <v>361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SUM(P232:P240)</f>
        <v>0</v>
      </c>
      <c r="Q231" s="204"/>
      <c r="R231" s="205">
        <f>SUM(R232:R240)</f>
        <v>0.076545</v>
      </c>
      <c r="S231" s="204"/>
      <c r="T231" s="206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SUM(BK232:BK240)</f>
        <v>0</v>
      </c>
    </row>
    <row r="232" spans="1:65" s="2" customFormat="1" ht="16.5" customHeight="1">
      <c r="A232" s="38"/>
      <c r="B232" s="39"/>
      <c r="C232" s="212" t="s">
        <v>362</v>
      </c>
      <c r="D232" s="212" t="s">
        <v>132</v>
      </c>
      <c r="E232" s="213" t="s">
        <v>363</v>
      </c>
      <c r="F232" s="214" t="s">
        <v>364</v>
      </c>
      <c r="G232" s="215" t="s">
        <v>141</v>
      </c>
      <c r="H232" s="216">
        <v>3.6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0.0045</v>
      </c>
      <c r="R232" s="222">
        <f>Q232*H232</f>
        <v>0.0162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215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215</v>
      </c>
      <c r="BM232" s="224" t="s">
        <v>365</v>
      </c>
    </row>
    <row r="233" spans="1:51" s="13" customFormat="1" ht="12">
      <c r="A233" s="13"/>
      <c r="B233" s="226"/>
      <c r="C233" s="227"/>
      <c r="D233" s="228" t="s">
        <v>143</v>
      </c>
      <c r="E233" s="229" t="s">
        <v>1</v>
      </c>
      <c r="F233" s="230" t="s">
        <v>170</v>
      </c>
      <c r="G233" s="227"/>
      <c r="H233" s="231">
        <v>3.6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143</v>
      </c>
      <c r="AU233" s="237" t="s">
        <v>137</v>
      </c>
      <c r="AV233" s="13" t="s">
        <v>137</v>
      </c>
      <c r="AW233" s="13" t="s">
        <v>32</v>
      </c>
      <c r="AX233" s="13" t="s">
        <v>81</v>
      </c>
      <c r="AY233" s="237" t="s">
        <v>129</v>
      </c>
    </row>
    <row r="234" spans="1:65" s="2" customFormat="1" ht="16.5" customHeight="1">
      <c r="A234" s="38"/>
      <c r="B234" s="39"/>
      <c r="C234" s="212" t="s">
        <v>366</v>
      </c>
      <c r="D234" s="212" t="s">
        <v>132</v>
      </c>
      <c r="E234" s="213" t="s">
        <v>367</v>
      </c>
      <c r="F234" s="214" t="s">
        <v>368</v>
      </c>
      <c r="G234" s="215" t="s">
        <v>141</v>
      </c>
      <c r="H234" s="216">
        <v>4.51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0.0045</v>
      </c>
      <c r="R234" s="222">
        <f>Q234*H234</f>
        <v>0.020294999999999997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215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215</v>
      </c>
      <c r="BM234" s="224" t="s">
        <v>369</v>
      </c>
    </row>
    <row r="235" spans="1:51" s="13" customFormat="1" ht="12">
      <c r="A235" s="13"/>
      <c r="B235" s="226"/>
      <c r="C235" s="227"/>
      <c r="D235" s="228" t="s">
        <v>143</v>
      </c>
      <c r="E235" s="229" t="s">
        <v>1</v>
      </c>
      <c r="F235" s="230" t="s">
        <v>370</v>
      </c>
      <c r="G235" s="227"/>
      <c r="H235" s="231">
        <v>1.855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143</v>
      </c>
      <c r="AU235" s="237" t="s">
        <v>137</v>
      </c>
      <c r="AV235" s="13" t="s">
        <v>137</v>
      </c>
      <c r="AW235" s="13" t="s">
        <v>32</v>
      </c>
      <c r="AX235" s="13" t="s">
        <v>76</v>
      </c>
      <c r="AY235" s="237" t="s">
        <v>129</v>
      </c>
    </row>
    <row r="236" spans="1:51" s="13" customFormat="1" ht="12">
      <c r="A236" s="13"/>
      <c r="B236" s="226"/>
      <c r="C236" s="227"/>
      <c r="D236" s="228" t="s">
        <v>143</v>
      </c>
      <c r="E236" s="229" t="s">
        <v>1</v>
      </c>
      <c r="F236" s="230" t="s">
        <v>371</v>
      </c>
      <c r="G236" s="227"/>
      <c r="H236" s="231">
        <v>2.655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143</v>
      </c>
      <c r="AU236" s="237" t="s">
        <v>137</v>
      </c>
      <c r="AV236" s="13" t="s">
        <v>137</v>
      </c>
      <c r="AW236" s="13" t="s">
        <v>32</v>
      </c>
      <c r="AX236" s="13" t="s">
        <v>76</v>
      </c>
      <c r="AY236" s="237" t="s">
        <v>129</v>
      </c>
    </row>
    <row r="237" spans="1:51" s="15" customFormat="1" ht="12">
      <c r="A237" s="15"/>
      <c r="B237" s="248"/>
      <c r="C237" s="249"/>
      <c r="D237" s="228" t="s">
        <v>143</v>
      </c>
      <c r="E237" s="250" t="s">
        <v>1</v>
      </c>
      <c r="F237" s="251" t="s">
        <v>182</v>
      </c>
      <c r="G237" s="249"/>
      <c r="H237" s="252">
        <v>4.51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8" t="s">
        <v>143</v>
      </c>
      <c r="AU237" s="258" t="s">
        <v>137</v>
      </c>
      <c r="AV237" s="15" t="s">
        <v>136</v>
      </c>
      <c r="AW237" s="15" t="s">
        <v>32</v>
      </c>
      <c r="AX237" s="15" t="s">
        <v>81</v>
      </c>
      <c r="AY237" s="258" t="s">
        <v>129</v>
      </c>
    </row>
    <row r="238" spans="1:65" s="2" customFormat="1" ht="16.5" customHeight="1">
      <c r="A238" s="38"/>
      <c r="B238" s="39"/>
      <c r="C238" s="212" t="s">
        <v>372</v>
      </c>
      <c r="D238" s="212" t="s">
        <v>132</v>
      </c>
      <c r="E238" s="213" t="s">
        <v>373</v>
      </c>
      <c r="F238" s="214" t="s">
        <v>374</v>
      </c>
      <c r="G238" s="215" t="s">
        <v>147</v>
      </c>
      <c r="H238" s="216">
        <v>8.9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0.0045</v>
      </c>
      <c r="R238" s="222">
        <f>Q238*H238</f>
        <v>0.040049999999999995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215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215</v>
      </c>
      <c r="BM238" s="224" t="s">
        <v>375</v>
      </c>
    </row>
    <row r="239" spans="1:51" s="13" customFormat="1" ht="12">
      <c r="A239" s="13"/>
      <c r="B239" s="226"/>
      <c r="C239" s="227"/>
      <c r="D239" s="228" t="s">
        <v>143</v>
      </c>
      <c r="E239" s="229" t="s">
        <v>1</v>
      </c>
      <c r="F239" s="230" t="s">
        <v>376</v>
      </c>
      <c r="G239" s="227"/>
      <c r="H239" s="231">
        <v>8.9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143</v>
      </c>
      <c r="AU239" s="237" t="s">
        <v>137</v>
      </c>
      <c r="AV239" s="13" t="s">
        <v>137</v>
      </c>
      <c r="AW239" s="13" t="s">
        <v>32</v>
      </c>
      <c r="AX239" s="13" t="s">
        <v>81</v>
      </c>
      <c r="AY239" s="237" t="s">
        <v>129</v>
      </c>
    </row>
    <row r="240" spans="1:65" s="2" customFormat="1" ht="21.75" customHeight="1">
      <c r="A240" s="38"/>
      <c r="B240" s="39"/>
      <c r="C240" s="212" t="s">
        <v>377</v>
      </c>
      <c r="D240" s="212" t="s">
        <v>132</v>
      </c>
      <c r="E240" s="213" t="s">
        <v>378</v>
      </c>
      <c r="F240" s="214" t="s">
        <v>379</v>
      </c>
      <c r="G240" s="215" t="s">
        <v>338</v>
      </c>
      <c r="H240" s="216">
        <v>0.077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215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215</v>
      </c>
      <c r="BM240" s="224" t="s">
        <v>380</v>
      </c>
    </row>
    <row r="241" spans="1:63" s="12" customFormat="1" ht="22.8" customHeight="1">
      <c r="A241" s="12"/>
      <c r="B241" s="196"/>
      <c r="C241" s="197"/>
      <c r="D241" s="198" t="s">
        <v>75</v>
      </c>
      <c r="E241" s="210" t="s">
        <v>381</v>
      </c>
      <c r="F241" s="210" t="s">
        <v>382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SUM(P242:P246)</f>
        <v>0</v>
      </c>
      <c r="Q241" s="204"/>
      <c r="R241" s="205">
        <f>SUM(R242:R246)</f>
        <v>0.007344000000000001</v>
      </c>
      <c r="S241" s="204"/>
      <c r="T241" s="206">
        <f>SUM(T242:T246)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137</v>
      </c>
      <c r="AT241" s="208" t="s">
        <v>75</v>
      </c>
      <c r="AU241" s="208" t="s">
        <v>81</v>
      </c>
      <c r="AY241" s="207" t="s">
        <v>129</v>
      </c>
      <c r="BK241" s="209">
        <f>SUM(BK242:BK246)</f>
        <v>0</v>
      </c>
    </row>
    <row r="242" spans="1:65" s="2" customFormat="1" ht="21.75" customHeight="1">
      <c r="A242" s="38"/>
      <c r="B242" s="39"/>
      <c r="C242" s="212" t="s">
        <v>383</v>
      </c>
      <c r="D242" s="212" t="s">
        <v>132</v>
      </c>
      <c r="E242" s="213" t="s">
        <v>384</v>
      </c>
      <c r="F242" s="214" t="s">
        <v>385</v>
      </c>
      <c r="G242" s="215" t="s">
        <v>141</v>
      </c>
      <c r="H242" s="216">
        <v>3.6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215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215</v>
      </c>
      <c r="BM242" s="224" t="s">
        <v>386</v>
      </c>
    </row>
    <row r="243" spans="1:65" s="2" customFormat="1" ht="16.5" customHeight="1">
      <c r="A243" s="38"/>
      <c r="B243" s="39"/>
      <c r="C243" s="259" t="s">
        <v>387</v>
      </c>
      <c r="D243" s="259" t="s">
        <v>211</v>
      </c>
      <c r="E243" s="260" t="s">
        <v>388</v>
      </c>
      <c r="F243" s="261" t="s">
        <v>389</v>
      </c>
      <c r="G243" s="262" t="s">
        <v>141</v>
      </c>
      <c r="H243" s="263">
        <v>3.672</v>
      </c>
      <c r="I243" s="264"/>
      <c r="J243" s="265">
        <f>ROUND(I243*H243,2)</f>
        <v>0</v>
      </c>
      <c r="K243" s="266"/>
      <c r="L243" s="267"/>
      <c r="M243" s="268" t="s">
        <v>1</v>
      </c>
      <c r="N243" s="269" t="s">
        <v>42</v>
      </c>
      <c r="O243" s="91"/>
      <c r="P243" s="222">
        <f>O243*H243</f>
        <v>0</v>
      </c>
      <c r="Q243" s="222">
        <v>0.002</v>
      </c>
      <c r="R243" s="222">
        <f>Q243*H243</f>
        <v>0.007344000000000001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290</v>
      </c>
      <c r="AT243" s="224" t="s">
        <v>211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215</v>
      </c>
      <c r="BM243" s="224" t="s">
        <v>390</v>
      </c>
    </row>
    <row r="244" spans="1:51" s="13" customFormat="1" ht="12">
      <c r="A244" s="13"/>
      <c r="B244" s="226"/>
      <c r="C244" s="227"/>
      <c r="D244" s="228" t="s">
        <v>143</v>
      </c>
      <c r="E244" s="227"/>
      <c r="F244" s="230" t="s">
        <v>391</v>
      </c>
      <c r="G244" s="227"/>
      <c r="H244" s="231">
        <v>3.672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143</v>
      </c>
      <c r="AU244" s="237" t="s">
        <v>137</v>
      </c>
      <c r="AV244" s="13" t="s">
        <v>137</v>
      </c>
      <c r="AW244" s="13" t="s">
        <v>4</v>
      </c>
      <c r="AX244" s="13" t="s">
        <v>81</v>
      </c>
      <c r="AY244" s="237" t="s">
        <v>129</v>
      </c>
    </row>
    <row r="245" spans="1:65" s="2" customFormat="1" ht="16.5" customHeight="1">
      <c r="A245" s="38"/>
      <c r="B245" s="39"/>
      <c r="C245" s="212" t="s">
        <v>392</v>
      </c>
      <c r="D245" s="212" t="s">
        <v>132</v>
      </c>
      <c r="E245" s="213" t="s">
        <v>393</v>
      </c>
      <c r="F245" s="214" t="s">
        <v>394</v>
      </c>
      <c r="G245" s="215" t="s">
        <v>314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215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215</v>
      </c>
      <c r="BM245" s="224" t="s">
        <v>395</v>
      </c>
    </row>
    <row r="246" spans="1:65" s="2" customFormat="1" ht="21.75" customHeight="1">
      <c r="A246" s="38"/>
      <c r="B246" s="39"/>
      <c r="C246" s="212" t="s">
        <v>396</v>
      </c>
      <c r="D246" s="212" t="s">
        <v>132</v>
      </c>
      <c r="E246" s="213" t="s">
        <v>397</v>
      </c>
      <c r="F246" s="214" t="s">
        <v>398</v>
      </c>
      <c r="G246" s="215" t="s">
        <v>338</v>
      </c>
      <c r="H246" s="216">
        <v>0.007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215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215</v>
      </c>
      <c r="BM246" s="224" t="s">
        <v>399</v>
      </c>
    </row>
    <row r="247" spans="1:63" s="12" customFormat="1" ht="22.8" customHeight="1">
      <c r="A247" s="12"/>
      <c r="B247" s="196"/>
      <c r="C247" s="197"/>
      <c r="D247" s="198" t="s">
        <v>75</v>
      </c>
      <c r="E247" s="210" t="s">
        <v>400</v>
      </c>
      <c r="F247" s="210" t="s">
        <v>401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SUM(P248:P257)</f>
        <v>0</v>
      </c>
      <c r="Q247" s="204"/>
      <c r="R247" s="205">
        <f>SUM(R248:R257)</f>
        <v>0.003484</v>
      </c>
      <c r="S247" s="204"/>
      <c r="T247" s="206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137</v>
      </c>
      <c r="AT247" s="208" t="s">
        <v>75</v>
      </c>
      <c r="AU247" s="208" t="s">
        <v>81</v>
      </c>
      <c r="AY247" s="207" t="s">
        <v>129</v>
      </c>
      <c r="BK247" s="209">
        <f>SUM(BK248:BK257)</f>
        <v>0</v>
      </c>
    </row>
    <row r="248" spans="1:65" s="2" customFormat="1" ht="21.75" customHeight="1">
      <c r="A248" s="38"/>
      <c r="B248" s="39"/>
      <c r="C248" s="212" t="s">
        <v>402</v>
      </c>
      <c r="D248" s="212" t="s">
        <v>132</v>
      </c>
      <c r="E248" s="213" t="s">
        <v>403</v>
      </c>
      <c r="F248" s="214" t="s">
        <v>404</v>
      </c>
      <c r="G248" s="215" t="s">
        <v>147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0.00126</v>
      </c>
      <c r="R248" s="222">
        <f>Q248*H248</f>
        <v>0.00126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136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136</v>
      </c>
      <c r="BM248" s="224" t="s">
        <v>405</v>
      </c>
    </row>
    <row r="249" spans="1:65" s="2" customFormat="1" ht="21.75" customHeight="1">
      <c r="A249" s="38"/>
      <c r="B249" s="39"/>
      <c r="C249" s="212" t="s">
        <v>406</v>
      </c>
      <c r="D249" s="212" t="s">
        <v>132</v>
      </c>
      <c r="E249" s="213" t="s">
        <v>407</v>
      </c>
      <c r="F249" s="214" t="s">
        <v>408</v>
      </c>
      <c r="G249" s="215" t="s">
        <v>147</v>
      </c>
      <c r="H249" s="216">
        <v>1.1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0.00029</v>
      </c>
      <c r="R249" s="222">
        <f>Q249*H249</f>
        <v>0.000319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215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215</v>
      </c>
      <c r="BM249" s="224" t="s">
        <v>409</v>
      </c>
    </row>
    <row r="250" spans="1:65" s="2" customFormat="1" ht="21.75" customHeight="1">
      <c r="A250" s="38"/>
      <c r="B250" s="39"/>
      <c r="C250" s="212" t="s">
        <v>410</v>
      </c>
      <c r="D250" s="212" t="s">
        <v>132</v>
      </c>
      <c r="E250" s="213" t="s">
        <v>411</v>
      </c>
      <c r="F250" s="214" t="s">
        <v>412</v>
      </c>
      <c r="G250" s="215" t="s">
        <v>147</v>
      </c>
      <c r="H250" s="216">
        <v>3.5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0.00035</v>
      </c>
      <c r="R250" s="222">
        <f>Q250*H250</f>
        <v>0.001225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215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215</v>
      </c>
      <c r="BM250" s="224" t="s">
        <v>413</v>
      </c>
    </row>
    <row r="251" spans="1:65" s="2" customFormat="1" ht="16.5" customHeight="1">
      <c r="A251" s="38"/>
      <c r="B251" s="39"/>
      <c r="C251" s="212" t="s">
        <v>414</v>
      </c>
      <c r="D251" s="212" t="s">
        <v>132</v>
      </c>
      <c r="E251" s="213" t="s">
        <v>415</v>
      </c>
      <c r="F251" s="214" t="s">
        <v>416</v>
      </c>
      <c r="G251" s="215" t="s">
        <v>135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0.00034</v>
      </c>
      <c r="R251" s="222">
        <f>Q251*H251</f>
        <v>0.00034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215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215</v>
      </c>
      <c r="BM251" s="224" t="s">
        <v>417</v>
      </c>
    </row>
    <row r="252" spans="1:65" s="2" customFormat="1" ht="16.5" customHeight="1">
      <c r="A252" s="38"/>
      <c r="B252" s="39"/>
      <c r="C252" s="212" t="s">
        <v>418</v>
      </c>
      <c r="D252" s="212" t="s">
        <v>132</v>
      </c>
      <c r="E252" s="213" t="s">
        <v>419</v>
      </c>
      <c r="F252" s="214" t="s">
        <v>420</v>
      </c>
      <c r="G252" s="215" t="s">
        <v>135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0.00034</v>
      </c>
      <c r="R252" s="222">
        <f>Q252*H252</f>
        <v>0.00034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215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215</v>
      </c>
      <c r="BM252" s="224" t="s">
        <v>421</v>
      </c>
    </row>
    <row r="253" spans="1:65" s="2" customFormat="1" ht="21.75" customHeight="1">
      <c r="A253" s="38"/>
      <c r="B253" s="39"/>
      <c r="C253" s="212" t="s">
        <v>422</v>
      </c>
      <c r="D253" s="212" t="s">
        <v>132</v>
      </c>
      <c r="E253" s="213" t="s">
        <v>423</v>
      </c>
      <c r="F253" s="214" t="s">
        <v>424</v>
      </c>
      <c r="G253" s="215" t="s">
        <v>147</v>
      </c>
      <c r="H253" s="216">
        <v>5.6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215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215</v>
      </c>
      <c r="BM253" s="224" t="s">
        <v>425</v>
      </c>
    </row>
    <row r="254" spans="1:51" s="13" customFormat="1" ht="12">
      <c r="A254" s="13"/>
      <c r="B254" s="226"/>
      <c r="C254" s="227"/>
      <c r="D254" s="228" t="s">
        <v>143</v>
      </c>
      <c r="E254" s="229" t="s">
        <v>1</v>
      </c>
      <c r="F254" s="230" t="s">
        <v>426</v>
      </c>
      <c r="G254" s="227"/>
      <c r="H254" s="231">
        <v>5.6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143</v>
      </c>
      <c r="AU254" s="237" t="s">
        <v>137</v>
      </c>
      <c r="AV254" s="13" t="s">
        <v>137</v>
      </c>
      <c r="AW254" s="13" t="s">
        <v>32</v>
      </c>
      <c r="AX254" s="13" t="s">
        <v>81</v>
      </c>
      <c r="AY254" s="237" t="s">
        <v>129</v>
      </c>
    </row>
    <row r="255" spans="1:65" s="2" customFormat="1" ht="16.5" customHeight="1">
      <c r="A255" s="38"/>
      <c r="B255" s="39"/>
      <c r="C255" s="212" t="s">
        <v>427</v>
      </c>
      <c r="D255" s="212" t="s">
        <v>132</v>
      </c>
      <c r="E255" s="213" t="s">
        <v>428</v>
      </c>
      <c r="F255" s="214" t="s">
        <v>429</v>
      </c>
      <c r="G255" s="215" t="s">
        <v>314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215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215</v>
      </c>
      <c r="BM255" s="224" t="s">
        <v>430</v>
      </c>
    </row>
    <row r="256" spans="1:65" s="2" customFormat="1" ht="16.5" customHeight="1">
      <c r="A256" s="38"/>
      <c r="B256" s="39"/>
      <c r="C256" s="212" t="s">
        <v>431</v>
      </c>
      <c r="D256" s="212" t="s">
        <v>132</v>
      </c>
      <c r="E256" s="213" t="s">
        <v>432</v>
      </c>
      <c r="F256" s="214" t="s">
        <v>433</v>
      </c>
      <c r="G256" s="215" t="s">
        <v>314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215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215</v>
      </c>
      <c r="BM256" s="224" t="s">
        <v>434</v>
      </c>
    </row>
    <row r="257" spans="1:65" s="2" customFormat="1" ht="21.75" customHeight="1">
      <c r="A257" s="38"/>
      <c r="B257" s="39"/>
      <c r="C257" s="212" t="s">
        <v>435</v>
      </c>
      <c r="D257" s="212" t="s">
        <v>132</v>
      </c>
      <c r="E257" s="213" t="s">
        <v>436</v>
      </c>
      <c r="F257" s="214" t="s">
        <v>437</v>
      </c>
      <c r="G257" s="215" t="s">
        <v>338</v>
      </c>
      <c r="H257" s="216">
        <v>0.002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215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215</v>
      </c>
      <c r="BM257" s="224" t="s">
        <v>438</v>
      </c>
    </row>
    <row r="258" spans="1:63" s="12" customFormat="1" ht="22.8" customHeight="1">
      <c r="A258" s="12"/>
      <c r="B258" s="196"/>
      <c r="C258" s="197"/>
      <c r="D258" s="198" t="s">
        <v>75</v>
      </c>
      <c r="E258" s="210" t="s">
        <v>439</v>
      </c>
      <c r="F258" s="210" t="s">
        <v>440</v>
      </c>
      <c r="G258" s="197"/>
      <c r="H258" s="197"/>
      <c r="I258" s="200"/>
      <c r="J258" s="211">
        <f>BK258</f>
        <v>0</v>
      </c>
      <c r="K258" s="197"/>
      <c r="L258" s="202"/>
      <c r="M258" s="203"/>
      <c r="N258" s="204"/>
      <c r="O258" s="204"/>
      <c r="P258" s="205">
        <f>SUM(P259:P267)</f>
        <v>0</v>
      </c>
      <c r="Q258" s="204"/>
      <c r="R258" s="205">
        <f>SUM(R259:R267)</f>
        <v>0.00966</v>
      </c>
      <c r="S258" s="204"/>
      <c r="T258" s="206">
        <f>SUM(T259:T267)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7" t="s">
        <v>137</v>
      </c>
      <c r="AT258" s="208" t="s">
        <v>75</v>
      </c>
      <c r="AU258" s="208" t="s">
        <v>81</v>
      </c>
      <c r="AY258" s="207" t="s">
        <v>129</v>
      </c>
      <c r="BK258" s="209">
        <f>SUM(BK259:BK267)</f>
        <v>0</v>
      </c>
    </row>
    <row r="259" spans="1:65" s="2" customFormat="1" ht="21.75" customHeight="1">
      <c r="A259" s="38"/>
      <c r="B259" s="39"/>
      <c r="C259" s="212" t="s">
        <v>441</v>
      </c>
      <c r="D259" s="212" t="s">
        <v>132</v>
      </c>
      <c r="E259" s="213" t="s">
        <v>442</v>
      </c>
      <c r="F259" s="214" t="s">
        <v>443</v>
      </c>
      <c r="G259" s="215" t="s">
        <v>147</v>
      </c>
      <c r="H259" s="216">
        <v>9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0.0004</v>
      </c>
      <c r="R259" s="222">
        <f>Q259*H259</f>
        <v>0.0036000000000000003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215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215</v>
      </c>
      <c r="BM259" s="224" t="s">
        <v>444</v>
      </c>
    </row>
    <row r="260" spans="1:65" s="2" customFormat="1" ht="33" customHeight="1">
      <c r="A260" s="38"/>
      <c r="B260" s="39"/>
      <c r="C260" s="212" t="s">
        <v>445</v>
      </c>
      <c r="D260" s="212" t="s">
        <v>132</v>
      </c>
      <c r="E260" s="213" t="s">
        <v>446</v>
      </c>
      <c r="F260" s="214" t="s">
        <v>447</v>
      </c>
      <c r="G260" s="215" t="s">
        <v>147</v>
      </c>
      <c r="H260" s="216">
        <v>4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5E-05</v>
      </c>
      <c r="R260" s="222">
        <f>Q260*H260</f>
        <v>0.0002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215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215</v>
      </c>
      <c r="BM260" s="224" t="s">
        <v>448</v>
      </c>
    </row>
    <row r="261" spans="1:65" s="2" customFormat="1" ht="33" customHeight="1">
      <c r="A261" s="38"/>
      <c r="B261" s="39"/>
      <c r="C261" s="212" t="s">
        <v>449</v>
      </c>
      <c r="D261" s="212" t="s">
        <v>132</v>
      </c>
      <c r="E261" s="213" t="s">
        <v>450</v>
      </c>
      <c r="F261" s="214" t="s">
        <v>451</v>
      </c>
      <c r="G261" s="215" t="s">
        <v>147</v>
      </c>
      <c r="H261" s="216">
        <v>5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7E-05</v>
      </c>
      <c r="R261" s="222">
        <f>Q261*H261</f>
        <v>0.00034999999999999994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215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215</v>
      </c>
      <c r="BM261" s="224" t="s">
        <v>452</v>
      </c>
    </row>
    <row r="262" spans="1:65" s="2" customFormat="1" ht="16.5" customHeight="1">
      <c r="A262" s="38"/>
      <c r="B262" s="39"/>
      <c r="C262" s="212" t="s">
        <v>453</v>
      </c>
      <c r="D262" s="212" t="s">
        <v>132</v>
      </c>
      <c r="E262" s="213" t="s">
        <v>454</v>
      </c>
      <c r="F262" s="214" t="s">
        <v>455</v>
      </c>
      <c r="G262" s="215" t="s">
        <v>135</v>
      </c>
      <c r="H262" s="216">
        <v>3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0.0006</v>
      </c>
      <c r="R262" s="222">
        <f>Q262*H262</f>
        <v>0.0018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215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215</v>
      </c>
      <c r="BM262" s="224" t="s">
        <v>456</v>
      </c>
    </row>
    <row r="263" spans="1:65" s="2" customFormat="1" ht="21.75" customHeight="1">
      <c r="A263" s="38"/>
      <c r="B263" s="39"/>
      <c r="C263" s="212" t="s">
        <v>457</v>
      </c>
      <c r="D263" s="212" t="s">
        <v>132</v>
      </c>
      <c r="E263" s="213" t="s">
        <v>458</v>
      </c>
      <c r="F263" s="214" t="s">
        <v>459</v>
      </c>
      <c r="G263" s="215" t="s">
        <v>147</v>
      </c>
      <c r="H263" s="216">
        <v>9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0.0004</v>
      </c>
      <c r="R263" s="222">
        <f>Q263*H263</f>
        <v>0.0036000000000000003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215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215</v>
      </c>
      <c r="BM263" s="224" t="s">
        <v>460</v>
      </c>
    </row>
    <row r="264" spans="1:65" s="2" customFormat="1" ht="21.75" customHeight="1">
      <c r="A264" s="38"/>
      <c r="B264" s="39"/>
      <c r="C264" s="212" t="s">
        <v>461</v>
      </c>
      <c r="D264" s="212" t="s">
        <v>132</v>
      </c>
      <c r="E264" s="213" t="s">
        <v>462</v>
      </c>
      <c r="F264" s="214" t="s">
        <v>463</v>
      </c>
      <c r="G264" s="215" t="s">
        <v>147</v>
      </c>
      <c r="H264" s="216">
        <v>9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1E-05</v>
      </c>
      <c r="R264" s="222">
        <f>Q264*H264</f>
        <v>9E-05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215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215</v>
      </c>
      <c r="BM264" s="224" t="s">
        <v>464</v>
      </c>
    </row>
    <row r="265" spans="1:65" s="2" customFormat="1" ht="16.5" customHeight="1">
      <c r="A265" s="38"/>
      <c r="B265" s="39"/>
      <c r="C265" s="212" t="s">
        <v>465</v>
      </c>
      <c r="D265" s="212" t="s">
        <v>132</v>
      </c>
      <c r="E265" s="213" t="s">
        <v>466</v>
      </c>
      <c r="F265" s="214" t="s">
        <v>433</v>
      </c>
      <c r="G265" s="215" t="s">
        <v>314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1E-05</v>
      </c>
      <c r="R265" s="222">
        <f>Q265*H265</f>
        <v>1E-05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215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215</v>
      </c>
      <c r="BM265" s="224" t="s">
        <v>467</v>
      </c>
    </row>
    <row r="266" spans="1:65" s="2" customFormat="1" ht="16.5" customHeight="1">
      <c r="A266" s="38"/>
      <c r="B266" s="39"/>
      <c r="C266" s="212" t="s">
        <v>468</v>
      </c>
      <c r="D266" s="212" t="s">
        <v>132</v>
      </c>
      <c r="E266" s="213" t="s">
        <v>469</v>
      </c>
      <c r="F266" s="214" t="s">
        <v>470</v>
      </c>
      <c r="G266" s="215" t="s">
        <v>314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1E-05</v>
      </c>
      <c r="R266" s="222">
        <f>Q266*H266</f>
        <v>1E-05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215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215</v>
      </c>
      <c r="BM266" s="224" t="s">
        <v>471</v>
      </c>
    </row>
    <row r="267" spans="1:65" s="2" customFormat="1" ht="21.75" customHeight="1">
      <c r="A267" s="38"/>
      <c r="B267" s="39"/>
      <c r="C267" s="212" t="s">
        <v>472</v>
      </c>
      <c r="D267" s="212" t="s">
        <v>132</v>
      </c>
      <c r="E267" s="213" t="s">
        <v>473</v>
      </c>
      <c r="F267" s="214" t="s">
        <v>474</v>
      </c>
      <c r="G267" s="215" t="s">
        <v>338</v>
      </c>
      <c r="H267" s="216">
        <v>0.01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215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215</v>
      </c>
      <c r="BM267" s="224" t="s">
        <v>475</v>
      </c>
    </row>
    <row r="268" spans="1:63" s="12" customFormat="1" ht="22.8" customHeight="1">
      <c r="A268" s="12"/>
      <c r="B268" s="196"/>
      <c r="C268" s="197"/>
      <c r="D268" s="198" t="s">
        <v>75</v>
      </c>
      <c r="E268" s="210" t="s">
        <v>476</v>
      </c>
      <c r="F268" s="210" t="s">
        <v>477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SUM(P269:P285)</f>
        <v>0</v>
      </c>
      <c r="Q268" s="204"/>
      <c r="R268" s="205">
        <f>SUM(R269:R285)</f>
        <v>0.02407</v>
      </c>
      <c r="S268" s="204"/>
      <c r="T268" s="206">
        <f>SUM(T269:T285)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137</v>
      </c>
      <c r="AT268" s="208" t="s">
        <v>75</v>
      </c>
      <c r="AU268" s="208" t="s">
        <v>81</v>
      </c>
      <c r="AY268" s="207" t="s">
        <v>129</v>
      </c>
      <c r="BK268" s="209">
        <f>SUM(BK269:BK285)</f>
        <v>0</v>
      </c>
    </row>
    <row r="269" spans="1:65" s="2" customFormat="1" ht="16.5" customHeight="1">
      <c r="A269" s="38"/>
      <c r="B269" s="39"/>
      <c r="C269" s="212" t="s">
        <v>478</v>
      </c>
      <c r="D269" s="212" t="s">
        <v>132</v>
      </c>
      <c r="E269" s="213" t="s">
        <v>479</v>
      </c>
      <c r="F269" s="214" t="s">
        <v>480</v>
      </c>
      <c r="G269" s="215" t="s">
        <v>231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0.02407</v>
      </c>
      <c r="R269" s="222">
        <f>Q269*H269</f>
        <v>0.02407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215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215</v>
      </c>
      <c r="BM269" s="224" t="s">
        <v>481</v>
      </c>
    </row>
    <row r="270" spans="1:65" s="2" customFormat="1" ht="16.5" customHeight="1">
      <c r="A270" s="38"/>
      <c r="B270" s="39"/>
      <c r="C270" s="212" t="s">
        <v>482</v>
      </c>
      <c r="D270" s="212" t="s">
        <v>132</v>
      </c>
      <c r="E270" s="213" t="s">
        <v>483</v>
      </c>
      <c r="F270" s="214" t="s">
        <v>484</v>
      </c>
      <c r="G270" s="215" t="s">
        <v>231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215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215</v>
      </c>
      <c r="BM270" s="224" t="s">
        <v>485</v>
      </c>
    </row>
    <row r="271" spans="1:65" s="2" customFormat="1" ht="16.5" customHeight="1">
      <c r="A271" s="38"/>
      <c r="B271" s="39"/>
      <c r="C271" s="212" t="s">
        <v>486</v>
      </c>
      <c r="D271" s="212" t="s">
        <v>132</v>
      </c>
      <c r="E271" s="213" t="s">
        <v>487</v>
      </c>
      <c r="F271" s="214" t="s">
        <v>488</v>
      </c>
      <c r="G271" s="215" t="s">
        <v>231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215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215</v>
      </c>
      <c r="BM271" s="224" t="s">
        <v>489</v>
      </c>
    </row>
    <row r="272" spans="1:65" s="2" customFormat="1" ht="16.5" customHeight="1">
      <c r="A272" s="38"/>
      <c r="B272" s="39"/>
      <c r="C272" s="212" t="s">
        <v>490</v>
      </c>
      <c r="D272" s="212" t="s">
        <v>132</v>
      </c>
      <c r="E272" s="213" t="s">
        <v>491</v>
      </c>
      <c r="F272" s="214" t="s">
        <v>492</v>
      </c>
      <c r="G272" s="215" t="s">
        <v>135</v>
      </c>
      <c r="H272" s="216">
        <v>4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215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215</v>
      </c>
      <c r="BM272" s="224" t="s">
        <v>493</v>
      </c>
    </row>
    <row r="273" spans="1:65" s="2" customFormat="1" ht="16.5" customHeight="1">
      <c r="A273" s="38"/>
      <c r="B273" s="39"/>
      <c r="C273" s="212" t="s">
        <v>494</v>
      </c>
      <c r="D273" s="212" t="s">
        <v>132</v>
      </c>
      <c r="E273" s="213" t="s">
        <v>495</v>
      </c>
      <c r="F273" s="214" t="s">
        <v>496</v>
      </c>
      <c r="G273" s="215" t="s">
        <v>135</v>
      </c>
      <c r="H273" s="216">
        <v>2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215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215</v>
      </c>
      <c r="BM273" s="224" t="s">
        <v>497</v>
      </c>
    </row>
    <row r="274" spans="1:65" s="2" customFormat="1" ht="16.5" customHeight="1">
      <c r="A274" s="38"/>
      <c r="B274" s="39"/>
      <c r="C274" s="212" t="s">
        <v>498</v>
      </c>
      <c r="D274" s="212" t="s">
        <v>132</v>
      </c>
      <c r="E274" s="213" t="s">
        <v>499</v>
      </c>
      <c r="F274" s="214" t="s">
        <v>500</v>
      </c>
      <c r="G274" s="215" t="s">
        <v>231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215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215</v>
      </c>
      <c r="BM274" s="224" t="s">
        <v>501</v>
      </c>
    </row>
    <row r="275" spans="1:65" s="2" customFormat="1" ht="16.5" customHeight="1">
      <c r="A275" s="38"/>
      <c r="B275" s="39"/>
      <c r="C275" s="212" t="s">
        <v>502</v>
      </c>
      <c r="D275" s="212" t="s">
        <v>132</v>
      </c>
      <c r="E275" s="213" t="s">
        <v>503</v>
      </c>
      <c r="F275" s="214" t="s">
        <v>504</v>
      </c>
      <c r="G275" s="215" t="s">
        <v>231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215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215</v>
      </c>
      <c r="BM275" s="224" t="s">
        <v>505</v>
      </c>
    </row>
    <row r="276" spans="1:65" s="2" customFormat="1" ht="16.5" customHeight="1">
      <c r="A276" s="38"/>
      <c r="B276" s="39"/>
      <c r="C276" s="212" t="s">
        <v>506</v>
      </c>
      <c r="D276" s="212" t="s">
        <v>132</v>
      </c>
      <c r="E276" s="213" t="s">
        <v>507</v>
      </c>
      <c r="F276" s="214" t="s">
        <v>508</v>
      </c>
      <c r="G276" s="215" t="s">
        <v>231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215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215</v>
      </c>
      <c r="BM276" s="224" t="s">
        <v>509</v>
      </c>
    </row>
    <row r="277" spans="1:65" s="2" customFormat="1" ht="16.5" customHeight="1">
      <c r="A277" s="38"/>
      <c r="B277" s="39"/>
      <c r="C277" s="212" t="s">
        <v>510</v>
      </c>
      <c r="D277" s="212" t="s">
        <v>132</v>
      </c>
      <c r="E277" s="213" t="s">
        <v>511</v>
      </c>
      <c r="F277" s="214" t="s">
        <v>512</v>
      </c>
      <c r="G277" s="215" t="s">
        <v>135</v>
      </c>
      <c r="H277" s="216">
        <v>1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215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215</v>
      </c>
      <c r="BM277" s="224" t="s">
        <v>513</v>
      </c>
    </row>
    <row r="278" spans="1:65" s="2" customFormat="1" ht="16.5" customHeight="1">
      <c r="A278" s="38"/>
      <c r="B278" s="39"/>
      <c r="C278" s="212" t="s">
        <v>514</v>
      </c>
      <c r="D278" s="212" t="s">
        <v>132</v>
      </c>
      <c r="E278" s="213" t="s">
        <v>515</v>
      </c>
      <c r="F278" s="214" t="s">
        <v>516</v>
      </c>
      <c r="G278" s="215" t="s">
        <v>135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215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215</v>
      </c>
      <c r="BM278" s="224" t="s">
        <v>517</v>
      </c>
    </row>
    <row r="279" spans="1:65" s="2" customFormat="1" ht="16.5" customHeight="1">
      <c r="A279" s="38"/>
      <c r="B279" s="39"/>
      <c r="C279" s="212" t="s">
        <v>518</v>
      </c>
      <c r="D279" s="212" t="s">
        <v>132</v>
      </c>
      <c r="E279" s="213" t="s">
        <v>519</v>
      </c>
      <c r="F279" s="214" t="s">
        <v>520</v>
      </c>
      <c r="G279" s="215" t="s">
        <v>135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215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215</v>
      </c>
      <c r="BM279" s="224" t="s">
        <v>521</v>
      </c>
    </row>
    <row r="280" spans="1:65" s="2" customFormat="1" ht="21.75" customHeight="1">
      <c r="A280" s="38"/>
      <c r="B280" s="39"/>
      <c r="C280" s="212" t="s">
        <v>522</v>
      </c>
      <c r="D280" s="212" t="s">
        <v>132</v>
      </c>
      <c r="E280" s="213" t="s">
        <v>523</v>
      </c>
      <c r="F280" s="214" t="s">
        <v>524</v>
      </c>
      <c r="G280" s="215" t="s">
        <v>135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215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215</v>
      </c>
      <c r="BM280" s="224" t="s">
        <v>525</v>
      </c>
    </row>
    <row r="281" spans="1:65" s="2" customFormat="1" ht="21.75" customHeight="1">
      <c r="A281" s="38"/>
      <c r="B281" s="39"/>
      <c r="C281" s="212" t="s">
        <v>526</v>
      </c>
      <c r="D281" s="212" t="s">
        <v>132</v>
      </c>
      <c r="E281" s="213" t="s">
        <v>527</v>
      </c>
      <c r="F281" s="214" t="s">
        <v>528</v>
      </c>
      <c r="G281" s="215" t="s">
        <v>231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215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215</v>
      </c>
      <c r="BM281" s="224" t="s">
        <v>529</v>
      </c>
    </row>
    <row r="282" spans="1:65" s="2" customFormat="1" ht="21.75" customHeight="1">
      <c r="A282" s="38"/>
      <c r="B282" s="39"/>
      <c r="C282" s="212" t="s">
        <v>530</v>
      </c>
      <c r="D282" s="212" t="s">
        <v>132</v>
      </c>
      <c r="E282" s="213" t="s">
        <v>531</v>
      </c>
      <c r="F282" s="214" t="s">
        <v>532</v>
      </c>
      <c r="G282" s="215" t="s">
        <v>338</v>
      </c>
      <c r="H282" s="216">
        <v>0.065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215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215</v>
      </c>
      <c r="BM282" s="224" t="s">
        <v>533</v>
      </c>
    </row>
    <row r="283" spans="1:65" s="2" customFormat="1" ht="16.5" customHeight="1">
      <c r="A283" s="38"/>
      <c r="B283" s="39"/>
      <c r="C283" s="212" t="s">
        <v>534</v>
      </c>
      <c r="D283" s="212" t="s">
        <v>132</v>
      </c>
      <c r="E283" s="213" t="s">
        <v>535</v>
      </c>
      <c r="F283" s="214" t="s">
        <v>536</v>
      </c>
      <c r="G283" s="215" t="s">
        <v>135</v>
      </c>
      <c r="H283" s="216">
        <v>2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215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215</v>
      </c>
      <c r="BM283" s="224" t="s">
        <v>537</v>
      </c>
    </row>
    <row r="284" spans="1:65" s="2" customFormat="1" ht="21.75" customHeight="1">
      <c r="A284" s="38"/>
      <c r="B284" s="39"/>
      <c r="C284" s="212" t="s">
        <v>538</v>
      </c>
      <c r="D284" s="212" t="s">
        <v>132</v>
      </c>
      <c r="E284" s="213" t="s">
        <v>539</v>
      </c>
      <c r="F284" s="214" t="s">
        <v>540</v>
      </c>
      <c r="G284" s="215" t="s">
        <v>135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215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215</v>
      </c>
      <c r="BM284" s="224" t="s">
        <v>541</v>
      </c>
    </row>
    <row r="285" spans="1:65" s="2" customFormat="1" ht="16.5" customHeight="1">
      <c r="A285" s="38"/>
      <c r="B285" s="39"/>
      <c r="C285" s="212" t="s">
        <v>542</v>
      </c>
      <c r="D285" s="212" t="s">
        <v>132</v>
      </c>
      <c r="E285" s="213" t="s">
        <v>543</v>
      </c>
      <c r="F285" s="214" t="s">
        <v>544</v>
      </c>
      <c r="G285" s="215" t="s">
        <v>135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215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215</v>
      </c>
      <c r="BM285" s="224" t="s">
        <v>545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546</v>
      </c>
      <c r="F286" s="210" t="s">
        <v>547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SUM(P287:P292)</f>
        <v>0</v>
      </c>
      <c r="Q286" s="204"/>
      <c r="R286" s="205">
        <f>SUM(R287:R292)</f>
        <v>0.0479641</v>
      </c>
      <c r="S286" s="204"/>
      <c r="T286" s="206">
        <f>SUM(T287:T292)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137</v>
      </c>
      <c r="AT286" s="208" t="s">
        <v>75</v>
      </c>
      <c r="AU286" s="208" t="s">
        <v>81</v>
      </c>
      <c r="AY286" s="207" t="s">
        <v>129</v>
      </c>
      <c r="BK286" s="209">
        <f>SUM(BK287:BK292)</f>
        <v>0</v>
      </c>
    </row>
    <row r="287" spans="1:65" s="2" customFormat="1" ht="21.75" customHeight="1">
      <c r="A287" s="38"/>
      <c r="B287" s="39"/>
      <c r="C287" s="212" t="s">
        <v>548</v>
      </c>
      <c r="D287" s="212" t="s">
        <v>132</v>
      </c>
      <c r="E287" s="213" t="s">
        <v>549</v>
      </c>
      <c r="F287" s="214" t="s">
        <v>550</v>
      </c>
      <c r="G287" s="215" t="s">
        <v>141</v>
      </c>
      <c r="H287" s="216">
        <v>1.83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0.02567</v>
      </c>
      <c r="R287" s="222">
        <f>Q287*H287</f>
        <v>0.0469761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215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215</v>
      </c>
      <c r="BM287" s="224" t="s">
        <v>551</v>
      </c>
    </row>
    <row r="288" spans="1:51" s="13" customFormat="1" ht="12">
      <c r="A288" s="13"/>
      <c r="B288" s="226"/>
      <c r="C288" s="227"/>
      <c r="D288" s="228" t="s">
        <v>143</v>
      </c>
      <c r="E288" s="229" t="s">
        <v>1</v>
      </c>
      <c r="F288" s="230" t="s">
        <v>552</v>
      </c>
      <c r="G288" s="227"/>
      <c r="H288" s="231">
        <v>1.83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143</v>
      </c>
      <c r="AU288" s="237" t="s">
        <v>137</v>
      </c>
      <c r="AV288" s="13" t="s">
        <v>137</v>
      </c>
      <c r="AW288" s="13" t="s">
        <v>32</v>
      </c>
      <c r="AX288" s="13" t="s">
        <v>81</v>
      </c>
      <c r="AY288" s="237" t="s">
        <v>129</v>
      </c>
    </row>
    <row r="289" spans="1:65" s="2" customFormat="1" ht="16.5" customHeight="1">
      <c r="A289" s="38"/>
      <c r="B289" s="39"/>
      <c r="C289" s="212" t="s">
        <v>553</v>
      </c>
      <c r="D289" s="212" t="s">
        <v>132</v>
      </c>
      <c r="E289" s="213" t="s">
        <v>554</v>
      </c>
      <c r="F289" s="214" t="s">
        <v>555</v>
      </c>
      <c r="G289" s="215" t="s">
        <v>141</v>
      </c>
      <c r="H289" s="216">
        <v>2.47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0.0002</v>
      </c>
      <c r="R289" s="222">
        <f>Q289*H289</f>
        <v>0.0004940000000000001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215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215</v>
      </c>
      <c r="BM289" s="224" t="s">
        <v>556</v>
      </c>
    </row>
    <row r="290" spans="1:51" s="13" customFormat="1" ht="12">
      <c r="A290" s="13"/>
      <c r="B290" s="226"/>
      <c r="C290" s="227"/>
      <c r="D290" s="228" t="s">
        <v>143</v>
      </c>
      <c r="E290" s="229" t="s">
        <v>1</v>
      </c>
      <c r="F290" s="230" t="s">
        <v>557</v>
      </c>
      <c r="G290" s="227"/>
      <c r="H290" s="231">
        <v>2.47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143</v>
      </c>
      <c r="AU290" s="237" t="s">
        <v>137</v>
      </c>
      <c r="AV290" s="13" t="s">
        <v>137</v>
      </c>
      <c r="AW290" s="13" t="s">
        <v>32</v>
      </c>
      <c r="AX290" s="13" t="s">
        <v>81</v>
      </c>
      <c r="AY290" s="237" t="s">
        <v>129</v>
      </c>
    </row>
    <row r="291" spans="1:65" s="2" customFormat="1" ht="16.5" customHeight="1">
      <c r="A291" s="38"/>
      <c r="B291" s="39"/>
      <c r="C291" s="212" t="s">
        <v>558</v>
      </c>
      <c r="D291" s="212" t="s">
        <v>132</v>
      </c>
      <c r="E291" s="213" t="s">
        <v>559</v>
      </c>
      <c r="F291" s="214" t="s">
        <v>560</v>
      </c>
      <c r="G291" s="215" t="s">
        <v>141</v>
      </c>
      <c r="H291" s="216">
        <v>2.47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</v>
      </c>
      <c r="R291" s="222">
        <f>Q291*H291</f>
        <v>0.0004940000000000001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215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215</v>
      </c>
      <c r="BM291" s="224" t="s">
        <v>561</v>
      </c>
    </row>
    <row r="292" spans="1:65" s="2" customFormat="1" ht="21.75" customHeight="1">
      <c r="A292" s="38"/>
      <c r="B292" s="39"/>
      <c r="C292" s="212" t="s">
        <v>562</v>
      </c>
      <c r="D292" s="212" t="s">
        <v>132</v>
      </c>
      <c r="E292" s="213" t="s">
        <v>563</v>
      </c>
      <c r="F292" s="214" t="s">
        <v>564</v>
      </c>
      <c r="G292" s="215" t="s">
        <v>338</v>
      </c>
      <c r="H292" s="216">
        <v>0.048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215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215</v>
      </c>
      <c r="BM292" s="224" t="s">
        <v>565</v>
      </c>
    </row>
    <row r="293" spans="1:63" s="12" customFormat="1" ht="22.8" customHeight="1">
      <c r="A293" s="12"/>
      <c r="B293" s="196"/>
      <c r="C293" s="197"/>
      <c r="D293" s="198" t="s">
        <v>75</v>
      </c>
      <c r="E293" s="210" t="s">
        <v>566</v>
      </c>
      <c r="F293" s="210" t="s">
        <v>567</v>
      </c>
      <c r="G293" s="197"/>
      <c r="H293" s="197"/>
      <c r="I293" s="200"/>
      <c r="J293" s="211">
        <f>BK293</f>
        <v>0</v>
      </c>
      <c r="K293" s="197"/>
      <c r="L293" s="202"/>
      <c r="M293" s="203"/>
      <c r="N293" s="204"/>
      <c r="O293" s="204"/>
      <c r="P293" s="205">
        <f>SUM(P294:P303)</f>
        <v>0</v>
      </c>
      <c r="Q293" s="204"/>
      <c r="R293" s="205">
        <f>SUM(R294:R303)</f>
        <v>0.07740000000000001</v>
      </c>
      <c r="S293" s="204"/>
      <c r="T293" s="206">
        <f>SUM(T294:T303)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7" t="s">
        <v>137</v>
      </c>
      <c r="AT293" s="208" t="s">
        <v>75</v>
      </c>
      <c r="AU293" s="208" t="s">
        <v>81</v>
      </c>
      <c r="AY293" s="207" t="s">
        <v>129</v>
      </c>
      <c r="BK293" s="209">
        <f>SUM(BK294:BK303)</f>
        <v>0</v>
      </c>
    </row>
    <row r="294" spans="1:65" s="2" customFormat="1" ht="21.75" customHeight="1">
      <c r="A294" s="38"/>
      <c r="B294" s="39"/>
      <c r="C294" s="212" t="s">
        <v>568</v>
      </c>
      <c r="D294" s="212" t="s">
        <v>132</v>
      </c>
      <c r="E294" s="213" t="s">
        <v>569</v>
      </c>
      <c r="F294" s="214" t="s">
        <v>570</v>
      </c>
      <c r="G294" s="215" t="s">
        <v>135</v>
      </c>
      <c r="H294" s="216">
        <v>4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215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215</v>
      </c>
      <c r="BM294" s="224" t="s">
        <v>571</v>
      </c>
    </row>
    <row r="295" spans="1:65" s="2" customFormat="1" ht="21.75" customHeight="1">
      <c r="A295" s="38"/>
      <c r="B295" s="39"/>
      <c r="C295" s="259" t="s">
        <v>572</v>
      </c>
      <c r="D295" s="259" t="s">
        <v>211</v>
      </c>
      <c r="E295" s="260" t="s">
        <v>573</v>
      </c>
      <c r="F295" s="261" t="s">
        <v>574</v>
      </c>
      <c r="G295" s="262" t="s">
        <v>135</v>
      </c>
      <c r="H295" s="263">
        <v>2</v>
      </c>
      <c r="I295" s="264"/>
      <c r="J295" s="265">
        <f>ROUND(I295*H295,2)</f>
        <v>0</v>
      </c>
      <c r="K295" s="266"/>
      <c r="L295" s="267"/>
      <c r="M295" s="268" t="s">
        <v>1</v>
      </c>
      <c r="N295" s="269" t="s">
        <v>42</v>
      </c>
      <c r="O295" s="91"/>
      <c r="P295" s="222">
        <f>O295*H295</f>
        <v>0</v>
      </c>
      <c r="Q295" s="222">
        <v>0.0138</v>
      </c>
      <c r="R295" s="222">
        <f>Q295*H295</f>
        <v>0.0276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290</v>
      </c>
      <c r="AT295" s="224" t="s">
        <v>211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215</v>
      </c>
      <c r="BM295" s="224" t="s">
        <v>575</v>
      </c>
    </row>
    <row r="296" spans="1:65" s="2" customFormat="1" ht="21.75" customHeight="1">
      <c r="A296" s="38"/>
      <c r="B296" s="39"/>
      <c r="C296" s="259" t="s">
        <v>576</v>
      </c>
      <c r="D296" s="259" t="s">
        <v>211</v>
      </c>
      <c r="E296" s="260" t="s">
        <v>577</v>
      </c>
      <c r="F296" s="261" t="s">
        <v>578</v>
      </c>
      <c r="G296" s="262" t="s">
        <v>135</v>
      </c>
      <c r="H296" s="263">
        <v>2</v>
      </c>
      <c r="I296" s="264"/>
      <c r="J296" s="265">
        <f>ROUND(I296*H296,2)</f>
        <v>0</v>
      </c>
      <c r="K296" s="266"/>
      <c r="L296" s="267"/>
      <c r="M296" s="268" t="s">
        <v>1</v>
      </c>
      <c r="N296" s="269" t="s">
        <v>42</v>
      </c>
      <c r="O296" s="91"/>
      <c r="P296" s="222">
        <f>O296*H296</f>
        <v>0</v>
      </c>
      <c r="Q296" s="222">
        <v>0.0138</v>
      </c>
      <c r="R296" s="222">
        <f>Q296*H296</f>
        <v>0.0276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290</v>
      </c>
      <c r="AT296" s="224" t="s">
        <v>211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215</v>
      </c>
      <c r="BM296" s="224" t="s">
        <v>579</v>
      </c>
    </row>
    <row r="297" spans="1:65" s="2" customFormat="1" ht="21.75" customHeight="1">
      <c r="A297" s="38"/>
      <c r="B297" s="39"/>
      <c r="C297" s="212" t="s">
        <v>580</v>
      </c>
      <c r="D297" s="212" t="s">
        <v>132</v>
      </c>
      <c r="E297" s="213" t="s">
        <v>581</v>
      </c>
      <c r="F297" s="214" t="s">
        <v>582</v>
      </c>
      <c r="G297" s="215" t="s">
        <v>135</v>
      </c>
      <c r="H297" s="216">
        <v>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215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215</v>
      </c>
      <c r="BM297" s="224" t="s">
        <v>583</v>
      </c>
    </row>
    <row r="298" spans="1:65" s="2" customFormat="1" ht="21.75" customHeight="1">
      <c r="A298" s="38"/>
      <c r="B298" s="39"/>
      <c r="C298" s="259" t="s">
        <v>584</v>
      </c>
      <c r="D298" s="259" t="s">
        <v>211</v>
      </c>
      <c r="E298" s="260" t="s">
        <v>585</v>
      </c>
      <c r="F298" s="261" t="s">
        <v>586</v>
      </c>
      <c r="G298" s="262" t="s">
        <v>135</v>
      </c>
      <c r="H298" s="263">
        <v>1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0.0138</v>
      </c>
      <c r="R298" s="222">
        <f>Q298*H298</f>
        <v>0.0138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290</v>
      </c>
      <c r="AT298" s="224" t="s">
        <v>211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215</v>
      </c>
      <c r="BM298" s="224" t="s">
        <v>587</v>
      </c>
    </row>
    <row r="299" spans="1:65" s="2" customFormat="1" ht="16.5" customHeight="1">
      <c r="A299" s="38"/>
      <c r="B299" s="39"/>
      <c r="C299" s="212" t="s">
        <v>588</v>
      </c>
      <c r="D299" s="212" t="s">
        <v>132</v>
      </c>
      <c r="E299" s="213" t="s">
        <v>589</v>
      </c>
      <c r="F299" s="214" t="s">
        <v>590</v>
      </c>
      <c r="G299" s="215" t="s">
        <v>135</v>
      </c>
      <c r="H299" s="216">
        <v>4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215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215</v>
      </c>
      <c r="BM299" s="224" t="s">
        <v>591</v>
      </c>
    </row>
    <row r="300" spans="1:65" s="2" customFormat="1" ht="16.5" customHeight="1">
      <c r="A300" s="38"/>
      <c r="B300" s="39"/>
      <c r="C300" s="259" t="s">
        <v>333</v>
      </c>
      <c r="D300" s="259" t="s">
        <v>211</v>
      </c>
      <c r="E300" s="260" t="s">
        <v>592</v>
      </c>
      <c r="F300" s="261" t="s">
        <v>593</v>
      </c>
      <c r="G300" s="262" t="s">
        <v>135</v>
      </c>
      <c r="H300" s="263">
        <v>4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0.0021</v>
      </c>
      <c r="R300" s="222">
        <f>Q300*H300</f>
        <v>0.0084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290</v>
      </c>
      <c r="AT300" s="224" t="s">
        <v>211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215</v>
      </c>
      <c r="BM300" s="224" t="s">
        <v>594</v>
      </c>
    </row>
    <row r="301" spans="1:65" s="2" customFormat="1" ht="16.5" customHeight="1">
      <c r="A301" s="38"/>
      <c r="B301" s="39"/>
      <c r="C301" s="212" t="s">
        <v>595</v>
      </c>
      <c r="D301" s="212" t="s">
        <v>132</v>
      </c>
      <c r="E301" s="213" t="s">
        <v>596</v>
      </c>
      <c r="F301" s="214" t="s">
        <v>597</v>
      </c>
      <c r="G301" s="215" t="s">
        <v>314</v>
      </c>
      <c r="H301" s="216">
        <v>1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215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215</v>
      </c>
      <c r="BM301" s="224" t="s">
        <v>598</v>
      </c>
    </row>
    <row r="302" spans="1:65" s="2" customFormat="1" ht="16.5" customHeight="1">
      <c r="A302" s="38"/>
      <c r="B302" s="39"/>
      <c r="C302" s="212" t="s">
        <v>599</v>
      </c>
      <c r="D302" s="212" t="s">
        <v>132</v>
      </c>
      <c r="E302" s="213" t="s">
        <v>600</v>
      </c>
      <c r="F302" s="214" t="s">
        <v>601</v>
      </c>
      <c r="G302" s="215" t="s">
        <v>314</v>
      </c>
      <c r="H302" s="216">
        <v>1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215</v>
      </c>
      <c r="AT302" s="224" t="s">
        <v>132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215</v>
      </c>
      <c r="BM302" s="224" t="s">
        <v>602</v>
      </c>
    </row>
    <row r="303" spans="1:65" s="2" customFormat="1" ht="21.75" customHeight="1">
      <c r="A303" s="38"/>
      <c r="B303" s="39"/>
      <c r="C303" s="212" t="s">
        <v>603</v>
      </c>
      <c r="D303" s="212" t="s">
        <v>132</v>
      </c>
      <c r="E303" s="213" t="s">
        <v>604</v>
      </c>
      <c r="F303" s="214" t="s">
        <v>605</v>
      </c>
      <c r="G303" s="215" t="s">
        <v>338</v>
      </c>
      <c r="H303" s="216">
        <v>0.077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215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215</v>
      </c>
      <c r="BM303" s="224" t="s">
        <v>606</v>
      </c>
    </row>
    <row r="304" spans="1:63" s="12" customFormat="1" ht="22.8" customHeight="1">
      <c r="A304" s="12"/>
      <c r="B304" s="196"/>
      <c r="C304" s="197"/>
      <c r="D304" s="198" t="s">
        <v>75</v>
      </c>
      <c r="E304" s="210" t="s">
        <v>607</v>
      </c>
      <c r="F304" s="210" t="s">
        <v>608</v>
      </c>
      <c r="G304" s="197"/>
      <c r="H304" s="197"/>
      <c r="I304" s="200"/>
      <c r="J304" s="211">
        <f>BK304</f>
        <v>0</v>
      </c>
      <c r="K304" s="197"/>
      <c r="L304" s="202"/>
      <c r="M304" s="203"/>
      <c r="N304" s="204"/>
      <c r="O304" s="204"/>
      <c r="P304" s="205">
        <f>SUM(P305:P312)</f>
        <v>0</v>
      </c>
      <c r="Q304" s="204"/>
      <c r="R304" s="205">
        <f>SUM(R305:R312)</f>
        <v>0.11588399999999999</v>
      </c>
      <c r="S304" s="204"/>
      <c r="T304" s="206">
        <f>SUM(T305:T312)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7" t="s">
        <v>137</v>
      </c>
      <c r="AT304" s="208" t="s">
        <v>75</v>
      </c>
      <c r="AU304" s="208" t="s">
        <v>81</v>
      </c>
      <c r="AY304" s="207" t="s">
        <v>129</v>
      </c>
      <c r="BK304" s="209">
        <f>SUM(BK305:BK312)</f>
        <v>0</v>
      </c>
    </row>
    <row r="305" spans="1:65" s="2" customFormat="1" ht="21.75" customHeight="1">
      <c r="A305" s="38"/>
      <c r="B305" s="39"/>
      <c r="C305" s="212" t="s">
        <v>609</v>
      </c>
      <c r="D305" s="212" t="s">
        <v>132</v>
      </c>
      <c r="E305" s="213" t="s">
        <v>610</v>
      </c>
      <c r="F305" s="214" t="s">
        <v>611</v>
      </c>
      <c r="G305" s="215" t="s">
        <v>141</v>
      </c>
      <c r="H305" s="216">
        <v>3.6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0.00362</v>
      </c>
      <c r="R305" s="222">
        <f>Q305*H305</f>
        <v>0.013032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215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215</v>
      </c>
      <c r="BM305" s="224" t="s">
        <v>612</v>
      </c>
    </row>
    <row r="306" spans="1:51" s="13" customFormat="1" ht="12">
      <c r="A306" s="13"/>
      <c r="B306" s="226"/>
      <c r="C306" s="227"/>
      <c r="D306" s="228" t="s">
        <v>143</v>
      </c>
      <c r="E306" s="229" t="s">
        <v>1</v>
      </c>
      <c r="F306" s="230" t="s">
        <v>613</v>
      </c>
      <c r="G306" s="227"/>
      <c r="H306" s="231">
        <v>3.6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32</v>
      </c>
      <c r="AX306" s="13" t="s">
        <v>81</v>
      </c>
      <c r="AY306" s="237" t="s">
        <v>129</v>
      </c>
    </row>
    <row r="307" spans="1:65" s="2" customFormat="1" ht="16.5" customHeight="1">
      <c r="A307" s="38"/>
      <c r="B307" s="39"/>
      <c r="C307" s="259" t="s">
        <v>614</v>
      </c>
      <c r="D307" s="259" t="s">
        <v>211</v>
      </c>
      <c r="E307" s="260" t="s">
        <v>615</v>
      </c>
      <c r="F307" s="261" t="s">
        <v>616</v>
      </c>
      <c r="G307" s="262" t="s">
        <v>141</v>
      </c>
      <c r="H307" s="263">
        <v>3.96</v>
      </c>
      <c r="I307" s="264"/>
      <c r="J307" s="265">
        <f>ROUND(I307*H307,2)</f>
        <v>0</v>
      </c>
      <c r="K307" s="266"/>
      <c r="L307" s="267"/>
      <c r="M307" s="268" t="s">
        <v>1</v>
      </c>
      <c r="N307" s="269" t="s">
        <v>42</v>
      </c>
      <c r="O307" s="91"/>
      <c r="P307" s="222">
        <f>O307*H307</f>
        <v>0</v>
      </c>
      <c r="Q307" s="222">
        <v>0.0192</v>
      </c>
      <c r="R307" s="222">
        <f>Q307*H307</f>
        <v>0.07603199999999999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290</v>
      </c>
      <c r="AT307" s="224" t="s">
        <v>211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215</v>
      </c>
      <c r="BM307" s="224" t="s">
        <v>617</v>
      </c>
    </row>
    <row r="308" spans="1:51" s="13" customFormat="1" ht="12">
      <c r="A308" s="13"/>
      <c r="B308" s="226"/>
      <c r="C308" s="227"/>
      <c r="D308" s="228" t="s">
        <v>143</v>
      </c>
      <c r="E308" s="227"/>
      <c r="F308" s="230" t="s">
        <v>618</v>
      </c>
      <c r="G308" s="227"/>
      <c r="H308" s="231">
        <v>3.96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4</v>
      </c>
      <c r="AX308" s="13" t="s">
        <v>81</v>
      </c>
      <c r="AY308" s="237" t="s">
        <v>129</v>
      </c>
    </row>
    <row r="309" spans="1:65" s="2" customFormat="1" ht="21.75" customHeight="1">
      <c r="A309" s="38"/>
      <c r="B309" s="39"/>
      <c r="C309" s="212" t="s">
        <v>619</v>
      </c>
      <c r="D309" s="212" t="s">
        <v>132</v>
      </c>
      <c r="E309" s="213" t="s">
        <v>620</v>
      </c>
      <c r="F309" s="214" t="s">
        <v>621</v>
      </c>
      <c r="G309" s="215" t="s">
        <v>141</v>
      </c>
      <c r="H309" s="216">
        <v>3.6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215</v>
      </c>
      <c r="AT309" s="224" t="s">
        <v>132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215</v>
      </c>
      <c r="BM309" s="224" t="s">
        <v>622</v>
      </c>
    </row>
    <row r="310" spans="1:65" s="2" customFormat="1" ht="16.5" customHeight="1">
      <c r="A310" s="38"/>
      <c r="B310" s="39"/>
      <c r="C310" s="212" t="s">
        <v>623</v>
      </c>
      <c r="D310" s="212" t="s">
        <v>132</v>
      </c>
      <c r="E310" s="213" t="s">
        <v>624</v>
      </c>
      <c r="F310" s="214" t="s">
        <v>625</v>
      </c>
      <c r="G310" s="215" t="s">
        <v>141</v>
      </c>
      <c r="H310" s="216">
        <v>3.6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0.0003</v>
      </c>
      <c r="R310" s="222">
        <f>Q310*H310</f>
        <v>0.00108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215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215</v>
      </c>
      <c r="BM310" s="224" t="s">
        <v>626</v>
      </c>
    </row>
    <row r="311" spans="1:65" s="2" customFormat="1" ht="21.75" customHeight="1">
      <c r="A311" s="38"/>
      <c r="B311" s="39"/>
      <c r="C311" s="212" t="s">
        <v>627</v>
      </c>
      <c r="D311" s="212" t="s">
        <v>132</v>
      </c>
      <c r="E311" s="213" t="s">
        <v>628</v>
      </c>
      <c r="F311" s="214" t="s">
        <v>629</v>
      </c>
      <c r="G311" s="215" t="s">
        <v>141</v>
      </c>
      <c r="H311" s="216">
        <v>3.6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0.00715</v>
      </c>
      <c r="R311" s="222">
        <f>Q311*H311</f>
        <v>0.025740000000000002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215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215</v>
      </c>
      <c r="BM311" s="224" t="s">
        <v>630</v>
      </c>
    </row>
    <row r="312" spans="1:65" s="2" customFormat="1" ht="21.75" customHeight="1">
      <c r="A312" s="38"/>
      <c r="B312" s="39"/>
      <c r="C312" s="212" t="s">
        <v>631</v>
      </c>
      <c r="D312" s="212" t="s">
        <v>132</v>
      </c>
      <c r="E312" s="213" t="s">
        <v>632</v>
      </c>
      <c r="F312" s="214" t="s">
        <v>633</v>
      </c>
      <c r="G312" s="215" t="s">
        <v>338</v>
      </c>
      <c r="H312" s="216">
        <v>0.116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215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215</v>
      </c>
      <c r="BM312" s="224" t="s">
        <v>634</v>
      </c>
    </row>
    <row r="313" spans="1:63" s="12" customFormat="1" ht="22.8" customHeight="1">
      <c r="A313" s="12"/>
      <c r="B313" s="196"/>
      <c r="C313" s="197"/>
      <c r="D313" s="198" t="s">
        <v>75</v>
      </c>
      <c r="E313" s="210" t="s">
        <v>635</v>
      </c>
      <c r="F313" s="210" t="s">
        <v>636</v>
      </c>
      <c r="G313" s="197"/>
      <c r="H313" s="197"/>
      <c r="I313" s="200"/>
      <c r="J313" s="211">
        <f>BK313</f>
        <v>0</v>
      </c>
      <c r="K313" s="197"/>
      <c r="L313" s="202"/>
      <c r="M313" s="203"/>
      <c r="N313" s="204"/>
      <c r="O313" s="204"/>
      <c r="P313" s="205">
        <f>SUM(P314:P317)</f>
        <v>0</v>
      </c>
      <c r="Q313" s="204"/>
      <c r="R313" s="205">
        <f>SUM(R314:R317)</f>
        <v>0.000348</v>
      </c>
      <c r="S313" s="204"/>
      <c r="T313" s="206">
        <f>SUM(T314:T317)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137</v>
      </c>
      <c r="AT313" s="208" t="s">
        <v>75</v>
      </c>
      <c r="AU313" s="208" t="s">
        <v>81</v>
      </c>
      <c r="AY313" s="207" t="s">
        <v>129</v>
      </c>
      <c r="BK313" s="209">
        <f>SUM(BK314:BK317)</f>
        <v>0</v>
      </c>
    </row>
    <row r="314" spans="1:65" s="2" customFormat="1" ht="21.75" customHeight="1">
      <c r="A314" s="38"/>
      <c r="B314" s="39"/>
      <c r="C314" s="212" t="s">
        <v>637</v>
      </c>
      <c r="D314" s="212" t="s">
        <v>132</v>
      </c>
      <c r="E314" s="213" t="s">
        <v>638</v>
      </c>
      <c r="F314" s="214" t="s">
        <v>639</v>
      </c>
      <c r="G314" s="215" t="s">
        <v>147</v>
      </c>
      <c r="H314" s="216">
        <v>1.2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7E-05</v>
      </c>
      <c r="R314" s="222">
        <f>Q314*H314</f>
        <v>8.4E-05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215</v>
      </c>
      <c r="AT314" s="224" t="s">
        <v>132</v>
      </c>
      <c r="AU314" s="224" t="s">
        <v>137</v>
      </c>
      <c r="AY314" s="17" t="s">
        <v>129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137</v>
      </c>
      <c r="BK314" s="225">
        <f>ROUND(I314*H314,2)</f>
        <v>0</v>
      </c>
      <c r="BL314" s="17" t="s">
        <v>215</v>
      </c>
      <c r="BM314" s="224" t="s">
        <v>640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641</v>
      </c>
      <c r="G315" s="227"/>
      <c r="H315" s="231">
        <v>1.2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81</v>
      </c>
      <c r="AY315" s="237" t="s">
        <v>129</v>
      </c>
    </row>
    <row r="316" spans="1:65" s="2" customFormat="1" ht="16.5" customHeight="1">
      <c r="A316" s="38"/>
      <c r="B316" s="39"/>
      <c r="C316" s="259" t="s">
        <v>642</v>
      </c>
      <c r="D316" s="259" t="s">
        <v>211</v>
      </c>
      <c r="E316" s="260" t="s">
        <v>643</v>
      </c>
      <c r="F316" s="261" t="s">
        <v>644</v>
      </c>
      <c r="G316" s="262" t="s">
        <v>147</v>
      </c>
      <c r="H316" s="263">
        <v>1.32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0.0002</v>
      </c>
      <c r="R316" s="222">
        <f>Q316*H316</f>
        <v>0.000264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290</v>
      </c>
      <c r="AT316" s="224" t="s">
        <v>211</v>
      </c>
      <c r="AU316" s="224" t="s">
        <v>137</v>
      </c>
      <c r="AY316" s="17" t="s">
        <v>129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137</v>
      </c>
      <c r="BK316" s="225">
        <f>ROUND(I316*H316,2)</f>
        <v>0</v>
      </c>
      <c r="BL316" s="17" t="s">
        <v>215</v>
      </c>
      <c r="BM316" s="224" t="s">
        <v>645</v>
      </c>
    </row>
    <row r="317" spans="1:51" s="13" customFormat="1" ht="12">
      <c r="A317" s="13"/>
      <c r="B317" s="226"/>
      <c r="C317" s="227"/>
      <c r="D317" s="228" t="s">
        <v>143</v>
      </c>
      <c r="E317" s="227"/>
      <c r="F317" s="230" t="s">
        <v>646</v>
      </c>
      <c r="G317" s="227"/>
      <c r="H317" s="231">
        <v>1.32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4</v>
      </c>
      <c r="AX317" s="13" t="s">
        <v>81</v>
      </c>
      <c r="AY317" s="237" t="s">
        <v>129</v>
      </c>
    </row>
    <row r="318" spans="1:63" s="12" customFormat="1" ht="22.8" customHeight="1">
      <c r="A318" s="12"/>
      <c r="B318" s="196"/>
      <c r="C318" s="197"/>
      <c r="D318" s="198" t="s">
        <v>75</v>
      </c>
      <c r="E318" s="210" t="s">
        <v>647</v>
      </c>
      <c r="F318" s="210" t="s">
        <v>648</v>
      </c>
      <c r="G318" s="197"/>
      <c r="H318" s="197"/>
      <c r="I318" s="200"/>
      <c r="J318" s="211">
        <f>BK318</f>
        <v>0</v>
      </c>
      <c r="K318" s="197"/>
      <c r="L318" s="202"/>
      <c r="M318" s="203"/>
      <c r="N318" s="204"/>
      <c r="O318" s="204"/>
      <c r="P318" s="205">
        <f>SUM(P319:P333)</f>
        <v>0</v>
      </c>
      <c r="Q318" s="204"/>
      <c r="R318" s="205">
        <f>SUM(R319:R333)</f>
        <v>0.33925188000000006</v>
      </c>
      <c r="S318" s="204"/>
      <c r="T318" s="206">
        <f>SUM(T319:T333)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7" t="s">
        <v>137</v>
      </c>
      <c r="AT318" s="208" t="s">
        <v>75</v>
      </c>
      <c r="AU318" s="208" t="s">
        <v>81</v>
      </c>
      <c r="AY318" s="207" t="s">
        <v>129</v>
      </c>
      <c r="BK318" s="209">
        <f>SUM(BK319:BK333)</f>
        <v>0</v>
      </c>
    </row>
    <row r="319" spans="1:65" s="2" customFormat="1" ht="21.75" customHeight="1">
      <c r="A319" s="38"/>
      <c r="B319" s="39"/>
      <c r="C319" s="212" t="s">
        <v>649</v>
      </c>
      <c r="D319" s="212" t="s">
        <v>132</v>
      </c>
      <c r="E319" s="213" t="s">
        <v>650</v>
      </c>
      <c r="F319" s="214" t="s">
        <v>651</v>
      </c>
      <c r="G319" s="215" t="s">
        <v>147</v>
      </c>
      <c r="H319" s="216">
        <v>42.74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2E-05</v>
      </c>
      <c r="R319" s="222">
        <f>Q319*H319</f>
        <v>0.0008548000000000001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215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215</v>
      </c>
      <c r="BM319" s="224" t="s">
        <v>652</v>
      </c>
    </row>
    <row r="320" spans="1:51" s="13" customFormat="1" ht="12">
      <c r="A320" s="13"/>
      <c r="B320" s="226"/>
      <c r="C320" s="227"/>
      <c r="D320" s="228" t="s">
        <v>143</v>
      </c>
      <c r="E320" s="229" t="s">
        <v>1</v>
      </c>
      <c r="F320" s="230" t="s">
        <v>653</v>
      </c>
      <c r="G320" s="227"/>
      <c r="H320" s="231">
        <v>8.72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654</v>
      </c>
      <c r="G321" s="227"/>
      <c r="H321" s="231">
        <v>12.52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655</v>
      </c>
      <c r="G322" s="227"/>
      <c r="H322" s="231">
        <v>21.5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pans="1:51" s="15" customFormat="1" ht="12">
      <c r="A323" s="15"/>
      <c r="B323" s="248"/>
      <c r="C323" s="249"/>
      <c r="D323" s="228" t="s">
        <v>143</v>
      </c>
      <c r="E323" s="250" t="s">
        <v>1</v>
      </c>
      <c r="F323" s="251" t="s">
        <v>182</v>
      </c>
      <c r="G323" s="249"/>
      <c r="H323" s="252">
        <v>42.74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pans="1:65" s="2" customFormat="1" ht="16.5" customHeight="1">
      <c r="A324" s="38"/>
      <c r="B324" s="39"/>
      <c r="C324" s="259" t="s">
        <v>656</v>
      </c>
      <c r="D324" s="259" t="s">
        <v>211</v>
      </c>
      <c r="E324" s="260" t="s">
        <v>657</v>
      </c>
      <c r="F324" s="261" t="s">
        <v>658</v>
      </c>
      <c r="G324" s="262" t="s">
        <v>147</v>
      </c>
      <c r="H324" s="263">
        <v>44.45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0.0003</v>
      </c>
      <c r="R324" s="222">
        <f>Q324*H324</f>
        <v>0.013335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290</v>
      </c>
      <c r="AT324" s="224" t="s">
        <v>211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215</v>
      </c>
      <c r="BM324" s="224" t="s">
        <v>659</v>
      </c>
    </row>
    <row r="325" spans="1:51" s="13" customFormat="1" ht="12">
      <c r="A325" s="13"/>
      <c r="B325" s="226"/>
      <c r="C325" s="227"/>
      <c r="D325" s="228" t="s">
        <v>143</v>
      </c>
      <c r="E325" s="227"/>
      <c r="F325" s="230" t="s">
        <v>660</v>
      </c>
      <c r="G325" s="227"/>
      <c r="H325" s="231">
        <v>44.45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pans="1:65" s="2" customFormat="1" ht="16.5" customHeight="1">
      <c r="A326" s="38"/>
      <c r="B326" s="39"/>
      <c r="C326" s="212" t="s">
        <v>661</v>
      </c>
      <c r="D326" s="212" t="s">
        <v>132</v>
      </c>
      <c r="E326" s="213" t="s">
        <v>662</v>
      </c>
      <c r="F326" s="214" t="s">
        <v>663</v>
      </c>
      <c r="G326" s="215" t="s">
        <v>141</v>
      </c>
      <c r="H326" s="216">
        <v>39.2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0.00027</v>
      </c>
      <c r="R326" s="222">
        <f>Q326*H326</f>
        <v>0.010584000000000001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215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215</v>
      </c>
      <c r="BM326" s="224" t="s">
        <v>664</v>
      </c>
    </row>
    <row r="327" spans="1:51" s="13" customFormat="1" ht="12">
      <c r="A327" s="13"/>
      <c r="B327" s="226"/>
      <c r="C327" s="227"/>
      <c r="D327" s="228" t="s">
        <v>143</v>
      </c>
      <c r="E327" s="229" t="s">
        <v>1</v>
      </c>
      <c r="F327" s="230" t="s">
        <v>665</v>
      </c>
      <c r="G327" s="227"/>
      <c r="H327" s="231">
        <v>39.2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32</v>
      </c>
      <c r="AX327" s="13" t="s">
        <v>81</v>
      </c>
      <c r="AY327" s="237" t="s">
        <v>129</v>
      </c>
    </row>
    <row r="328" spans="1:65" s="2" customFormat="1" ht="16.5" customHeight="1">
      <c r="A328" s="38"/>
      <c r="B328" s="39"/>
      <c r="C328" s="259" t="s">
        <v>666</v>
      </c>
      <c r="D328" s="259" t="s">
        <v>211</v>
      </c>
      <c r="E328" s="260" t="s">
        <v>667</v>
      </c>
      <c r="F328" s="261" t="s">
        <v>668</v>
      </c>
      <c r="G328" s="262" t="s">
        <v>141</v>
      </c>
      <c r="H328" s="263">
        <v>40.768</v>
      </c>
      <c r="I328" s="264"/>
      <c r="J328" s="265">
        <f>ROUND(I328*H328,2)</f>
        <v>0</v>
      </c>
      <c r="K328" s="266"/>
      <c r="L328" s="267"/>
      <c r="M328" s="268" t="s">
        <v>1</v>
      </c>
      <c r="N328" s="269" t="s">
        <v>42</v>
      </c>
      <c r="O328" s="91"/>
      <c r="P328" s="222">
        <f>O328*H328</f>
        <v>0</v>
      </c>
      <c r="Q328" s="222">
        <v>0.00256</v>
      </c>
      <c r="R328" s="222">
        <f>Q328*H328</f>
        <v>0.10436608000000001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290</v>
      </c>
      <c r="AT328" s="224" t="s">
        <v>211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215</v>
      </c>
      <c r="BM328" s="224" t="s">
        <v>669</v>
      </c>
    </row>
    <row r="329" spans="1:51" s="13" customFormat="1" ht="12">
      <c r="A329" s="13"/>
      <c r="B329" s="226"/>
      <c r="C329" s="227"/>
      <c r="D329" s="228" t="s">
        <v>143</v>
      </c>
      <c r="E329" s="227"/>
      <c r="F329" s="230" t="s">
        <v>670</v>
      </c>
      <c r="G329" s="227"/>
      <c r="H329" s="231">
        <v>40.768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4</v>
      </c>
      <c r="AX329" s="13" t="s">
        <v>81</v>
      </c>
      <c r="AY329" s="237" t="s">
        <v>129</v>
      </c>
    </row>
    <row r="330" spans="1:65" s="2" customFormat="1" ht="16.5" customHeight="1">
      <c r="A330" s="38"/>
      <c r="B330" s="39"/>
      <c r="C330" s="212" t="s">
        <v>671</v>
      </c>
      <c r="D330" s="212" t="s">
        <v>132</v>
      </c>
      <c r="E330" s="213" t="s">
        <v>672</v>
      </c>
      <c r="F330" s="214" t="s">
        <v>673</v>
      </c>
      <c r="G330" s="215" t="s">
        <v>141</v>
      </c>
      <c r="H330" s="216">
        <v>39.2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215</v>
      </c>
      <c r="AT330" s="224" t="s">
        <v>132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215</v>
      </c>
      <c r="BM330" s="224" t="s">
        <v>674</v>
      </c>
    </row>
    <row r="331" spans="1:65" s="2" customFormat="1" ht="16.5" customHeight="1">
      <c r="A331" s="38"/>
      <c r="B331" s="39"/>
      <c r="C331" s="212" t="s">
        <v>675</v>
      </c>
      <c r="D331" s="212" t="s">
        <v>132</v>
      </c>
      <c r="E331" s="213" t="s">
        <v>676</v>
      </c>
      <c r="F331" s="214" t="s">
        <v>677</v>
      </c>
      <c r="G331" s="215" t="s">
        <v>141</v>
      </c>
      <c r="H331" s="216">
        <v>39.2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215</v>
      </c>
      <c r="AT331" s="224" t="s">
        <v>132</v>
      </c>
      <c r="AU331" s="224" t="s">
        <v>137</v>
      </c>
      <c r="AY331" s="17" t="s">
        <v>129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137</v>
      </c>
      <c r="BK331" s="225">
        <f>ROUND(I331*H331,2)</f>
        <v>0</v>
      </c>
      <c r="BL331" s="17" t="s">
        <v>215</v>
      </c>
      <c r="BM331" s="224" t="s">
        <v>678</v>
      </c>
    </row>
    <row r="332" spans="1:65" s="2" customFormat="1" ht="21.75" customHeight="1">
      <c r="A332" s="38"/>
      <c r="B332" s="39"/>
      <c r="C332" s="212" t="s">
        <v>679</v>
      </c>
      <c r="D332" s="212" t="s">
        <v>132</v>
      </c>
      <c r="E332" s="213" t="s">
        <v>680</v>
      </c>
      <c r="F332" s="214" t="s">
        <v>681</v>
      </c>
      <c r="G332" s="215" t="s">
        <v>141</v>
      </c>
      <c r="H332" s="216">
        <v>39.2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0.00536</v>
      </c>
      <c r="R332" s="222">
        <f>Q332*H332</f>
        <v>0.21011200000000002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215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215</v>
      </c>
      <c r="BM332" s="224" t="s">
        <v>682</v>
      </c>
    </row>
    <row r="333" spans="1:65" s="2" customFormat="1" ht="21.75" customHeight="1">
      <c r="A333" s="38"/>
      <c r="B333" s="39"/>
      <c r="C333" s="212" t="s">
        <v>683</v>
      </c>
      <c r="D333" s="212" t="s">
        <v>132</v>
      </c>
      <c r="E333" s="213" t="s">
        <v>684</v>
      </c>
      <c r="F333" s="214" t="s">
        <v>685</v>
      </c>
      <c r="G333" s="215" t="s">
        <v>338</v>
      </c>
      <c r="H333" s="216">
        <v>0.339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215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215</v>
      </c>
      <c r="BM333" s="224" t="s">
        <v>686</v>
      </c>
    </row>
    <row r="334" spans="1:63" s="12" customFormat="1" ht="22.8" customHeight="1">
      <c r="A334" s="12"/>
      <c r="B334" s="196"/>
      <c r="C334" s="197"/>
      <c r="D334" s="198" t="s">
        <v>75</v>
      </c>
      <c r="E334" s="210" t="s">
        <v>687</v>
      </c>
      <c r="F334" s="210" t="s">
        <v>688</v>
      </c>
      <c r="G334" s="197"/>
      <c r="H334" s="197"/>
      <c r="I334" s="200"/>
      <c r="J334" s="211">
        <f>BK334</f>
        <v>0</v>
      </c>
      <c r="K334" s="197"/>
      <c r="L334" s="202"/>
      <c r="M334" s="203"/>
      <c r="N334" s="204"/>
      <c r="O334" s="204"/>
      <c r="P334" s="205">
        <f>SUM(P335:P358)</f>
        <v>0</v>
      </c>
      <c r="Q334" s="204"/>
      <c r="R334" s="205">
        <f>SUM(R335:R358)</f>
        <v>0.40905080000000005</v>
      </c>
      <c r="S334" s="204"/>
      <c r="T334" s="206">
        <f>SUM(T335:T358)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7" t="s">
        <v>137</v>
      </c>
      <c r="AT334" s="208" t="s">
        <v>75</v>
      </c>
      <c r="AU334" s="208" t="s">
        <v>81</v>
      </c>
      <c r="AY334" s="207" t="s">
        <v>129</v>
      </c>
      <c r="BK334" s="209">
        <f>SUM(BK335:BK358)</f>
        <v>0</v>
      </c>
    </row>
    <row r="335" spans="1:65" s="2" customFormat="1" ht="21.75" customHeight="1">
      <c r="A335" s="38"/>
      <c r="B335" s="39"/>
      <c r="C335" s="212" t="s">
        <v>689</v>
      </c>
      <c r="D335" s="212" t="s">
        <v>132</v>
      </c>
      <c r="E335" s="213" t="s">
        <v>690</v>
      </c>
      <c r="F335" s="214" t="s">
        <v>691</v>
      </c>
      <c r="G335" s="215" t="s">
        <v>141</v>
      </c>
      <c r="H335" s="216">
        <v>21.06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0.003</v>
      </c>
      <c r="R335" s="222">
        <f>Q335*H335</f>
        <v>0.06318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215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215</v>
      </c>
      <c r="BM335" s="224" t="s">
        <v>692</v>
      </c>
    </row>
    <row r="336" spans="1:51" s="13" customFormat="1" ht="12">
      <c r="A336" s="13"/>
      <c r="B336" s="226"/>
      <c r="C336" s="227"/>
      <c r="D336" s="228" t="s">
        <v>143</v>
      </c>
      <c r="E336" s="229" t="s">
        <v>1</v>
      </c>
      <c r="F336" s="230" t="s">
        <v>693</v>
      </c>
      <c r="G336" s="227"/>
      <c r="H336" s="231">
        <v>10.8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143</v>
      </c>
      <c r="AU336" s="237" t="s">
        <v>137</v>
      </c>
      <c r="AV336" s="13" t="s">
        <v>137</v>
      </c>
      <c r="AW336" s="13" t="s">
        <v>32</v>
      </c>
      <c r="AX336" s="13" t="s">
        <v>76</v>
      </c>
      <c r="AY336" s="237" t="s">
        <v>129</v>
      </c>
    </row>
    <row r="337" spans="1:51" s="13" customFormat="1" ht="12">
      <c r="A337" s="13"/>
      <c r="B337" s="226"/>
      <c r="C337" s="227"/>
      <c r="D337" s="228" t="s">
        <v>143</v>
      </c>
      <c r="E337" s="229" t="s">
        <v>1</v>
      </c>
      <c r="F337" s="230" t="s">
        <v>694</v>
      </c>
      <c r="G337" s="227"/>
      <c r="H337" s="231">
        <v>7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143</v>
      </c>
      <c r="AU337" s="237" t="s">
        <v>137</v>
      </c>
      <c r="AV337" s="13" t="s">
        <v>137</v>
      </c>
      <c r="AW337" s="13" t="s">
        <v>32</v>
      </c>
      <c r="AX337" s="13" t="s">
        <v>76</v>
      </c>
      <c r="AY337" s="237" t="s">
        <v>129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695</v>
      </c>
      <c r="G338" s="227"/>
      <c r="H338" s="231">
        <v>3.26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5" customFormat="1" ht="12">
      <c r="A339" s="15"/>
      <c r="B339" s="248"/>
      <c r="C339" s="249"/>
      <c r="D339" s="228" t="s">
        <v>143</v>
      </c>
      <c r="E339" s="250" t="s">
        <v>1</v>
      </c>
      <c r="F339" s="251" t="s">
        <v>182</v>
      </c>
      <c r="G339" s="249"/>
      <c r="H339" s="252">
        <v>21.06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8" t="s">
        <v>143</v>
      </c>
      <c r="AU339" s="258" t="s">
        <v>137</v>
      </c>
      <c r="AV339" s="15" t="s">
        <v>136</v>
      </c>
      <c r="AW339" s="15" t="s">
        <v>32</v>
      </c>
      <c r="AX339" s="15" t="s">
        <v>81</v>
      </c>
      <c r="AY339" s="258" t="s">
        <v>129</v>
      </c>
    </row>
    <row r="340" spans="1:65" s="2" customFormat="1" ht="16.5" customHeight="1">
      <c r="A340" s="38"/>
      <c r="B340" s="39"/>
      <c r="C340" s="259" t="s">
        <v>696</v>
      </c>
      <c r="D340" s="259" t="s">
        <v>211</v>
      </c>
      <c r="E340" s="260" t="s">
        <v>697</v>
      </c>
      <c r="F340" s="261" t="s">
        <v>698</v>
      </c>
      <c r="G340" s="262" t="s">
        <v>141</v>
      </c>
      <c r="H340" s="263">
        <v>23.166</v>
      </c>
      <c r="I340" s="264"/>
      <c r="J340" s="265">
        <f>ROUND(I340*H340,2)</f>
        <v>0</v>
      </c>
      <c r="K340" s="266"/>
      <c r="L340" s="267"/>
      <c r="M340" s="268" t="s">
        <v>1</v>
      </c>
      <c r="N340" s="269" t="s">
        <v>42</v>
      </c>
      <c r="O340" s="91"/>
      <c r="P340" s="222">
        <f>O340*H340</f>
        <v>0</v>
      </c>
      <c r="Q340" s="222">
        <v>0.0118</v>
      </c>
      <c r="R340" s="222">
        <f>Q340*H340</f>
        <v>0.2733588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290</v>
      </c>
      <c r="AT340" s="224" t="s">
        <v>211</v>
      </c>
      <c r="AU340" s="224" t="s">
        <v>137</v>
      </c>
      <c r="AY340" s="17" t="s">
        <v>129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137</v>
      </c>
      <c r="BK340" s="225">
        <f>ROUND(I340*H340,2)</f>
        <v>0</v>
      </c>
      <c r="BL340" s="17" t="s">
        <v>215</v>
      </c>
      <c r="BM340" s="224" t="s">
        <v>699</v>
      </c>
    </row>
    <row r="341" spans="1:51" s="13" customFormat="1" ht="12">
      <c r="A341" s="13"/>
      <c r="B341" s="226"/>
      <c r="C341" s="227"/>
      <c r="D341" s="228" t="s">
        <v>143</v>
      </c>
      <c r="E341" s="227"/>
      <c r="F341" s="230" t="s">
        <v>700</v>
      </c>
      <c r="G341" s="227"/>
      <c r="H341" s="231">
        <v>23.166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143</v>
      </c>
      <c r="AU341" s="237" t="s">
        <v>137</v>
      </c>
      <c r="AV341" s="13" t="s">
        <v>137</v>
      </c>
      <c r="AW341" s="13" t="s">
        <v>4</v>
      </c>
      <c r="AX341" s="13" t="s">
        <v>81</v>
      </c>
      <c r="AY341" s="237" t="s">
        <v>129</v>
      </c>
    </row>
    <row r="342" spans="1:65" s="2" customFormat="1" ht="21.75" customHeight="1">
      <c r="A342" s="38"/>
      <c r="B342" s="39"/>
      <c r="C342" s="212" t="s">
        <v>701</v>
      </c>
      <c r="D342" s="212" t="s">
        <v>132</v>
      </c>
      <c r="E342" s="213" t="s">
        <v>702</v>
      </c>
      <c r="F342" s="214" t="s">
        <v>703</v>
      </c>
      <c r="G342" s="215" t="s">
        <v>141</v>
      </c>
      <c r="H342" s="216">
        <v>21.06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215</v>
      </c>
      <c r="AT342" s="224" t="s">
        <v>132</v>
      </c>
      <c r="AU342" s="224" t="s">
        <v>137</v>
      </c>
      <c r="AY342" s="17" t="s">
        <v>129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137</v>
      </c>
      <c r="BK342" s="225">
        <f>ROUND(I342*H342,2)</f>
        <v>0</v>
      </c>
      <c r="BL342" s="17" t="s">
        <v>215</v>
      </c>
      <c r="BM342" s="224" t="s">
        <v>704</v>
      </c>
    </row>
    <row r="343" spans="1:65" s="2" customFormat="1" ht="21.75" customHeight="1">
      <c r="A343" s="38"/>
      <c r="B343" s="39"/>
      <c r="C343" s="212" t="s">
        <v>705</v>
      </c>
      <c r="D343" s="212" t="s">
        <v>132</v>
      </c>
      <c r="E343" s="213" t="s">
        <v>706</v>
      </c>
      <c r="F343" s="214" t="s">
        <v>707</v>
      </c>
      <c r="G343" s="215" t="s">
        <v>141</v>
      </c>
      <c r="H343" s="216">
        <v>6.9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0.008</v>
      </c>
      <c r="R343" s="222">
        <f>Q343*H343</f>
        <v>0.055200000000000006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215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215</v>
      </c>
      <c r="BM343" s="224" t="s">
        <v>708</v>
      </c>
    </row>
    <row r="344" spans="1:51" s="14" customFormat="1" ht="12">
      <c r="A344" s="14"/>
      <c r="B344" s="238"/>
      <c r="C344" s="239"/>
      <c r="D344" s="228" t="s">
        <v>143</v>
      </c>
      <c r="E344" s="240" t="s">
        <v>1</v>
      </c>
      <c r="F344" s="241" t="s">
        <v>709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710</v>
      </c>
      <c r="G345" s="227"/>
      <c r="H345" s="231">
        <v>1.2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76</v>
      </c>
      <c r="AY345" s="237" t="s">
        <v>129</v>
      </c>
    </row>
    <row r="346" spans="1:51" s="13" customFormat="1" ht="12">
      <c r="A346" s="13"/>
      <c r="B346" s="226"/>
      <c r="C346" s="227"/>
      <c r="D346" s="228" t="s">
        <v>143</v>
      </c>
      <c r="E346" s="229" t="s">
        <v>1</v>
      </c>
      <c r="F346" s="230" t="s">
        <v>711</v>
      </c>
      <c r="G346" s="227"/>
      <c r="H346" s="231">
        <v>5.7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143</v>
      </c>
      <c r="AU346" s="237" t="s">
        <v>137</v>
      </c>
      <c r="AV346" s="13" t="s">
        <v>137</v>
      </c>
      <c r="AW346" s="13" t="s">
        <v>32</v>
      </c>
      <c r="AX346" s="13" t="s">
        <v>76</v>
      </c>
      <c r="AY346" s="237" t="s">
        <v>129</v>
      </c>
    </row>
    <row r="347" spans="1:51" s="15" customFormat="1" ht="12">
      <c r="A347" s="15"/>
      <c r="B347" s="248"/>
      <c r="C347" s="249"/>
      <c r="D347" s="228" t="s">
        <v>143</v>
      </c>
      <c r="E347" s="250" t="s">
        <v>1</v>
      </c>
      <c r="F347" s="251" t="s">
        <v>182</v>
      </c>
      <c r="G347" s="249"/>
      <c r="H347" s="252">
        <v>6.9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8" t="s">
        <v>143</v>
      </c>
      <c r="AU347" s="258" t="s">
        <v>137</v>
      </c>
      <c r="AV347" s="15" t="s">
        <v>136</v>
      </c>
      <c r="AW347" s="15" t="s">
        <v>32</v>
      </c>
      <c r="AX347" s="15" t="s">
        <v>81</v>
      </c>
      <c r="AY347" s="258" t="s">
        <v>129</v>
      </c>
    </row>
    <row r="348" spans="1:65" s="2" customFormat="1" ht="21.75" customHeight="1">
      <c r="A348" s="38"/>
      <c r="B348" s="39"/>
      <c r="C348" s="212" t="s">
        <v>712</v>
      </c>
      <c r="D348" s="212" t="s">
        <v>132</v>
      </c>
      <c r="E348" s="213" t="s">
        <v>713</v>
      </c>
      <c r="F348" s="214" t="s">
        <v>714</v>
      </c>
      <c r="G348" s="215" t="s">
        <v>147</v>
      </c>
      <c r="H348" s="216">
        <v>28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0.00031</v>
      </c>
      <c r="R348" s="222">
        <f>Q348*H348</f>
        <v>0.00868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215</v>
      </c>
      <c r="AT348" s="224" t="s">
        <v>132</v>
      </c>
      <c r="AU348" s="224" t="s">
        <v>137</v>
      </c>
      <c r="AY348" s="17" t="s">
        <v>129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137</v>
      </c>
      <c r="BK348" s="225">
        <f>ROUND(I348*H348,2)</f>
        <v>0</v>
      </c>
      <c r="BL348" s="17" t="s">
        <v>215</v>
      </c>
      <c r="BM348" s="224" t="s">
        <v>715</v>
      </c>
    </row>
    <row r="349" spans="1:51" s="13" customFormat="1" ht="12">
      <c r="A349" s="13"/>
      <c r="B349" s="226"/>
      <c r="C349" s="227"/>
      <c r="D349" s="228" t="s">
        <v>143</v>
      </c>
      <c r="E349" s="229" t="s">
        <v>1</v>
      </c>
      <c r="F349" s="230" t="s">
        <v>716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143</v>
      </c>
      <c r="AU349" s="237" t="s">
        <v>137</v>
      </c>
      <c r="AV349" s="13" t="s">
        <v>137</v>
      </c>
      <c r="AW349" s="13" t="s">
        <v>32</v>
      </c>
      <c r="AX349" s="13" t="s">
        <v>76</v>
      </c>
      <c r="AY349" s="237" t="s">
        <v>129</v>
      </c>
    </row>
    <row r="350" spans="1:51" s="13" customFormat="1" ht="12">
      <c r="A350" s="13"/>
      <c r="B350" s="226"/>
      <c r="C350" s="227"/>
      <c r="D350" s="228" t="s">
        <v>143</v>
      </c>
      <c r="E350" s="229" t="s">
        <v>1</v>
      </c>
      <c r="F350" s="230" t="s">
        <v>716</v>
      </c>
      <c r="G350" s="227"/>
      <c r="H350" s="231">
        <v>12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143</v>
      </c>
      <c r="AU350" s="237" t="s">
        <v>137</v>
      </c>
      <c r="AV350" s="13" t="s">
        <v>137</v>
      </c>
      <c r="AW350" s="13" t="s">
        <v>32</v>
      </c>
      <c r="AX350" s="13" t="s">
        <v>76</v>
      </c>
      <c r="AY350" s="237" t="s">
        <v>129</v>
      </c>
    </row>
    <row r="351" spans="1:51" s="13" customFormat="1" ht="12">
      <c r="A351" s="13"/>
      <c r="B351" s="226"/>
      <c r="C351" s="227"/>
      <c r="D351" s="228" t="s">
        <v>143</v>
      </c>
      <c r="E351" s="229" t="s">
        <v>1</v>
      </c>
      <c r="F351" s="230" t="s">
        <v>717</v>
      </c>
      <c r="G351" s="227"/>
      <c r="H351" s="231">
        <v>4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76</v>
      </c>
      <c r="AY351" s="237" t="s">
        <v>129</v>
      </c>
    </row>
    <row r="352" spans="1:51" s="15" customFormat="1" ht="12">
      <c r="A352" s="15"/>
      <c r="B352" s="248"/>
      <c r="C352" s="249"/>
      <c r="D352" s="228" t="s">
        <v>143</v>
      </c>
      <c r="E352" s="250" t="s">
        <v>1</v>
      </c>
      <c r="F352" s="251" t="s">
        <v>182</v>
      </c>
      <c r="G352" s="249"/>
      <c r="H352" s="252">
        <v>28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8" t="s">
        <v>143</v>
      </c>
      <c r="AU352" s="258" t="s">
        <v>137</v>
      </c>
      <c r="AV352" s="15" t="s">
        <v>136</v>
      </c>
      <c r="AW352" s="15" t="s">
        <v>32</v>
      </c>
      <c r="AX352" s="15" t="s">
        <v>81</v>
      </c>
      <c r="AY352" s="258" t="s">
        <v>129</v>
      </c>
    </row>
    <row r="353" spans="1:65" s="2" customFormat="1" ht="21.75" customHeight="1">
      <c r="A353" s="38"/>
      <c r="B353" s="39"/>
      <c r="C353" s="212" t="s">
        <v>718</v>
      </c>
      <c r="D353" s="212" t="s">
        <v>132</v>
      </c>
      <c r="E353" s="213" t="s">
        <v>719</v>
      </c>
      <c r="F353" s="214" t="s">
        <v>720</v>
      </c>
      <c r="G353" s="215" t="s">
        <v>147</v>
      </c>
      <c r="H353" s="216">
        <v>8.9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0.00026</v>
      </c>
      <c r="R353" s="222">
        <f>Q353*H353</f>
        <v>0.002314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215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215</v>
      </c>
      <c r="BM353" s="224" t="s">
        <v>721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722</v>
      </c>
      <c r="G354" s="227"/>
      <c r="H354" s="231">
        <v>3.5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76</v>
      </c>
      <c r="AY354" s="237" t="s">
        <v>129</v>
      </c>
    </row>
    <row r="355" spans="1:51" s="13" customFormat="1" ht="12">
      <c r="A355" s="13"/>
      <c r="B355" s="226"/>
      <c r="C355" s="227"/>
      <c r="D355" s="228" t="s">
        <v>143</v>
      </c>
      <c r="E355" s="229" t="s">
        <v>1</v>
      </c>
      <c r="F355" s="230" t="s">
        <v>723</v>
      </c>
      <c r="G355" s="227"/>
      <c r="H355" s="231">
        <v>5.4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143</v>
      </c>
      <c r="AU355" s="237" t="s">
        <v>137</v>
      </c>
      <c r="AV355" s="13" t="s">
        <v>137</v>
      </c>
      <c r="AW355" s="13" t="s">
        <v>32</v>
      </c>
      <c r="AX355" s="13" t="s">
        <v>76</v>
      </c>
      <c r="AY355" s="237" t="s">
        <v>129</v>
      </c>
    </row>
    <row r="356" spans="1:51" s="15" customFormat="1" ht="12">
      <c r="A356" s="15"/>
      <c r="B356" s="248"/>
      <c r="C356" s="249"/>
      <c r="D356" s="228" t="s">
        <v>143</v>
      </c>
      <c r="E356" s="250" t="s">
        <v>1</v>
      </c>
      <c r="F356" s="251" t="s">
        <v>182</v>
      </c>
      <c r="G356" s="249"/>
      <c r="H356" s="252">
        <v>8.9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143</v>
      </c>
      <c r="AU356" s="258" t="s">
        <v>137</v>
      </c>
      <c r="AV356" s="15" t="s">
        <v>136</v>
      </c>
      <c r="AW356" s="15" t="s">
        <v>32</v>
      </c>
      <c r="AX356" s="15" t="s">
        <v>81</v>
      </c>
      <c r="AY356" s="258" t="s">
        <v>129</v>
      </c>
    </row>
    <row r="357" spans="1:65" s="2" customFormat="1" ht="16.5" customHeight="1">
      <c r="A357" s="38"/>
      <c r="B357" s="39"/>
      <c r="C357" s="212" t="s">
        <v>724</v>
      </c>
      <c r="D357" s="212" t="s">
        <v>132</v>
      </c>
      <c r="E357" s="213" t="s">
        <v>725</v>
      </c>
      <c r="F357" s="214" t="s">
        <v>726</v>
      </c>
      <c r="G357" s="215" t="s">
        <v>141</v>
      </c>
      <c r="H357" s="216">
        <v>21.06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0.0003</v>
      </c>
      <c r="R357" s="222">
        <f>Q357*H357</f>
        <v>0.006317999999999999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215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215</v>
      </c>
      <c r="BM357" s="224" t="s">
        <v>727</v>
      </c>
    </row>
    <row r="358" spans="1:65" s="2" customFormat="1" ht="21.75" customHeight="1">
      <c r="A358" s="38"/>
      <c r="B358" s="39"/>
      <c r="C358" s="212" t="s">
        <v>728</v>
      </c>
      <c r="D358" s="212" t="s">
        <v>132</v>
      </c>
      <c r="E358" s="213" t="s">
        <v>729</v>
      </c>
      <c r="F358" s="214" t="s">
        <v>730</v>
      </c>
      <c r="G358" s="215" t="s">
        <v>338</v>
      </c>
      <c r="H358" s="216">
        <v>0.409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215</v>
      </c>
      <c r="AT358" s="224" t="s">
        <v>132</v>
      </c>
      <c r="AU358" s="224" t="s">
        <v>137</v>
      </c>
      <c r="AY358" s="17" t="s">
        <v>129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137</v>
      </c>
      <c r="BK358" s="225">
        <f>ROUND(I358*H358,2)</f>
        <v>0</v>
      </c>
      <c r="BL358" s="17" t="s">
        <v>215</v>
      </c>
      <c r="BM358" s="224" t="s">
        <v>731</v>
      </c>
    </row>
    <row r="359" spans="1:63" s="12" customFormat="1" ht="22.8" customHeight="1">
      <c r="A359" s="12"/>
      <c r="B359" s="196"/>
      <c r="C359" s="197"/>
      <c r="D359" s="198" t="s">
        <v>75</v>
      </c>
      <c r="E359" s="210" t="s">
        <v>732</v>
      </c>
      <c r="F359" s="210" t="s">
        <v>733</v>
      </c>
      <c r="G359" s="197"/>
      <c r="H359" s="197"/>
      <c r="I359" s="200"/>
      <c r="J359" s="211">
        <f>BK359</f>
        <v>0</v>
      </c>
      <c r="K359" s="197"/>
      <c r="L359" s="202"/>
      <c r="M359" s="203"/>
      <c r="N359" s="204"/>
      <c r="O359" s="204"/>
      <c r="P359" s="205">
        <f>SUM(P360:P366)</f>
        <v>0</v>
      </c>
      <c r="Q359" s="204"/>
      <c r="R359" s="205">
        <f>SUM(R360:R366)</f>
        <v>0.009965</v>
      </c>
      <c r="S359" s="204"/>
      <c r="T359" s="206">
        <f>SUM(T360:T366)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7" t="s">
        <v>137</v>
      </c>
      <c r="AT359" s="208" t="s">
        <v>75</v>
      </c>
      <c r="AU359" s="208" t="s">
        <v>81</v>
      </c>
      <c r="AY359" s="207" t="s">
        <v>129</v>
      </c>
      <c r="BK359" s="209">
        <f>SUM(BK360:BK366)</f>
        <v>0</v>
      </c>
    </row>
    <row r="360" spans="1:65" s="2" customFormat="1" ht="21.75" customHeight="1">
      <c r="A360" s="38"/>
      <c r="B360" s="39"/>
      <c r="C360" s="212" t="s">
        <v>734</v>
      </c>
      <c r="D360" s="212" t="s">
        <v>132</v>
      </c>
      <c r="E360" s="213" t="s">
        <v>735</v>
      </c>
      <c r="F360" s="214" t="s">
        <v>736</v>
      </c>
      <c r="G360" s="215" t="s">
        <v>141</v>
      </c>
      <c r="H360" s="216">
        <v>2.2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215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215</v>
      </c>
      <c r="BM360" s="224" t="s">
        <v>737</v>
      </c>
    </row>
    <row r="361" spans="1:51" s="14" customFormat="1" ht="12">
      <c r="A361" s="14"/>
      <c r="B361" s="238"/>
      <c r="C361" s="239"/>
      <c r="D361" s="228" t="s">
        <v>143</v>
      </c>
      <c r="E361" s="240" t="s">
        <v>1</v>
      </c>
      <c r="F361" s="241" t="s">
        <v>738</v>
      </c>
      <c r="G361" s="239"/>
      <c r="H361" s="240" t="s">
        <v>1</v>
      </c>
      <c r="I361" s="242"/>
      <c r="J361" s="239"/>
      <c r="K361" s="239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143</v>
      </c>
      <c r="AU361" s="247" t="s">
        <v>137</v>
      </c>
      <c r="AV361" s="14" t="s">
        <v>81</v>
      </c>
      <c r="AW361" s="14" t="s">
        <v>32</v>
      </c>
      <c r="AX361" s="14" t="s">
        <v>76</v>
      </c>
      <c r="AY361" s="247" t="s">
        <v>129</v>
      </c>
    </row>
    <row r="362" spans="1:51" s="13" customFormat="1" ht="12">
      <c r="A362" s="13"/>
      <c r="B362" s="226"/>
      <c r="C362" s="227"/>
      <c r="D362" s="228" t="s">
        <v>143</v>
      </c>
      <c r="E362" s="229" t="s">
        <v>1</v>
      </c>
      <c r="F362" s="230" t="s">
        <v>739</v>
      </c>
      <c r="G362" s="227"/>
      <c r="H362" s="231">
        <v>2.2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143</v>
      </c>
      <c r="AU362" s="237" t="s">
        <v>137</v>
      </c>
      <c r="AV362" s="13" t="s">
        <v>137</v>
      </c>
      <c r="AW362" s="13" t="s">
        <v>32</v>
      </c>
      <c r="AX362" s="13" t="s">
        <v>81</v>
      </c>
      <c r="AY362" s="237" t="s">
        <v>129</v>
      </c>
    </row>
    <row r="363" spans="1:65" s="2" customFormat="1" ht="21.75" customHeight="1">
      <c r="A363" s="38"/>
      <c r="B363" s="39"/>
      <c r="C363" s="212" t="s">
        <v>740</v>
      </c>
      <c r="D363" s="212" t="s">
        <v>132</v>
      </c>
      <c r="E363" s="213" t="s">
        <v>741</v>
      </c>
      <c r="F363" s="214" t="s">
        <v>742</v>
      </c>
      <c r="G363" s="215" t="s">
        <v>141</v>
      </c>
      <c r="H363" s="216">
        <v>5.5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0.00023</v>
      </c>
      <c r="R363" s="222">
        <f>Q363*H363</f>
        <v>0.001265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215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215</v>
      </c>
      <c r="BM363" s="224" t="s">
        <v>743</v>
      </c>
    </row>
    <row r="364" spans="1:51" s="14" customFormat="1" ht="12">
      <c r="A364" s="14"/>
      <c r="B364" s="238"/>
      <c r="C364" s="239"/>
      <c r="D364" s="228" t="s">
        <v>143</v>
      </c>
      <c r="E364" s="240" t="s">
        <v>1</v>
      </c>
      <c r="F364" s="241" t="s">
        <v>744</v>
      </c>
      <c r="G364" s="239"/>
      <c r="H364" s="240" t="s">
        <v>1</v>
      </c>
      <c r="I364" s="242"/>
      <c r="J364" s="239"/>
      <c r="K364" s="239"/>
      <c r="L364" s="243"/>
      <c r="M364" s="244"/>
      <c r="N364" s="245"/>
      <c r="O364" s="245"/>
      <c r="P364" s="245"/>
      <c r="Q364" s="245"/>
      <c r="R364" s="245"/>
      <c r="S364" s="245"/>
      <c r="T364" s="24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7" t="s">
        <v>143</v>
      </c>
      <c r="AU364" s="247" t="s">
        <v>137</v>
      </c>
      <c r="AV364" s="14" t="s">
        <v>81</v>
      </c>
      <c r="AW364" s="14" t="s">
        <v>32</v>
      </c>
      <c r="AX364" s="14" t="s">
        <v>76</v>
      </c>
      <c r="AY364" s="247" t="s">
        <v>129</v>
      </c>
    </row>
    <row r="365" spans="1:51" s="13" customFormat="1" ht="12">
      <c r="A365" s="13"/>
      <c r="B365" s="226"/>
      <c r="C365" s="227"/>
      <c r="D365" s="228" t="s">
        <v>143</v>
      </c>
      <c r="E365" s="229" t="s">
        <v>1</v>
      </c>
      <c r="F365" s="230" t="s">
        <v>745</v>
      </c>
      <c r="G365" s="227"/>
      <c r="H365" s="231">
        <v>5.5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pans="1:65" s="2" customFormat="1" ht="16.5" customHeight="1">
      <c r="A366" s="38"/>
      <c r="B366" s="39"/>
      <c r="C366" s="212" t="s">
        <v>746</v>
      </c>
      <c r="D366" s="212" t="s">
        <v>132</v>
      </c>
      <c r="E366" s="213" t="s">
        <v>747</v>
      </c>
      <c r="F366" s="214" t="s">
        <v>748</v>
      </c>
      <c r="G366" s="215" t="s">
        <v>141</v>
      </c>
      <c r="H366" s="216">
        <v>15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0.00058</v>
      </c>
      <c r="R366" s="222">
        <f>Q366*H366</f>
        <v>0.0087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215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215</v>
      </c>
      <c r="BM366" s="224" t="s">
        <v>749</v>
      </c>
    </row>
    <row r="367" spans="1:63" s="12" customFormat="1" ht="22.8" customHeight="1">
      <c r="A367" s="12"/>
      <c r="B367" s="196"/>
      <c r="C367" s="197"/>
      <c r="D367" s="198" t="s">
        <v>75</v>
      </c>
      <c r="E367" s="210" t="s">
        <v>750</v>
      </c>
      <c r="F367" s="210" t="s">
        <v>751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SUM(P368:P388)</f>
        <v>0</v>
      </c>
      <c r="Q367" s="204"/>
      <c r="R367" s="205">
        <f>SUM(R368:R388)</f>
        <v>0.061828048999999996</v>
      </c>
      <c r="S367" s="204"/>
      <c r="T367" s="206">
        <f>SUM(T368:T388)</f>
        <v>0.03255329999999999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137</v>
      </c>
      <c r="AT367" s="208" t="s">
        <v>75</v>
      </c>
      <c r="AU367" s="208" t="s">
        <v>81</v>
      </c>
      <c r="AY367" s="207" t="s">
        <v>129</v>
      </c>
      <c r="BK367" s="209">
        <f>SUM(BK368:BK388)</f>
        <v>0</v>
      </c>
    </row>
    <row r="368" spans="1:65" s="2" customFormat="1" ht="21.75" customHeight="1">
      <c r="A368" s="38"/>
      <c r="B368" s="39"/>
      <c r="C368" s="212" t="s">
        <v>752</v>
      </c>
      <c r="D368" s="212" t="s">
        <v>132</v>
      </c>
      <c r="E368" s="213" t="s">
        <v>753</v>
      </c>
      <c r="F368" s="214" t="s">
        <v>754</v>
      </c>
      <c r="G368" s="215" t="s">
        <v>141</v>
      </c>
      <c r="H368" s="216">
        <v>108.511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0.00015</v>
      </c>
      <c r="T368" s="223">
        <f>S368*H368</f>
        <v>0.016276649999999997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215</v>
      </c>
      <c r="AT368" s="224" t="s">
        <v>132</v>
      </c>
      <c r="AU368" s="224" t="s">
        <v>137</v>
      </c>
      <c r="AY368" s="17" t="s">
        <v>129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137</v>
      </c>
      <c r="BK368" s="225">
        <f>ROUND(I368*H368,2)</f>
        <v>0</v>
      </c>
      <c r="BL368" s="17" t="s">
        <v>215</v>
      </c>
      <c r="BM368" s="224" t="s">
        <v>755</v>
      </c>
    </row>
    <row r="369" spans="1:51" s="13" customFormat="1" ht="12">
      <c r="A369" s="13"/>
      <c r="B369" s="226"/>
      <c r="C369" s="227"/>
      <c r="D369" s="228" t="s">
        <v>143</v>
      </c>
      <c r="E369" s="229" t="s">
        <v>1</v>
      </c>
      <c r="F369" s="230" t="s">
        <v>756</v>
      </c>
      <c r="G369" s="227"/>
      <c r="H369" s="231">
        <v>108.511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143</v>
      </c>
      <c r="AU369" s="237" t="s">
        <v>137</v>
      </c>
      <c r="AV369" s="13" t="s">
        <v>137</v>
      </c>
      <c r="AW369" s="13" t="s">
        <v>32</v>
      </c>
      <c r="AX369" s="13" t="s">
        <v>81</v>
      </c>
      <c r="AY369" s="237" t="s">
        <v>129</v>
      </c>
    </row>
    <row r="370" spans="1:65" s="2" customFormat="1" ht="21.75" customHeight="1">
      <c r="A370" s="38"/>
      <c r="B370" s="39"/>
      <c r="C370" s="212" t="s">
        <v>757</v>
      </c>
      <c r="D370" s="212" t="s">
        <v>132</v>
      </c>
      <c r="E370" s="213" t="s">
        <v>758</v>
      </c>
      <c r="F370" s="214" t="s">
        <v>759</v>
      </c>
      <c r="G370" s="215" t="s">
        <v>141</v>
      </c>
      <c r="H370" s="216">
        <v>108.511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0.00015</v>
      </c>
      <c r="T370" s="223">
        <f>S370*H370</f>
        <v>0.016276649999999997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215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215</v>
      </c>
      <c r="BM370" s="224" t="s">
        <v>760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198</v>
      </c>
      <c r="G371" s="227"/>
      <c r="H371" s="231">
        <v>21.109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76</v>
      </c>
      <c r="AY371" s="237" t="s">
        <v>129</v>
      </c>
    </row>
    <row r="372" spans="1:51" s="13" customFormat="1" ht="12">
      <c r="A372" s="13"/>
      <c r="B372" s="226"/>
      <c r="C372" s="227"/>
      <c r="D372" s="228" t="s">
        <v>143</v>
      </c>
      <c r="E372" s="229" t="s">
        <v>1</v>
      </c>
      <c r="F372" s="230" t="s">
        <v>199</v>
      </c>
      <c r="G372" s="227"/>
      <c r="H372" s="231">
        <v>30.242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143</v>
      </c>
      <c r="AU372" s="237" t="s">
        <v>137</v>
      </c>
      <c r="AV372" s="13" t="s">
        <v>137</v>
      </c>
      <c r="AW372" s="13" t="s">
        <v>32</v>
      </c>
      <c r="AX372" s="13" t="s">
        <v>76</v>
      </c>
      <c r="AY372" s="237" t="s">
        <v>129</v>
      </c>
    </row>
    <row r="373" spans="1:51" s="13" customFormat="1" ht="12">
      <c r="A373" s="13"/>
      <c r="B373" s="226"/>
      <c r="C373" s="227"/>
      <c r="D373" s="228" t="s">
        <v>143</v>
      </c>
      <c r="E373" s="229" t="s">
        <v>1</v>
      </c>
      <c r="F373" s="230" t="s">
        <v>200</v>
      </c>
      <c r="G373" s="227"/>
      <c r="H373" s="231">
        <v>53.98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76</v>
      </c>
      <c r="AY373" s="237" t="s">
        <v>129</v>
      </c>
    </row>
    <row r="374" spans="1:51" s="13" customFormat="1" ht="12">
      <c r="A374" s="13"/>
      <c r="B374" s="226"/>
      <c r="C374" s="227"/>
      <c r="D374" s="228" t="s">
        <v>143</v>
      </c>
      <c r="E374" s="229" t="s">
        <v>1</v>
      </c>
      <c r="F374" s="230" t="s">
        <v>201</v>
      </c>
      <c r="G374" s="227"/>
      <c r="H374" s="231">
        <v>1.71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76</v>
      </c>
      <c r="AY374" s="237" t="s">
        <v>129</v>
      </c>
    </row>
    <row r="375" spans="1:51" s="13" customFormat="1" ht="12">
      <c r="A375" s="13"/>
      <c r="B375" s="226"/>
      <c r="C375" s="227"/>
      <c r="D375" s="228" t="s">
        <v>143</v>
      </c>
      <c r="E375" s="229" t="s">
        <v>1</v>
      </c>
      <c r="F375" s="230" t="s">
        <v>202</v>
      </c>
      <c r="G375" s="227"/>
      <c r="H375" s="231">
        <v>1.47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76</v>
      </c>
      <c r="AY375" s="237" t="s">
        <v>129</v>
      </c>
    </row>
    <row r="376" spans="1:51" s="15" customFormat="1" ht="12">
      <c r="A376" s="15"/>
      <c r="B376" s="248"/>
      <c r="C376" s="249"/>
      <c r="D376" s="228" t="s">
        <v>143</v>
      </c>
      <c r="E376" s="250" t="s">
        <v>1</v>
      </c>
      <c r="F376" s="251" t="s">
        <v>182</v>
      </c>
      <c r="G376" s="249"/>
      <c r="H376" s="252">
        <v>108.511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8" t="s">
        <v>143</v>
      </c>
      <c r="AU376" s="258" t="s">
        <v>137</v>
      </c>
      <c r="AV376" s="15" t="s">
        <v>136</v>
      </c>
      <c r="AW376" s="15" t="s">
        <v>32</v>
      </c>
      <c r="AX376" s="15" t="s">
        <v>81</v>
      </c>
      <c r="AY376" s="258" t="s">
        <v>129</v>
      </c>
    </row>
    <row r="377" spans="1:65" s="2" customFormat="1" ht="21.75" customHeight="1">
      <c r="A377" s="38"/>
      <c r="B377" s="39"/>
      <c r="C377" s="212" t="s">
        <v>761</v>
      </c>
      <c r="D377" s="212" t="s">
        <v>132</v>
      </c>
      <c r="E377" s="213" t="s">
        <v>762</v>
      </c>
      <c r="F377" s="214" t="s">
        <v>763</v>
      </c>
      <c r="G377" s="215" t="s">
        <v>141</v>
      </c>
      <c r="H377" s="216">
        <v>5.58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215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215</v>
      </c>
      <c r="BM377" s="224" t="s">
        <v>764</v>
      </c>
    </row>
    <row r="378" spans="1:51" s="13" customFormat="1" ht="12">
      <c r="A378" s="13"/>
      <c r="B378" s="226"/>
      <c r="C378" s="227"/>
      <c r="D378" s="228" t="s">
        <v>143</v>
      </c>
      <c r="E378" s="229" t="s">
        <v>1</v>
      </c>
      <c r="F378" s="230" t="s">
        <v>765</v>
      </c>
      <c r="G378" s="227"/>
      <c r="H378" s="231">
        <v>5.58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143</v>
      </c>
      <c r="AU378" s="237" t="s">
        <v>137</v>
      </c>
      <c r="AV378" s="13" t="s">
        <v>137</v>
      </c>
      <c r="AW378" s="13" t="s">
        <v>32</v>
      </c>
      <c r="AX378" s="13" t="s">
        <v>81</v>
      </c>
      <c r="AY378" s="237" t="s">
        <v>129</v>
      </c>
    </row>
    <row r="379" spans="1:65" s="2" customFormat="1" ht="16.5" customHeight="1">
      <c r="A379" s="38"/>
      <c r="B379" s="39"/>
      <c r="C379" s="259" t="s">
        <v>766</v>
      </c>
      <c r="D379" s="259" t="s">
        <v>211</v>
      </c>
      <c r="E379" s="260" t="s">
        <v>767</v>
      </c>
      <c r="F379" s="261" t="s">
        <v>768</v>
      </c>
      <c r="G379" s="262" t="s">
        <v>141</v>
      </c>
      <c r="H379" s="263">
        <v>5.859</v>
      </c>
      <c r="I379" s="264"/>
      <c r="J379" s="265">
        <f>ROUND(I379*H379,2)</f>
        <v>0</v>
      </c>
      <c r="K379" s="266"/>
      <c r="L379" s="267"/>
      <c r="M379" s="268" t="s">
        <v>1</v>
      </c>
      <c r="N379" s="269" t="s">
        <v>42</v>
      </c>
      <c r="O379" s="91"/>
      <c r="P379" s="222">
        <f>O379*H379</f>
        <v>0</v>
      </c>
      <c r="Q379" s="222">
        <v>1E-06</v>
      </c>
      <c r="R379" s="222">
        <f>Q379*H379</f>
        <v>5.858999999999999E-06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290</v>
      </c>
      <c r="AT379" s="224" t="s">
        <v>211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215</v>
      </c>
      <c r="BM379" s="224" t="s">
        <v>769</v>
      </c>
    </row>
    <row r="380" spans="1:51" s="13" customFormat="1" ht="12">
      <c r="A380" s="13"/>
      <c r="B380" s="226"/>
      <c r="C380" s="227"/>
      <c r="D380" s="228" t="s">
        <v>143</v>
      </c>
      <c r="E380" s="227"/>
      <c r="F380" s="230" t="s">
        <v>770</v>
      </c>
      <c r="G380" s="227"/>
      <c r="H380" s="231">
        <v>5.859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4</v>
      </c>
      <c r="AX380" s="13" t="s">
        <v>81</v>
      </c>
      <c r="AY380" s="237" t="s">
        <v>129</v>
      </c>
    </row>
    <row r="381" spans="1:65" s="2" customFormat="1" ht="21.75" customHeight="1">
      <c r="A381" s="38"/>
      <c r="B381" s="39"/>
      <c r="C381" s="212" t="s">
        <v>771</v>
      </c>
      <c r="D381" s="212" t="s">
        <v>132</v>
      </c>
      <c r="E381" s="213" t="s">
        <v>772</v>
      </c>
      <c r="F381" s="214" t="s">
        <v>773</v>
      </c>
      <c r="G381" s="215" t="s">
        <v>141</v>
      </c>
      <c r="H381" s="216">
        <v>167.087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0.0002</v>
      </c>
      <c r="R381" s="222">
        <f>Q381*H381</f>
        <v>0.0334174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215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215</v>
      </c>
      <c r="BM381" s="224" t="s">
        <v>774</v>
      </c>
    </row>
    <row r="382" spans="1:51" s="13" customFormat="1" ht="12">
      <c r="A382" s="13"/>
      <c r="B382" s="226"/>
      <c r="C382" s="227"/>
      <c r="D382" s="228" t="s">
        <v>143</v>
      </c>
      <c r="E382" s="229" t="s">
        <v>1</v>
      </c>
      <c r="F382" s="230" t="s">
        <v>775</v>
      </c>
      <c r="G382" s="227"/>
      <c r="H382" s="231">
        <v>42.8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143</v>
      </c>
      <c r="AU382" s="237" t="s">
        <v>137</v>
      </c>
      <c r="AV382" s="13" t="s">
        <v>137</v>
      </c>
      <c r="AW382" s="13" t="s">
        <v>32</v>
      </c>
      <c r="AX382" s="13" t="s">
        <v>76</v>
      </c>
      <c r="AY382" s="237" t="s">
        <v>129</v>
      </c>
    </row>
    <row r="383" spans="1:51" s="13" customFormat="1" ht="12">
      <c r="A383" s="13"/>
      <c r="B383" s="226"/>
      <c r="C383" s="227"/>
      <c r="D383" s="228" t="s">
        <v>143</v>
      </c>
      <c r="E383" s="229" t="s">
        <v>1</v>
      </c>
      <c r="F383" s="230" t="s">
        <v>187</v>
      </c>
      <c r="G383" s="227"/>
      <c r="H383" s="231">
        <v>124.287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143</v>
      </c>
      <c r="AU383" s="237" t="s">
        <v>137</v>
      </c>
      <c r="AV383" s="13" t="s">
        <v>137</v>
      </c>
      <c r="AW383" s="13" t="s">
        <v>32</v>
      </c>
      <c r="AX383" s="13" t="s">
        <v>76</v>
      </c>
      <c r="AY383" s="237" t="s">
        <v>129</v>
      </c>
    </row>
    <row r="384" spans="1:51" s="15" customFormat="1" ht="12">
      <c r="A384" s="15"/>
      <c r="B384" s="248"/>
      <c r="C384" s="249"/>
      <c r="D384" s="228" t="s">
        <v>143</v>
      </c>
      <c r="E384" s="250" t="s">
        <v>1</v>
      </c>
      <c r="F384" s="251" t="s">
        <v>182</v>
      </c>
      <c r="G384" s="249"/>
      <c r="H384" s="252">
        <v>167.087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8" t="s">
        <v>143</v>
      </c>
      <c r="AU384" s="258" t="s">
        <v>137</v>
      </c>
      <c r="AV384" s="15" t="s">
        <v>136</v>
      </c>
      <c r="AW384" s="15" t="s">
        <v>32</v>
      </c>
      <c r="AX384" s="15" t="s">
        <v>81</v>
      </c>
      <c r="AY384" s="258" t="s">
        <v>129</v>
      </c>
    </row>
    <row r="385" spans="1:65" s="2" customFormat="1" ht="33" customHeight="1">
      <c r="A385" s="38"/>
      <c r="B385" s="39"/>
      <c r="C385" s="212" t="s">
        <v>776</v>
      </c>
      <c r="D385" s="212" t="s">
        <v>132</v>
      </c>
      <c r="E385" s="213" t="s">
        <v>777</v>
      </c>
      <c r="F385" s="214" t="s">
        <v>778</v>
      </c>
      <c r="G385" s="215" t="s">
        <v>141</v>
      </c>
      <c r="H385" s="216">
        <v>167.087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0.00017</v>
      </c>
      <c r="R385" s="222">
        <f>Q385*H385</f>
        <v>0.02840479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215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215</v>
      </c>
      <c r="BM385" s="224" t="s">
        <v>779</v>
      </c>
    </row>
    <row r="386" spans="1:51" s="13" customFormat="1" ht="12">
      <c r="A386" s="13"/>
      <c r="B386" s="226"/>
      <c r="C386" s="227"/>
      <c r="D386" s="228" t="s">
        <v>143</v>
      </c>
      <c r="E386" s="229" t="s">
        <v>1</v>
      </c>
      <c r="F386" s="230" t="s">
        <v>780</v>
      </c>
      <c r="G386" s="227"/>
      <c r="H386" s="231">
        <v>167.087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143</v>
      </c>
      <c r="AU386" s="237" t="s">
        <v>137</v>
      </c>
      <c r="AV386" s="13" t="s">
        <v>137</v>
      </c>
      <c r="AW386" s="13" t="s">
        <v>32</v>
      </c>
      <c r="AX386" s="13" t="s">
        <v>81</v>
      </c>
      <c r="AY386" s="237" t="s">
        <v>129</v>
      </c>
    </row>
    <row r="387" spans="1:65" s="2" customFormat="1" ht="21.75" customHeight="1">
      <c r="A387" s="38"/>
      <c r="B387" s="39"/>
      <c r="C387" s="212" t="s">
        <v>781</v>
      </c>
      <c r="D387" s="212" t="s">
        <v>132</v>
      </c>
      <c r="E387" s="213" t="s">
        <v>782</v>
      </c>
      <c r="F387" s="214" t="s">
        <v>783</v>
      </c>
      <c r="G387" s="215" t="s">
        <v>141</v>
      </c>
      <c r="H387" s="216">
        <v>39.1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215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215</v>
      </c>
      <c r="BM387" s="224" t="s">
        <v>784</v>
      </c>
    </row>
    <row r="388" spans="1:51" s="13" customFormat="1" ht="12">
      <c r="A388" s="13"/>
      <c r="B388" s="226"/>
      <c r="C388" s="227"/>
      <c r="D388" s="228" t="s">
        <v>143</v>
      </c>
      <c r="E388" s="229" t="s">
        <v>1</v>
      </c>
      <c r="F388" s="230" t="s">
        <v>785</v>
      </c>
      <c r="G388" s="227"/>
      <c r="H388" s="231">
        <v>39.1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143</v>
      </c>
      <c r="AU388" s="237" t="s">
        <v>137</v>
      </c>
      <c r="AV388" s="13" t="s">
        <v>137</v>
      </c>
      <c r="AW388" s="13" t="s">
        <v>32</v>
      </c>
      <c r="AX388" s="13" t="s">
        <v>81</v>
      </c>
      <c r="AY388" s="237" t="s">
        <v>129</v>
      </c>
    </row>
    <row r="389" spans="1:63" s="12" customFormat="1" ht="22.8" customHeight="1">
      <c r="A389" s="12"/>
      <c r="B389" s="196"/>
      <c r="C389" s="197"/>
      <c r="D389" s="198" t="s">
        <v>75</v>
      </c>
      <c r="E389" s="210" t="s">
        <v>786</v>
      </c>
      <c r="F389" s="210" t="s">
        <v>787</v>
      </c>
      <c r="G389" s="197"/>
      <c r="H389" s="197"/>
      <c r="I389" s="200"/>
      <c r="J389" s="211">
        <f>BK389</f>
        <v>0</v>
      </c>
      <c r="K389" s="197"/>
      <c r="L389" s="202"/>
      <c r="M389" s="203"/>
      <c r="N389" s="204"/>
      <c r="O389" s="204"/>
      <c r="P389" s="205">
        <f>SUM(P390:P393)</f>
        <v>0</v>
      </c>
      <c r="Q389" s="204"/>
      <c r="R389" s="205">
        <f>SUM(R390:R393)</f>
        <v>0.007254</v>
      </c>
      <c r="S389" s="204"/>
      <c r="T389" s="206">
        <f>SUM(T390:T393)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7" t="s">
        <v>137</v>
      </c>
      <c r="AT389" s="208" t="s">
        <v>75</v>
      </c>
      <c r="AU389" s="208" t="s">
        <v>81</v>
      </c>
      <c r="AY389" s="207" t="s">
        <v>129</v>
      </c>
      <c r="BK389" s="209">
        <f>SUM(BK390:BK393)</f>
        <v>0</v>
      </c>
    </row>
    <row r="390" spans="1:65" s="2" customFormat="1" ht="21.75" customHeight="1">
      <c r="A390" s="38"/>
      <c r="B390" s="39"/>
      <c r="C390" s="212" t="s">
        <v>788</v>
      </c>
      <c r="D390" s="212" t="s">
        <v>132</v>
      </c>
      <c r="E390" s="213" t="s">
        <v>789</v>
      </c>
      <c r="F390" s="214" t="s">
        <v>790</v>
      </c>
      <c r="G390" s="215" t="s">
        <v>141</v>
      </c>
      <c r="H390" s="216">
        <v>5.58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215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215</v>
      </c>
      <c r="BM390" s="224" t="s">
        <v>791</v>
      </c>
    </row>
    <row r="391" spans="1:51" s="13" customFormat="1" ht="12">
      <c r="A391" s="13"/>
      <c r="B391" s="226"/>
      <c r="C391" s="227"/>
      <c r="D391" s="228" t="s">
        <v>143</v>
      </c>
      <c r="E391" s="229" t="s">
        <v>1</v>
      </c>
      <c r="F391" s="230" t="s">
        <v>765</v>
      </c>
      <c r="G391" s="227"/>
      <c r="H391" s="231">
        <v>5.58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143</v>
      </c>
      <c r="AU391" s="237" t="s">
        <v>137</v>
      </c>
      <c r="AV391" s="13" t="s">
        <v>137</v>
      </c>
      <c r="AW391" s="13" t="s">
        <v>32</v>
      </c>
      <c r="AX391" s="13" t="s">
        <v>81</v>
      </c>
      <c r="AY391" s="237" t="s">
        <v>129</v>
      </c>
    </row>
    <row r="392" spans="1:65" s="2" customFormat="1" ht="16.5" customHeight="1">
      <c r="A392" s="38"/>
      <c r="B392" s="39"/>
      <c r="C392" s="259" t="s">
        <v>792</v>
      </c>
      <c r="D392" s="259" t="s">
        <v>211</v>
      </c>
      <c r="E392" s="260" t="s">
        <v>793</v>
      </c>
      <c r="F392" s="261" t="s">
        <v>794</v>
      </c>
      <c r="G392" s="262" t="s">
        <v>141</v>
      </c>
      <c r="H392" s="263">
        <v>5.58</v>
      </c>
      <c r="I392" s="264"/>
      <c r="J392" s="265">
        <f>ROUND(I392*H392,2)</f>
        <v>0</v>
      </c>
      <c r="K392" s="266"/>
      <c r="L392" s="267"/>
      <c r="M392" s="268" t="s">
        <v>1</v>
      </c>
      <c r="N392" s="269" t="s">
        <v>42</v>
      </c>
      <c r="O392" s="91"/>
      <c r="P392" s="222">
        <f>O392*H392</f>
        <v>0</v>
      </c>
      <c r="Q392" s="222">
        <v>0.0013</v>
      </c>
      <c r="R392" s="222">
        <f>Q392*H392</f>
        <v>0.007254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290</v>
      </c>
      <c r="AT392" s="224" t="s">
        <v>211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215</v>
      </c>
      <c r="BM392" s="224" t="s">
        <v>795</v>
      </c>
    </row>
    <row r="393" spans="1:65" s="2" customFormat="1" ht="16.5" customHeight="1">
      <c r="A393" s="38"/>
      <c r="B393" s="39"/>
      <c r="C393" s="212" t="s">
        <v>796</v>
      </c>
      <c r="D393" s="212" t="s">
        <v>132</v>
      </c>
      <c r="E393" s="213" t="s">
        <v>797</v>
      </c>
      <c r="F393" s="214" t="s">
        <v>798</v>
      </c>
      <c r="G393" s="215" t="s">
        <v>141</v>
      </c>
      <c r="H393" s="216">
        <v>5.58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215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215</v>
      </c>
      <c r="BM393" s="224" t="s">
        <v>799</v>
      </c>
    </row>
    <row r="394" spans="1:63" s="12" customFormat="1" ht="25.9" customHeight="1">
      <c r="A394" s="12"/>
      <c r="B394" s="196"/>
      <c r="C394" s="197"/>
      <c r="D394" s="198" t="s">
        <v>75</v>
      </c>
      <c r="E394" s="199" t="s">
        <v>211</v>
      </c>
      <c r="F394" s="199" t="s">
        <v>800</v>
      </c>
      <c r="G394" s="197"/>
      <c r="H394" s="197"/>
      <c r="I394" s="200"/>
      <c r="J394" s="201">
        <f>BK394</f>
        <v>0</v>
      </c>
      <c r="K394" s="197"/>
      <c r="L394" s="202"/>
      <c r="M394" s="203"/>
      <c r="N394" s="204"/>
      <c r="O394" s="204"/>
      <c r="P394" s="205">
        <f>P395+P435</f>
        <v>0</v>
      </c>
      <c r="Q394" s="204"/>
      <c r="R394" s="205">
        <f>R395+R435</f>
        <v>0</v>
      </c>
      <c r="S394" s="204"/>
      <c r="T394" s="206">
        <f>T395+T435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7" t="s">
        <v>130</v>
      </c>
      <c r="AT394" s="208" t="s">
        <v>75</v>
      </c>
      <c r="AU394" s="208" t="s">
        <v>76</v>
      </c>
      <c r="AY394" s="207" t="s">
        <v>129</v>
      </c>
      <c r="BK394" s="209">
        <f>BK395+BK435</f>
        <v>0</v>
      </c>
    </row>
    <row r="395" spans="1:63" s="12" customFormat="1" ht="22.8" customHeight="1">
      <c r="A395" s="12"/>
      <c r="B395" s="196"/>
      <c r="C395" s="197"/>
      <c r="D395" s="198" t="s">
        <v>75</v>
      </c>
      <c r="E395" s="210" t="s">
        <v>801</v>
      </c>
      <c r="F395" s="210" t="s">
        <v>802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SUM(P396:P434)</f>
        <v>0</v>
      </c>
      <c r="Q395" s="204"/>
      <c r="R395" s="205">
        <f>SUM(R396:R434)</f>
        <v>0</v>
      </c>
      <c r="S395" s="204"/>
      <c r="T395" s="206">
        <f>SUM(T396:T434)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130</v>
      </c>
      <c r="AT395" s="208" t="s">
        <v>75</v>
      </c>
      <c r="AU395" s="208" t="s">
        <v>81</v>
      </c>
      <c r="AY395" s="207" t="s">
        <v>129</v>
      </c>
      <c r="BK395" s="209">
        <f>SUM(BK396:BK434)</f>
        <v>0</v>
      </c>
    </row>
    <row r="396" spans="1:65" s="2" customFormat="1" ht="16.5" customHeight="1">
      <c r="A396" s="38"/>
      <c r="B396" s="39"/>
      <c r="C396" s="212" t="s">
        <v>803</v>
      </c>
      <c r="D396" s="212" t="s">
        <v>132</v>
      </c>
      <c r="E396" s="213" t="s">
        <v>804</v>
      </c>
      <c r="F396" s="214" t="s">
        <v>805</v>
      </c>
      <c r="G396" s="215" t="s">
        <v>314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445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445</v>
      </c>
      <c r="BM396" s="224" t="s">
        <v>806</v>
      </c>
    </row>
    <row r="397" spans="1:65" s="2" customFormat="1" ht="16.5" customHeight="1">
      <c r="A397" s="38"/>
      <c r="B397" s="39"/>
      <c r="C397" s="212" t="s">
        <v>807</v>
      </c>
      <c r="D397" s="212" t="s">
        <v>132</v>
      </c>
      <c r="E397" s="213" t="s">
        <v>808</v>
      </c>
      <c r="F397" s="214" t="s">
        <v>809</v>
      </c>
      <c r="G397" s="215" t="s">
        <v>314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445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445</v>
      </c>
      <c r="BM397" s="224" t="s">
        <v>810</v>
      </c>
    </row>
    <row r="398" spans="1:65" s="2" customFormat="1" ht="21.75" customHeight="1">
      <c r="A398" s="38"/>
      <c r="B398" s="39"/>
      <c r="C398" s="212" t="s">
        <v>811</v>
      </c>
      <c r="D398" s="212" t="s">
        <v>132</v>
      </c>
      <c r="E398" s="213" t="s">
        <v>812</v>
      </c>
      <c r="F398" s="214" t="s">
        <v>813</v>
      </c>
      <c r="G398" s="215" t="s">
        <v>314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445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445</v>
      </c>
      <c r="BM398" s="224" t="s">
        <v>814</v>
      </c>
    </row>
    <row r="399" spans="1:65" s="2" customFormat="1" ht="16.5" customHeight="1">
      <c r="A399" s="38"/>
      <c r="B399" s="39"/>
      <c r="C399" s="212" t="s">
        <v>815</v>
      </c>
      <c r="D399" s="212" t="s">
        <v>132</v>
      </c>
      <c r="E399" s="213" t="s">
        <v>816</v>
      </c>
      <c r="F399" s="214" t="s">
        <v>817</v>
      </c>
      <c r="G399" s="215" t="s">
        <v>314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445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445</v>
      </c>
      <c r="BM399" s="224" t="s">
        <v>818</v>
      </c>
    </row>
    <row r="400" spans="1:65" s="2" customFormat="1" ht="16.5" customHeight="1">
      <c r="A400" s="38"/>
      <c r="B400" s="39"/>
      <c r="C400" s="212" t="s">
        <v>819</v>
      </c>
      <c r="D400" s="212" t="s">
        <v>132</v>
      </c>
      <c r="E400" s="213" t="s">
        <v>820</v>
      </c>
      <c r="F400" s="214" t="s">
        <v>821</v>
      </c>
      <c r="G400" s="215" t="s">
        <v>314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445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445</v>
      </c>
      <c r="BM400" s="224" t="s">
        <v>822</v>
      </c>
    </row>
    <row r="401" spans="1:65" s="2" customFormat="1" ht="21.75" customHeight="1">
      <c r="A401" s="38"/>
      <c r="B401" s="39"/>
      <c r="C401" s="212" t="s">
        <v>823</v>
      </c>
      <c r="D401" s="212" t="s">
        <v>132</v>
      </c>
      <c r="E401" s="213" t="s">
        <v>824</v>
      </c>
      <c r="F401" s="214" t="s">
        <v>825</v>
      </c>
      <c r="G401" s="215" t="s">
        <v>147</v>
      </c>
      <c r="H401" s="216">
        <v>55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445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445</v>
      </c>
      <c r="BM401" s="224" t="s">
        <v>826</v>
      </c>
    </row>
    <row r="402" spans="1:65" s="2" customFormat="1" ht="21.75" customHeight="1">
      <c r="A402" s="38"/>
      <c r="B402" s="39"/>
      <c r="C402" s="212" t="s">
        <v>827</v>
      </c>
      <c r="D402" s="212" t="s">
        <v>132</v>
      </c>
      <c r="E402" s="213" t="s">
        <v>828</v>
      </c>
      <c r="F402" s="214" t="s">
        <v>829</v>
      </c>
      <c r="G402" s="215" t="s">
        <v>147</v>
      </c>
      <c r="H402" s="216">
        <v>105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445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445</v>
      </c>
      <c r="BM402" s="224" t="s">
        <v>830</v>
      </c>
    </row>
    <row r="403" spans="1:65" s="2" customFormat="1" ht="16.5" customHeight="1">
      <c r="A403" s="38"/>
      <c r="B403" s="39"/>
      <c r="C403" s="212" t="s">
        <v>831</v>
      </c>
      <c r="D403" s="212" t="s">
        <v>132</v>
      </c>
      <c r="E403" s="213" t="s">
        <v>832</v>
      </c>
      <c r="F403" s="214" t="s">
        <v>833</v>
      </c>
      <c r="G403" s="215" t="s">
        <v>147</v>
      </c>
      <c r="H403" s="216">
        <v>15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445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445</v>
      </c>
      <c r="BM403" s="224" t="s">
        <v>834</v>
      </c>
    </row>
    <row r="404" spans="1:65" s="2" customFormat="1" ht="16.5" customHeight="1">
      <c r="A404" s="38"/>
      <c r="B404" s="39"/>
      <c r="C404" s="212" t="s">
        <v>835</v>
      </c>
      <c r="D404" s="212" t="s">
        <v>132</v>
      </c>
      <c r="E404" s="213" t="s">
        <v>836</v>
      </c>
      <c r="F404" s="214" t="s">
        <v>837</v>
      </c>
      <c r="G404" s="215" t="s">
        <v>147</v>
      </c>
      <c r="H404" s="216">
        <v>25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445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445</v>
      </c>
      <c r="BM404" s="224" t="s">
        <v>838</v>
      </c>
    </row>
    <row r="405" spans="1:65" s="2" customFormat="1" ht="16.5" customHeight="1">
      <c r="A405" s="38"/>
      <c r="B405" s="39"/>
      <c r="C405" s="212" t="s">
        <v>839</v>
      </c>
      <c r="D405" s="212" t="s">
        <v>132</v>
      </c>
      <c r="E405" s="213" t="s">
        <v>840</v>
      </c>
      <c r="F405" s="214" t="s">
        <v>841</v>
      </c>
      <c r="G405" s="215" t="s">
        <v>147</v>
      </c>
      <c r="H405" s="216">
        <v>6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445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445</v>
      </c>
      <c r="BM405" s="224" t="s">
        <v>842</v>
      </c>
    </row>
    <row r="406" spans="1:65" s="2" customFormat="1" ht="16.5" customHeight="1">
      <c r="A406" s="38"/>
      <c r="B406" s="39"/>
      <c r="C406" s="212" t="s">
        <v>843</v>
      </c>
      <c r="D406" s="212" t="s">
        <v>132</v>
      </c>
      <c r="E406" s="213" t="s">
        <v>844</v>
      </c>
      <c r="F406" s="214" t="s">
        <v>845</v>
      </c>
      <c r="G406" s="215" t="s">
        <v>147</v>
      </c>
      <c r="H406" s="216">
        <v>10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445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445</v>
      </c>
      <c r="BM406" s="224" t="s">
        <v>846</v>
      </c>
    </row>
    <row r="407" spans="1:65" s="2" customFormat="1" ht="16.5" customHeight="1">
      <c r="A407" s="38"/>
      <c r="B407" s="39"/>
      <c r="C407" s="212" t="s">
        <v>847</v>
      </c>
      <c r="D407" s="212" t="s">
        <v>132</v>
      </c>
      <c r="E407" s="213" t="s">
        <v>848</v>
      </c>
      <c r="F407" s="214" t="s">
        <v>849</v>
      </c>
      <c r="G407" s="215" t="s">
        <v>147</v>
      </c>
      <c r="H407" s="216">
        <v>10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445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445</v>
      </c>
      <c r="BM407" s="224" t="s">
        <v>850</v>
      </c>
    </row>
    <row r="408" spans="1:65" s="2" customFormat="1" ht="16.5" customHeight="1">
      <c r="A408" s="38"/>
      <c r="B408" s="39"/>
      <c r="C408" s="212" t="s">
        <v>851</v>
      </c>
      <c r="D408" s="212" t="s">
        <v>132</v>
      </c>
      <c r="E408" s="213" t="s">
        <v>852</v>
      </c>
      <c r="F408" s="214" t="s">
        <v>853</v>
      </c>
      <c r="G408" s="215" t="s">
        <v>147</v>
      </c>
      <c r="H408" s="216">
        <v>30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445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445</v>
      </c>
      <c r="BM408" s="224" t="s">
        <v>854</v>
      </c>
    </row>
    <row r="409" spans="1:65" s="2" customFormat="1" ht="16.5" customHeight="1">
      <c r="A409" s="38"/>
      <c r="B409" s="39"/>
      <c r="C409" s="212" t="s">
        <v>855</v>
      </c>
      <c r="D409" s="212" t="s">
        <v>132</v>
      </c>
      <c r="E409" s="213" t="s">
        <v>856</v>
      </c>
      <c r="F409" s="214" t="s">
        <v>857</v>
      </c>
      <c r="G409" s="215" t="s">
        <v>147</v>
      </c>
      <c r="H409" s="216">
        <v>20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445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445</v>
      </c>
      <c r="BM409" s="224" t="s">
        <v>858</v>
      </c>
    </row>
    <row r="410" spans="1:65" s="2" customFormat="1" ht="16.5" customHeight="1">
      <c r="A410" s="38"/>
      <c r="B410" s="39"/>
      <c r="C410" s="212" t="s">
        <v>859</v>
      </c>
      <c r="D410" s="212" t="s">
        <v>132</v>
      </c>
      <c r="E410" s="213" t="s">
        <v>860</v>
      </c>
      <c r="F410" s="214" t="s">
        <v>861</v>
      </c>
      <c r="G410" s="215" t="s">
        <v>314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445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445</v>
      </c>
      <c r="BM410" s="224" t="s">
        <v>862</v>
      </c>
    </row>
    <row r="411" spans="1:65" s="2" customFormat="1" ht="16.5" customHeight="1">
      <c r="A411" s="38"/>
      <c r="B411" s="39"/>
      <c r="C411" s="212" t="s">
        <v>863</v>
      </c>
      <c r="D411" s="212" t="s">
        <v>132</v>
      </c>
      <c r="E411" s="213" t="s">
        <v>864</v>
      </c>
      <c r="F411" s="214" t="s">
        <v>865</v>
      </c>
      <c r="G411" s="215" t="s">
        <v>314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445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445</v>
      </c>
      <c r="BM411" s="224" t="s">
        <v>866</v>
      </c>
    </row>
    <row r="412" spans="1:65" s="2" customFormat="1" ht="16.5" customHeight="1">
      <c r="A412" s="38"/>
      <c r="B412" s="39"/>
      <c r="C412" s="212" t="s">
        <v>867</v>
      </c>
      <c r="D412" s="212" t="s">
        <v>132</v>
      </c>
      <c r="E412" s="213" t="s">
        <v>868</v>
      </c>
      <c r="F412" s="214" t="s">
        <v>869</v>
      </c>
      <c r="G412" s="215" t="s">
        <v>314</v>
      </c>
      <c r="H412" s="216">
        <v>2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445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445</v>
      </c>
      <c r="BM412" s="224" t="s">
        <v>870</v>
      </c>
    </row>
    <row r="413" spans="1:65" s="2" customFormat="1" ht="16.5" customHeight="1">
      <c r="A413" s="38"/>
      <c r="B413" s="39"/>
      <c r="C413" s="212" t="s">
        <v>871</v>
      </c>
      <c r="D413" s="212" t="s">
        <v>132</v>
      </c>
      <c r="E413" s="213" t="s">
        <v>872</v>
      </c>
      <c r="F413" s="214" t="s">
        <v>873</v>
      </c>
      <c r="G413" s="215" t="s">
        <v>314</v>
      </c>
      <c r="H413" s="216">
        <v>9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445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445</v>
      </c>
      <c r="BM413" s="224" t="s">
        <v>874</v>
      </c>
    </row>
    <row r="414" spans="1:65" s="2" customFormat="1" ht="16.5" customHeight="1">
      <c r="A414" s="38"/>
      <c r="B414" s="39"/>
      <c r="C414" s="212" t="s">
        <v>875</v>
      </c>
      <c r="D414" s="212" t="s">
        <v>132</v>
      </c>
      <c r="E414" s="213" t="s">
        <v>876</v>
      </c>
      <c r="F414" s="214" t="s">
        <v>877</v>
      </c>
      <c r="G414" s="215" t="s">
        <v>314</v>
      </c>
      <c r="H414" s="216">
        <v>4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445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445</v>
      </c>
      <c r="BM414" s="224" t="s">
        <v>878</v>
      </c>
    </row>
    <row r="415" spans="1:65" s="2" customFormat="1" ht="16.5" customHeight="1">
      <c r="A415" s="38"/>
      <c r="B415" s="39"/>
      <c r="C415" s="212" t="s">
        <v>879</v>
      </c>
      <c r="D415" s="212" t="s">
        <v>132</v>
      </c>
      <c r="E415" s="213" t="s">
        <v>880</v>
      </c>
      <c r="F415" s="214" t="s">
        <v>881</v>
      </c>
      <c r="G415" s="215" t="s">
        <v>314</v>
      </c>
      <c r="H415" s="216">
        <v>2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445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445</v>
      </c>
      <c r="BM415" s="224" t="s">
        <v>882</v>
      </c>
    </row>
    <row r="416" spans="1:65" s="2" customFormat="1" ht="16.5" customHeight="1">
      <c r="A416" s="38"/>
      <c r="B416" s="39"/>
      <c r="C416" s="212" t="s">
        <v>883</v>
      </c>
      <c r="D416" s="212" t="s">
        <v>132</v>
      </c>
      <c r="E416" s="213" t="s">
        <v>884</v>
      </c>
      <c r="F416" s="214" t="s">
        <v>885</v>
      </c>
      <c r="G416" s="215" t="s">
        <v>314</v>
      </c>
      <c r="H416" s="216">
        <v>12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445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445</v>
      </c>
      <c r="BM416" s="224" t="s">
        <v>886</v>
      </c>
    </row>
    <row r="417" spans="1:65" s="2" customFormat="1" ht="16.5" customHeight="1">
      <c r="A417" s="38"/>
      <c r="B417" s="39"/>
      <c r="C417" s="212" t="s">
        <v>887</v>
      </c>
      <c r="D417" s="212" t="s">
        <v>132</v>
      </c>
      <c r="E417" s="213" t="s">
        <v>888</v>
      </c>
      <c r="F417" s="214" t="s">
        <v>889</v>
      </c>
      <c r="G417" s="215" t="s">
        <v>314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445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445</v>
      </c>
      <c r="BM417" s="224" t="s">
        <v>890</v>
      </c>
    </row>
    <row r="418" spans="1:65" s="2" customFormat="1" ht="16.5" customHeight="1">
      <c r="A418" s="38"/>
      <c r="B418" s="39"/>
      <c r="C418" s="212" t="s">
        <v>891</v>
      </c>
      <c r="D418" s="212" t="s">
        <v>132</v>
      </c>
      <c r="E418" s="213" t="s">
        <v>892</v>
      </c>
      <c r="F418" s="214" t="s">
        <v>893</v>
      </c>
      <c r="G418" s="215" t="s">
        <v>314</v>
      </c>
      <c r="H418" s="216">
        <v>8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445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445</v>
      </c>
      <c r="BM418" s="224" t="s">
        <v>894</v>
      </c>
    </row>
    <row r="419" spans="1:65" s="2" customFormat="1" ht="16.5" customHeight="1">
      <c r="A419" s="38"/>
      <c r="B419" s="39"/>
      <c r="C419" s="212" t="s">
        <v>895</v>
      </c>
      <c r="D419" s="212" t="s">
        <v>132</v>
      </c>
      <c r="E419" s="213" t="s">
        <v>896</v>
      </c>
      <c r="F419" s="214" t="s">
        <v>897</v>
      </c>
      <c r="G419" s="215" t="s">
        <v>314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445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445</v>
      </c>
      <c r="BM419" s="224" t="s">
        <v>898</v>
      </c>
    </row>
    <row r="420" spans="1:65" s="2" customFormat="1" ht="16.5" customHeight="1">
      <c r="A420" s="38"/>
      <c r="B420" s="39"/>
      <c r="C420" s="212" t="s">
        <v>899</v>
      </c>
      <c r="D420" s="212" t="s">
        <v>132</v>
      </c>
      <c r="E420" s="213" t="s">
        <v>900</v>
      </c>
      <c r="F420" s="214" t="s">
        <v>901</v>
      </c>
      <c r="G420" s="215" t="s">
        <v>314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445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445</v>
      </c>
      <c r="BM420" s="224" t="s">
        <v>902</v>
      </c>
    </row>
    <row r="421" spans="1:65" s="2" customFormat="1" ht="16.5" customHeight="1">
      <c r="A421" s="38"/>
      <c r="B421" s="39"/>
      <c r="C421" s="212" t="s">
        <v>903</v>
      </c>
      <c r="D421" s="212" t="s">
        <v>132</v>
      </c>
      <c r="E421" s="213" t="s">
        <v>904</v>
      </c>
      <c r="F421" s="214" t="s">
        <v>905</v>
      </c>
      <c r="G421" s="215" t="s">
        <v>314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445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445</v>
      </c>
      <c r="BM421" s="224" t="s">
        <v>906</v>
      </c>
    </row>
    <row r="422" spans="1:65" s="2" customFormat="1" ht="16.5" customHeight="1">
      <c r="A422" s="38"/>
      <c r="B422" s="39"/>
      <c r="C422" s="212" t="s">
        <v>907</v>
      </c>
      <c r="D422" s="212" t="s">
        <v>132</v>
      </c>
      <c r="E422" s="213" t="s">
        <v>908</v>
      </c>
      <c r="F422" s="214" t="s">
        <v>909</v>
      </c>
      <c r="G422" s="215" t="s">
        <v>314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445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445</v>
      </c>
      <c r="BM422" s="224" t="s">
        <v>910</v>
      </c>
    </row>
    <row r="423" spans="1:65" s="2" customFormat="1" ht="16.5" customHeight="1">
      <c r="A423" s="38"/>
      <c r="B423" s="39"/>
      <c r="C423" s="212" t="s">
        <v>911</v>
      </c>
      <c r="D423" s="212" t="s">
        <v>132</v>
      </c>
      <c r="E423" s="213" t="s">
        <v>912</v>
      </c>
      <c r="F423" s="214" t="s">
        <v>913</v>
      </c>
      <c r="G423" s="215" t="s">
        <v>314</v>
      </c>
      <c r="H423" s="216">
        <v>3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445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445</v>
      </c>
      <c r="BM423" s="224" t="s">
        <v>914</v>
      </c>
    </row>
    <row r="424" spans="1:65" s="2" customFormat="1" ht="16.5" customHeight="1">
      <c r="A424" s="38"/>
      <c r="B424" s="39"/>
      <c r="C424" s="212" t="s">
        <v>915</v>
      </c>
      <c r="D424" s="212" t="s">
        <v>132</v>
      </c>
      <c r="E424" s="213" t="s">
        <v>916</v>
      </c>
      <c r="F424" s="214" t="s">
        <v>917</v>
      </c>
      <c r="G424" s="215" t="s">
        <v>314</v>
      </c>
      <c r="H424" s="216">
        <v>11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445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445</v>
      </c>
      <c r="BM424" s="224" t="s">
        <v>918</v>
      </c>
    </row>
    <row r="425" spans="1:65" s="2" customFormat="1" ht="16.5" customHeight="1">
      <c r="A425" s="38"/>
      <c r="B425" s="39"/>
      <c r="C425" s="212" t="s">
        <v>919</v>
      </c>
      <c r="D425" s="212" t="s">
        <v>132</v>
      </c>
      <c r="E425" s="213" t="s">
        <v>920</v>
      </c>
      <c r="F425" s="214" t="s">
        <v>921</v>
      </c>
      <c r="G425" s="215" t="s">
        <v>314</v>
      </c>
      <c r="H425" s="216">
        <v>14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445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445</v>
      </c>
      <c r="BM425" s="224" t="s">
        <v>922</v>
      </c>
    </row>
    <row r="426" spans="1:65" s="2" customFormat="1" ht="33" customHeight="1">
      <c r="A426" s="38"/>
      <c r="B426" s="39"/>
      <c r="C426" s="212" t="s">
        <v>923</v>
      </c>
      <c r="D426" s="212" t="s">
        <v>132</v>
      </c>
      <c r="E426" s="213" t="s">
        <v>924</v>
      </c>
      <c r="F426" s="214" t="s">
        <v>925</v>
      </c>
      <c r="G426" s="215" t="s">
        <v>135</v>
      </c>
      <c r="H426" s="216">
        <v>3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445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445</v>
      </c>
      <c r="BM426" s="224" t="s">
        <v>926</v>
      </c>
    </row>
    <row r="427" spans="1:65" s="2" customFormat="1" ht="33" customHeight="1">
      <c r="A427" s="38"/>
      <c r="B427" s="39"/>
      <c r="C427" s="212" t="s">
        <v>927</v>
      </c>
      <c r="D427" s="212" t="s">
        <v>132</v>
      </c>
      <c r="E427" s="213" t="s">
        <v>928</v>
      </c>
      <c r="F427" s="214" t="s">
        <v>929</v>
      </c>
      <c r="G427" s="215" t="s">
        <v>135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445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445</v>
      </c>
      <c r="BM427" s="224" t="s">
        <v>930</v>
      </c>
    </row>
    <row r="428" spans="1:65" s="2" customFormat="1" ht="21.75" customHeight="1">
      <c r="A428" s="38"/>
      <c r="B428" s="39"/>
      <c r="C428" s="212" t="s">
        <v>931</v>
      </c>
      <c r="D428" s="212" t="s">
        <v>132</v>
      </c>
      <c r="E428" s="213" t="s">
        <v>932</v>
      </c>
      <c r="F428" s="214" t="s">
        <v>933</v>
      </c>
      <c r="G428" s="215" t="s">
        <v>135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445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445</v>
      </c>
      <c r="BM428" s="224" t="s">
        <v>934</v>
      </c>
    </row>
    <row r="429" spans="1:65" s="2" customFormat="1" ht="33" customHeight="1">
      <c r="A429" s="38"/>
      <c r="B429" s="39"/>
      <c r="C429" s="212" t="s">
        <v>935</v>
      </c>
      <c r="D429" s="212" t="s">
        <v>132</v>
      </c>
      <c r="E429" s="213" t="s">
        <v>936</v>
      </c>
      <c r="F429" s="214" t="s">
        <v>937</v>
      </c>
      <c r="G429" s="215" t="s">
        <v>135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445</v>
      </c>
      <c r="AT429" s="224" t="s">
        <v>132</v>
      </c>
      <c r="AU429" s="224" t="s">
        <v>137</v>
      </c>
      <c r="AY429" s="17" t="s">
        <v>129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137</v>
      </c>
      <c r="BK429" s="225">
        <f>ROUND(I429*H429,2)</f>
        <v>0</v>
      </c>
      <c r="BL429" s="17" t="s">
        <v>445</v>
      </c>
      <c r="BM429" s="224" t="s">
        <v>938</v>
      </c>
    </row>
    <row r="430" spans="1:65" s="2" customFormat="1" ht="16.5" customHeight="1">
      <c r="A430" s="38"/>
      <c r="B430" s="39"/>
      <c r="C430" s="212" t="s">
        <v>939</v>
      </c>
      <c r="D430" s="212" t="s">
        <v>132</v>
      </c>
      <c r="E430" s="213" t="s">
        <v>940</v>
      </c>
      <c r="F430" s="214" t="s">
        <v>941</v>
      </c>
      <c r="G430" s="215" t="s">
        <v>314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445</v>
      </c>
      <c r="AT430" s="224" t="s">
        <v>132</v>
      </c>
      <c r="AU430" s="224" t="s">
        <v>137</v>
      </c>
      <c r="AY430" s="17" t="s">
        <v>129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137</v>
      </c>
      <c r="BK430" s="225">
        <f>ROUND(I430*H430,2)</f>
        <v>0</v>
      </c>
      <c r="BL430" s="17" t="s">
        <v>445</v>
      </c>
      <c r="BM430" s="224" t="s">
        <v>942</v>
      </c>
    </row>
    <row r="431" spans="1:65" s="2" customFormat="1" ht="16.5" customHeight="1">
      <c r="A431" s="38"/>
      <c r="B431" s="39"/>
      <c r="C431" s="212" t="s">
        <v>943</v>
      </c>
      <c r="D431" s="212" t="s">
        <v>132</v>
      </c>
      <c r="E431" s="213" t="s">
        <v>944</v>
      </c>
      <c r="F431" s="214" t="s">
        <v>945</v>
      </c>
      <c r="G431" s="215" t="s">
        <v>314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445</v>
      </c>
      <c r="AT431" s="224" t="s">
        <v>132</v>
      </c>
      <c r="AU431" s="224" t="s">
        <v>137</v>
      </c>
      <c r="AY431" s="17" t="s">
        <v>129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137</v>
      </c>
      <c r="BK431" s="225">
        <f>ROUND(I431*H431,2)</f>
        <v>0</v>
      </c>
      <c r="BL431" s="17" t="s">
        <v>445</v>
      </c>
      <c r="BM431" s="224" t="s">
        <v>946</v>
      </c>
    </row>
    <row r="432" spans="1:65" s="2" customFormat="1" ht="16.5" customHeight="1">
      <c r="A432" s="38"/>
      <c r="B432" s="39"/>
      <c r="C432" s="212" t="s">
        <v>947</v>
      </c>
      <c r="D432" s="212" t="s">
        <v>132</v>
      </c>
      <c r="E432" s="213" t="s">
        <v>948</v>
      </c>
      <c r="F432" s="214" t="s">
        <v>949</v>
      </c>
      <c r="G432" s="215" t="s">
        <v>314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445</v>
      </c>
      <c r="AT432" s="224" t="s">
        <v>132</v>
      </c>
      <c r="AU432" s="224" t="s">
        <v>137</v>
      </c>
      <c r="AY432" s="17" t="s">
        <v>129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137</v>
      </c>
      <c r="BK432" s="225">
        <f>ROUND(I432*H432,2)</f>
        <v>0</v>
      </c>
      <c r="BL432" s="17" t="s">
        <v>445</v>
      </c>
      <c r="BM432" s="224" t="s">
        <v>950</v>
      </c>
    </row>
    <row r="433" spans="1:65" s="2" customFormat="1" ht="16.5" customHeight="1">
      <c r="A433" s="38"/>
      <c r="B433" s="39"/>
      <c r="C433" s="212" t="s">
        <v>951</v>
      </c>
      <c r="D433" s="212" t="s">
        <v>132</v>
      </c>
      <c r="E433" s="213" t="s">
        <v>952</v>
      </c>
      <c r="F433" s="214" t="s">
        <v>953</v>
      </c>
      <c r="G433" s="215" t="s">
        <v>314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445</v>
      </c>
      <c r="AT433" s="224" t="s">
        <v>132</v>
      </c>
      <c r="AU433" s="224" t="s">
        <v>137</v>
      </c>
      <c r="AY433" s="17" t="s">
        <v>129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137</v>
      </c>
      <c r="BK433" s="225">
        <f>ROUND(I433*H433,2)</f>
        <v>0</v>
      </c>
      <c r="BL433" s="17" t="s">
        <v>445</v>
      </c>
      <c r="BM433" s="224" t="s">
        <v>954</v>
      </c>
    </row>
    <row r="434" spans="1:65" s="2" customFormat="1" ht="16.5" customHeight="1">
      <c r="A434" s="38"/>
      <c r="B434" s="39"/>
      <c r="C434" s="212" t="s">
        <v>955</v>
      </c>
      <c r="D434" s="212" t="s">
        <v>132</v>
      </c>
      <c r="E434" s="213" t="s">
        <v>956</v>
      </c>
      <c r="F434" s="214" t="s">
        <v>957</v>
      </c>
      <c r="G434" s="215" t="s">
        <v>314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445</v>
      </c>
      <c r="AT434" s="224" t="s">
        <v>132</v>
      </c>
      <c r="AU434" s="224" t="s">
        <v>137</v>
      </c>
      <c r="AY434" s="17" t="s">
        <v>129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137</v>
      </c>
      <c r="BK434" s="225">
        <f>ROUND(I434*H434,2)</f>
        <v>0</v>
      </c>
      <c r="BL434" s="17" t="s">
        <v>445</v>
      </c>
      <c r="BM434" s="224" t="s">
        <v>958</v>
      </c>
    </row>
    <row r="435" spans="1:63" s="12" customFormat="1" ht="22.8" customHeight="1">
      <c r="A435" s="12"/>
      <c r="B435" s="196"/>
      <c r="C435" s="197"/>
      <c r="D435" s="198" t="s">
        <v>75</v>
      </c>
      <c r="E435" s="210" t="s">
        <v>959</v>
      </c>
      <c r="F435" s="210" t="s">
        <v>960</v>
      </c>
      <c r="G435" s="197"/>
      <c r="H435" s="197"/>
      <c r="I435" s="200"/>
      <c r="J435" s="211">
        <f>BK435</f>
        <v>0</v>
      </c>
      <c r="K435" s="197"/>
      <c r="L435" s="202"/>
      <c r="M435" s="203"/>
      <c r="N435" s="204"/>
      <c r="O435" s="204"/>
      <c r="P435" s="205">
        <f>SUM(P436:P439)</f>
        <v>0</v>
      </c>
      <c r="Q435" s="204"/>
      <c r="R435" s="205">
        <f>SUM(R436:R439)</f>
        <v>0</v>
      </c>
      <c r="S435" s="204"/>
      <c r="T435" s="206">
        <f>SUM(T436:T439)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7" t="s">
        <v>130</v>
      </c>
      <c r="AT435" s="208" t="s">
        <v>75</v>
      </c>
      <c r="AU435" s="208" t="s">
        <v>81</v>
      </c>
      <c r="AY435" s="207" t="s">
        <v>129</v>
      </c>
      <c r="BK435" s="209">
        <f>SUM(BK436:BK439)</f>
        <v>0</v>
      </c>
    </row>
    <row r="436" spans="1:65" s="2" customFormat="1" ht="16.5" customHeight="1">
      <c r="A436" s="38"/>
      <c r="B436" s="39"/>
      <c r="C436" s="212" t="s">
        <v>961</v>
      </c>
      <c r="D436" s="212" t="s">
        <v>132</v>
      </c>
      <c r="E436" s="213" t="s">
        <v>962</v>
      </c>
      <c r="F436" s="214" t="s">
        <v>963</v>
      </c>
      <c r="G436" s="215" t="s">
        <v>135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445</v>
      </c>
      <c r="AT436" s="224" t="s">
        <v>132</v>
      </c>
      <c r="AU436" s="224" t="s">
        <v>137</v>
      </c>
      <c r="AY436" s="17" t="s">
        <v>129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137</v>
      </c>
      <c r="BK436" s="225">
        <f>ROUND(I436*H436,2)</f>
        <v>0</v>
      </c>
      <c r="BL436" s="17" t="s">
        <v>445</v>
      </c>
      <c r="BM436" s="224" t="s">
        <v>964</v>
      </c>
    </row>
    <row r="437" spans="1:65" s="2" customFormat="1" ht="21.75" customHeight="1">
      <c r="A437" s="38"/>
      <c r="B437" s="39"/>
      <c r="C437" s="212" t="s">
        <v>965</v>
      </c>
      <c r="D437" s="212" t="s">
        <v>132</v>
      </c>
      <c r="E437" s="213" t="s">
        <v>966</v>
      </c>
      <c r="F437" s="214" t="s">
        <v>967</v>
      </c>
      <c r="G437" s="215" t="s">
        <v>135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445</v>
      </c>
      <c r="AT437" s="224" t="s">
        <v>132</v>
      </c>
      <c r="AU437" s="224" t="s">
        <v>137</v>
      </c>
      <c r="AY437" s="17" t="s">
        <v>129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137</v>
      </c>
      <c r="BK437" s="225">
        <f>ROUND(I437*H437,2)</f>
        <v>0</v>
      </c>
      <c r="BL437" s="17" t="s">
        <v>445</v>
      </c>
      <c r="BM437" s="224" t="s">
        <v>968</v>
      </c>
    </row>
    <row r="438" spans="1:65" s="2" customFormat="1" ht="16.5" customHeight="1">
      <c r="A438" s="38"/>
      <c r="B438" s="39"/>
      <c r="C438" s="212" t="s">
        <v>969</v>
      </c>
      <c r="D438" s="212" t="s">
        <v>132</v>
      </c>
      <c r="E438" s="213" t="s">
        <v>970</v>
      </c>
      <c r="F438" s="214" t="s">
        <v>971</v>
      </c>
      <c r="G438" s="215" t="s">
        <v>147</v>
      </c>
      <c r="H438" s="216">
        <v>1.5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445</v>
      </c>
      <c r="AT438" s="224" t="s">
        <v>132</v>
      </c>
      <c r="AU438" s="224" t="s">
        <v>137</v>
      </c>
      <c r="AY438" s="17" t="s">
        <v>129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137</v>
      </c>
      <c r="BK438" s="225">
        <f>ROUND(I438*H438,2)</f>
        <v>0</v>
      </c>
      <c r="BL438" s="17" t="s">
        <v>445</v>
      </c>
      <c r="BM438" s="224" t="s">
        <v>972</v>
      </c>
    </row>
    <row r="439" spans="1:65" s="2" customFormat="1" ht="16.5" customHeight="1">
      <c r="A439" s="38"/>
      <c r="B439" s="39"/>
      <c r="C439" s="212" t="s">
        <v>973</v>
      </c>
      <c r="D439" s="212" t="s">
        <v>132</v>
      </c>
      <c r="E439" s="213" t="s">
        <v>974</v>
      </c>
      <c r="F439" s="214" t="s">
        <v>975</v>
      </c>
      <c r="G439" s="215" t="s">
        <v>135</v>
      </c>
      <c r="H439" s="216">
        <v>1</v>
      </c>
      <c r="I439" s="217"/>
      <c r="J439" s="218">
        <f>ROUND(I439*H439,2)</f>
        <v>0</v>
      </c>
      <c r="K439" s="219"/>
      <c r="L439" s="44"/>
      <c r="M439" s="270" t="s">
        <v>1</v>
      </c>
      <c r="N439" s="271" t="s">
        <v>42</v>
      </c>
      <c r="O439" s="272"/>
      <c r="P439" s="273">
        <f>O439*H439</f>
        <v>0</v>
      </c>
      <c r="Q439" s="273">
        <v>0</v>
      </c>
      <c r="R439" s="273">
        <f>Q439*H439</f>
        <v>0</v>
      </c>
      <c r="S439" s="273">
        <v>0</v>
      </c>
      <c r="T439" s="274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445</v>
      </c>
      <c r="AT439" s="224" t="s">
        <v>132</v>
      </c>
      <c r="AU439" s="224" t="s">
        <v>137</v>
      </c>
      <c r="AY439" s="17" t="s">
        <v>129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137</v>
      </c>
      <c r="BK439" s="225">
        <f>ROUND(I439*H439,2)</f>
        <v>0</v>
      </c>
      <c r="BL439" s="17" t="s">
        <v>445</v>
      </c>
      <c r="BM439" s="224" t="s">
        <v>976</v>
      </c>
    </row>
    <row r="440" spans="1:31" s="2" customFormat="1" ht="6.95" customHeight="1">
      <c r="A440" s="38"/>
      <c r="B440" s="66"/>
      <c r="C440" s="67"/>
      <c r="D440" s="67"/>
      <c r="E440" s="67"/>
      <c r="F440" s="67"/>
      <c r="G440" s="67"/>
      <c r="H440" s="67"/>
      <c r="I440" s="67"/>
      <c r="J440" s="67"/>
      <c r="K440" s="67"/>
      <c r="L440" s="44"/>
      <c r="M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</sheetData>
  <sheetProtection password="CC35" sheet="1" objects="1" scenarios="1" formatColumns="0" formatRows="0" autoFilter="0"/>
  <autoFilter ref="C136:K439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2021-03-17T07:38:02Z</dcterms:created>
  <dcterms:modified xsi:type="dcterms:W3CDTF">2021-03-17T07:38:10Z</dcterms:modified>
  <cp:category/>
  <cp:version/>
  <cp:contentType/>
  <cp:contentStatus/>
</cp:coreProperties>
</file>