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byt...'!$C$135:$K$420</definedName>
    <definedName name="_xlnm.Print_Area" localSheetId="1">'Byt - Stavební úpravy byt...'!$C$4:$J$76,'Byt - Stavební úpravy byt...'!$C$82:$J$119,'Byt - Stavební úpravy byt...'!$C$125:$J$420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<sst xmlns="http://schemas.openxmlformats.org/spreadsheetml/2006/main" count="3665" uniqueCount="948">
  <si>
    <t>Export Komplet</t>
  </si>
  <si>
    <t/>
  </si>
  <si>
    <t>2.0</t>
  </si>
  <si>
    <t>ZAMOK</t>
  </si>
  <si>
    <t>False</t>
  </si>
  <si>
    <t>{6b540b20-4b34-43d5-9ef0-49bf510dccc7}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</si>
  <si>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</si>
  <si>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</si>
  <si>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</si>
  <si>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</si>
  <si>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</si>
  <si>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</si>
  <si>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</si>
  <si>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</si>
  <si>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</si>
  <si>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</si>
  <si>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</si>
  <si>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Galandova 1246, byt č. 24</t>
  </si>
  <si>
    <t>KSO:</t>
  </si>
  <si>
    <t>CC-CZ:</t>
  </si>
  <si>
    <t>Místo:</t>
  </si>
  <si>
    <t>Galandova 1246, Praha 17-Řepy</t>
  </si>
  <si>
    <t>Datum:</t>
  </si>
  <si>
    <t>20. 4. 2021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</si>
  <si>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</si>
  <si>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</si>
  <si>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</si>
  <si>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</si>
  <si>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</si>
  <si>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</si>
  <si>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</si>
  <si>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</si>
  <si>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</si>
  <si>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</si>
  <si>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</si>
  <si>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</si>
  <si>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</si>
  <si>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</si>
  <si>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</si>
  <si>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</si>
  <si>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</si>
  <si>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</si>
  <si>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</si>
  <si>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</si>
  <si>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</si>
  <si>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</si>
  <si>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</si>
  <si>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</si>
  <si>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</si>
  <si>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</si>
  <si>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</si>
  <si>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</si>
  <si>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</si>
  <si>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</si>
  <si>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</si>
  <si>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</si>
  <si>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</si>
  <si>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</si>
  <si>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</si>
  <si>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</si>
  <si>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</si>
  <si>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</si>
  <si>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</si>
  <si>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</si>
  <si>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</si>
  <si>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</si>
  <si>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</si>
  <si>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</si>
  <si>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</si>
  <si>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</si>
  <si>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</si>
  <si>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</si>
  <si>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</si>
  <si>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</si>
  <si>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</si>
  <si>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</si>
  <si>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</si>
  <si>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</si>
  <si>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</si>
  <si>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</si>
  <si>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</si>
  <si>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</si>
  <si>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</si>
  <si>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</si>
  <si>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</si>
  <si>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</si>
  <si>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</si>
  <si>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</si>
  <si>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</si>
  <si>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</si>
  <si>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</si>
  <si>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</si>
  <si>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</si>
  <si>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</si>
  <si>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</si>
  <si>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</si>
  <si>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</si>
  <si>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</si>
  <si>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</si>
  <si>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</si>
  <si>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</si>
  <si>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</si>
  <si>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</si>
  <si>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</si>
  <si>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</si>
  <si>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</si>
  <si>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</si>
  <si>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</si>
  <si>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</si>
  <si>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</si>
  <si>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</si>
  <si>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</si>
  <si>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</si>
  <si>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</si>
  <si>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</si>
  <si>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</si>
  <si>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</si>
  <si>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</si>
  <si>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</si>
  <si>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</si>
  <si>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</si>
  <si>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</si>
  <si>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</si>
  <si>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</si>
  <si>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</si>
  <si>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</si>
  <si>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</si>
  <si>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</si>
  <si>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</si>
  <si>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</si>
  <si>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</si>
  <si>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</si>
  <si>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</si>
  <si>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</si>
  <si>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</si>
  <si>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</si>
  <si>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</si>
  <si>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</si>
  <si>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</si>
  <si>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</si>
  <si>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</si>
  <si>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</si>
  <si>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</si>
  <si>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(2,6+1,75)*2,6-0,6*2*2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</si>
  <si>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</si>
  <si>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</si>
  <si>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</si>
  <si>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</si>
  <si>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</si>
  <si>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2,6+1,75</t>
  </si>
  <si>
    <t>342291131</t>
  </si>
  <si>
    <t>Ukotvení příček k betonovým konstrukcím plochými kotvami</t>
  </si>
  <si>
    <t>-254080446</t>
  </si>
  <si>
    <t>2,6*3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</si>
  <si>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</si>
  <si>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</si>
  <si>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</si>
  <si>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</si>
  <si>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</si>
  <si>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</si>
  <si>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</si>
  <si>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</si>
  <si>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</si>
  <si>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</si>
  <si>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42,8-3,6</t>
  </si>
  <si>
    <t>7</t>
  </si>
  <si>
    <t>611321141</t>
  </si>
  <si>
    <t>Vápenocementová omítka štuková dvouvrstvá vnitřních stropů rovných nanášená ručně</t>
  </si>
  <si>
    <t>-2003175876</t>
  </si>
  <si>
    <t>2,4+1,2</t>
  </si>
  <si>
    <t>8</t>
  </si>
  <si>
    <t>611325411</t>
  </si>
  <si>
    <t>Oprava vnitřní vápenocementové hladké omítky stropů v rozsahu plochy do 10%</t>
  </si>
  <si>
    <t>-841365175</t>
  </si>
  <si>
    <t>9</t>
  </si>
  <si>
    <t>612142001</t>
  </si>
  <si>
    <t>Potažení vnitřních stěn sklovláknitým pletivem vtlačeným do tenkovrstvé hmoty</t>
  </si>
  <si>
    <t>128863828</t>
  </si>
  <si>
    <t>(2,6)*2,6-0,6*2*2</t>
  </si>
  <si>
    <t>(1,75+1,1+0,95)*0,6 "nad obkladem</t>
  </si>
  <si>
    <t>Součet</t>
  </si>
  <si>
    <t>10</t>
  </si>
  <si>
    <t>612311131</t>
  </si>
  <si>
    <t>Potažení vnitřních stěn vápenným štukem tloušťky do 3 mm</t>
  </si>
  <si>
    <t>37481161</t>
  </si>
  <si>
    <t>6,64+99,695</t>
  </si>
  <si>
    <t>11</t>
  </si>
  <si>
    <t>612325412</t>
  </si>
  <si>
    <t>Oprava vnitřní vápenocementové hladké omítky stěn v rozsahu plochy do 30%</t>
  </si>
  <si>
    <t>-490231204</t>
  </si>
  <si>
    <t>(2,6+3,95*2)*2,6-(0,8*2*2+0,7*2)</t>
  </si>
  <si>
    <t>(5,5*2+3,6*2)*2,6-(0,8*2*2+1,7*1,5+0,9*2,4)</t>
  </si>
  <si>
    <t>(2,6+2,4*2)*0,15</t>
  </si>
  <si>
    <t>(5,5*2+2,125*2)*2,6-(0,8*2+1,5*1,5)+1,5*3*0,15</t>
  </si>
  <si>
    <t>12</t>
  </si>
  <si>
    <t>632451031</t>
  </si>
  <si>
    <t>Vyrovnávací potěr tl do 20 mm  provedený v ploše</t>
  </si>
  <si>
    <t>-1005970609</t>
  </si>
  <si>
    <t>13</t>
  </si>
  <si>
    <t>642942111</t>
  </si>
  <si>
    <t>Osazování zárubní nebo rámů dveřních kovových do 2,5 m2 na MC</t>
  </si>
  <si>
    <t>475497342</t>
  </si>
  <si>
    <t>14</t>
  </si>
  <si>
    <t>M</t>
  </si>
  <si>
    <t>553313460</t>
  </si>
  <si>
    <t>zárubeň ocelová pro porobeton YH 100 600 L/P</t>
  </si>
  <si>
    <t>-204480921</t>
  </si>
  <si>
    <t>642945111</t>
  </si>
  <si>
    <t>Osazování protipožárních nebo protiplynových zárubní dveří jednokřídlových do 2,5 m2</t>
  </si>
  <si>
    <t>-351195199</t>
  </si>
  <si>
    <t>16</t>
  </si>
  <si>
    <t>553311041</t>
  </si>
  <si>
    <t xml:space="preserve">zárubeň ocelová pro dveře protipožární  800 L/P </t>
  </si>
  <si>
    <t>-586165721</t>
  </si>
  <si>
    <t>17</t>
  </si>
  <si>
    <t>644941119</t>
  </si>
  <si>
    <t>Montáž a dodávka instalačních dvířek 800x800 mm</t>
  </si>
  <si>
    <t>843933398</t>
  </si>
  <si>
    <t>Ostatní konstrukce a práce-bourání</t>
  </si>
  <si>
    <t>18</t>
  </si>
  <si>
    <t>725110811</t>
  </si>
  <si>
    <t>Demontáž klozetů splachovací s nádrží</t>
  </si>
  <si>
    <t>soubor</t>
  </si>
  <si>
    <t>-878155180</t>
  </si>
  <si>
    <t>19</t>
  </si>
  <si>
    <t>725210821</t>
  </si>
  <si>
    <t xml:space="preserve">Demontáž umyvadel </t>
  </si>
  <si>
    <t>1037998563</t>
  </si>
  <si>
    <t>20</t>
  </si>
  <si>
    <t>725220851</t>
  </si>
  <si>
    <t>Demontáž van akrylátových</t>
  </si>
  <si>
    <t>1184703545</t>
  </si>
  <si>
    <t>725310823</t>
  </si>
  <si>
    <t>Demontáž dřez jednoduchý vestavěný v kuchyňských sestavách bez výtokových armatur</t>
  </si>
  <si>
    <t>551299027</t>
  </si>
  <si>
    <t>22</t>
  </si>
  <si>
    <t>725820801</t>
  </si>
  <si>
    <t>Demontáž baterie nástěnné do G 3 / 4</t>
  </si>
  <si>
    <t>-10833972</t>
  </si>
  <si>
    <t>23</t>
  </si>
  <si>
    <t>725840850</t>
  </si>
  <si>
    <t>Demontáž baterie vanové</t>
  </si>
  <si>
    <t>-222486607</t>
  </si>
  <si>
    <t>24</t>
  </si>
  <si>
    <t>763251812</t>
  </si>
  <si>
    <t>Demontáž podlah bytového jádra</t>
  </si>
  <si>
    <t>-1298749439</t>
  </si>
  <si>
    <t>2,7+1</t>
  </si>
  <si>
    <t>25</t>
  </si>
  <si>
    <t>766691914</t>
  </si>
  <si>
    <t>Vyvěšení nebo zavěšení dřevěných křídel dveří pl do 2 m2</t>
  </si>
  <si>
    <t>-288716481</t>
  </si>
  <si>
    <t>26</t>
  </si>
  <si>
    <t>766812840</t>
  </si>
  <si>
    <t xml:space="preserve">Demontáž kuchyňských linek dřevěných nebo kovových </t>
  </si>
  <si>
    <t>-1424727996</t>
  </si>
  <si>
    <t>27</t>
  </si>
  <si>
    <t>776201811</t>
  </si>
  <si>
    <t>Demontáž lepených povlakových podlah bez podložky ručně</t>
  </si>
  <si>
    <t>598521946</t>
  </si>
  <si>
    <t>45,4</t>
  </si>
  <si>
    <t>28</t>
  </si>
  <si>
    <t>776401800</t>
  </si>
  <si>
    <t>Odstranění soklíků a lišt pryžových nebo plastových</t>
  </si>
  <si>
    <t>-16892162</t>
  </si>
  <si>
    <t>3,95*2+2,6*2-(0,6*2+0,7+0,8*2)</t>
  </si>
  <si>
    <t>5,5*2+3,6*2-(0,8*2+0,9)</t>
  </si>
  <si>
    <t>5,5*2+2,15*2-(7+0,8)</t>
  </si>
  <si>
    <t>1,6*2+1*2+0,9*2+1,15*2-0,6*2</t>
  </si>
  <si>
    <t>29</t>
  </si>
  <si>
    <t>776991821</t>
  </si>
  <si>
    <t>Odstranění lepidla ručně z podlah</t>
  </si>
  <si>
    <t>791154307</t>
  </si>
  <si>
    <t>30</t>
  </si>
  <si>
    <t>952901111</t>
  </si>
  <si>
    <t>Vyčištění budov bytové a občanské výstavby při výšce podlaží do 4 m</t>
  </si>
  <si>
    <t>-1638435945</t>
  </si>
  <si>
    <t>31</t>
  </si>
  <si>
    <t>962084131</t>
  </si>
  <si>
    <t>Bourání příček deskových umakartových tl do 100 mm vč.stropu</t>
  </si>
  <si>
    <t>1861911037</t>
  </si>
  <si>
    <t>(2,6*2+1,79*3)*2,6</t>
  </si>
  <si>
    <t>32</t>
  </si>
  <si>
    <t>965042131</t>
  </si>
  <si>
    <t>Bourání podkladů pod dlažby nebo mazanin betonových nebo z litého asfaltu tl do 100 mm pl do 4 m2</t>
  </si>
  <si>
    <t>m3</t>
  </si>
  <si>
    <t>645931022</t>
  </si>
  <si>
    <t>(2,7+1)*0,05</t>
  </si>
  <si>
    <t>33</t>
  </si>
  <si>
    <t>968072455</t>
  </si>
  <si>
    <t>Vybourání kovových dveřních zárubní pl do 2 m2</t>
  </si>
  <si>
    <t>-1029487844</t>
  </si>
  <si>
    <t>0,8*2</t>
  </si>
  <si>
    <t>0,6*2*2</t>
  </si>
  <si>
    <t>34</t>
  </si>
  <si>
    <t>969011120</t>
  </si>
  <si>
    <t>Demontáž potrubí ZTI+VZT+ rozvody elektro</t>
  </si>
  <si>
    <t>soub</t>
  </si>
  <si>
    <t>-1595901680</t>
  </si>
  <si>
    <t>35</t>
  </si>
  <si>
    <t>969011121</t>
  </si>
  <si>
    <t>Zaslepení vývodů instalací</t>
  </si>
  <si>
    <t>-453511734</t>
  </si>
  <si>
    <t>36</t>
  </si>
  <si>
    <t>766411821</t>
  </si>
  <si>
    <t>Demontáž truhlářského obložení stěn z palubek</t>
  </si>
  <si>
    <t>-175209899</t>
  </si>
  <si>
    <t>3,95*1,4</t>
  </si>
  <si>
    <t>37</t>
  </si>
  <si>
    <t>766411822</t>
  </si>
  <si>
    <t>Demontáž truhlářského obložení stěn podkladových roštů</t>
  </si>
  <si>
    <t>860239433</t>
  </si>
  <si>
    <t>38</t>
  </si>
  <si>
    <t>766825811</t>
  </si>
  <si>
    <t>Demontáž truhlářských vestavěných skříní jednokřídlových</t>
  </si>
  <si>
    <t>23137097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</si>
  <si>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</si>
  <si>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</si>
  <si>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</si>
  <si>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</si>
  <si>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</si>
  <si>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</si>
  <si>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66653497</t>
  </si>
  <si>
    <t>40</t>
  </si>
  <si>
    <t>997013501</t>
  </si>
  <si>
    <t>Odvoz suti na skládku a vybouraných hmot nebo meziskládku do 1 km se složením</t>
  </si>
  <si>
    <t>-135754955</t>
  </si>
  <si>
    <t>41</t>
  </si>
  <si>
    <t>997013509</t>
  </si>
  <si>
    <t>Příplatek k odvozu suti a vybouraných hmot na skládku ZKD 1 km přes 1 km</t>
  </si>
  <si>
    <t>1930060549</t>
  </si>
  <si>
    <t>6,535*10 'Přepočtené koeficientem množství</t>
  </si>
  <si>
    <t>42</t>
  </si>
  <si>
    <t>997013831</t>
  </si>
  <si>
    <t>Poplatek za uložení stavebního směsného odpadu na skládce (skládkovné)</t>
  </si>
  <si>
    <t>-401126119</t>
  </si>
  <si>
    <t>998</t>
  </si>
  <si>
    <t>43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</si>
  <si>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</si>
  <si>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</si>
  <si>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</si>
  <si>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</si>
  <si>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</si>
  <si>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</si>
  <si>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</si>
  <si>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</si>
  <si>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</si>
  <si>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</si>
  <si>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1970983364</t>
  </si>
  <si>
    <t>45</t>
  </si>
  <si>
    <t>711493120</t>
  </si>
  <si>
    <t>Izolace proti  vodě svislá  těsnicí stěrkou</t>
  </si>
  <si>
    <t>-810882121</t>
  </si>
  <si>
    <t>(1,2+0,7)*1,7</t>
  </si>
  <si>
    <t>(1,75*2+1,55*2)*0,3</t>
  </si>
  <si>
    <t>46</t>
  </si>
  <si>
    <t>711493130</t>
  </si>
  <si>
    <t>Těsnící rohová páska</t>
  </si>
  <si>
    <t>824557383</t>
  </si>
  <si>
    <t>1,75*2+1,55*2+0,3*3+2</t>
  </si>
  <si>
    <t>47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</si>
  <si>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</si>
  <si>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</si>
  <si>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</si>
  <si>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</si>
  <si>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</si>
  <si>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</si>
  <si>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</si>
  <si>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</si>
  <si>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-955007117</t>
  </si>
  <si>
    <t>49</t>
  </si>
  <si>
    <t>631414301</t>
  </si>
  <si>
    <t>deska izolační podlahová 15 mm</t>
  </si>
  <si>
    <t>1769248201</t>
  </si>
  <si>
    <t>3,6*1,02 'Přepočtené koeficientem množství</t>
  </si>
  <si>
    <t>50</t>
  </si>
  <si>
    <t>713121129</t>
  </si>
  <si>
    <t>Protipožární ucpávky kolem stoupaček</t>
  </si>
  <si>
    <t>-413523616</t>
  </si>
  <si>
    <t>51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</si>
  <si>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</si>
  <si>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</si>
  <si>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</si>
  <si>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</si>
  <si>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</si>
  <si>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52</t>
  </si>
  <si>
    <t>721173401</t>
  </si>
  <si>
    <t>Potrubí kanalizační plastové svodné systém KG DN 100</t>
  </si>
  <si>
    <t>-791249717</t>
  </si>
  <si>
    <t>53</t>
  </si>
  <si>
    <t>721174042</t>
  </si>
  <si>
    <t>Potrubí kanalizační z PP připojovací systém HT DN 40</t>
  </si>
  <si>
    <t>-760651850</t>
  </si>
  <si>
    <t>54</t>
  </si>
  <si>
    <t>721174043</t>
  </si>
  <si>
    <t>Potrubí kanalizační z PP připojovací systém HT DN 50</t>
  </si>
  <si>
    <t>-891810905</t>
  </si>
  <si>
    <t>55</t>
  </si>
  <si>
    <t>721226510</t>
  </si>
  <si>
    <t>Zápachová uzávěrka umyvadlo DN 40</t>
  </si>
  <si>
    <t>1112069416</t>
  </si>
  <si>
    <t>56</t>
  </si>
  <si>
    <t>721226520</t>
  </si>
  <si>
    <t>Zápachová uzávěrka dřez DN 50</t>
  </si>
  <si>
    <t>568223468</t>
  </si>
  <si>
    <t>57</t>
  </si>
  <si>
    <t>721290111</t>
  </si>
  <si>
    <t>Zkouška těsnosti potrubí kanalizace vodou do DN 125</t>
  </si>
  <si>
    <t>487674540</t>
  </si>
  <si>
    <t>3,5+1,1+1</t>
  </si>
  <si>
    <t>58</t>
  </si>
  <si>
    <t>721290191</t>
  </si>
  <si>
    <t>Drobný instalační materiál</t>
  </si>
  <si>
    <t>1759351979</t>
  </si>
  <si>
    <t>59</t>
  </si>
  <si>
    <t>721290192</t>
  </si>
  <si>
    <t>Stavební přípomoce</t>
  </si>
  <si>
    <t>1385059467</t>
  </si>
  <si>
    <t>60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</si>
  <si>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</si>
  <si>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</si>
  <si>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</si>
  <si>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</si>
  <si>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</si>
  <si>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61</t>
  </si>
  <si>
    <t>722174001</t>
  </si>
  <si>
    <t>Potrubí vodovodní plastové PPR svar polyfuze PN 16 D 16 x 2,2 mm</t>
  </si>
  <si>
    <t>1934125271</t>
  </si>
  <si>
    <t>62</t>
  </si>
  <si>
    <t>722181221</t>
  </si>
  <si>
    <t>Ochrana vodovodního potrubí přilepenými tepelně izolačními trubicemi z PE tl do 10 mm DN do 22 mm</t>
  </si>
  <si>
    <t>904127745</t>
  </si>
  <si>
    <t>63</t>
  </si>
  <si>
    <t>722181231</t>
  </si>
  <si>
    <t>Ochrana vodovodního potrubí přilepenými tepelně izolačními trubicemi z PE tl do 15 mm DN do 22 mm</t>
  </si>
  <si>
    <t>-1556199989</t>
  </si>
  <si>
    <t>64</t>
  </si>
  <si>
    <t>722240121</t>
  </si>
  <si>
    <t>Kohout kulový plastový PPR DN 16</t>
  </si>
  <si>
    <t>-1237904842</t>
  </si>
  <si>
    <t>65</t>
  </si>
  <si>
    <t>722290215</t>
  </si>
  <si>
    <t>Zkouška těsnosti vodovodního potrubí hrdlového nebo přírubového do DN 100</t>
  </si>
  <si>
    <t>-2079028136</t>
  </si>
  <si>
    <t>66</t>
  </si>
  <si>
    <t>722290234</t>
  </si>
  <si>
    <t>Proplach a dezinfekce vodovodního potrubí do DN 80</t>
  </si>
  <si>
    <t>-135078945</t>
  </si>
  <si>
    <t>67</t>
  </si>
  <si>
    <t>722290291</t>
  </si>
  <si>
    <t>-1684455689</t>
  </si>
  <si>
    <t>68</t>
  </si>
  <si>
    <t>722290292</t>
  </si>
  <si>
    <t>Drobý instalační materiál</t>
  </si>
  <si>
    <t>-232794936</t>
  </si>
  <si>
    <t>69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</si>
  <si>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</si>
  <si>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</si>
  <si>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</si>
  <si>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</si>
  <si>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</si>
  <si>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70</t>
  </si>
  <si>
    <t>725112171</t>
  </si>
  <si>
    <t xml:space="preserve">Kombi klozet </t>
  </si>
  <si>
    <t>-1788966605</t>
  </si>
  <si>
    <t>71</t>
  </si>
  <si>
    <t>725211621</t>
  </si>
  <si>
    <t>Umyvadlo keram</t>
  </si>
  <si>
    <t>1757394169</t>
  </si>
  <si>
    <t>72</t>
  </si>
  <si>
    <t>725311121</t>
  </si>
  <si>
    <t>Drez nerez</t>
  </si>
  <si>
    <t>1414502123</t>
  </si>
  <si>
    <t>73</t>
  </si>
  <si>
    <t>725813112</t>
  </si>
  <si>
    <t xml:space="preserve">rohový uzávěr  DN 15 </t>
  </si>
  <si>
    <t>782158143</t>
  </si>
  <si>
    <t>74</t>
  </si>
  <si>
    <t>725813113</t>
  </si>
  <si>
    <t>Výtokový ventil T212-DN15</t>
  </si>
  <si>
    <t>1365282517</t>
  </si>
  <si>
    <t>75</t>
  </si>
  <si>
    <t>725821325</t>
  </si>
  <si>
    <t>Baterie drezová</t>
  </si>
  <si>
    <t>577857012</t>
  </si>
  <si>
    <t>76</t>
  </si>
  <si>
    <t>725822612</t>
  </si>
  <si>
    <t>Baterie umyv stoj páka+výpust</t>
  </si>
  <si>
    <t>1632059075</t>
  </si>
  <si>
    <t>77</t>
  </si>
  <si>
    <t>725841311</t>
  </si>
  <si>
    <t>Baterie sprchová nástěnná</t>
  </si>
  <si>
    <t>-1339139891</t>
  </si>
  <si>
    <t>78</t>
  </si>
  <si>
    <t>725860202</t>
  </si>
  <si>
    <t>Sifon dřezový HL100G</t>
  </si>
  <si>
    <t>844368040</t>
  </si>
  <si>
    <t>79</t>
  </si>
  <si>
    <t>725860203</t>
  </si>
  <si>
    <t>Sifon sprchový  HL 522</t>
  </si>
  <si>
    <t>-216163024</t>
  </si>
  <si>
    <t>80</t>
  </si>
  <si>
    <t>725860212</t>
  </si>
  <si>
    <t>Sifon umyvadlový HL134.0 pod omítku</t>
  </si>
  <si>
    <t>-239384976</t>
  </si>
  <si>
    <t>81</t>
  </si>
  <si>
    <t>725901</t>
  </si>
  <si>
    <t>Sporák se sklokeramickou deskou - DODÁVKA+MONTÁŽ</t>
  </si>
  <si>
    <t>-1595818007</t>
  </si>
  <si>
    <t>82</t>
  </si>
  <si>
    <t>725902</t>
  </si>
  <si>
    <t>Sprchová vanička - polyban akrylát vč- zástěny 120/140</t>
  </si>
  <si>
    <t>-415487211</t>
  </si>
  <si>
    <t>83</t>
  </si>
  <si>
    <t>998725102</t>
  </si>
  <si>
    <t>Přesun hmot tonážní pro zařizovací předměty v objektech v do 12 m</t>
  </si>
  <si>
    <t>186969080</t>
  </si>
  <si>
    <t>84</t>
  </si>
  <si>
    <t>Pol5</t>
  </si>
  <si>
    <t>Sifon stěnový -  HL400</t>
  </si>
  <si>
    <t>2015138762</t>
  </si>
  <si>
    <t>85</t>
  </si>
  <si>
    <t>Pol7</t>
  </si>
  <si>
    <t>topný žebřík 960/450 mm- DODÁVKA+MONTÁŽ (koupelna)</t>
  </si>
  <si>
    <t>687436470</t>
  </si>
  <si>
    <t>86</t>
  </si>
  <si>
    <t>Pol8</t>
  </si>
  <si>
    <t>Zrcadlo s poličkou   DODÁVKA+MONTÁŽ</t>
  </si>
  <si>
    <t>1266526670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</si>
  <si>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</si>
  <si>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</si>
  <si>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</si>
  <si>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</si>
  <si>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</si>
  <si>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-1359118046</t>
  </si>
  <si>
    <t>0,95*2,6-0,8*0,8</t>
  </si>
  <si>
    <t>88</t>
  </si>
  <si>
    <t>763111717</t>
  </si>
  <si>
    <t>SDK příčka základní penetrační nátěr</t>
  </si>
  <si>
    <t>287458646</t>
  </si>
  <si>
    <t>0,95*2,6</t>
  </si>
  <si>
    <t>89</t>
  </si>
  <si>
    <t>763111771</t>
  </si>
  <si>
    <t>Příplatek k SDK příčce za rovinnost kvality Q3</t>
  </si>
  <si>
    <t>664222048</t>
  </si>
  <si>
    <t>90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</si>
  <si>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</si>
  <si>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</si>
  <si>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</si>
  <si>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</si>
  <si>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</si>
  <si>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</si>
  <si>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</si>
  <si>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</si>
  <si>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1996678037</t>
  </si>
  <si>
    <t>92</t>
  </si>
  <si>
    <t>611601260</t>
  </si>
  <si>
    <t>dveře dřevěné vnitřní hladké plné 1křídlové  60x197 cm dekor dub</t>
  </si>
  <si>
    <t>-26240009</t>
  </si>
  <si>
    <t>93</t>
  </si>
  <si>
    <t>611601261</t>
  </si>
  <si>
    <t>dveře dřevěné vnitřní hladké 2/3 sklo 1křídlové  80x197 cm dekor dub</t>
  </si>
  <si>
    <t>483671635</t>
  </si>
  <si>
    <t>94</t>
  </si>
  <si>
    <t>611601262</t>
  </si>
  <si>
    <t>dveře dřevěné vnitřní hladké 2/3 sklo 1křídlové  70x197 cm dekor dub</t>
  </si>
  <si>
    <t>1886200099</t>
  </si>
  <si>
    <t>95</t>
  </si>
  <si>
    <t>766660021</t>
  </si>
  <si>
    <t>Montáž dveřních křídel otvíravých 1křídlových š do 0,8 m požárních do ocelové zárubně</t>
  </si>
  <si>
    <t>-1960817347</t>
  </si>
  <si>
    <t>96</t>
  </si>
  <si>
    <t>611600501</t>
  </si>
  <si>
    <t>dveře vstupní 80x197 EI 30 , vč. kování, plné s kukátkem</t>
  </si>
  <si>
    <t>615752387</t>
  </si>
  <si>
    <t>97</t>
  </si>
  <si>
    <t>766660722</t>
  </si>
  <si>
    <t>Montáž dveřního kování</t>
  </si>
  <si>
    <t>2113556334</t>
  </si>
  <si>
    <t>98</t>
  </si>
  <si>
    <t>549141001</t>
  </si>
  <si>
    <t>kování dveřní kovové</t>
  </si>
  <si>
    <t>1428340083</t>
  </si>
  <si>
    <t>766691939</t>
  </si>
  <si>
    <t>Seřízení oken</t>
  </si>
  <si>
    <t>1818342341</t>
  </si>
  <si>
    <t>100</t>
  </si>
  <si>
    <t>766691949</t>
  </si>
  <si>
    <t>Seřízení žaluzií</t>
  </si>
  <si>
    <t>-1658502522</t>
  </si>
  <si>
    <t>101</t>
  </si>
  <si>
    <t>766811110</t>
  </si>
  <si>
    <t xml:space="preserve">Montáž a dodávka kuchyňské linky </t>
  </si>
  <si>
    <t>-79321299</t>
  </si>
  <si>
    <t>102</t>
  </si>
  <si>
    <t>998766102</t>
  </si>
  <si>
    <t>Přesun hmot tonážní pro konstrukce truhlářské v objektech v do 12 m</t>
  </si>
  <si>
    <t>219300982</t>
  </si>
  <si>
    <t>771</t>
  </si>
  <si>
    <t>Podlahy z dlaždic</t>
  </si>
  <si>
    <t>103</t>
  </si>
  <si>
    <t>771574117</t>
  </si>
  <si>
    <t>Montáž podlah keramických režných hladkých lepených flexibilním lepidlem do 35 ks/m2</t>
  </si>
  <si>
    <t>-721189457</t>
  </si>
  <si>
    <t>104</t>
  </si>
  <si>
    <t>597614081</t>
  </si>
  <si>
    <t>keramická dlažba</t>
  </si>
  <si>
    <t>1191598865</t>
  </si>
  <si>
    <t>3,6*1,1 'Přepočtené koeficientem množství</t>
  </si>
  <si>
    <t>105</t>
  </si>
  <si>
    <t>771579191</t>
  </si>
  <si>
    <t>Příplatek k montáž podlah keramických za plochu do 5 m2</t>
  </si>
  <si>
    <t>-1842148523</t>
  </si>
  <si>
    <t>106</t>
  </si>
  <si>
    <t>771591111</t>
  </si>
  <si>
    <t>Podlahy penetrace podkladu</t>
  </si>
  <si>
    <t>499111746</t>
  </si>
  <si>
    <t>107</t>
  </si>
  <si>
    <t>771990111</t>
  </si>
  <si>
    <t>Vyrovnání podkladu samonivelační stěrkou tl 4 mm pevnosti 15 Mpa</t>
  </si>
  <si>
    <t>1603525375</t>
  </si>
  <si>
    <t>108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</si>
  <si>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</si>
  <si>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</si>
  <si>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</si>
  <si>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</si>
  <si>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</si>
  <si>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</si>
  <si>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</si>
  <si>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</si>
  <si>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1606379717</t>
  </si>
  <si>
    <t>0,6*2</t>
  </si>
  <si>
    <t>110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</si>
  <si>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</si>
  <si>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</si>
  <si>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</si>
  <si>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</si>
  <si>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</si>
  <si>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</si>
  <si>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111</t>
  </si>
  <si>
    <t>776421100</t>
  </si>
  <si>
    <t>Lepení obvodových soklíků nebo lišt z měkčených plastů</t>
  </si>
  <si>
    <t>-897528354</t>
  </si>
  <si>
    <t>112</t>
  </si>
  <si>
    <t>284110081</t>
  </si>
  <si>
    <t xml:space="preserve">lišta speciální soklová </t>
  </si>
  <si>
    <t>1450633381</t>
  </si>
  <si>
    <t>32,8*1,04 'Přepočtené koeficientem množství</t>
  </si>
  <si>
    <t>113</t>
  </si>
  <si>
    <t>776521100</t>
  </si>
  <si>
    <t>Lepení pásů povlakových podlah plastových</t>
  </si>
  <si>
    <t>-537815771</t>
  </si>
  <si>
    <t>7+10,5+16,8+4,9</t>
  </si>
  <si>
    <t>114</t>
  </si>
  <si>
    <t>284122551</t>
  </si>
  <si>
    <t>podlahovina PVC</t>
  </si>
  <si>
    <t>1612122825</t>
  </si>
  <si>
    <t>39,2*1,04 'Přepočtené koeficientem množství</t>
  </si>
  <si>
    <t>115</t>
  </si>
  <si>
    <t>776590100</t>
  </si>
  <si>
    <t>Úprava podkladu nášlapných ploch vysátím</t>
  </si>
  <si>
    <t>-563129451</t>
  </si>
  <si>
    <t>116</t>
  </si>
  <si>
    <t>776590150</t>
  </si>
  <si>
    <t>Úprava podkladu nášlapných ploch penetrací</t>
  </si>
  <si>
    <t>-839275032</t>
  </si>
  <si>
    <t>117</t>
  </si>
  <si>
    <t>776990111</t>
  </si>
  <si>
    <t>Vyrovnání podkladu samonivelační stěrkou tl 3 mm pevnosti 15 Mpa</t>
  </si>
  <si>
    <t>1660162833</t>
  </si>
  <si>
    <t>118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</si>
  <si>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</si>
  <si>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</si>
  <si>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</si>
  <si>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</si>
  <si>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</si>
  <si>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119</t>
  </si>
  <si>
    <t>781474115</t>
  </si>
  <si>
    <t>Montáž obkladů vnitřních keramických hladkých do 25 ks/m2 lepených flexibilním lepidlem</t>
  </si>
  <si>
    <t>416267129</t>
  </si>
  <si>
    <t>(1,75*2+1,55*2)*2-0,6*2</t>
  </si>
  <si>
    <t>(1,1*2+0,95*2)*2-0,6*2</t>
  </si>
  <si>
    <t>(1,8+0,7)*1</t>
  </si>
  <si>
    <t>120</t>
  </si>
  <si>
    <t>597610000</t>
  </si>
  <si>
    <t>keramický obklad</t>
  </si>
  <si>
    <t>-1617937463</t>
  </si>
  <si>
    <t>21,5*1,1 'Přepočtené koeficientem množství</t>
  </si>
  <si>
    <t>121</t>
  </si>
  <si>
    <t>781479191</t>
  </si>
  <si>
    <t>Příplatek k montáži obkladů vnitřních keramických hladkých za plochu do 10 m2</t>
  </si>
  <si>
    <t>-855737627</t>
  </si>
  <si>
    <t>122</t>
  </si>
  <si>
    <t>781479194</t>
  </si>
  <si>
    <t>Příplatek k montáži obkladů vnitřních keramických hladkých za nerovný povrch</t>
  </si>
  <si>
    <t>1831591303</t>
  </si>
  <si>
    <t>" stávající stěna "</t>
  </si>
  <si>
    <t>(1,8+0,6)*1  " kuchyně</t>
  </si>
  <si>
    <t>(1,1+1,55+1,75)*2 "Koupelna a wC"</t>
  </si>
  <si>
    <t>123</t>
  </si>
  <si>
    <t>781493111</t>
  </si>
  <si>
    <t>Plastové profily rohové lepené standardním lepidlem</t>
  </si>
  <si>
    <t>1315647050</t>
  </si>
  <si>
    <t>1+2*4+2*4</t>
  </si>
  <si>
    <t>124</t>
  </si>
  <si>
    <t>781493511</t>
  </si>
  <si>
    <t>Plastové profily ukončovací lepené standardním lepidlem</t>
  </si>
  <si>
    <t>-1240708163</t>
  </si>
  <si>
    <t>1,75*2+1,55*2+0,95*1,1*2</t>
  </si>
  <si>
    <t>125</t>
  </si>
  <si>
    <t>781495111</t>
  </si>
  <si>
    <t>Penetrace podkladu</t>
  </si>
  <si>
    <t>-1235070506</t>
  </si>
  <si>
    <t>126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</si>
  <si>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</si>
  <si>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</si>
  <si>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</si>
  <si>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</si>
  <si>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</si>
  <si>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127</t>
  </si>
  <si>
    <t>783201811</t>
  </si>
  <si>
    <t>Odstranění nátěrů ze zámečnických konstrukcí oškrabáním</t>
  </si>
  <si>
    <t>1118449723</t>
  </si>
  <si>
    <t>" stávající zárubně"</t>
  </si>
  <si>
    <t>1,1*3</t>
  </si>
  <si>
    <t>128</t>
  </si>
  <si>
    <t>783225100</t>
  </si>
  <si>
    <t>Nátěry syntetické kovových doplňkových konstrukcí barva standardní dvojnásobné a 1x email</t>
  </si>
  <si>
    <t>-1005482346</t>
  </si>
  <si>
    <t>" zárubně"</t>
  </si>
  <si>
    <t>1,1*6</t>
  </si>
  <si>
    <t>129</t>
  </si>
  <si>
    <t>783321100</t>
  </si>
  <si>
    <t>Nátěry syntetické - otopná tělesa, potrubí ÚT</t>
  </si>
  <si>
    <t>-1161393026</t>
  </si>
  <si>
    <t>784</t>
  </si>
  <si>
    <t>Dokončovací práce - malby</t>
  </si>
  <si>
    <t>130</t>
  </si>
  <si>
    <t>784111011</t>
  </si>
  <si>
    <t>Obroušení podkladu omítnutého v místnostech výšky do 3,80 m</t>
  </si>
  <si>
    <t>70357974</t>
  </si>
  <si>
    <t>131</t>
  </si>
  <si>
    <t>784131017</t>
  </si>
  <si>
    <t>Odstranění lepených tapet bez makulatury ze stěn výšky do 3,80 m</t>
  </si>
  <si>
    <t>-1672515546</t>
  </si>
  <si>
    <t>39,41</t>
  </si>
  <si>
    <t>132</t>
  </si>
  <si>
    <t>784171111</t>
  </si>
  <si>
    <t>Zakrytí vnitřních ploch stěn v místnostech výšky do 3,80 m</t>
  </si>
  <si>
    <t>-1308992605</t>
  </si>
  <si>
    <t>1,5*1,5+1,8*1,5+0,9*2,4</t>
  </si>
  <si>
    <t>133</t>
  </si>
  <si>
    <t>581248431</t>
  </si>
  <si>
    <t>fólie pro malířské potřeby zakrývací</t>
  </si>
  <si>
    <t>-961508492</t>
  </si>
  <si>
    <t>7,11*1,05 'Přepočtené koeficientem množství</t>
  </si>
  <si>
    <t>134</t>
  </si>
  <si>
    <t>784181121</t>
  </si>
  <si>
    <t>Hloubková jednonásobná penetrace podkladu v místnostech výšky do 3,80 m</t>
  </si>
  <si>
    <t>1192574303</t>
  </si>
  <si>
    <t>135</t>
  </si>
  <si>
    <t>784221121</t>
  </si>
  <si>
    <t>Dvojnásobné bílé malby  ze směsí za sucha minimálně otěruvzdorných v místnostech do 3,80 m</t>
  </si>
  <si>
    <t>-726613951</t>
  </si>
  <si>
    <t>151,735</t>
  </si>
  <si>
    <t>136</t>
  </si>
  <si>
    <t>784402801</t>
  </si>
  <si>
    <t>Odstranění maleb oškrabáním v místnostech v do 3,8 m</t>
  </si>
  <si>
    <t>-1823724561</t>
  </si>
  <si>
    <t>45,4-3,7</t>
  </si>
  <si>
    <t>99,695-39,41</t>
  </si>
  <si>
    <t>Práce a dodávky M</t>
  </si>
  <si>
    <t>21-M</t>
  </si>
  <si>
    <t>Elektromontáže (montáž vč. dodávky)</t>
  </si>
  <si>
    <t>137</t>
  </si>
  <si>
    <t>210 00-01</t>
  </si>
  <si>
    <t>rozvadec RB vcet. jistice a vybavení</t>
  </si>
  <si>
    <t>1221808902</t>
  </si>
  <si>
    <t>138</t>
  </si>
  <si>
    <t>210 00-03</t>
  </si>
  <si>
    <t>zásuvka TV, SAT, VKV</t>
  </si>
  <si>
    <t>1994937568</t>
  </si>
  <si>
    <t>139</t>
  </si>
  <si>
    <t>210 00-04</t>
  </si>
  <si>
    <t>zvýšení príkonu u PRE z 1x20A na 3x25A /ceníková cena 11000/+ vyřízení</t>
  </si>
  <si>
    <t>-1099294024</t>
  </si>
  <si>
    <t>140</t>
  </si>
  <si>
    <t>210 00-05</t>
  </si>
  <si>
    <t>zkoušky, revize, príprava odberného místa</t>
  </si>
  <si>
    <t>1565094522</t>
  </si>
  <si>
    <t>141</t>
  </si>
  <si>
    <t>210 00-06</t>
  </si>
  <si>
    <t>domovní telefon</t>
  </si>
  <si>
    <t>-409357415</t>
  </si>
  <si>
    <t>142</t>
  </si>
  <si>
    <t>210800105</t>
  </si>
  <si>
    <t>Kabel CYKY 750 V 3x1,5 mm2 uložený pod omítkou vcetne dodávky kabelu 3Cx1,5</t>
  </si>
  <si>
    <t>1610825199</t>
  </si>
  <si>
    <t>143</t>
  </si>
  <si>
    <t>210800106</t>
  </si>
  <si>
    <t>Kabel CYKY 750 V 3x2,5 mm2 uložený pod omítkou vcetne dodávky kabelu 3Cx2,5</t>
  </si>
  <si>
    <t>1143153116</t>
  </si>
  <si>
    <t>144</t>
  </si>
  <si>
    <t>Pol09</t>
  </si>
  <si>
    <t>Kabel CYKY 5Cx2,5</t>
  </si>
  <si>
    <t>-1378055841</t>
  </si>
  <si>
    <t>145</t>
  </si>
  <si>
    <t>Pol10</t>
  </si>
  <si>
    <t>Kabel CYKY 3Ax1,5</t>
  </si>
  <si>
    <t>-1376908970</t>
  </si>
  <si>
    <t>146</t>
  </si>
  <si>
    <t>Pol11</t>
  </si>
  <si>
    <t>Kabel CYKY 2Ax1,5</t>
  </si>
  <si>
    <t>-1853229495</t>
  </si>
  <si>
    <t>147</t>
  </si>
  <si>
    <t>Pol12</t>
  </si>
  <si>
    <t>Kabel CYKY 5Cx6</t>
  </si>
  <si>
    <t>-633316934</t>
  </si>
  <si>
    <t>148</t>
  </si>
  <si>
    <t>Pol13</t>
  </si>
  <si>
    <t>Kabel CY6</t>
  </si>
  <si>
    <t>175411057</t>
  </si>
  <si>
    <t>149</t>
  </si>
  <si>
    <t>Pol14</t>
  </si>
  <si>
    <t>podlahová lišta LP35 s prísluš</t>
  </si>
  <si>
    <t>-1702378013</t>
  </si>
  <si>
    <t>150</t>
  </si>
  <si>
    <t>Pol15</t>
  </si>
  <si>
    <t>koax kabel</t>
  </si>
  <si>
    <t>-570047738</t>
  </si>
  <si>
    <t>151</t>
  </si>
  <si>
    <t>Pol16</t>
  </si>
  <si>
    <t>svorkovnice 5pol</t>
  </si>
  <si>
    <t>742724834</t>
  </si>
  <si>
    <t>152</t>
  </si>
  <si>
    <t>Pol17</t>
  </si>
  <si>
    <t>seriový prepínac</t>
  </si>
  <si>
    <t>-530286907</t>
  </si>
  <si>
    <t>153</t>
  </si>
  <si>
    <t>Pol18</t>
  </si>
  <si>
    <t>Strídavý prepinac</t>
  </si>
  <si>
    <t>537679038</t>
  </si>
  <si>
    <t>154</t>
  </si>
  <si>
    <t>Pol19</t>
  </si>
  <si>
    <t>prístrojový nosic pro LP35</t>
  </si>
  <si>
    <t>-236185386</t>
  </si>
  <si>
    <t>155</t>
  </si>
  <si>
    <t>Pol20</t>
  </si>
  <si>
    <t>1pol vypinac</t>
  </si>
  <si>
    <t>-2121738998</t>
  </si>
  <si>
    <t>156</t>
  </si>
  <si>
    <t>Pol21</t>
  </si>
  <si>
    <t>styk. Ovladac</t>
  </si>
  <si>
    <t>1086389017</t>
  </si>
  <si>
    <t>157</t>
  </si>
  <si>
    <t>Pol22</t>
  </si>
  <si>
    <t>zásuvka dvojnásobná</t>
  </si>
  <si>
    <t>-608952561</t>
  </si>
  <si>
    <t>158</t>
  </si>
  <si>
    <t>Pol23</t>
  </si>
  <si>
    <t>jistic 3B25/3</t>
  </si>
  <si>
    <t>157230700</t>
  </si>
  <si>
    <t>159</t>
  </si>
  <si>
    <t>Pol24</t>
  </si>
  <si>
    <t>LK 80x20R1</t>
  </si>
  <si>
    <t>-1946463978</t>
  </si>
  <si>
    <t>160</t>
  </si>
  <si>
    <t>Pol25</t>
  </si>
  <si>
    <t>LK 80x28 2ZK</t>
  </si>
  <si>
    <t>1946052373</t>
  </si>
  <si>
    <t>161</t>
  </si>
  <si>
    <t>Pol26</t>
  </si>
  <si>
    <t>LK 80x28 2R</t>
  </si>
  <si>
    <t>2227717</t>
  </si>
  <si>
    <t>162</t>
  </si>
  <si>
    <t>Pol27</t>
  </si>
  <si>
    <t>vícko VLK80 2R</t>
  </si>
  <si>
    <t>-1919649268</t>
  </si>
  <si>
    <t>163</t>
  </si>
  <si>
    <t>Pol28</t>
  </si>
  <si>
    <t>svorkovnice S66</t>
  </si>
  <si>
    <t>1650575825</t>
  </si>
  <si>
    <t>164</t>
  </si>
  <si>
    <t>Pol29</t>
  </si>
  <si>
    <t>LK 80R/3</t>
  </si>
  <si>
    <t>-1364294312</t>
  </si>
  <si>
    <t>165</t>
  </si>
  <si>
    <t>Pol30</t>
  </si>
  <si>
    <t>KU 1903</t>
  </si>
  <si>
    <t>-1900651330</t>
  </si>
  <si>
    <t>166</t>
  </si>
  <si>
    <t>Pol31</t>
  </si>
  <si>
    <t>KU 1901</t>
  </si>
  <si>
    <t>61072618</t>
  </si>
  <si>
    <t>167</t>
  </si>
  <si>
    <t>Pol32</t>
  </si>
  <si>
    <t>svítidlo kruhové- difuzér opálové sklo, 1x75 W/E27, IP20, D280-300mm, hloubka cca 100 mm, 4000k</t>
  </si>
  <si>
    <t>1811782216</t>
  </si>
  <si>
    <t>168</t>
  </si>
  <si>
    <t>Pol32-1</t>
  </si>
  <si>
    <t>svítidlo kruhové- difuzér opálové sklo, 1x75 W/E27, IP44/IP64, D280-300mm, hloubka cca 100 mm, 4000k</t>
  </si>
  <si>
    <t>759322531</t>
  </si>
  <si>
    <t>169</t>
  </si>
  <si>
    <t>Pol32-2</t>
  </si>
  <si>
    <t>nábytkové svítidlo -  1x39W/G5; IP44/IP20, délka 600 mm, hloubka 90 mm, 4000k</t>
  </si>
  <si>
    <t>227611924</t>
  </si>
  <si>
    <t>170</t>
  </si>
  <si>
    <t>Pol33</t>
  </si>
  <si>
    <t>koupelnové přisazené nástěnné svítidlo - chrom/sklo, 2x40W/E14, IP44/IP64, šířka 300mm, výška 100 mm, 4000k</t>
  </si>
  <si>
    <t>2110465241</t>
  </si>
  <si>
    <t>171</t>
  </si>
  <si>
    <t>Pol34</t>
  </si>
  <si>
    <t>požární ucpávka - hlavní přívod</t>
  </si>
  <si>
    <t>-318902104</t>
  </si>
  <si>
    <t>172</t>
  </si>
  <si>
    <t>Pol35</t>
  </si>
  <si>
    <t>kontrola a zprovoznení telefonu</t>
  </si>
  <si>
    <t>1474691942</t>
  </si>
  <si>
    <t>173</t>
  </si>
  <si>
    <t>Pol36</t>
  </si>
  <si>
    <t>kontrola a zprovoznení TV zásuvek</t>
  </si>
  <si>
    <t>1285978035</t>
  </si>
  <si>
    <t>174</t>
  </si>
  <si>
    <t>Pol37</t>
  </si>
  <si>
    <t>stavební přípomoce - sekání rýh</t>
  </si>
  <si>
    <t>-818828594</t>
  </si>
  <si>
    <t>175</t>
  </si>
  <si>
    <t>Pol38</t>
  </si>
  <si>
    <t>stavební přípomoce - zapravení rýh</t>
  </si>
  <si>
    <t>-2121706231</t>
  </si>
  <si>
    <t>24-M</t>
  </si>
  <si>
    <t>Montáže vzduchotechnických zařízení</t>
  </si>
  <si>
    <t>176</t>
  </si>
  <si>
    <t>240010212</t>
  </si>
  <si>
    <t>Malý axiální ventilátor s doběhem WC</t>
  </si>
  <si>
    <t>652031543</t>
  </si>
  <si>
    <t>177</t>
  </si>
  <si>
    <t>240010213</t>
  </si>
  <si>
    <t>Malý axiální ventilátor s doběhem 1x12V - kouplena</t>
  </si>
  <si>
    <t>1296480095</t>
  </si>
  <si>
    <t>178</t>
  </si>
  <si>
    <t>240080319</t>
  </si>
  <si>
    <t>Potrubí VZT flexi vč. tepelné izolace</t>
  </si>
  <si>
    <t>1614755811</t>
  </si>
  <si>
    <t>179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</si>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</sst>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Galandova 1246, byt č. 24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Galandova 1246,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20. 4. 2021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20. 4. 2021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ROUND((SUM(BE136:BE420)),2)</f>
        <v>0</v>
      </c>
      <c r="G31" s="38"/>
      <c r="H31" s="38"/>
      <c r="I31" s="149">
        <v>0.21</v>
      </c>
      <c r="J31" s="148">
        <f>ROUND(((SUM(BE136:BE420))*I31),2)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ROUND((SUM(BF136:BF420)),2)</f>
        <v>0</v>
      </c>
      <c r="G32" s="38"/>
      <c r="H32" s="38"/>
      <c r="I32" s="149">
        <v>0.15</v>
      </c>
      <c r="J32" s="148">
        <f>ROUND(((SUM(BF136:BF420))*I32),2)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ROUND((SUM(BG136:BG420)),2)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ROUND((SUM(BH136:BH420)),2)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ROUND((SUM(BI136:BI420)),2)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Galandova 1246, byt č. 24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Galandova 1246, Praha 17-Řepy</v>
      </c>
      <c r="G87" s="40"/>
      <c r="H87" s="40"/>
      <c r="I87" s="32" t="s">
        <v>22</v>
      </c>
      <c r="J87" s="79" t="str">
        <f>IF(J10="","",J10)</f>
        <v>20. 4. 2021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J260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J278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J312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J375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J376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J416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Galandova 1246, byt č. 24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Galandova 1246, Praha 17-Řepy</v>
      </c>
      <c r="G130" s="40"/>
      <c r="H130" s="40"/>
      <c r="I130" s="32" t="s">
        <v>22</v>
      </c>
      <c r="J130" s="79" t="str">
        <f>IF(J10="","",J10)</f>
        <v>20. 4. 2021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P137+P222+P375</f>
        <v>0</v>
      </c>
      <c r="Q136" s="104"/>
      <c r="R136" s="193">
        <f>R137+R222+R375</f>
        <v>4.932822396</v>
      </c>
      <c r="S136" s="104"/>
      <c r="T136" s="194">
        <f>T137+T222+T375</f>
        <v>6.535142400000001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BK137+BK222+BK375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P138+P147+P149+P175+P214+P220</f>
        <v>0</v>
      </c>
      <c r="Q137" s="204"/>
      <c r="R137" s="205">
        <f>R138+R147+R149+R175+R214+R220</f>
        <v>3.6989047999999998</v>
      </c>
      <c r="S137" s="204"/>
      <c r="T137" s="206">
        <f>T138+T147+T149+T175+T214+T220</f>
        <v>6.523319400000001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BK138+BK147+BK149+BK175+BK214+BK220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0.6776842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0.02684</v>
      </c>
      <c r="R139" s="222">
        <f>Q139*H139</f>
        <v>0.05368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33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8.91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0.06982</v>
      </c>
      <c r="R140" s="222">
        <f>Q140*H140</f>
        <v>0.6220962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8.91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1.7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4.35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0.000348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4.35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1.7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7.8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0.00156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7.8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1.7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SUM(P150:P174)</f>
        <v>0</v>
      </c>
      <c r="Q149" s="204"/>
      <c r="R149" s="205">
        <f>SUM(R150:R174)</f>
        <v>2.9801086</v>
      </c>
      <c r="S149" s="204"/>
      <c r="T149" s="206">
        <f>SUM(T150:T174)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SUM(BK150:BK174)</f>
        <v>0</v>
      </c>
    </row>
    <row r="150" spans="1:65" s="2" customFormat="1" ht="21.7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1.7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1.7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164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1.75" customHeight="1">
      <c r="A156" s="38"/>
      <c r="B156" s="39"/>
      <c r="C156" s="212" t="s">
        <v>174</v>
      </c>
      <c r="D156" s="212" t="s">
        <v>131</v>
      </c>
      <c r="E156" s="213" t="s">
        <v>175</v>
      </c>
      <c r="F156" s="214" t="s">
        <v>176</v>
      </c>
      <c r="G156" s="215" t="s">
        <v>140</v>
      </c>
      <c r="H156" s="216">
        <v>6.64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0.0324696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177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178</v>
      </c>
      <c r="G157" s="227"/>
      <c r="H157" s="231">
        <v>4.36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179</v>
      </c>
      <c r="G158" s="227"/>
      <c r="H158" s="231">
        <v>2.28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180</v>
      </c>
      <c r="G159" s="249"/>
      <c r="H159" s="252">
        <v>6.64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1.75" customHeight="1">
      <c r="A160" s="38"/>
      <c r="B160" s="39"/>
      <c r="C160" s="212" t="s">
        <v>181</v>
      </c>
      <c r="D160" s="212" t="s">
        <v>131</v>
      </c>
      <c r="E160" s="213" t="s">
        <v>182</v>
      </c>
      <c r="F160" s="214" t="s">
        <v>183</v>
      </c>
      <c r="G160" s="215" t="s">
        <v>140</v>
      </c>
      <c r="H160" s="216">
        <v>106.335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0.319005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184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185</v>
      </c>
      <c r="G161" s="227"/>
      <c r="H161" s="231">
        <v>106.335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1.75" customHeight="1">
      <c r="A162" s="38"/>
      <c r="B162" s="39"/>
      <c r="C162" s="212" t="s">
        <v>186</v>
      </c>
      <c r="D162" s="212" t="s">
        <v>131</v>
      </c>
      <c r="E162" s="213" t="s">
        <v>187</v>
      </c>
      <c r="F162" s="214" t="s">
        <v>188</v>
      </c>
      <c r="G162" s="215" t="s">
        <v>140</v>
      </c>
      <c r="H162" s="216">
        <v>99.695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1.5552419999999998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189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190</v>
      </c>
      <c r="G163" s="227"/>
      <c r="H163" s="231">
        <v>22.7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191</v>
      </c>
      <c r="G164" s="227"/>
      <c r="H164" s="231">
        <v>39.41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192</v>
      </c>
      <c r="G165" s="227"/>
      <c r="H165" s="231">
        <v>1.11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193</v>
      </c>
      <c r="G166" s="227"/>
      <c r="H166" s="231">
        <v>36.475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5" customFormat="1" ht="12">
      <c r="A167" s="15"/>
      <c r="B167" s="248"/>
      <c r="C167" s="249"/>
      <c r="D167" s="228" t="s">
        <v>142</v>
      </c>
      <c r="E167" s="250" t="s">
        <v>1</v>
      </c>
      <c r="F167" s="251" t="s">
        <v>180</v>
      </c>
      <c r="G167" s="249"/>
      <c r="H167" s="252">
        <v>99.695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142</v>
      </c>
      <c r="AU167" s="258" t="s">
        <v>136</v>
      </c>
      <c r="AV167" s="15" t="s">
        <v>135</v>
      </c>
      <c r="AW167" s="15" t="s">
        <v>32</v>
      </c>
      <c r="AX167" s="15" t="s">
        <v>81</v>
      </c>
      <c r="AY167" s="258" t="s">
        <v>128</v>
      </c>
    </row>
    <row r="168" spans="1:65" s="2" customFormat="1" ht="21.75" customHeight="1">
      <c r="A168" s="38"/>
      <c r="B168" s="39"/>
      <c r="C168" s="212" t="s">
        <v>194</v>
      </c>
      <c r="D168" s="212" t="s">
        <v>131</v>
      </c>
      <c r="E168" s="213" t="s">
        <v>195</v>
      </c>
      <c r="F168" s="214" t="s">
        <v>196</v>
      </c>
      <c r="G168" s="215" t="s">
        <v>140</v>
      </c>
      <c r="H168" s="216">
        <v>3.6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0.179424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135</v>
      </c>
      <c r="AT168" s="224" t="s">
        <v>131</v>
      </c>
      <c r="AU168" s="224" t="s">
        <v>136</v>
      </c>
      <c r="AY168" s="17" t="s">
        <v>128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136</v>
      </c>
      <c r="BK168" s="225">
        <f>ROUND(I168*H168,2)</f>
        <v>0</v>
      </c>
      <c r="BL168" s="17" t="s">
        <v>135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142</v>
      </c>
      <c r="E169" s="229" t="s">
        <v>1</v>
      </c>
      <c r="F169" s="230" t="s">
        <v>169</v>
      </c>
      <c r="G169" s="227"/>
      <c r="H169" s="231">
        <v>3.6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142</v>
      </c>
      <c r="AU169" s="237" t="s">
        <v>136</v>
      </c>
      <c r="AV169" s="13" t="s">
        <v>136</v>
      </c>
      <c r="AW169" s="13" t="s">
        <v>32</v>
      </c>
      <c r="AX169" s="13" t="s">
        <v>81</v>
      </c>
      <c r="AY169" s="237" t="s">
        <v>128</v>
      </c>
    </row>
    <row r="170" spans="1:65" s="2" customFormat="1" ht="21.75" customHeight="1">
      <c r="A170" s="38"/>
      <c r="B170" s="39"/>
      <c r="C170" s="212" t="s">
        <v>198</v>
      </c>
      <c r="D170" s="212" t="s">
        <v>131</v>
      </c>
      <c r="E170" s="213" t="s">
        <v>199</v>
      </c>
      <c r="F170" s="214" t="s">
        <v>200</v>
      </c>
      <c r="G170" s="215" t="s">
        <v>134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135</v>
      </c>
      <c r="AT170" s="224" t="s">
        <v>131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134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170</v>
      </c>
      <c r="AT171" s="224" t="s">
        <v>203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206</v>
      </c>
    </row>
    <row r="172" spans="1:65" s="2" customFormat="1" ht="21.75" customHeight="1">
      <c r="A172" s="38"/>
      <c r="B172" s="39"/>
      <c r="C172" s="212" t="s">
        <v>8</v>
      </c>
      <c r="D172" s="212" t="s">
        <v>131</v>
      </c>
      <c r="E172" s="213" t="s">
        <v>207</v>
      </c>
      <c r="F172" s="214" t="s">
        <v>208</v>
      </c>
      <c r="G172" s="215" t="s">
        <v>134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135</v>
      </c>
      <c r="AT172" s="224" t="s">
        <v>131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134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170</v>
      </c>
      <c r="AT173" s="224" t="s">
        <v>203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131</v>
      </c>
      <c r="E174" s="213" t="s">
        <v>215</v>
      </c>
      <c r="F174" s="214" t="s">
        <v>216</v>
      </c>
      <c r="G174" s="215" t="s">
        <v>134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135</v>
      </c>
      <c r="AT174" s="224" t="s">
        <v>131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174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SUM(P176:P213)</f>
        <v>0</v>
      </c>
      <c r="Q175" s="204"/>
      <c r="R175" s="205">
        <f>SUM(R176:R213)</f>
        <v>0.001712</v>
      </c>
      <c r="S175" s="204"/>
      <c r="T175" s="206">
        <f>SUM(T176:T213)</f>
        <v>6.523319400000001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128</v>
      </c>
      <c r="BK175" s="209">
        <f>SUM(BK176:BK213)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131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131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131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0.0225</v>
      </c>
      <c r="T178" s="223">
        <f>S178*H178</f>
        <v>0.0225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1.75" customHeight="1">
      <c r="A179" s="38"/>
      <c r="B179" s="39"/>
      <c r="C179" s="212" t="s">
        <v>7</v>
      </c>
      <c r="D179" s="212" t="s">
        <v>131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131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131</v>
      </c>
      <c r="E181" s="213" t="s">
        <v>240</v>
      </c>
      <c r="F181" s="214" t="s">
        <v>241</v>
      </c>
      <c r="G181" s="215" t="s">
        <v>134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131</v>
      </c>
      <c r="E182" s="213" t="s">
        <v>244</v>
      </c>
      <c r="F182" s="214" t="s">
        <v>245</v>
      </c>
      <c r="G182" s="215" t="s">
        <v>140</v>
      </c>
      <c r="H182" s="216">
        <v>3.7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0.1443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142</v>
      </c>
      <c r="E183" s="229" t="s">
        <v>1</v>
      </c>
      <c r="F183" s="230" t="s">
        <v>247</v>
      </c>
      <c r="G183" s="227"/>
      <c r="H183" s="231">
        <v>3.7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142</v>
      </c>
      <c r="AU183" s="237" t="s">
        <v>136</v>
      </c>
      <c r="AV183" s="13" t="s">
        <v>136</v>
      </c>
      <c r="AW183" s="13" t="s">
        <v>32</v>
      </c>
      <c r="AX183" s="13" t="s">
        <v>81</v>
      </c>
      <c r="AY183" s="237" t="s">
        <v>128</v>
      </c>
    </row>
    <row r="184" spans="1:65" s="2" customFormat="1" ht="21.75" customHeight="1">
      <c r="A184" s="38"/>
      <c r="B184" s="39"/>
      <c r="C184" s="212" t="s">
        <v>248</v>
      </c>
      <c r="D184" s="212" t="s">
        <v>131</v>
      </c>
      <c r="E184" s="213" t="s">
        <v>249</v>
      </c>
      <c r="F184" s="214" t="s">
        <v>250</v>
      </c>
      <c r="G184" s="215" t="s">
        <v>134</v>
      </c>
      <c r="H184" s="216">
        <v>6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0.14400000000000002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1.75" customHeight="1">
      <c r="A185" s="38"/>
      <c r="B185" s="39"/>
      <c r="C185" s="212" t="s">
        <v>252</v>
      </c>
      <c r="D185" s="212" t="s">
        <v>131</v>
      </c>
      <c r="E185" s="213" t="s">
        <v>253</v>
      </c>
      <c r="F185" s="214" t="s">
        <v>254</v>
      </c>
      <c r="G185" s="215" t="s">
        <v>134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1.75" customHeight="1">
      <c r="A186" s="38"/>
      <c r="B186" s="39"/>
      <c r="C186" s="212" t="s">
        <v>256</v>
      </c>
      <c r="D186" s="212" t="s">
        <v>131</v>
      </c>
      <c r="E186" s="213" t="s">
        <v>257</v>
      </c>
      <c r="F186" s="214" t="s">
        <v>258</v>
      </c>
      <c r="G186" s="215" t="s">
        <v>140</v>
      </c>
      <c r="H186" s="216">
        <v>45.4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0.1135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142</v>
      </c>
      <c r="E187" s="229" t="s">
        <v>1</v>
      </c>
      <c r="F187" s="230" t="s">
        <v>260</v>
      </c>
      <c r="G187" s="227"/>
      <c r="H187" s="231">
        <v>45.4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142</v>
      </c>
      <c r="AU187" s="237" t="s">
        <v>136</v>
      </c>
      <c r="AV187" s="13" t="s">
        <v>136</v>
      </c>
      <c r="AW187" s="13" t="s">
        <v>32</v>
      </c>
      <c r="AX187" s="13" t="s">
        <v>81</v>
      </c>
      <c r="AY187" s="237" t="s">
        <v>128</v>
      </c>
    </row>
    <row r="188" spans="1:65" s="2" customFormat="1" ht="21.75" customHeight="1">
      <c r="A188" s="38"/>
      <c r="B188" s="39"/>
      <c r="C188" s="212" t="s">
        <v>261</v>
      </c>
      <c r="D188" s="212" t="s">
        <v>131</v>
      </c>
      <c r="E188" s="213" t="s">
        <v>262</v>
      </c>
      <c r="F188" s="214" t="s">
        <v>263</v>
      </c>
      <c r="G188" s="215" t="s">
        <v>146</v>
      </c>
      <c r="H188" s="216">
        <v>40.9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131</v>
      </c>
      <c r="AU188" s="224" t="s">
        <v>136</v>
      </c>
      <c r="AY188" s="17" t="s">
        <v>128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136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265</v>
      </c>
      <c r="G189" s="227"/>
      <c r="H189" s="231">
        <v>9.6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266</v>
      </c>
      <c r="G190" s="227"/>
      <c r="H190" s="231">
        <v>15.7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267</v>
      </c>
      <c r="G191" s="227"/>
      <c r="H191" s="231">
        <v>7.5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268</v>
      </c>
      <c r="G192" s="227"/>
      <c r="H192" s="231">
        <v>8.1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180</v>
      </c>
      <c r="G193" s="249"/>
      <c r="H193" s="252">
        <v>40.9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269</v>
      </c>
      <c r="D194" s="212" t="s">
        <v>131</v>
      </c>
      <c r="E194" s="213" t="s">
        <v>270</v>
      </c>
      <c r="F194" s="214" t="s">
        <v>271</v>
      </c>
      <c r="G194" s="215" t="s">
        <v>140</v>
      </c>
      <c r="H194" s="216">
        <v>45.4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210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210</v>
      </c>
      <c r="BM194" s="224" t="s">
        <v>272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260</v>
      </c>
      <c r="G195" s="227"/>
      <c r="H195" s="231">
        <v>45.4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21.75" customHeight="1">
      <c r="A196" s="38"/>
      <c r="B196" s="39"/>
      <c r="C196" s="212" t="s">
        <v>273</v>
      </c>
      <c r="D196" s="212" t="s">
        <v>131</v>
      </c>
      <c r="E196" s="213" t="s">
        <v>274</v>
      </c>
      <c r="F196" s="214" t="s">
        <v>275</v>
      </c>
      <c r="G196" s="215" t="s">
        <v>140</v>
      </c>
      <c r="H196" s="216">
        <v>42.8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4E-05</v>
      </c>
      <c r="R196" s="222">
        <f>Q196*H196</f>
        <v>0.001712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276</v>
      </c>
    </row>
    <row r="197" spans="1:65" s="2" customFormat="1" ht="21.75" customHeight="1">
      <c r="A197" s="38"/>
      <c r="B197" s="39"/>
      <c r="C197" s="212" t="s">
        <v>277</v>
      </c>
      <c r="D197" s="212" t="s">
        <v>131</v>
      </c>
      <c r="E197" s="213" t="s">
        <v>278</v>
      </c>
      <c r="F197" s="214" t="s">
        <v>279</v>
      </c>
      <c r="G197" s="215" t="s">
        <v>140</v>
      </c>
      <c r="H197" s="216">
        <v>31.182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0.15</v>
      </c>
      <c r="T197" s="223">
        <f>S197*H197</f>
        <v>4.6773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280</v>
      </c>
    </row>
    <row r="198" spans="1:51" s="13" customFormat="1" ht="12">
      <c r="A198" s="13"/>
      <c r="B198" s="226"/>
      <c r="C198" s="227"/>
      <c r="D198" s="228" t="s">
        <v>142</v>
      </c>
      <c r="E198" s="229" t="s">
        <v>1</v>
      </c>
      <c r="F198" s="230" t="s">
        <v>281</v>
      </c>
      <c r="G198" s="227"/>
      <c r="H198" s="231">
        <v>27.482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142</v>
      </c>
      <c r="AU198" s="237" t="s">
        <v>136</v>
      </c>
      <c r="AV198" s="13" t="s">
        <v>136</v>
      </c>
      <c r="AW198" s="13" t="s">
        <v>32</v>
      </c>
      <c r="AX198" s="13" t="s">
        <v>76</v>
      </c>
      <c r="AY198" s="237" t="s">
        <v>128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247</v>
      </c>
      <c r="G199" s="227"/>
      <c r="H199" s="231">
        <v>3.7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76</v>
      </c>
      <c r="AY199" s="237" t="s">
        <v>128</v>
      </c>
    </row>
    <row r="200" spans="1:51" s="15" customFormat="1" ht="12">
      <c r="A200" s="15"/>
      <c r="B200" s="248"/>
      <c r="C200" s="249"/>
      <c r="D200" s="228" t="s">
        <v>142</v>
      </c>
      <c r="E200" s="250" t="s">
        <v>1</v>
      </c>
      <c r="F200" s="251" t="s">
        <v>180</v>
      </c>
      <c r="G200" s="249"/>
      <c r="H200" s="252">
        <v>31.182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8" t="s">
        <v>142</v>
      </c>
      <c r="AU200" s="258" t="s">
        <v>136</v>
      </c>
      <c r="AV200" s="15" t="s">
        <v>135</v>
      </c>
      <c r="AW200" s="15" t="s">
        <v>32</v>
      </c>
      <c r="AX200" s="15" t="s">
        <v>81</v>
      </c>
      <c r="AY200" s="258" t="s">
        <v>128</v>
      </c>
    </row>
    <row r="201" spans="1:65" s="2" customFormat="1" ht="33" customHeight="1">
      <c r="A201" s="38"/>
      <c r="B201" s="39"/>
      <c r="C201" s="212" t="s">
        <v>282</v>
      </c>
      <c r="D201" s="212" t="s">
        <v>131</v>
      </c>
      <c r="E201" s="213" t="s">
        <v>283</v>
      </c>
      <c r="F201" s="214" t="s">
        <v>284</v>
      </c>
      <c r="G201" s="215" t="s">
        <v>285</v>
      </c>
      <c r="H201" s="216">
        <v>0.185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0.40700000000000003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286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287</v>
      </c>
      <c r="G202" s="227"/>
      <c r="H202" s="231">
        <v>0.185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1.75" customHeight="1">
      <c r="A203" s="38"/>
      <c r="B203" s="39"/>
      <c r="C203" s="212" t="s">
        <v>288</v>
      </c>
      <c r="D203" s="212" t="s">
        <v>131</v>
      </c>
      <c r="E203" s="213" t="s">
        <v>289</v>
      </c>
      <c r="F203" s="214" t="s">
        <v>290</v>
      </c>
      <c r="G203" s="215" t="s">
        <v>140</v>
      </c>
      <c r="H203" s="216">
        <v>4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0.304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291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292</v>
      </c>
      <c r="G204" s="227"/>
      <c r="H204" s="231">
        <v>1.6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76</v>
      </c>
      <c r="AY204" s="237" t="s">
        <v>128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293</v>
      </c>
      <c r="G205" s="227"/>
      <c r="H205" s="231">
        <v>2.4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76</v>
      </c>
      <c r="AY205" s="237" t="s">
        <v>128</v>
      </c>
    </row>
    <row r="206" spans="1:51" s="15" customFormat="1" ht="12">
      <c r="A206" s="15"/>
      <c r="B206" s="248"/>
      <c r="C206" s="249"/>
      <c r="D206" s="228" t="s">
        <v>142</v>
      </c>
      <c r="E206" s="250" t="s">
        <v>1</v>
      </c>
      <c r="F206" s="251" t="s">
        <v>180</v>
      </c>
      <c r="G206" s="249"/>
      <c r="H206" s="252">
        <v>4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142</v>
      </c>
      <c r="AU206" s="258" t="s">
        <v>136</v>
      </c>
      <c r="AV206" s="15" t="s">
        <v>135</v>
      </c>
      <c r="AW206" s="15" t="s">
        <v>32</v>
      </c>
      <c r="AX206" s="15" t="s">
        <v>81</v>
      </c>
      <c r="AY206" s="258" t="s">
        <v>128</v>
      </c>
    </row>
    <row r="207" spans="1:65" s="2" customFormat="1" ht="16.5" customHeight="1">
      <c r="A207" s="38"/>
      <c r="B207" s="39"/>
      <c r="C207" s="212" t="s">
        <v>294</v>
      </c>
      <c r="D207" s="212" t="s">
        <v>131</v>
      </c>
      <c r="E207" s="213" t="s">
        <v>295</v>
      </c>
      <c r="F207" s="214" t="s">
        <v>296</v>
      </c>
      <c r="G207" s="215" t="s">
        <v>297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298</v>
      </c>
    </row>
    <row r="208" spans="1:65" s="2" customFormat="1" ht="16.5" customHeight="1">
      <c r="A208" s="38"/>
      <c r="B208" s="39"/>
      <c r="C208" s="212" t="s">
        <v>299</v>
      </c>
      <c r="D208" s="212" t="s">
        <v>131</v>
      </c>
      <c r="E208" s="213" t="s">
        <v>300</v>
      </c>
      <c r="F208" s="214" t="s">
        <v>301</v>
      </c>
      <c r="G208" s="215" t="s">
        <v>297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302</v>
      </c>
    </row>
    <row r="209" spans="1:65" s="2" customFormat="1" ht="16.5" customHeight="1">
      <c r="A209" s="38"/>
      <c r="B209" s="39"/>
      <c r="C209" s="212" t="s">
        <v>303</v>
      </c>
      <c r="D209" s="212" t="s">
        <v>131</v>
      </c>
      <c r="E209" s="213" t="s">
        <v>304</v>
      </c>
      <c r="F209" s="214" t="s">
        <v>305</v>
      </c>
      <c r="G209" s="215" t="s">
        <v>140</v>
      </c>
      <c r="H209" s="216">
        <v>5.53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0.01098</v>
      </c>
      <c r="T209" s="223">
        <f>S209*H209</f>
        <v>0.06071940000000001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306</v>
      </c>
    </row>
    <row r="210" spans="1:51" s="13" customFormat="1" ht="12">
      <c r="A210" s="13"/>
      <c r="B210" s="226"/>
      <c r="C210" s="227"/>
      <c r="D210" s="228" t="s">
        <v>142</v>
      </c>
      <c r="E210" s="229" t="s">
        <v>1</v>
      </c>
      <c r="F210" s="230" t="s">
        <v>307</v>
      </c>
      <c r="G210" s="227"/>
      <c r="H210" s="231">
        <v>5.53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142</v>
      </c>
      <c r="AU210" s="237" t="s">
        <v>136</v>
      </c>
      <c r="AV210" s="13" t="s">
        <v>136</v>
      </c>
      <c r="AW210" s="13" t="s">
        <v>32</v>
      </c>
      <c r="AX210" s="13" t="s">
        <v>81</v>
      </c>
      <c r="AY210" s="237" t="s">
        <v>128</v>
      </c>
    </row>
    <row r="211" spans="1:65" s="2" customFormat="1" ht="21.75" customHeight="1">
      <c r="A211" s="38"/>
      <c r="B211" s="39"/>
      <c r="C211" s="212" t="s">
        <v>308</v>
      </c>
      <c r="D211" s="212" t="s">
        <v>131</v>
      </c>
      <c r="E211" s="213" t="s">
        <v>309</v>
      </c>
      <c r="F211" s="214" t="s">
        <v>310</v>
      </c>
      <c r="G211" s="215" t="s">
        <v>140</v>
      </c>
      <c r="H211" s="216">
        <v>5.53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0.008</v>
      </c>
      <c r="T211" s="223">
        <f>S211*H211</f>
        <v>0.04424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311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307</v>
      </c>
      <c r="G212" s="227"/>
      <c r="H212" s="231">
        <v>5.53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81</v>
      </c>
      <c r="AY212" s="237" t="s">
        <v>128</v>
      </c>
    </row>
    <row r="213" spans="1:65" s="2" customFormat="1" ht="21.75" customHeight="1">
      <c r="A213" s="38"/>
      <c r="B213" s="39"/>
      <c r="C213" s="212" t="s">
        <v>312</v>
      </c>
      <c r="D213" s="212" t="s">
        <v>131</v>
      </c>
      <c r="E213" s="213" t="s">
        <v>313</v>
      </c>
      <c r="F213" s="214" t="s">
        <v>314</v>
      </c>
      <c r="G213" s="215" t="s">
        <v>134</v>
      </c>
      <c r="H213" s="216">
        <v>4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0.0881</v>
      </c>
      <c r="T213" s="223">
        <f>S213*H213</f>
        <v>0.3524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315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316</v>
      </c>
      <c r="F214" s="210" t="s">
        <v>317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1.75" customHeight="1">
      <c r="A215" s="38"/>
      <c r="B215" s="39"/>
      <c r="C215" s="212" t="s">
        <v>318</v>
      </c>
      <c r="D215" s="212" t="s">
        <v>131</v>
      </c>
      <c r="E215" s="213" t="s">
        <v>319</v>
      </c>
      <c r="F215" s="214" t="s">
        <v>320</v>
      </c>
      <c r="G215" s="215" t="s">
        <v>321</v>
      </c>
      <c r="H215" s="216">
        <v>6.535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322</v>
      </c>
    </row>
    <row r="216" spans="1:65" s="2" customFormat="1" ht="21.75" customHeight="1">
      <c r="A216" s="38"/>
      <c r="B216" s="39"/>
      <c r="C216" s="212" t="s">
        <v>323</v>
      </c>
      <c r="D216" s="212" t="s">
        <v>131</v>
      </c>
      <c r="E216" s="213" t="s">
        <v>324</v>
      </c>
      <c r="F216" s="214" t="s">
        <v>325</v>
      </c>
      <c r="G216" s="215" t="s">
        <v>321</v>
      </c>
      <c r="H216" s="216">
        <v>6.535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326</v>
      </c>
    </row>
    <row r="217" spans="1:65" s="2" customFormat="1" ht="21.75" customHeight="1">
      <c r="A217" s="38"/>
      <c r="B217" s="39"/>
      <c r="C217" s="212" t="s">
        <v>327</v>
      </c>
      <c r="D217" s="212" t="s">
        <v>131</v>
      </c>
      <c r="E217" s="213" t="s">
        <v>328</v>
      </c>
      <c r="F217" s="214" t="s">
        <v>329</v>
      </c>
      <c r="G217" s="215" t="s">
        <v>321</v>
      </c>
      <c r="H217" s="216">
        <v>65.35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330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331</v>
      </c>
      <c r="G218" s="227"/>
      <c r="H218" s="231">
        <v>65.35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1.75" customHeight="1">
      <c r="A219" s="38"/>
      <c r="B219" s="39"/>
      <c r="C219" s="212" t="s">
        <v>332</v>
      </c>
      <c r="D219" s="212" t="s">
        <v>131</v>
      </c>
      <c r="E219" s="213" t="s">
        <v>333</v>
      </c>
      <c r="F219" s="214" t="s">
        <v>334</v>
      </c>
      <c r="G219" s="215" t="s">
        <v>321</v>
      </c>
      <c r="H219" s="216">
        <v>6.535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335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336</v>
      </c>
      <c r="F220" s="210" t="s">
        <v>317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16.5" customHeight="1">
      <c r="A221" s="38"/>
      <c r="B221" s="39"/>
      <c r="C221" s="212" t="s">
        <v>337</v>
      </c>
      <c r="D221" s="212" t="s">
        <v>131</v>
      </c>
      <c r="E221" s="213" t="s">
        <v>338</v>
      </c>
      <c r="F221" s="214" t="s">
        <v>339</v>
      </c>
      <c r="G221" s="215" t="s">
        <v>321</v>
      </c>
      <c r="H221" s="216">
        <v>3.7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340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341</v>
      </c>
      <c r="F222" s="199" t="s">
        <v>342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P223+P233+P239+P250+P260+P278+P285+P298+P307+P312+P328+P348+P356</f>
        <v>0</v>
      </c>
      <c r="Q222" s="204"/>
      <c r="R222" s="205">
        <f>R223+R233+R239+R250+R260+R278+R285+R298+R307+R312+R328+R348+R356</f>
        <v>1.2339175960000002</v>
      </c>
      <c r="S222" s="204"/>
      <c r="T222" s="206">
        <f>T223+T233+T239+T250+T260+T278+T285+T298+T307+T312+T328+T348+T356</f>
        <v>0.011822999999999998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BK223+BK233+BK239+BK250+BK260+BK278+BK285+BK298+BK307+BK312+BK328+BK348+BK356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343</v>
      </c>
      <c r="F223" s="210" t="s">
        <v>344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SUM(P224:P232)</f>
        <v>0</v>
      </c>
      <c r="Q223" s="204"/>
      <c r="R223" s="205">
        <f>SUM(R224:R232)</f>
        <v>0.082395</v>
      </c>
      <c r="S223" s="204"/>
      <c r="T223" s="206">
        <f>SUM(T224:T232)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SUM(BK224:BK232)</f>
        <v>0</v>
      </c>
    </row>
    <row r="224" spans="1:65" s="2" customFormat="1" ht="16.5" customHeight="1">
      <c r="A224" s="38"/>
      <c r="B224" s="39"/>
      <c r="C224" s="212" t="s">
        <v>345</v>
      </c>
      <c r="D224" s="212" t="s">
        <v>131</v>
      </c>
      <c r="E224" s="213" t="s">
        <v>346</v>
      </c>
      <c r="F224" s="214" t="s">
        <v>347</v>
      </c>
      <c r="G224" s="215" t="s">
        <v>140</v>
      </c>
      <c r="H224" s="216">
        <v>3.6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0.0045</v>
      </c>
      <c r="R224" s="222">
        <f>Q224*H224</f>
        <v>0.0162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210</v>
      </c>
      <c r="BM224" s="224" t="s">
        <v>348</v>
      </c>
    </row>
    <row r="225" spans="1:51" s="13" customFormat="1" ht="12">
      <c r="A225" s="13"/>
      <c r="B225" s="226"/>
      <c r="C225" s="227"/>
      <c r="D225" s="228" t="s">
        <v>142</v>
      </c>
      <c r="E225" s="229" t="s">
        <v>1</v>
      </c>
      <c r="F225" s="230" t="s">
        <v>169</v>
      </c>
      <c r="G225" s="227"/>
      <c r="H225" s="231">
        <v>3.6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142</v>
      </c>
      <c r="AU225" s="237" t="s">
        <v>136</v>
      </c>
      <c r="AV225" s="13" t="s">
        <v>136</v>
      </c>
      <c r="AW225" s="13" t="s">
        <v>32</v>
      </c>
      <c r="AX225" s="13" t="s">
        <v>81</v>
      </c>
      <c r="AY225" s="237" t="s">
        <v>128</v>
      </c>
    </row>
    <row r="226" spans="1:65" s="2" customFormat="1" ht="16.5" customHeight="1">
      <c r="A226" s="38"/>
      <c r="B226" s="39"/>
      <c r="C226" s="212" t="s">
        <v>349</v>
      </c>
      <c r="D226" s="212" t="s">
        <v>131</v>
      </c>
      <c r="E226" s="213" t="s">
        <v>350</v>
      </c>
      <c r="F226" s="214" t="s">
        <v>351</v>
      </c>
      <c r="G226" s="215" t="s">
        <v>140</v>
      </c>
      <c r="H226" s="216">
        <v>5.21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0.0045</v>
      </c>
      <c r="R226" s="222">
        <f>Q226*H226</f>
        <v>0.023444999999999997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210</v>
      </c>
      <c r="BM226" s="224" t="s">
        <v>352</v>
      </c>
    </row>
    <row r="227" spans="1:51" s="13" customFormat="1" ht="12">
      <c r="A227" s="13"/>
      <c r="B227" s="226"/>
      <c r="C227" s="227"/>
      <c r="D227" s="228" t="s">
        <v>142</v>
      </c>
      <c r="E227" s="229" t="s">
        <v>1</v>
      </c>
      <c r="F227" s="230" t="s">
        <v>353</v>
      </c>
      <c r="G227" s="227"/>
      <c r="H227" s="231">
        <v>3.23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142</v>
      </c>
      <c r="AU227" s="237" t="s">
        <v>136</v>
      </c>
      <c r="AV227" s="13" t="s">
        <v>136</v>
      </c>
      <c r="AW227" s="13" t="s">
        <v>32</v>
      </c>
      <c r="AX227" s="13" t="s">
        <v>76</v>
      </c>
      <c r="AY227" s="237" t="s">
        <v>128</v>
      </c>
    </row>
    <row r="228" spans="1:51" s="13" customFormat="1" ht="12">
      <c r="A228" s="13"/>
      <c r="B228" s="226"/>
      <c r="C228" s="227"/>
      <c r="D228" s="228" t="s">
        <v>142</v>
      </c>
      <c r="E228" s="229" t="s">
        <v>1</v>
      </c>
      <c r="F228" s="230" t="s">
        <v>354</v>
      </c>
      <c r="G228" s="227"/>
      <c r="H228" s="231">
        <v>1.98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142</v>
      </c>
      <c r="AU228" s="237" t="s">
        <v>136</v>
      </c>
      <c r="AV228" s="13" t="s">
        <v>136</v>
      </c>
      <c r="AW228" s="13" t="s">
        <v>32</v>
      </c>
      <c r="AX228" s="13" t="s">
        <v>76</v>
      </c>
      <c r="AY228" s="237" t="s">
        <v>128</v>
      </c>
    </row>
    <row r="229" spans="1:51" s="15" customFormat="1" ht="12">
      <c r="A229" s="15"/>
      <c r="B229" s="248"/>
      <c r="C229" s="249"/>
      <c r="D229" s="228" t="s">
        <v>142</v>
      </c>
      <c r="E229" s="250" t="s">
        <v>1</v>
      </c>
      <c r="F229" s="251" t="s">
        <v>180</v>
      </c>
      <c r="G229" s="249"/>
      <c r="H229" s="252">
        <v>5.21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8" t="s">
        <v>142</v>
      </c>
      <c r="AU229" s="258" t="s">
        <v>136</v>
      </c>
      <c r="AV229" s="15" t="s">
        <v>135</v>
      </c>
      <c r="AW229" s="15" t="s">
        <v>32</v>
      </c>
      <c r="AX229" s="15" t="s">
        <v>81</v>
      </c>
      <c r="AY229" s="258" t="s">
        <v>128</v>
      </c>
    </row>
    <row r="230" spans="1:65" s="2" customFormat="1" ht="16.5" customHeight="1">
      <c r="A230" s="38"/>
      <c r="B230" s="39"/>
      <c r="C230" s="212" t="s">
        <v>355</v>
      </c>
      <c r="D230" s="212" t="s">
        <v>131</v>
      </c>
      <c r="E230" s="213" t="s">
        <v>356</v>
      </c>
      <c r="F230" s="214" t="s">
        <v>357</v>
      </c>
      <c r="G230" s="215" t="s">
        <v>146</v>
      </c>
      <c r="H230" s="216">
        <v>9.5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0.0045</v>
      </c>
      <c r="R230" s="222">
        <f>Q230*H230</f>
        <v>0.042749999999999996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210</v>
      </c>
      <c r="BM230" s="224" t="s">
        <v>358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359</v>
      </c>
      <c r="G231" s="227"/>
      <c r="H231" s="231">
        <v>9.5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21.75" customHeight="1">
      <c r="A232" s="38"/>
      <c r="B232" s="39"/>
      <c r="C232" s="212" t="s">
        <v>360</v>
      </c>
      <c r="D232" s="212" t="s">
        <v>131</v>
      </c>
      <c r="E232" s="213" t="s">
        <v>361</v>
      </c>
      <c r="F232" s="214" t="s">
        <v>362</v>
      </c>
      <c r="G232" s="215" t="s">
        <v>321</v>
      </c>
      <c r="H232" s="216">
        <v>0.082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210</v>
      </c>
      <c r="BM232" s="224" t="s">
        <v>363</v>
      </c>
    </row>
    <row r="233" spans="1:63" s="12" customFormat="1" ht="22.8" customHeight="1">
      <c r="A233" s="12"/>
      <c r="B233" s="196"/>
      <c r="C233" s="197"/>
      <c r="D233" s="198" t="s">
        <v>75</v>
      </c>
      <c r="E233" s="210" t="s">
        <v>364</v>
      </c>
      <c r="F233" s="210" t="s">
        <v>365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SUM(P234:P238)</f>
        <v>0</v>
      </c>
      <c r="Q233" s="204"/>
      <c r="R233" s="205">
        <f>SUM(R234:R238)</f>
        <v>0.007344000000000001</v>
      </c>
      <c r="S233" s="204"/>
      <c r="T233" s="206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136</v>
      </c>
      <c r="AT233" s="208" t="s">
        <v>75</v>
      </c>
      <c r="AU233" s="208" t="s">
        <v>81</v>
      </c>
      <c r="AY233" s="207" t="s">
        <v>128</v>
      </c>
      <c r="BK233" s="209">
        <f>SUM(BK234:BK238)</f>
        <v>0</v>
      </c>
    </row>
    <row r="234" spans="1:65" s="2" customFormat="1" ht="21.75" customHeight="1">
      <c r="A234" s="38"/>
      <c r="B234" s="39"/>
      <c r="C234" s="212" t="s">
        <v>366</v>
      </c>
      <c r="D234" s="212" t="s">
        <v>131</v>
      </c>
      <c r="E234" s="213" t="s">
        <v>367</v>
      </c>
      <c r="F234" s="214" t="s">
        <v>368</v>
      </c>
      <c r="G234" s="215" t="s">
        <v>140</v>
      </c>
      <c r="H234" s="216">
        <v>3.6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210</v>
      </c>
      <c r="BM234" s="224" t="s">
        <v>369</v>
      </c>
    </row>
    <row r="235" spans="1:65" s="2" customFormat="1" ht="16.5" customHeight="1">
      <c r="A235" s="38"/>
      <c r="B235" s="39"/>
      <c r="C235" s="259" t="s">
        <v>370</v>
      </c>
      <c r="D235" s="259" t="s">
        <v>203</v>
      </c>
      <c r="E235" s="260" t="s">
        <v>371</v>
      </c>
      <c r="F235" s="261" t="s">
        <v>372</v>
      </c>
      <c r="G235" s="262" t="s">
        <v>140</v>
      </c>
      <c r="H235" s="263">
        <v>3.672</v>
      </c>
      <c r="I235" s="264"/>
      <c r="J235" s="265">
        <f>ROUND(I235*H235,2)</f>
        <v>0</v>
      </c>
      <c r="K235" s="266"/>
      <c r="L235" s="267"/>
      <c r="M235" s="268" t="s">
        <v>1</v>
      </c>
      <c r="N235" s="269" t="s">
        <v>42</v>
      </c>
      <c r="O235" s="91"/>
      <c r="P235" s="222">
        <f>O235*H235</f>
        <v>0</v>
      </c>
      <c r="Q235" s="222">
        <v>0.002</v>
      </c>
      <c r="R235" s="222">
        <f>Q235*H235</f>
        <v>0.007344000000000001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282</v>
      </c>
      <c r="AT235" s="224" t="s">
        <v>203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210</v>
      </c>
      <c r="BM235" s="224" t="s">
        <v>373</v>
      </c>
    </row>
    <row r="236" spans="1:51" s="13" customFormat="1" ht="12">
      <c r="A236" s="13"/>
      <c r="B236" s="226"/>
      <c r="C236" s="227"/>
      <c r="D236" s="228" t="s">
        <v>142</v>
      </c>
      <c r="E236" s="227"/>
      <c r="F236" s="230" t="s">
        <v>374</v>
      </c>
      <c r="G236" s="227"/>
      <c r="H236" s="231">
        <v>3.672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4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375</v>
      </c>
      <c r="D237" s="212" t="s">
        <v>131</v>
      </c>
      <c r="E237" s="213" t="s">
        <v>376</v>
      </c>
      <c r="F237" s="214" t="s">
        <v>377</v>
      </c>
      <c r="G237" s="215" t="s">
        <v>297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210</v>
      </c>
      <c r="BM237" s="224" t="s">
        <v>378</v>
      </c>
    </row>
    <row r="238" spans="1:65" s="2" customFormat="1" ht="21.75" customHeight="1">
      <c r="A238" s="38"/>
      <c r="B238" s="39"/>
      <c r="C238" s="212" t="s">
        <v>379</v>
      </c>
      <c r="D238" s="212" t="s">
        <v>131</v>
      </c>
      <c r="E238" s="213" t="s">
        <v>380</v>
      </c>
      <c r="F238" s="214" t="s">
        <v>381</v>
      </c>
      <c r="G238" s="215" t="s">
        <v>321</v>
      </c>
      <c r="H238" s="216">
        <v>0.007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210</v>
      </c>
      <c r="BM238" s="224" t="s">
        <v>382</v>
      </c>
    </row>
    <row r="239" spans="1:63" s="12" customFormat="1" ht="22.8" customHeight="1">
      <c r="A239" s="12"/>
      <c r="B239" s="196"/>
      <c r="C239" s="197"/>
      <c r="D239" s="198" t="s">
        <v>75</v>
      </c>
      <c r="E239" s="210" t="s">
        <v>383</v>
      </c>
      <c r="F239" s="210" t="s">
        <v>384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SUM(P240:P249)</f>
        <v>0</v>
      </c>
      <c r="Q239" s="204"/>
      <c r="R239" s="205">
        <f>SUM(R240:R249)</f>
        <v>0.003484</v>
      </c>
      <c r="S239" s="204"/>
      <c r="T239" s="206">
        <f>SUM(T240:T249)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136</v>
      </c>
      <c r="AT239" s="208" t="s">
        <v>75</v>
      </c>
      <c r="AU239" s="208" t="s">
        <v>81</v>
      </c>
      <c r="AY239" s="207" t="s">
        <v>128</v>
      </c>
      <c r="BK239" s="209">
        <f>SUM(BK240:BK249)</f>
        <v>0</v>
      </c>
    </row>
    <row r="240" spans="1:65" s="2" customFormat="1" ht="21.75" customHeight="1">
      <c r="A240" s="38"/>
      <c r="B240" s="39"/>
      <c r="C240" s="212" t="s">
        <v>385</v>
      </c>
      <c r="D240" s="212" t="s">
        <v>131</v>
      </c>
      <c r="E240" s="213" t="s">
        <v>386</v>
      </c>
      <c r="F240" s="214" t="s">
        <v>387</v>
      </c>
      <c r="G240" s="215" t="s">
        <v>146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0.00126</v>
      </c>
      <c r="R240" s="222">
        <f>Q240*H240</f>
        <v>0.00126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135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135</v>
      </c>
      <c r="BM240" s="224" t="s">
        <v>388</v>
      </c>
    </row>
    <row r="241" spans="1:65" s="2" customFormat="1" ht="21.75" customHeight="1">
      <c r="A241" s="38"/>
      <c r="B241" s="39"/>
      <c r="C241" s="212" t="s">
        <v>389</v>
      </c>
      <c r="D241" s="212" t="s">
        <v>131</v>
      </c>
      <c r="E241" s="213" t="s">
        <v>390</v>
      </c>
      <c r="F241" s="214" t="s">
        <v>391</v>
      </c>
      <c r="G241" s="215" t="s">
        <v>146</v>
      </c>
      <c r="H241" s="216">
        <v>1.1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0.00029</v>
      </c>
      <c r="R241" s="222">
        <f>Q241*H241</f>
        <v>0.000319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210</v>
      </c>
      <c r="BM241" s="224" t="s">
        <v>392</v>
      </c>
    </row>
    <row r="242" spans="1:65" s="2" customFormat="1" ht="21.75" customHeight="1">
      <c r="A242" s="38"/>
      <c r="B242" s="39"/>
      <c r="C242" s="212" t="s">
        <v>393</v>
      </c>
      <c r="D242" s="212" t="s">
        <v>131</v>
      </c>
      <c r="E242" s="213" t="s">
        <v>394</v>
      </c>
      <c r="F242" s="214" t="s">
        <v>395</v>
      </c>
      <c r="G242" s="215" t="s">
        <v>146</v>
      </c>
      <c r="H242" s="216">
        <v>3.5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0.00035</v>
      </c>
      <c r="R242" s="222">
        <f>Q242*H242</f>
        <v>0.001225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210</v>
      </c>
      <c r="BM242" s="224" t="s">
        <v>396</v>
      </c>
    </row>
    <row r="243" spans="1:65" s="2" customFormat="1" ht="16.5" customHeight="1">
      <c r="A243" s="38"/>
      <c r="B243" s="39"/>
      <c r="C243" s="212" t="s">
        <v>397</v>
      </c>
      <c r="D243" s="212" t="s">
        <v>131</v>
      </c>
      <c r="E243" s="213" t="s">
        <v>398</v>
      </c>
      <c r="F243" s="214" t="s">
        <v>399</v>
      </c>
      <c r="G243" s="215" t="s">
        <v>134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0.00034</v>
      </c>
      <c r="R243" s="222">
        <f>Q243*H243</f>
        <v>0.00034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210</v>
      </c>
      <c r="BM243" s="224" t="s">
        <v>400</v>
      </c>
    </row>
    <row r="244" spans="1:65" s="2" customFormat="1" ht="16.5" customHeight="1">
      <c r="A244" s="38"/>
      <c r="B244" s="39"/>
      <c r="C244" s="212" t="s">
        <v>401</v>
      </c>
      <c r="D244" s="212" t="s">
        <v>131</v>
      </c>
      <c r="E244" s="213" t="s">
        <v>402</v>
      </c>
      <c r="F244" s="214" t="s">
        <v>403</v>
      </c>
      <c r="G244" s="215" t="s">
        <v>134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0.00034</v>
      </c>
      <c r="R244" s="222">
        <f>Q244*H244</f>
        <v>0.00034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210</v>
      </c>
      <c r="BM244" s="224" t="s">
        <v>404</v>
      </c>
    </row>
    <row r="245" spans="1:65" s="2" customFormat="1" ht="21.75" customHeight="1">
      <c r="A245" s="38"/>
      <c r="B245" s="39"/>
      <c r="C245" s="212" t="s">
        <v>405</v>
      </c>
      <c r="D245" s="212" t="s">
        <v>131</v>
      </c>
      <c r="E245" s="213" t="s">
        <v>406</v>
      </c>
      <c r="F245" s="214" t="s">
        <v>407</v>
      </c>
      <c r="G245" s="215" t="s">
        <v>146</v>
      </c>
      <c r="H245" s="216">
        <v>5.6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210</v>
      </c>
      <c r="BM245" s="224" t="s">
        <v>408</v>
      </c>
    </row>
    <row r="246" spans="1:51" s="13" customFormat="1" ht="12">
      <c r="A246" s="13"/>
      <c r="B246" s="226"/>
      <c r="C246" s="227"/>
      <c r="D246" s="228" t="s">
        <v>142</v>
      </c>
      <c r="E246" s="229" t="s">
        <v>1</v>
      </c>
      <c r="F246" s="230" t="s">
        <v>409</v>
      </c>
      <c r="G246" s="227"/>
      <c r="H246" s="231">
        <v>5.6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142</v>
      </c>
      <c r="AU246" s="237" t="s">
        <v>136</v>
      </c>
      <c r="AV246" s="13" t="s">
        <v>136</v>
      </c>
      <c r="AW246" s="13" t="s">
        <v>32</v>
      </c>
      <c r="AX246" s="13" t="s">
        <v>81</v>
      </c>
      <c r="AY246" s="237" t="s">
        <v>128</v>
      </c>
    </row>
    <row r="247" spans="1:65" s="2" customFormat="1" ht="16.5" customHeight="1">
      <c r="A247" s="38"/>
      <c r="B247" s="39"/>
      <c r="C247" s="212" t="s">
        <v>410</v>
      </c>
      <c r="D247" s="212" t="s">
        <v>131</v>
      </c>
      <c r="E247" s="213" t="s">
        <v>411</v>
      </c>
      <c r="F247" s="214" t="s">
        <v>412</v>
      </c>
      <c r="G247" s="215" t="s">
        <v>297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210</v>
      </c>
      <c r="BM247" s="224" t="s">
        <v>413</v>
      </c>
    </row>
    <row r="248" spans="1:65" s="2" customFormat="1" ht="16.5" customHeight="1">
      <c r="A248" s="38"/>
      <c r="B248" s="39"/>
      <c r="C248" s="212" t="s">
        <v>414</v>
      </c>
      <c r="D248" s="212" t="s">
        <v>131</v>
      </c>
      <c r="E248" s="213" t="s">
        <v>415</v>
      </c>
      <c r="F248" s="214" t="s">
        <v>416</v>
      </c>
      <c r="G248" s="215" t="s">
        <v>297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210</v>
      </c>
      <c r="BM248" s="224" t="s">
        <v>417</v>
      </c>
    </row>
    <row r="249" spans="1:65" s="2" customFormat="1" ht="21.75" customHeight="1">
      <c r="A249" s="38"/>
      <c r="B249" s="39"/>
      <c r="C249" s="212" t="s">
        <v>418</v>
      </c>
      <c r="D249" s="212" t="s">
        <v>131</v>
      </c>
      <c r="E249" s="213" t="s">
        <v>419</v>
      </c>
      <c r="F249" s="214" t="s">
        <v>420</v>
      </c>
      <c r="G249" s="215" t="s">
        <v>321</v>
      </c>
      <c r="H249" s="216">
        <v>0.002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210</v>
      </c>
      <c r="BM249" s="224" t="s">
        <v>421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422</v>
      </c>
      <c r="F250" s="210" t="s">
        <v>423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SUM(P251:P259)</f>
        <v>0</v>
      </c>
      <c r="Q250" s="204"/>
      <c r="R250" s="205">
        <f>SUM(R251:R259)</f>
        <v>0.00966</v>
      </c>
      <c r="S250" s="204"/>
      <c r="T250" s="206">
        <f>SUM(T251:T259)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SUM(BK251:BK259)</f>
        <v>0</v>
      </c>
    </row>
    <row r="251" spans="1:65" s="2" customFormat="1" ht="21.75" customHeight="1">
      <c r="A251" s="38"/>
      <c r="B251" s="39"/>
      <c r="C251" s="212" t="s">
        <v>424</v>
      </c>
      <c r="D251" s="212" t="s">
        <v>131</v>
      </c>
      <c r="E251" s="213" t="s">
        <v>425</v>
      </c>
      <c r="F251" s="214" t="s">
        <v>426</v>
      </c>
      <c r="G251" s="215" t="s">
        <v>146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0.0004</v>
      </c>
      <c r="R251" s="222">
        <f>Q251*H251</f>
        <v>0.0036000000000000003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210</v>
      </c>
      <c r="BM251" s="224" t="s">
        <v>427</v>
      </c>
    </row>
    <row r="252" spans="1:65" s="2" customFormat="1" ht="33" customHeight="1">
      <c r="A252" s="38"/>
      <c r="B252" s="39"/>
      <c r="C252" s="212" t="s">
        <v>428</v>
      </c>
      <c r="D252" s="212" t="s">
        <v>131</v>
      </c>
      <c r="E252" s="213" t="s">
        <v>429</v>
      </c>
      <c r="F252" s="214" t="s">
        <v>430</v>
      </c>
      <c r="G252" s="215" t="s">
        <v>146</v>
      </c>
      <c r="H252" s="216">
        <v>4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5E-05</v>
      </c>
      <c r="R252" s="222">
        <f>Q252*H252</f>
        <v>0.0002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210</v>
      </c>
      <c r="BM252" s="224" t="s">
        <v>431</v>
      </c>
    </row>
    <row r="253" spans="1:65" s="2" customFormat="1" ht="33" customHeight="1">
      <c r="A253" s="38"/>
      <c r="B253" s="39"/>
      <c r="C253" s="212" t="s">
        <v>432</v>
      </c>
      <c r="D253" s="212" t="s">
        <v>131</v>
      </c>
      <c r="E253" s="213" t="s">
        <v>433</v>
      </c>
      <c r="F253" s="214" t="s">
        <v>434</v>
      </c>
      <c r="G253" s="215" t="s">
        <v>146</v>
      </c>
      <c r="H253" s="216">
        <v>5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7E-05</v>
      </c>
      <c r="R253" s="222">
        <f>Q253*H253</f>
        <v>0.00034999999999999994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210</v>
      </c>
      <c r="BM253" s="224" t="s">
        <v>435</v>
      </c>
    </row>
    <row r="254" spans="1:65" s="2" customFormat="1" ht="16.5" customHeight="1">
      <c r="A254" s="38"/>
      <c r="B254" s="39"/>
      <c r="C254" s="212" t="s">
        <v>436</v>
      </c>
      <c r="D254" s="212" t="s">
        <v>131</v>
      </c>
      <c r="E254" s="213" t="s">
        <v>437</v>
      </c>
      <c r="F254" s="214" t="s">
        <v>438</v>
      </c>
      <c r="G254" s="215" t="s">
        <v>134</v>
      </c>
      <c r="H254" s="216">
        <v>3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0.0006</v>
      </c>
      <c r="R254" s="222">
        <f>Q254*H254</f>
        <v>0.0018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210</v>
      </c>
      <c r="BM254" s="224" t="s">
        <v>439</v>
      </c>
    </row>
    <row r="255" spans="1:65" s="2" customFormat="1" ht="21.75" customHeight="1">
      <c r="A255" s="38"/>
      <c r="B255" s="39"/>
      <c r="C255" s="212" t="s">
        <v>440</v>
      </c>
      <c r="D255" s="212" t="s">
        <v>131</v>
      </c>
      <c r="E255" s="213" t="s">
        <v>441</v>
      </c>
      <c r="F255" s="214" t="s">
        <v>442</v>
      </c>
      <c r="G255" s="215" t="s">
        <v>146</v>
      </c>
      <c r="H255" s="216">
        <v>9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0.0004</v>
      </c>
      <c r="R255" s="222">
        <f>Q255*H255</f>
        <v>0.0036000000000000003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210</v>
      </c>
      <c r="BM255" s="224" t="s">
        <v>443</v>
      </c>
    </row>
    <row r="256" spans="1:65" s="2" customFormat="1" ht="21.75" customHeight="1">
      <c r="A256" s="38"/>
      <c r="B256" s="39"/>
      <c r="C256" s="212" t="s">
        <v>444</v>
      </c>
      <c r="D256" s="212" t="s">
        <v>131</v>
      </c>
      <c r="E256" s="213" t="s">
        <v>445</v>
      </c>
      <c r="F256" s="214" t="s">
        <v>446</v>
      </c>
      <c r="G256" s="215" t="s">
        <v>146</v>
      </c>
      <c r="H256" s="216">
        <v>9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1E-05</v>
      </c>
      <c r="R256" s="222">
        <f>Q256*H256</f>
        <v>9E-05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210</v>
      </c>
      <c r="BM256" s="224" t="s">
        <v>447</v>
      </c>
    </row>
    <row r="257" spans="1:65" s="2" customFormat="1" ht="16.5" customHeight="1">
      <c r="A257" s="38"/>
      <c r="B257" s="39"/>
      <c r="C257" s="212" t="s">
        <v>448</v>
      </c>
      <c r="D257" s="212" t="s">
        <v>131</v>
      </c>
      <c r="E257" s="213" t="s">
        <v>449</v>
      </c>
      <c r="F257" s="214" t="s">
        <v>416</v>
      </c>
      <c r="G257" s="215" t="s">
        <v>297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1E-05</v>
      </c>
      <c r="R257" s="222">
        <f>Q257*H257</f>
        <v>1E-05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210</v>
      </c>
      <c r="BM257" s="224" t="s">
        <v>450</v>
      </c>
    </row>
    <row r="258" spans="1:65" s="2" customFormat="1" ht="16.5" customHeight="1">
      <c r="A258" s="38"/>
      <c r="B258" s="39"/>
      <c r="C258" s="212" t="s">
        <v>451</v>
      </c>
      <c r="D258" s="212" t="s">
        <v>131</v>
      </c>
      <c r="E258" s="213" t="s">
        <v>452</v>
      </c>
      <c r="F258" s="214" t="s">
        <v>453</v>
      </c>
      <c r="G258" s="215" t="s">
        <v>297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1E-05</v>
      </c>
      <c r="R258" s="222">
        <f>Q258*H258</f>
        <v>1E-05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210</v>
      </c>
      <c r="BM258" s="224" t="s">
        <v>454</v>
      </c>
    </row>
    <row r="259" spans="1:65" s="2" customFormat="1" ht="21.75" customHeight="1">
      <c r="A259" s="38"/>
      <c r="B259" s="39"/>
      <c r="C259" s="212" t="s">
        <v>455</v>
      </c>
      <c r="D259" s="212" t="s">
        <v>131</v>
      </c>
      <c r="E259" s="213" t="s">
        <v>456</v>
      </c>
      <c r="F259" s="214" t="s">
        <v>457</v>
      </c>
      <c r="G259" s="215" t="s">
        <v>321</v>
      </c>
      <c r="H259" s="216">
        <v>0.01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210</v>
      </c>
      <c r="BM259" s="224" t="s">
        <v>458</v>
      </c>
    </row>
    <row r="260" spans="1:63" s="12" customFormat="1" ht="22.8" customHeight="1">
      <c r="A260" s="12"/>
      <c r="B260" s="196"/>
      <c r="C260" s="197"/>
      <c r="D260" s="198" t="s">
        <v>75</v>
      </c>
      <c r="E260" s="210" t="s">
        <v>459</v>
      </c>
      <c r="F260" s="210" t="s">
        <v>460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SUM(P261:P277)</f>
        <v>0</v>
      </c>
      <c r="Q260" s="204"/>
      <c r="R260" s="205">
        <f>SUM(R261:R277)</f>
        <v>0.02407</v>
      </c>
      <c r="S260" s="204"/>
      <c r="T260" s="206">
        <f>SUM(T261:T277)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136</v>
      </c>
      <c r="AT260" s="208" t="s">
        <v>75</v>
      </c>
      <c r="AU260" s="208" t="s">
        <v>81</v>
      </c>
      <c r="AY260" s="207" t="s">
        <v>128</v>
      </c>
      <c r="BK260" s="209">
        <f>SUM(BK261:BK277)</f>
        <v>0</v>
      </c>
    </row>
    <row r="261" spans="1:65" s="2" customFormat="1" ht="16.5" customHeight="1">
      <c r="A261" s="38"/>
      <c r="B261" s="39"/>
      <c r="C261" s="212" t="s">
        <v>461</v>
      </c>
      <c r="D261" s="212" t="s">
        <v>131</v>
      </c>
      <c r="E261" s="213" t="s">
        <v>462</v>
      </c>
      <c r="F261" s="214" t="s">
        <v>463</v>
      </c>
      <c r="G261" s="215" t="s">
        <v>222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0.02407</v>
      </c>
      <c r="R261" s="222">
        <f>Q261*H261</f>
        <v>0.02407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210</v>
      </c>
      <c r="BM261" s="224" t="s">
        <v>464</v>
      </c>
    </row>
    <row r="262" spans="1:65" s="2" customFormat="1" ht="16.5" customHeight="1">
      <c r="A262" s="38"/>
      <c r="B262" s="39"/>
      <c r="C262" s="212" t="s">
        <v>465</v>
      </c>
      <c r="D262" s="212" t="s">
        <v>131</v>
      </c>
      <c r="E262" s="213" t="s">
        <v>466</v>
      </c>
      <c r="F262" s="214" t="s">
        <v>467</v>
      </c>
      <c r="G262" s="215" t="s">
        <v>222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210</v>
      </c>
      <c r="BM262" s="224" t="s">
        <v>468</v>
      </c>
    </row>
    <row r="263" spans="1:65" s="2" customFormat="1" ht="16.5" customHeight="1">
      <c r="A263" s="38"/>
      <c r="B263" s="39"/>
      <c r="C263" s="212" t="s">
        <v>469</v>
      </c>
      <c r="D263" s="212" t="s">
        <v>131</v>
      </c>
      <c r="E263" s="213" t="s">
        <v>470</v>
      </c>
      <c r="F263" s="214" t="s">
        <v>471</v>
      </c>
      <c r="G263" s="215" t="s">
        <v>222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210</v>
      </c>
      <c r="BM263" s="224" t="s">
        <v>472</v>
      </c>
    </row>
    <row r="264" spans="1:65" s="2" customFormat="1" ht="16.5" customHeight="1">
      <c r="A264" s="38"/>
      <c r="B264" s="39"/>
      <c r="C264" s="212" t="s">
        <v>473</v>
      </c>
      <c r="D264" s="212" t="s">
        <v>131</v>
      </c>
      <c r="E264" s="213" t="s">
        <v>474</v>
      </c>
      <c r="F264" s="214" t="s">
        <v>475</v>
      </c>
      <c r="G264" s="215" t="s">
        <v>134</v>
      </c>
      <c r="H264" s="216">
        <v>4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210</v>
      </c>
      <c r="BM264" s="224" t="s">
        <v>476</v>
      </c>
    </row>
    <row r="265" spans="1:65" s="2" customFormat="1" ht="16.5" customHeight="1">
      <c r="A265" s="38"/>
      <c r="B265" s="39"/>
      <c r="C265" s="212" t="s">
        <v>477</v>
      </c>
      <c r="D265" s="212" t="s">
        <v>131</v>
      </c>
      <c r="E265" s="213" t="s">
        <v>478</v>
      </c>
      <c r="F265" s="214" t="s">
        <v>479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210</v>
      </c>
      <c r="BM265" s="224" t="s">
        <v>480</v>
      </c>
    </row>
    <row r="266" spans="1:65" s="2" customFormat="1" ht="16.5" customHeight="1">
      <c r="A266" s="38"/>
      <c r="B266" s="39"/>
      <c r="C266" s="212" t="s">
        <v>481</v>
      </c>
      <c r="D266" s="212" t="s">
        <v>131</v>
      </c>
      <c r="E266" s="213" t="s">
        <v>482</v>
      </c>
      <c r="F266" s="214" t="s">
        <v>483</v>
      </c>
      <c r="G266" s="215" t="s">
        <v>222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210</v>
      </c>
      <c r="BM266" s="224" t="s">
        <v>484</v>
      </c>
    </row>
    <row r="267" spans="1:65" s="2" customFormat="1" ht="16.5" customHeight="1">
      <c r="A267" s="38"/>
      <c r="B267" s="39"/>
      <c r="C267" s="212" t="s">
        <v>485</v>
      </c>
      <c r="D267" s="212" t="s">
        <v>131</v>
      </c>
      <c r="E267" s="213" t="s">
        <v>486</v>
      </c>
      <c r="F267" s="214" t="s">
        <v>487</v>
      </c>
      <c r="G267" s="215" t="s">
        <v>222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210</v>
      </c>
      <c r="BM267" s="224" t="s">
        <v>488</v>
      </c>
    </row>
    <row r="268" spans="1:65" s="2" customFormat="1" ht="16.5" customHeight="1">
      <c r="A268" s="38"/>
      <c r="B268" s="39"/>
      <c r="C268" s="212" t="s">
        <v>489</v>
      </c>
      <c r="D268" s="212" t="s">
        <v>131</v>
      </c>
      <c r="E268" s="213" t="s">
        <v>490</v>
      </c>
      <c r="F268" s="214" t="s">
        <v>491</v>
      </c>
      <c r="G268" s="215" t="s">
        <v>222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210</v>
      </c>
      <c r="BM268" s="224" t="s">
        <v>492</v>
      </c>
    </row>
    <row r="269" spans="1:65" s="2" customFormat="1" ht="16.5" customHeight="1">
      <c r="A269" s="38"/>
      <c r="B269" s="39"/>
      <c r="C269" s="212" t="s">
        <v>493</v>
      </c>
      <c r="D269" s="212" t="s">
        <v>131</v>
      </c>
      <c r="E269" s="213" t="s">
        <v>494</v>
      </c>
      <c r="F269" s="214" t="s">
        <v>495</v>
      </c>
      <c r="G269" s="215" t="s">
        <v>134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210</v>
      </c>
      <c r="BM269" s="224" t="s">
        <v>496</v>
      </c>
    </row>
    <row r="270" spans="1:65" s="2" customFormat="1" ht="16.5" customHeight="1">
      <c r="A270" s="38"/>
      <c r="B270" s="39"/>
      <c r="C270" s="212" t="s">
        <v>497</v>
      </c>
      <c r="D270" s="212" t="s">
        <v>131</v>
      </c>
      <c r="E270" s="213" t="s">
        <v>498</v>
      </c>
      <c r="F270" s="214" t="s">
        <v>499</v>
      </c>
      <c r="G270" s="215" t="s">
        <v>134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210</v>
      </c>
      <c r="BM270" s="224" t="s">
        <v>500</v>
      </c>
    </row>
    <row r="271" spans="1:65" s="2" customFormat="1" ht="16.5" customHeight="1">
      <c r="A271" s="38"/>
      <c r="B271" s="39"/>
      <c r="C271" s="212" t="s">
        <v>501</v>
      </c>
      <c r="D271" s="212" t="s">
        <v>131</v>
      </c>
      <c r="E271" s="213" t="s">
        <v>502</v>
      </c>
      <c r="F271" s="214" t="s">
        <v>503</v>
      </c>
      <c r="G271" s="215" t="s">
        <v>134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210</v>
      </c>
      <c r="BM271" s="224" t="s">
        <v>504</v>
      </c>
    </row>
    <row r="272" spans="1:65" s="2" customFormat="1" ht="21.75" customHeight="1">
      <c r="A272" s="38"/>
      <c r="B272" s="39"/>
      <c r="C272" s="212" t="s">
        <v>505</v>
      </c>
      <c r="D272" s="212" t="s">
        <v>131</v>
      </c>
      <c r="E272" s="213" t="s">
        <v>506</v>
      </c>
      <c r="F272" s="214" t="s">
        <v>507</v>
      </c>
      <c r="G272" s="215" t="s">
        <v>134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210</v>
      </c>
      <c r="BM272" s="224" t="s">
        <v>508</v>
      </c>
    </row>
    <row r="273" spans="1:65" s="2" customFormat="1" ht="21.75" customHeight="1">
      <c r="A273" s="38"/>
      <c r="B273" s="39"/>
      <c r="C273" s="212" t="s">
        <v>509</v>
      </c>
      <c r="D273" s="212" t="s">
        <v>131</v>
      </c>
      <c r="E273" s="213" t="s">
        <v>510</v>
      </c>
      <c r="F273" s="214" t="s">
        <v>511</v>
      </c>
      <c r="G273" s="215" t="s">
        <v>222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210</v>
      </c>
      <c r="BM273" s="224" t="s">
        <v>512</v>
      </c>
    </row>
    <row r="274" spans="1:65" s="2" customFormat="1" ht="21.75" customHeight="1">
      <c r="A274" s="38"/>
      <c r="B274" s="39"/>
      <c r="C274" s="212" t="s">
        <v>513</v>
      </c>
      <c r="D274" s="212" t="s">
        <v>131</v>
      </c>
      <c r="E274" s="213" t="s">
        <v>514</v>
      </c>
      <c r="F274" s="214" t="s">
        <v>515</v>
      </c>
      <c r="G274" s="215" t="s">
        <v>321</v>
      </c>
      <c r="H274" s="216">
        <v>0.065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210</v>
      </c>
      <c r="BM274" s="224" t="s">
        <v>516</v>
      </c>
    </row>
    <row r="275" spans="1:65" s="2" customFormat="1" ht="16.5" customHeight="1">
      <c r="A275" s="38"/>
      <c r="B275" s="39"/>
      <c r="C275" s="212" t="s">
        <v>517</v>
      </c>
      <c r="D275" s="212" t="s">
        <v>131</v>
      </c>
      <c r="E275" s="213" t="s">
        <v>518</v>
      </c>
      <c r="F275" s="214" t="s">
        <v>519</v>
      </c>
      <c r="G275" s="215" t="s">
        <v>134</v>
      </c>
      <c r="H275" s="216">
        <v>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210</v>
      </c>
      <c r="BM275" s="224" t="s">
        <v>520</v>
      </c>
    </row>
    <row r="276" spans="1:65" s="2" customFormat="1" ht="21.75" customHeight="1">
      <c r="A276" s="38"/>
      <c r="B276" s="39"/>
      <c r="C276" s="212" t="s">
        <v>521</v>
      </c>
      <c r="D276" s="212" t="s">
        <v>131</v>
      </c>
      <c r="E276" s="213" t="s">
        <v>522</v>
      </c>
      <c r="F276" s="214" t="s">
        <v>523</v>
      </c>
      <c r="G276" s="215" t="s">
        <v>134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210</v>
      </c>
      <c r="BM276" s="224" t="s">
        <v>524</v>
      </c>
    </row>
    <row r="277" spans="1:65" s="2" customFormat="1" ht="16.5" customHeight="1">
      <c r="A277" s="38"/>
      <c r="B277" s="39"/>
      <c r="C277" s="212" t="s">
        <v>525</v>
      </c>
      <c r="D277" s="212" t="s">
        <v>131</v>
      </c>
      <c r="E277" s="213" t="s">
        <v>526</v>
      </c>
      <c r="F277" s="214" t="s">
        <v>527</v>
      </c>
      <c r="G277" s="215" t="s">
        <v>134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210</v>
      </c>
      <c r="AT277" s="224" t="s">
        <v>131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210</v>
      </c>
      <c r="BM277" s="224" t="s">
        <v>528</v>
      </c>
    </row>
    <row r="278" spans="1:63" s="12" customFormat="1" ht="22.8" customHeight="1">
      <c r="A278" s="12"/>
      <c r="B278" s="196"/>
      <c r="C278" s="197"/>
      <c r="D278" s="198" t="s">
        <v>75</v>
      </c>
      <c r="E278" s="210" t="s">
        <v>529</v>
      </c>
      <c r="F278" s="210" t="s">
        <v>530</v>
      </c>
      <c r="G278" s="197"/>
      <c r="H278" s="197"/>
      <c r="I278" s="200"/>
      <c r="J278" s="211">
        <f>BK278</f>
        <v>0</v>
      </c>
      <c r="K278" s="197"/>
      <c r="L278" s="202"/>
      <c r="M278" s="203"/>
      <c r="N278" s="204"/>
      <c r="O278" s="204"/>
      <c r="P278" s="205">
        <f>SUM(P279:P284)</f>
        <v>0</v>
      </c>
      <c r="Q278" s="204"/>
      <c r="R278" s="205">
        <f>SUM(R279:R284)</f>
        <v>0.0479641</v>
      </c>
      <c r="S278" s="204"/>
      <c r="T278" s="206">
        <f>SUM(T279:T284)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7" t="s">
        <v>136</v>
      </c>
      <c r="AT278" s="208" t="s">
        <v>75</v>
      </c>
      <c r="AU278" s="208" t="s">
        <v>81</v>
      </c>
      <c r="AY278" s="207" t="s">
        <v>128</v>
      </c>
      <c r="BK278" s="209">
        <f>SUM(BK279:BK284)</f>
        <v>0</v>
      </c>
    </row>
    <row r="279" spans="1:65" s="2" customFormat="1" ht="21.75" customHeight="1">
      <c r="A279" s="38"/>
      <c r="B279" s="39"/>
      <c r="C279" s="212" t="s">
        <v>531</v>
      </c>
      <c r="D279" s="212" t="s">
        <v>131</v>
      </c>
      <c r="E279" s="213" t="s">
        <v>532</v>
      </c>
      <c r="F279" s="214" t="s">
        <v>533</v>
      </c>
      <c r="G279" s="215" t="s">
        <v>140</v>
      </c>
      <c r="H279" s="216">
        <v>1.83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0.02567</v>
      </c>
      <c r="R279" s="222">
        <f>Q279*H279</f>
        <v>0.0469761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210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210</v>
      </c>
      <c r="BM279" s="224" t="s">
        <v>534</v>
      </c>
    </row>
    <row r="280" spans="1:51" s="13" customFormat="1" ht="12">
      <c r="A280" s="13"/>
      <c r="B280" s="226"/>
      <c r="C280" s="227"/>
      <c r="D280" s="228" t="s">
        <v>142</v>
      </c>
      <c r="E280" s="229" t="s">
        <v>1</v>
      </c>
      <c r="F280" s="230" t="s">
        <v>535</v>
      </c>
      <c r="G280" s="227"/>
      <c r="H280" s="231">
        <v>1.83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142</v>
      </c>
      <c r="AU280" s="237" t="s">
        <v>136</v>
      </c>
      <c r="AV280" s="13" t="s">
        <v>136</v>
      </c>
      <c r="AW280" s="13" t="s">
        <v>32</v>
      </c>
      <c r="AX280" s="13" t="s">
        <v>81</v>
      </c>
      <c r="AY280" s="237" t="s">
        <v>128</v>
      </c>
    </row>
    <row r="281" spans="1:65" s="2" customFormat="1" ht="16.5" customHeight="1">
      <c r="A281" s="38"/>
      <c r="B281" s="39"/>
      <c r="C281" s="212" t="s">
        <v>536</v>
      </c>
      <c r="D281" s="212" t="s">
        <v>131</v>
      </c>
      <c r="E281" s="213" t="s">
        <v>537</v>
      </c>
      <c r="F281" s="214" t="s">
        <v>538</v>
      </c>
      <c r="G281" s="215" t="s">
        <v>140</v>
      </c>
      <c r="H281" s="216">
        <v>2.47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0.0002</v>
      </c>
      <c r="R281" s="222">
        <f>Q281*H281</f>
        <v>0.0004940000000000001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210</v>
      </c>
      <c r="BM281" s="224" t="s">
        <v>539</v>
      </c>
    </row>
    <row r="282" spans="1:51" s="13" customFormat="1" ht="12">
      <c r="A282" s="13"/>
      <c r="B282" s="226"/>
      <c r="C282" s="227"/>
      <c r="D282" s="228" t="s">
        <v>142</v>
      </c>
      <c r="E282" s="229" t="s">
        <v>1</v>
      </c>
      <c r="F282" s="230" t="s">
        <v>540</v>
      </c>
      <c r="G282" s="227"/>
      <c r="H282" s="231">
        <v>2.47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142</v>
      </c>
      <c r="AU282" s="237" t="s">
        <v>136</v>
      </c>
      <c r="AV282" s="13" t="s">
        <v>136</v>
      </c>
      <c r="AW282" s="13" t="s">
        <v>32</v>
      </c>
      <c r="AX282" s="13" t="s">
        <v>81</v>
      </c>
      <c r="AY282" s="237" t="s">
        <v>128</v>
      </c>
    </row>
    <row r="283" spans="1:65" s="2" customFormat="1" ht="16.5" customHeight="1">
      <c r="A283" s="38"/>
      <c r="B283" s="39"/>
      <c r="C283" s="212" t="s">
        <v>541</v>
      </c>
      <c r="D283" s="212" t="s">
        <v>131</v>
      </c>
      <c r="E283" s="213" t="s">
        <v>542</v>
      </c>
      <c r="F283" s="214" t="s">
        <v>543</v>
      </c>
      <c r="G283" s="215" t="s">
        <v>140</v>
      </c>
      <c r="H283" s="216">
        <v>2.47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0.0002</v>
      </c>
      <c r="R283" s="222">
        <f>Q283*H283</f>
        <v>0.0004940000000000001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210</v>
      </c>
      <c r="BM283" s="224" t="s">
        <v>544</v>
      </c>
    </row>
    <row r="284" spans="1:65" s="2" customFormat="1" ht="21.75" customHeight="1">
      <c r="A284" s="38"/>
      <c r="B284" s="39"/>
      <c r="C284" s="212" t="s">
        <v>545</v>
      </c>
      <c r="D284" s="212" t="s">
        <v>131</v>
      </c>
      <c r="E284" s="213" t="s">
        <v>546</v>
      </c>
      <c r="F284" s="214" t="s">
        <v>547</v>
      </c>
      <c r="G284" s="215" t="s">
        <v>321</v>
      </c>
      <c r="H284" s="216">
        <v>0.048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210</v>
      </c>
      <c r="BM284" s="224" t="s">
        <v>548</v>
      </c>
    </row>
    <row r="285" spans="1:63" s="12" customFormat="1" ht="22.8" customHeight="1">
      <c r="A285" s="12"/>
      <c r="B285" s="196"/>
      <c r="C285" s="197"/>
      <c r="D285" s="198" t="s">
        <v>75</v>
      </c>
      <c r="E285" s="210" t="s">
        <v>549</v>
      </c>
      <c r="F285" s="210" t="s">
        <v>550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SUM(P286:P297)</f>
        <v>0</v>
      </c>
      <c r="Q285" s="204"/>
      <c r="R285" s="205">
        <f>SUM(R286:R297)</f>
        <v>0.0933</v>
      </c>
      <c r="S285" s="204"/>
      <c r="T285" s="206">
        <f>SUM(T286:T297)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7" t="s">
        <v>136</v>
      </c>
      <c r="AT285" s="208" t="s">
        <v>75</v>
      </c>
      <c r="AU285" s="208" t="s">
        <v>81</v>
      </c>
      <c r="AY285" s="207" t="s">
        <v>128</v>
      </c>
      <c r="BK285" s="209">
        <f>SUM(BK286:BK297)</f>
        <v>0</v>
      </c>
    </row>
    <row r="286" spans="1:65" s="2" customFormat="1" ht="21.75" customHeight="1">
      <c r="A286" s="38"/>
      <c r="B286" s="39"/>
      <c r="C286" s="212" t="s">
        <v>551</v>
      </c>
      <c r="D286" s="212" t="s">
        <v>131</v>
      </c>
      <c r="E286" s="213" t="s">
        <v>552</v>
      </c>
      <c r="F286" s="214" t="s">
        <v>553</v>
      </c>
      <c r="G286" s="215" t="s">
        <v>134</v>
      </c>
      <c r="H286" s="216">
        <v>5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210</v>
      </c>
      <c r="BM286" s="224" t="s">
        <v>554</v>
      </c>
    </row>
    <row r="287" spans="1:65" s="2" customFormat="1" ht="21.75" customHeight="1">
      <c r="A287" s="38"/>
      <c r="B287" s="39"/>
      <c r="C287" s="259" t="s">
        <v>555</v>
      </c>
      <c r="D287" s="259" t="s">
        <v>203</v>
      </c>
      <c r="E287" s="260" t="s">
        <v>556</v>
      </c>
      <c r="F287" s="261" t="s">
        <v>557</v>
      </c>
      <c r="G287" s="262" t="s">
        <v>134</v>
      </c>
      <c r="H287" s="263">
        <v>2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0.0138</v>
      </c>
      <c r="R287" s="222">
        <f>Q287*H287</f>
        <v>0.0276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282</v>
      </c>
      <c r="AT287" s="224" t="s">
        <v>203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210</v>
      </c>
      <c r="BM287" s="224" t="s">
        <v>558</v>
      </c>
    </row>
    <row r="288" spans="1:65" s="2" customFormat="1" ht="21.75" customHeight="1">
      <c r="A288" s="38"/>
      <c r="B288" s="39"/>
      <c r="C288" s="259" t="s">
        <v>559</v>
      </c>
      <c r="D288" s="259" t="s">
        <v>203</v>
      </c>
      <c r="E288" s="260" t="s">
        <v>560</v>
      </c>
      <c r="F288" s="261" t="s">
        <v>561</v>
      </c>
      <c r="G288" s="262" t="s">
        <v>134</v>
      </c>
      <c r="H288" s="263">
        <v>2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0.0138</v>
      </c>
      <c r="R288" s="222">
        <f>Q288*H288</f>
        <v>0.0276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282</v>
      </c>
      <c r="AT288" s="224" t="s">
        <v>203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210</v>
      </c>
      <c r="BM288" s="224" t="s">
        <v>562</v>
      </c>
    </row>
    <row r="289" spans="1:65" s="2" customFormat="1" ht="21.75" customHeight="1">
      <c r="A289" s="38"/>
      <c r="B289" s="39"/>
      <c r="C289" s="259" t="s">
        <v>563</v>
      </c>
      <c r="D289" s="259" t="s">
        <v>203</v>
      </c>
      <c r="E289" s="260" t="s">
        <v>564</v>
      </c>
      <c r="F289" s="261" t="s">
        <v>565</v>
      </c>
      <c r="G289" s="262" t="s">
        <v>134</v>
      </c>
      <c r="H289" s="263">
        <v>1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0.0138</v>
      </c>
      <c r="R289" s="222">
        <f>Q289*H289</f>
        <v>0.0138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282</v>
      </c>
      <c r="AT289" s="224" t="s">
        <v>203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210</v>
      </c>
      <c r="BM289" s="224" t="s">
        <v>566</v>
      </c>
    </row>
    <row r="290" spans="1:65" s="2" customFormat="1" ht="21.75" customHeight="1">
      <c r="A290" s="38"/>
      <c r="B290" s="39"/>
      <c r="C290" s="212" t="s">
        <v>567</v>
      </c>
      <c r="D290" s="212" t="s">
        <v>131</v>
      </c>
      <c r="E290" s="213" t="s">
        <v>568</v>
      </c>
      <c r="F290" s="214" t="s">
        <v>569</v>
      </c>
      <c r="G290" s="215" t="s">
        <v>134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210</v>
      </c>
      <c r="BM290" s="224" t="s">
        <v>570</v>
      </c>
    </row>
    <row r="291" spans="1:65" s="2" customFormat="1" ht="21.75" customHeight="1">
      <c r="A291" s="38"/>
      <c r="B291" s="39"/>
      <c r="C291" s="259" t="s">
        <v>571</v>
      </c>
      <c r="D291" s="259" t="s">
        <v>203</v>
      </c>
      <c r="E291" s="260" t="s">
        <v>572</v>
      </c>
      <c r="F291" s="261" t="s">
        <v>573</v>
      </c>
      <c r="G291" s="262" t="s">
        <v>134</v>
      </c>
      <c r="H291" s="263">
        <v>1</v>
      </c>
      <c r="I291" s="264"/>
      <c r="J291" s="265">
        <f>ROUND(I291*H291,2)</f>
        <v>0</v>
      </c>
      <c r="K291" s="266"/>
      <c r="L291" s="267"/>
      <c r="M291" s="268" t="s">
        <v>1</v>
      </c>
      <c r="N291" s="269" t="s">
        <v>42</v>
      </c>
      <c r="O291" s="91"/>
      <c r="P291" s="222">
        <f>O291*H291</f>
        <v>0</v>
      </c>
      <c r="Q291" s="222">
        <v>0.0138</v>
      </c>
      <c r="R291" s="222">
        <f>Q291*H291</f>
        <v>0.0138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282</v>
      </c>
      <c r="AT291" s="224" t="s">
        <v>203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210</v>
      </c>
      <c r="BM291" s="224" t="s">
        <v>574</v>
      </c>
    </row>
    <row r="292" spans="1:65" s="2" customFormat="1" ht="16.5" customHeight="1">
      <c r="A292" s="38"/>
      <c r="B292" s="39"/>
      <c r="C292" s="212" t="s">
        <v>575</v>
      </c>
      <c r="D292" s="212" t="s">
        <v>131</v>
      </c>
      <c r="E292" s="213" t="s">
        <v>576</v>
      </c>
      <c r="F292" s="214" t="s">
        <v>577</v>
      </c>
      <c r="G292" s="215" t="s">
        <v>134</v>
      </c>
      <c r="H292" s="216">
        <v>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210</v>
      </c>
      <c r="BM292" s="224" t="s">
        <v>578</v>
      </c>
    </row>
    <row r="293" spans="1:65" s="2" customFormat="1" ht="16.5" customHeight="1">
      <c r="A293" s="38"/>
      <c r="B293" s="39"/>
      <c r="C293" s="259" t="s">
        <v>579</v>
      </c>
      <c r="D293" s="259" t="s">
        <v>203</v>
      </c>
      <c r="E293" s="260" t="s">
        <v>580</v>
      </c>
      <c r="F293" s="261" t="s">
        <v>581</v>
      </c>
      <c r="G293" s="262" t="s">
        <v>134</v>
      </c>
      <c r="H293" s="263">
        <v>5</v>
      </c>
      <c r="I293" s="264"/>
      <c r="J293" s="265">
        <f>ROUND(I293*H293,2)</f>
        <v>0</v>
      </c>
      <c r="K293" s="266"/>
      <c r="L293" s="267"/>
      <c r="M293" s="268" t="s">
        <v>1</v>
      </c>
      <c r="N293" s="269" t="s">
        <v>42</v>
      </c>
      <c r="O293" s="91"/>
      <c r="P293" s="222">
        <f>O293*H293</f>
        <v>0</v>
      </c>
      <c r="Q293" s="222">
        <v>0.0021</v>
      </c>
      <c r="R293" s="222">
        <f>Q293*H293</f>
        <v>0.010499999999999999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282</v>
      </c>
      <c r="AT293" s="224" t="s">
        <v>203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210</v>
      </c>
      <c r="BM293" s="224" t="s">
        <v>582</v>
      </c>
    </row>
    <row r="294" spans="1:65" s="2" customFormat="1" ht="16.5" customHeight="1">
      <c r="A294" s="38"/>
      <c r="B294" s="39"/>
      <c r="C294" s="212" t="s">
        <v>316</v>
      </c>
      <c r="D294" s="212" t="s">
        <v>131</v>
      </c>
      <c r="E294" s="213" t="s">
        <v>583</v>
      </c>
      <c r="F294" s="214" t="s">
        <v>584</v>
      </c>
      <c r="G294" s="215" t="s">
        <v>297</v>
      </c>
      <c r="H294" s="216">
        <v>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210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210</v>
      </c>
      <c r="BM294" s="224" t="s">
        <v>585</v>
      </c>
    </row>
    <row r="295" spans="1:65" s="2" customFormat="1" ht="16.5" customHeight="1">
      <c r="A295" s="38"/>
      <c r="B295" s="39"/>
      <c r="C295" s="212" t="s">
        <v>586</v>
      </c>
      <c r="D295" s="212" t="s">
        <v>131</v>
      </c>
      <c r="E295" s="213" t="s">
        <v>587</v>
      </c>
      <c r="F295" s="214" t="s">
        <v>588</v>
      </c>
      <c r="G295" s="215" t="s">
        <v>297</v>
      </c>
      <c r="H295" s="216">
        <v>1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210</v>
      </c>
      <c r="BM295" s="224" t="s">
        <v>589</v>
      </c>
    </row>
    <row r="296" spans="1:65" s="2" customFormat="1" ht="16.5" customHeight="1">
      <c r="A296" s="38"/>
      <c r="B296" s="39"/>
      <c r="C296" s="212" t="s">
        <v>590</v>
      </c>
      <c r="D296" s="212" t="s">
        <v>131</v>
      </c>
      <c r="E296" s="213" t="s">
        <v>591</v>
      </c>
      <c r="F296" s="214" t="s">
        <v>592</v>
      </c>
      <c r="G296" s="215" t="s">
        <v>297</v>
      </c>
      <c r="H296" s="216">
        <v>1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210</v>
      </c>
      <c r="BM296" s="224" t="s">
        <v>593</v>
      </c>
    </row>
    <row r="297" spans="1:65" s="2" customFormat="1" ht="21.75" customHeight="1">
      <c r="A297" s="38"/>
      <c r="B297" s="39"/>
      <c r="C297" s="212" t="s">
        <v>594</v>
      </c>
      <c r="D297" s="212" t="s">
        <v>131</v>
      </c>
      <c r="E297" s="213" t="s">
        <v>595</v>
      </c>
      <c r="F297" s="214" t="s">
        <v>596</v>
      </c>
      <c r="G297" s="215" t="s">
        <v>321</v>
      </c>
      <c r="H297" s="216">
        <v>0.093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210</v>
      </c>
      <c r="BM297" s="224" t="s">
        <v>597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598</v>
      </c>
      <c r="F298" s="210" t="s">
        <v>599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SUM(P299:P306)</f>
        <v>0</v>
      </c>
      <c r="Q298" s="204"/>
      <c r="R298" s="205">
        <f>SUM(R299:R306)</f>
        <v>0.11588399999999999</v>
      </c>
      <c r="S298" s="204"/>
      <c r="T298" s="206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136</v>
      </c>
      <c r="AT298" s="208" t="s">
        <v>75</v>
      </c>
      <c r="AU298" s="208" t="s">
        <v>81</v>
      </c>
      <c r="AY298" s="207" t="s">
        <v>128</v>
      </c>
      <c r="BK298" s="209">
        <f>SUM(BK299:BK306)</f>
        <v>0</v>
      </c>
    </row>
    <row r="299" spans="1:65" s="2" customFormat="1" ht="21.75" customHeight="1">
      <c r="A299" s="38"/>
      <c r="B299" s="39"/>
      <c r="C299" s="212" t="s">
        <v>600</v>
      </c>
      <c r="D299" s="212" t="s">
        <v>131</v>
      </c>
      <c r="E299" s="213" t="s">
        <v>601</v>
      </c>
      <c r="F299" s="214" t="s">
        <v>602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0.00362</v>
      </c>
      <c r="R299" s="222">
        <f>Q299*H299</f>
        <v>0.013032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210</v>
      </c>
      <c r="BM299" s="224" t="s">
        <v>603</v>
      </c>
    </row>
    <row r="300" spans="1:51" s="13" customFormat="1" ht="12">
      <c r="A300" s="13"/>
      <c r="B300" s="226"/>
      <c r="C300" s="227"/>
      <c r="D300" s="228" t="s">
        <v>142</v>
      </c>
      <c r="E300" s="229" t="s">
        <v>1</v>
      </c>
      <c r="F300" s="230" t="s">
        <v>169</v>
      </c>
      <c r="G300" s="227"/>
      <c r="H300" s="231">
        <v>3.6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32</v>
      </c>
      <c r="AX300" s="13" t="s">
        <v>81</v>
      </c>
      <c r="AY300" s="237" t="s">
        <v>128</v>
      </c>
    </row>
    <row r="301" spans="1:65" s="2" customFormat="1" ht="16.5" customHeight="1">
      <c r="A301" s="38"/>
      <c r="B301" s="39"/>
      <c r="C301" s="259" t="s">
        <v>604</v>
      </c>
      <c r="D301" s="259" t="s">
        <v>203</v>
      </c>
      <c r="E301" s="260" t="s">
        <v>605</v>
      </c>
      <c r="F301" s="261" t="s">
        <v>606</v>
      </c>
      <c r="G301" s="262" t="s">
        <v>140</v>
      </c>
      <c r="H301" s="263">
        <v>3.96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0.0192</v>
      </c>
      <c r="R301" s="222">
        <f>Q301*H301</f>
        <v>0.07603199999999999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282</v>
      </c>
      <c r="AT301" s="224" t="s">
        <v>203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210</v>
      </c>
      <c r="BM301" s="224" t="s">
        <v>607</v>
      </c>
    </row>
    <row r="302" spans="1:51" s="13" customFormat="1" ht="12">
      <c r="A302" s="13"/>
      <c r="B302" s="226"/>
      <c r="C302" s="227"/>
      <c r="D302" s="228" t="s">
        <v>142</v>
      </c>
      <c r="E302" s="227"/>
      <c r="F302" s="230" t="s">
        <v>608</v>
      </c>
      <c r="G302" s="227"/>
      <c r="H302" s="231">
        <v>3.96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4</v>
      </c>
      <c r="AX302" s="13" t="s">
        <v>81</v>
      </c>
      <c r="AY302" s="237" t="s">
        <v>128</v>
      </c>
    </row>
    <row r="303" spans="1:65" s="2" customFormat="1" ht="21.75" customHeight="1">
      <c r="A303" s="38"/>
      <c r="B303" s="39"/>
      <c r="C303" s="212" t="s">
        <v>609</v>
      </c>
      <c r="D303" s="212" t="s">
        <v>131</v>
      </c>
      <c r="E303" s="213" t="s">
        <v>610</v>
      </c>
      <c r="F303" s="214" t="s">
        <v>611</v>
      </c>
      <c r="G303" s="215" t="s">
        <v>140</v>
      </c>
      <c r="H303" s="216">
        <v>3.6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210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210</v>
      </c>
      <c r="BM303" s="224" t="s">
        <v>612</v>
      </c>
    </row>
    <row r="304" spans="1:65" s="2" customFormat="1" ht="16.5" customHeight="1">
      <c r="A304" s="38"/>
      <c r="B304" s="39"/>
      <c r="C304" s="212" t="s">
        <v>613</v>
      </c>
      <c r="D304" s="212" t="s">
        <v>131</v>
      </c>
      <c r="E304" s="213" t="s">
        <v>614</v>
      </c>
      <c r="F304" s="214" t="s">
        <v>615</v>
      </c>
      <c r="G304" s="215" t="s">
        <v>140</v>
      </c>
      <c r="H304" s="216">
        <v>3.6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0.0003</v>
      </c>
      <c r="R304" s="222">
        <f>Q304*H304</f>
        <v>0.00108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210</v>
      </c>
      <c r="BM304" s="224" t="s">
        <v>616</v>
      </c>
    </row>
    <row r="305" spans="1:65" s="2" customFormat="1" ht="21.75" customHeight="1">
      <c r="A305" s="38"/>
      <c r="B305" s="39"/>
      <c r="C305" s="212" t="s">
        <v>617</v>
      </c>
      <c r="D305" s="212" t="s">
        <v>131</v>
      </c>
      <c r="E305" s="213" t="s">
        <v>618</v>
      </c>
      <c r="F305" s="214" t="s">
        <v>619</v>
      </c>
      <c r="G305" s="215" t="s">
        <v>140</v>
      </c>
      <c r="H305" s="216">
        <v>3.6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0.00715</v>
      </c>
      <c r="R305" s="222">
        <f>Q305*H305</f>
        <v>0.025740000000000002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210</v>
      </c>
      <c r="BM305" s="224" t="s">
        <v>620</v>
      </c>
    </row>
    <row r="306" spans="1:65" s="2" customFormat="1" ht="21.75" customHeight="1">
      <c r="A306" s="38"/>
      <c r="B306" s="39"/>
      <c r="C306" s="212" t="s">
        <v>621</v>
      </c>
      <c r="D306" s="212" t="s">
        <v>131</v>
      </c>
      <c r="E306" s="213" t="s">
        <v>622</v>
      </c>
      <c r="F306" s="214" t="s">
        <v>623</v>
      </c>
      <c r="G306" s="215" t="s">
        <v>321</v>
      </c>
      <c r="H306" s="216">
        <v>0.116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210</v>
      </c>
      <c r="BM306" s="224" t="s">
        <v>624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625</v>
      </c>
      <c r="F307" s="210" t="s">
        <v>626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SUM(P308:P311)</f>
        <v>0</v>
      </c>
      <c r="Q307" s="204"/>
      <c r="R307" s="205">
        <f>SUM(R308:R311)</f>
        <v>0.000348</v>
      </c>
      <c r="S307" s="204"/>
      <c r="T307" s="206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136</v>
      </c>
      <c r="AT307" s="208" t="s">
        <v>75</v>
      </c>
      <c r="AU307" s="208" t="s">
        <v>81</v>
      </c>
      <c r="AY307" s="207" t="s">
        <v>128</v>
      </c>
      <c r="BK307" s="209">
        <f>SUM(BK308:BK311)</f>
        <v>0</v>
      </c>
    </row>
    <row r="308" spans="1:65" s="2" customFormat="1" ht="21.75" customHeight="1">
      <c r="A308" s="38"/>
      <c r="B308" s="39"/>
      <c r="C308" s="212" t="s">
        <v>627</v>
      </c>
      <c r="D308" s="212" t="s">
        <v>131</v>
      </c>
      <c r="E308" s="213" t="s">
        <v>628</v>
      </c>
      <c r="F308" s="214" t="s">
        <v>629</v>
      </c>
      <c r="G308" s="215" t="s">
        <v>146</v>
      </c>
      <c r="H308" s="216">
        <v>1.2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7E-05</v>
      </c>
      <c r="R308" s="222">
        <f>Q308*H308</f>
        <v>8.4E-05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210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210</v>
      </c>
      <c r="BM308" s="224" t="s">
        <v>630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631</v>
      </c>
      <c r="G309" s="227"/>
      <c r="H309" s="231">
        <v>1.2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81</v>
      </c>
      <c r="AY309" s="237" t="s">
        <v>128</v>
      </c>
    </row>
    <row r="310" spans="1:65" s="2" customFormat="1" ht="16.5" customHeight="1">
      <c r="A310" s="38"/>
      <c r="B310" s="39"/>
      <c r="C310" s="259" t="s">
        <v>632</v>
      </c>
      <c r="D310" s="259" t="s">
        <v>203</v>
      </c>
      <c r="E310" s="260" t="s">
        <v>633</v>
      </c>
      <c r="F310" s="261" t="s">
        <v>634</v>
      </c>
      <c r="G310" s="262" t="s">
        <v>146</v>
      </c>
      <c r="H310" s="263">
        <v>1.32</v>
      </c>
      <c r="I310" s="264"/>
      <c r="J310" s="265">
        <f>ROUND(I310*H310,2)</f>
        <v>0</v>
      </c>
      <c r="K310" s="266"/>
      <c r="L310" s="267"/>
      <c r="M310" s="268" t="s">
        <v>1</v>
      </c>
      <c r="N310" s="269" t="s">
        <v>42</v>
      </c>
      <c r="O310" s="91"/>
      <c r="P310" s="222">
        <f>O310*H310</f>
        <v>0</v>
      </c>
      <c r="Q310" s="222">
        <v>0.0002</v>
      </c>
      <c r="R310" s="222">
        <f>Q310*H310</f>
        <v>0.000264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282</v>
      </c>
      <c r="AT310" s="224" t="s">
        <v>203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210</v>
      </c>
      <c r="BM310" s="224" t="s">
        <v>635</v>
      </c>
    </row>
    <row r="311" spans="1:51" s="13" customFormat="1" ht="12">
      <c r="A311" s="13"/>
      <c r="B311" s="226"/>
      <c r="C311" s="227"/>
      <c r="D311" s="228" t="s">
        <v>142</v>
      </c>
      <c r="E311" s="227"/>
      <c r="F311" s="230" t="s">
        <v>636</v>
      </c>
      <c r="G311" s="227"/>
      <c r="H311" s="231">
        <v>1.32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4</v>
      </c>
      <c r="AX311" s="13" t="s">
        <v>81</v>
      </c>
      <c r="AY311" s="237" t="s">
        <v>128</v>
      </c>
    </row>
    <row r="312" spans="1:63" s="12" customFormat="1" ht="22.8" customHeight="1">
      <c r="A312" s="12"/>
      <c r="B312" s="196"/>
      <c r="C312" s="197"/>
      <c r="D312" s="198" t="s">
        <v>75</v>
      </c>
      <c r="E312" s="210" t="s">
        <v>637</v>
      </c>
      <c r="F312" s="210" t="s">
        <v>638</v>
      </c>
      <c r="G312" s="197"/>
      <c r="H312" s="197"/>
      <c r="I312" s="200"/>
      <c r="J312" s="211">
        <f>BK312</f>
        <v>0</v>
      </c>
      <c r="K312" s="197"/>
      <c r="L312" s="202"/>
      <c r="M312" s="203"/>
      <c r="N312" s="204"/>
      <c r="O312" s="204"/>
      <c r="P312" s="205">
        <f>SUM(P313:P327)</f>
        <v>0</v>
      </c>
      <c r="Q312" s="204"/>
      <c r="R312" s="205">
        <f>SUM(R313:R327)</f>
        <v>0.33595168000000003</v>
      </c>
      <c r="S312" s="204"/>
      <c r="T312" s="206">
        <f>SUM(T313:T327)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136</v>
      </c>
      <c r="AT312" s="208" t="s">
        <v>75</v>
      </c>
      <c r="AU312" s="208" t="s">
        <v>81</v>
      </c>
      <c r="AY312" s="207" t="s">
        <v>128</v>
      </c>
      <c r="BK312" s="209">
        <f>SUM(BK313:BK327)</f>
        <v>0</v>
      </c>
    </row>
    <row r="313" spans="1:65" s="2" customFormat="1" ht="21.75" customHeight="1">
      <c r="A313" s="38"/>
      <c r="B313" s="39"/>
      <c r="C313" s="212" t="s">
        <v>639</v>
      </c>
      <c r="D313" s="212" t="s">
        <v>131</v>
      </c>
      <c r="E313" s="213" t="s">
        <v>640</v>
      </c>
      <c r="F313" s="214" t="s">
        <v>641</v>
      </c>
      <c r="G313" s="215" t="s">
        <v>146</v>
      </c>
      <c r="H313" s="216">
        <v>32.8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0.000656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210</v>
      </c>
      <c r="BM313" s="224" t="s">
        <v>642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265</v>
      </c>
      <c r="G314" s="227"/>
      <c r="H314" s="231">
        <v>9.6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266</v>
      </c>
      <c r="G315" s="227"/>
      <c r="H315" s="231">
        <v>15.7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267</v>
      </c>
      <c r="G316" s="227"/>
      <c r="H316" s="231">
        <v>7.5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5" customFormat="1" ht="12">
      <c r="A317" s="15"/>
      <c r="B317" s="248"/>
      <c r="C317" s="249"/>
      <c r="D317" s="228" t="s">
        <v>142</v>
      </c>
      <c r="E317" s="250" t="s">
        <v>1</v>
      </c>
      <c r="F317" s="251" t="s">
        <v>180</v>
      </c>
      <c r="G317" s="249"/>
      <c r="H317" s="252">
        <v>32.8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142</v>
      </c>
      <c r="AU317" s="258" t="s">
        <v>136</v>
      </c>
      <c r="AV317" s="15" t="s">
        <v>135</v>
      </c>
      <c r="AW317" s="15" t="s">
        <v>32</v>
      </c>
      <c r="AX317" s="15" t="s">
        <v>81</v>
      </c>
      <c r="AY317" s="258" t="s">
        <v>128</v>
      </c>
    </row>
    <row r="318" spans="1:65" s="2" customFormat="1" ht="16.5" customHeight="1">
      <c r="A318" s="38"/>
      <c r="B318" s="39"/>
      <c r="C318" s="259" t="s">
        <v>643</v>
      </c>
      <c r="D318" s="259" t="s">
        <v>203</v>
      </c>
      <c r="E318" s="260" t="s">
        <v>644</v>
      </c>
      <c r="F318" s="261" t="s">
        <v>645</v>
      </c>
      <c r="G318" s="262" t="s">
        <v>146</v>
      </c>
      <c r="H318" s="263">
        <v>34.112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0.010233599999999999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282</v>
      </c>
      <c r="AT318" s="224" t="s">
        <v>203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210</v>
      </c>
      <c r="BM318" s="224" t="s">
        <v>646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647</v>
      </c>
      <c r="G319" s="227"/>
      <c r="H319" s="231">
        <v>34.112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16.5" customHeight="1">
      <c r="A320" s="38"/>
      <c r="B320" s="39"/>
      <c r="C320" s="212" t="s">
        <v>648</v>
      </c>
      <c r="D320" s="212" t="s">
        <v>131</v>
      </c>
      <c r="E320" s="213" t="s">
        <v>649</v>
      </c>
      <c r="F320" s="214" t="s">
        <v>650</v>
      </c>
      <c r="G320" s="215" t="s">
        <v>140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210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210</v>
      </c>
      <c r="BM320" s="224" t="s">
        <v>651</v>
      </c>
    </row>
    <row r="321" spans="1:51" s="13" customFormat="1" ht="12">
      <c r="A321" s="13"/>
      <c r="B321" s="226"/>
      <c r="C321" s="227"/>
      <c r="D321" s="228" t="s">
        <v>142</v>
      </c>
      <c r="E321" s="229" t="s">
        <v>1</v>
      </c>
      <c r="F321" s="230" t="s">
        <v>652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32</v>
      </c>
      <c r="AX321" s="13" t="s">
        <v>81</v>
      </c>
      <c r="AY321" s="237" t="s">
        <v>128</v>
      </c>
    </row>
    <row r="322" spans="1:65" s="2" customFormat="1" ht="16.5" customHeight="1">
      <c r="A322" s="38"/>
      <c r="B322" s="39"/>
      <c r="C322" s="259" t="s">
        <v>653</v>
      </c>
      <c r="D322" s="259" t="s">
        <v>203</v>
      </c>
      <c r="E322" s="260" t="s">
        <v>654</v>
      </c>
      <c r="F322" s="261" t="s">
        <v>655</v>
      </c>
      <c r="G322" s="262" t="s">
        <v>140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282</v>
      </c>
      <c r="AT322" s="224" t="s">
        <v>203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210</v>
      </c>
      <c r="BM322" s="224" t="s">
        <v>656</v>
      </c>
    </row>
    <row r="323" spans="1:51" s="13" customFormat="1" ht="12">
      <c r="A323" s="13"/>
      <c r="B323" s="226"/>
      <c r="C323" s="227"/>
      <c r="D323" s="228" t="s">
        <v>142</v>
      </c>
      <c r="E323" s="227"/>
      <c r="F323" s="230" t="s">
        <v>657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4</v>
      </c>
      <c r="AX323" s="13" t="s">
        <v>81</v>
      </c>
      <c r="AY323" s="237" t="s">
        <v>128</v>
      </c>
    </row>
    <row r="324" spans="1:65" s="2" customFormat="1" ht="16.5" customHeight="1">
      <c r="A324" s="38"/>
      <c r="B324" s="39"/>
      <c r="C324" s="212" t="s">
        <v>658</v>
      </c>
      <c r="D324" s="212" t="s">
        <v>131</v>
      </c>
      <c r="E324" s="213" t="s">
        <v>659</v>
      </c>
      <c r="F324" s="214" t="s">
        <v>660</v>
      </c>
      <c r="G324" s="215" t="s">
        <v>140</v>
      </c>
      <c r="H324" s="216">
        <v>39.2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210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210</v>
      </c>
      <c r="BM324" s="224" t="s">
        <v>661</v>
      </c>
    </row>
    <row r="325" spans="1:65" s="2" customFormat="1" ht="16.5" customHeight="1">
      <c r="A325" s="38"/>
      <c r="B325" s="39"/>
      <c r="C325" s="212" t="s">
        <v>662</v>
      </c>
      <c r="D325" s="212" t="s">
        <v>131</v>
      </c>
      <c r="E325" s="213" t="s">
        <v>663</v>
      </c>
      <c r="F325" s="214" t="s">
        <v>664</v>
      </c>
      <c r="G325" s="215" t="s">
        <v>140</v>
      </c>
      <c r="H325" s="216">
        <v>39.2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210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210</v>
      </c>
      <c r="BM325" s="224" t="s">
        <v>665</v>
      </c>
    </row>
    <row r="326" spans="1:65" s="2" customFormat="1" ht="21.75" customHeight="1">
      <c r="A326" s="38"/>
      <c r="B326" s="39"/>
      <c r="C326" s="212" t="s">
        <v>666</v>
      </c>
      <c r="D326" s="212" t="s">
        <v>131</v>
      </c>
      <c r="E326" s="213" t="s">
        <v>667</v>
      </c>
      <c r="F326" s="214" t="s">
        <v>668</v>
      </c>
      <c r="G326" s="215" t="s">
        <v>140</v>
      </c>
      <c r="H326" s="216">
        <v>39.2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0.00536</v>
      </c>
      <c r="R326" s="222">
        <f>Q326*H326</f>
        <v>0.21011200000000002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210</v>
      </c>
      <c r="BM326" s="224" t="s">
        <v>669</v>
      </c>
    </row>
    <row r="327" spans="1:65" s="2" customFormat="1" ht="21.75" customHeight="1">
      <c r="A327" s="38"/>
      <c r="B327" s="39"/>
      <c r="C327" s="212" t="s">
        <v>670</v>
      </c>
      <c r="D327" s="212" t="s">
        <v>131</v>
      </c>
      <c r="E327" s="213" t="s">
        <v>671</v>
      </c>
      <c r="F327" s="214" t="s">
        <v>672</v>
      </c>
      <c r="G327" s="215" t="s">
        <v>321</v>
      </c>
      <c r="H327" s="216">
        <v>0.336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210</v>
      </c>
      <c r="BM327" s="224" t="s">
        <v>673</v>
      </c>
    </row>
    <row r="328" spans="1:63" s="12" customFormat="1" ht="22.8" customHeight="1">
      <c r="A328" s="12"/>
      <c r="B328" s="196"/>
      <c r="C328" s="197"/>
      <c r="D328" s="198" t="s">
        <v>75</v>
      </c>
      <c r="E328" s="210" t="s">
        <v>674</v>
      </c>
      <c r="F328" s="210" t="s">
        <v>675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SUM(P329:P347)</f>
        <v>0</v>
      </c>
      <c r="Q328" s="204"/>
      <c r="R328" s="205">
        <f>SUM(R329:R347)</f>
        <v>0.4471494</v>
      </c>
      <c r="S328" s="204"/>
      <c r="T328" s="206">
        <f>SUM(T329:T347)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136</v>
      </c>
      <c r="AT328" s="208" t="s">
        <v>75</v>
      </c>
      <c r="AU328" s="208" t="s">
        <v>81</v>
      </c>
      <c r="AY328" s="207" t="s">
        <v>128</v>
      </c>
      <c r="BK328" s="209">
        <f>SUM(BK329:BK347)</f>
        <v>0</v>
      </c>
    </row>
    <row r="329" spans="1:65" s="2" customFormat="1" ht="21.75" customHeight="1">
      <c r="A329" s="38"/>
      <c r="B329" s="39"/>
      <c r="C329" s="212" t="s">
        <v>676</v>
      </c>
      <c r="D329" s="212" t="s">
        <v>131</v>
      </c>
      <c r="E329" s="213" t="s">
        <v>677</v>
      </c>
      <c r="F329" s="214" t="s">
        <v>678</v>
      </c>
      <c r="G329" s="215" t="s">
        <v>140</v>
      </c>
      <c r="H329" s="216">
        <v>21.5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0.0645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210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210</v>
      </c>
      <c r="BM329" s="224" t="s">
        <v>679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680</v>
      </c>
      <c r="G330" s="227"/>
      <c r="H330" s="231">
        <v>12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681</v>
      </c>
      <c r="G331" s="227"/>
      <c r="H331" s="231">
        <v>7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682</v>
      </c>
      <c r="G332" s="227"/>
      <c r="H332" s="231">
        <v>2.5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180</v>
      </c>
      <c r="G333" s="249"/>
      <c r="H333" s="252">
        <v>21.5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16.5" customHeight="1">
      <c r="A334" s="38"/>
      <c r="B334" s="39"/>
      <c r="C334" s="259" t="s">
        <v>683</v>
      </c>
      <c r="D334" s="259" t="s">
        <v>203</v>
      </c>
      <c r="E334" s="260" t="s">
        <v>684</v>
      </c>
      <c r="F334" s="261" t="s">
        <v>685</v>
      </c>
      <c r="G334" s="262" t="s">
        <v>140</v>
      </c>
      <c r="H334" s="263">
        <v>23.65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0.27907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282</v>
      </c>
      <c r="AT334" s="224" t="s">
        <v>203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210</v>
      </c>
      <c r="BM334" s="224" t="s">
        <v>686</v>
      </c>
    </row>
    <row r="335" spans="1:51" s="13" customFormat="1" ht="12">
      <c r="A335" s="13"/>
      <c r="B335" s="226"/>
      <c r="C335" s="227"/>
      <c r="D335" s="228" t="s">
        <v>142</v>
      </c>
      <c r="E335" s="227"/>
      <c r="F335" s="230" t="s">
        <v>687</v>
      </c>
      <c r="G335" s="227"/>
      <c r="H335" s="231">
        <v>23.65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4</v>
      </c>
      <c r="AX335" s="13" t="s">
        <v>81</v>
      </c>
      <c r="AY335" s="237" t="s">
        <v>128</v>
      </c>
    </row>
    <row r="336" spans="1:65" s="2" customFormat="1" ht="21.75" customHeight="1">
      <c r="A336" s="38"/>
      <c r="B336" s="39"/>
      <c r="C336" s="212" t="s">
        <v>688</v>
      </c>
      <c r="D336" s="212" t="s">
        <v>131</v>
      </c>
      <c r="E336" s="213" t="s">
        <v>689</v>
      </c>
      <c r="F336" s="214" t="s">
        <v>690</v>
      </c>
      <c r="G336" s="215" t="s">
        <v>140</v>
      </c>
      <c r="H336" s="216">
        <v>21.5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210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210</v>
      </c>
      <c r="BM336" s="224" t="s">
        <v>691</v>
      </c>
    </row>
    <row r="337" spans="1:65" s="2" customFormat="1" ht="21.75" customHeight="1">
      <c r="A337" s="38"/>
      <c r="B337" s="39"/>
      <c r="C337" s="212" t="s">
        <v>692</v>
      </c>
      <c r="D337" s="212" t="s">
        <v>131</v>
      </c>
      <c r="E337" s="213" t="s">
        <v>693</v>
      </c>
      <c r="F337" s="214" t="s">
        <v>694</v>
      </c>
      <c r="G337" s="215" t="s">
        <v>140</v>
      </c>
      <c r="H337" s="216">
        <v>11.2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0.0896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210</v>
      </c>
      <c r="BM337" s="224" t="s">
        <v>695</v>
      </c>
    </row>
    <row r="338" spans="1:51" s="14" customFormat="1" ht="12">
      <c r="A338" s="14"/>
      <c r="B338" s="238"/>
      <c r="C338" s="239"/>
      <c r="D338" s="228" t="s">
        <v>142</v>
      </c>
      <c r="E338" s="240" t="s">
        <v>1</v>
      </c>
      <c r="F338" s="241" t="s">
        <v>696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142</v>
      </c>
      <c r="AU338" s="247" t="s">
        <v>136</v>
      </c>
      <c r="AV338" s="14" t="s">
        <v>81</v>
      </c>
      <c r="AW338" s="14" t="s">
        <v>32</v>
      </c>
      <c r="AX338" s="14" t="s">
        <v>76</v>
      </c>
      <c r="AY338" s="24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697</v>
      </c>
      <c r="G339" s="227"/>
      <c r="H339" s="231">
        <v>2.4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698</v>
      </c>
      <c r="G340" s="227"/>
      <c r="H340" s="231">
        <v>8.8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180</v>
      </c>
      <c r="G341" s="249"/>
      <c r="H341" s="252">
        <v>11.2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1.75" customHeight="1">
      <c r="A342" s="38"/>
      <c r="B342" s="39"/>
      <c r="C342" s="212" t="s">
        <v>699</v>
      </c>
      <c r="D342" s="212" t="s">
        <v>131</v>
      </c>
      <c r="E342" s="213" t="s">
        <v>700</v>
      </c>
      <c r="F342" s="214" t="s">
        <v>701</v>
      </c>
      <c r="G342" s="215" t="s">
        <v>146</v>
      </c>
      <c r="H342" s="216">
        <v>17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0.00527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210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210</v>
      </c>
      <c r="BM342" s="224" t="s">
        <v>702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703</v>
      </c>
      <c r="G343" s="227"/>
      <c r="H343" s="231">
        <v>17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81</v>
      </c>
      <c r="AY343" s="237" t="s">
        <v>128</v>
      </c>
    </row>
    <row r="344" spans="1:65" s="2" customFormat="1" ht="21.75" customHeight="1">
      <c r="A344" s="38"/>
      <c r="B344" s="39"/>
      <c r="C344" s="212" t="s">
        <v>704</v>
      </c>
      <c r="D344" s="212" t="s">
        <v>131</v>
      </c>
      <c r="E344" s="213" t="s">
        <v>705</v>
      </c>
      <c r="F344" s="214" t="s">
        <v>706</v>
      </c>
      <c r="G344" s="215" t="s">
        <v>146</v>
      </c>
      <c r="H344" s="216">
        <v>8.69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0.00026</v>
      </c>
      <c r="R344" s="222">
        <f>Q344*H344</f>
        <v>0.0022593999999999995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210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210</v>
      </c>
      <c r="BM344" s="224" t="s">
        <v>707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708</v>
      </c>
      <c r="G345" s="227"/>
      <c r="H345" s="231">
        <v>8.69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81</v>
      </c>
      <c r="AY345" s="237" t="s">
        <v>128</v>
      </c>
    </row>
    <row r="346" spans="1:65" s="2" customFormat="1" ht="16.5" customHeight="1">
      <c r="A346" s="38"/>
      <c r="B346" s="39"/>
      <c r="C346" s="212" t="s">
        <v>709</v>
      </c>
      <c r="D346" s="212" t="s">
        <v>131</v>
      </c>
      <c r="E346" s="213" t="s">
        <v>710</v>
      </c>
      <c r="F346" s="214" t="s">
        <v>711</v>
      </c>
      <c r="G346" s="215" t="s">
        <v>140</v>
      </c>
      <c r="H346" s="216">
        <v>21.5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0.0003</v>
      </c>
      <c r="R346" s="222">
        <f>Q346*H346</f>
        <v>0.006449999999999999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210</v>
      </c>
      <c r="BM346" s="224" t="s">
        <v>712</v>
      </c>
    </row>
    <row r="347" spans="1:65" s="2" customFormat="1" ht="21.75" customHeight="1">
      <c r="A347" s="38"/>
      <c r="B347" s="39"/>
      <c r="C347" s="212" t="s">
        <v>713</v>
      </c>
      <c r="D347" s="212" t="s">
        <v>131</v>
      </c>
      <c r="E347" s="213" t="s">
        <v>714</v>
      </c>
      <c r="F347" s="214" t="s">
        <v>715</v>
      </c>
      <c r="G347" s="215" t="s">
        <v>321</v>
      </c>
      <c r="H347" s="216">
        <v>0.447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210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210</v>
      </c>
      <c r="BM347" s="224" t="s">
        <v>716</v>
      </c>
    </row>
    <row r="348" spans="1:63" s="12" customFormat="1" ht="22.8" customHeight="1">
      <c r="A348" s="12"/>
      <c r="B348" s="196"/>
      <c r="C348" s="197"/>
      <c r="D348" s="198" t="s">
        <v>75</v>
      </c>
      <c r="E348" s="210" t="s">
        <v>717</v>
      </c>
      <c r="F348" s="210" t="s">
        <v>718</v>
      </c>
      <c r="G348" s="197"/>
      <c r="H348" s="197"/>
      <c r="I348" s="200"/>
      <c r="J348" s="211">
        <f>BK348</f>
        <v>0</v>
      </c>
      <c r="K348" s="197"/>
      <c r="L348" s="202"/>
      <c r="M348" s="203"/>
      <c r="N348" s="204"/>
      <c r="O348" s="204"/>
      <c r="P348" s="205">
        <f>SUM(P349:P355)</f>
        <v>0</v>
      </c>
      <c r="Q348" s="204"/>
      <c r="R348" s="205">
        <f>SUM(R349:R355)</f>
        <v>0.010218</v>
      </c>
      <c r="S348" s="204"/>
      <c r="T348" s="206">
        <f>SUM(T349:T355)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7" t="s">
        <v>136</v>
      </c>
      <c r="AT348" s="208" t="s">
        <v>75</v>
      </c>
      <c r="AU348" s="208" t="s">
        <v>81</v>
      </c>
      <c r="AY348" s="207" t="s">
        <v>128</v>
      </c>
      <c r="BK348" s="209">
        <f>SUM(BK349:BK355)</f>
        <v>0</v>
      </c>
    </row>
    <row r="349" spans="1:65" s="2" customFormat="1" ht="21.75" customHeight="1">
      <c r="A349" s="38"/>
      <c r="B349" s="39"/>
      <c r="C349" s="212" t="s">
        <v>719</v>
      </c>
      <c r="D349" s="212" t="s">
        <v>131</v>
      </c>
      <c r="E349" s="213" t="s">
        <v>720</v>
      </c>
      <c r="F349" s="214" t="s">
        <v>721</v>
      </c>
      <c r="G349" s="215" t="s">
        <v>140</v>
      </c>
      <c r="H349" s="216">
        <v>3.3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</v>
      </c>
      <c r="R349" s="222">
        <f>Q349*H349</f>
        <v>0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131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210</v>
      </c>
      <c r="BM349" s="224" t="s">
        <v>722</v>
      </c>
    </row>
    <row r="350" spans="1:51" s="14" customFormat="1" ht="12">
      <c r="A350" s="14"/>
      <c r="B350" s="238"/>
      <c r="C350" s="239"/>
      <c r="D350" s="228" t="s">
        <v>142</v>
      </c>
      <c r="E350" s="240" t="s">
        <v>1</v>
      </c>
      <c r="F350" s="241" t="s">
        <v>723</v>
      </c>
      <c r="G350" s="239"/>
      <c r="H350" s="240" t="s">
        <v>1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142</v>
      </c>
      <c r="AU350" s="247" t="s">
        <v>136</v>
      </c>
      <c r="AV350" s="14" t="s">
        <v>81</v>
      </c>
      <c r="AW350" s="14" t="s">
        <v>32</v>
      </c>
      <c r="AX350" s="14" t="s">
        <v>76</v>
      </c>
      <c r="AY350" s="247" t="s">
        <v>128</v>
      </c>
    </row>
    <row r="351" spans="1:51" s="13" customFormat="1" ht="12">
      <c r="A351" s="13"/>
      <c r="B351" s="226"/>
      <c r="C351" s="227"/>
      <c r="D351" s="228" t="s">
        <v>142</v>
      </c>
      <c r="E351" s="229" t="s">
        <v>1</v>
      </c>
      <c r="F351" s="230" t="s">
        <v>724</v>
      </c>
      <c r="G351" s="227"/>
      <c r="H351" s="231">
        <v>3.3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142</v>
      </c>
      <c r="AU351" s="237" t="s">
        <v>136</v>
      </c>
      <c r="AV351" s="13" t="s">
        <v>136</v>
      </c>
      <c r="AW351" s="13" t="s">
        <v>32</v>
      </c>
      <c r="AX351" s="13" t="s">
        <v>81</v>
      </c>
      <c r="AY351" s="237" t="s">
        <v>128</v>
      </c>
    </row>
    <row r="352" spans="1:65" s="2" customFormat="1" ht="21.75" customHeight="1">
      <c r="A352" s="38"/>
      <c r="B352" s="39"/>
      <c r="C352" s="212" t="s">
        <v>725</v>
      </c>
      <c r="D352" s="212" t="s">
        <v>131</v>
      </c>
      <c r="E352" s="213" t="s">
        <v>726</v>
      </c>
      <c r="F352" s="214" t="s">
        <v>727</v>
      </c>
      <c r="G352" s="215" t="s">
        <v>140</v>
      </c>
      <c r="H352" s="216">
        <v>6.6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0.00023</v>
      </c>
      <c r="R352" s="222">
        <f>Q352*H352</f>
        <v>0.001518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210</v>
      </c>
      <c r="BM352" s="224" t="s">
        <v>728</v>
      </c>
    </row>
    <row r="353" spans="1:51" s="14" customFormat="1" ht="12">
      <c r="A353" s="14"/>
      <c r="B353" s="238"/>
      <c r="C353" s="239"/>
      <c r="D353" s="228" t="s">
        <v>142</v>
      </c>
      <c r="E353" s="240" t="s">
        <v>1</v>
      </c>
      <c r="F353" s="241" t="s">
        <v>729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142</v>
      </c>
      <c r="AU353" s="247" t="s">
        <v>136</v>
      </c>
      <c r="AV353" s="14" t="s">
        <v>81</v>
      </c>
      <c r="AW353" s="14" t="s">
        <v>32</v>
      </c>
      <c r="AX353" s="14" t="s">
        <v>76</v>
      </c>
      <c r="AY353" s="24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730</v>
      </c>
      <c r="G354" s="227"/>
      <c r="H354" s="231">
        <v>6.6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81</v>
      </c>
      <c r="AY354" s="237" t="s">
        <v>128</v>
      </c>
    </row>
    <row r="355" spans="1:65" s="2" customFormat="1" ht="16.5" customHeight="1">
      <c r="A355" s="38"/>
      <c r="B355" s="39"/>
      <c r="C355" s="212" t="s">
        <v>731</v>
      </c>
      <c r="D355" s="212" t="s">
        <v>131</v>
      </c>
      <c r="E355" s="213" t="s">
        <v>732</v>
      </c>
      <c r="F355" s="214" t="s">
        <v>733</v>
      </c>
      <c r="G355" s="215" t="s">
        <v>140</v>
      </c>
      <c r="H355" s="216">
        <v>15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0.00058</v>
      </c>
      <c r="R355" s="222">
        <f>Q355*H355</f>
        <v>0.0087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131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210</v>
      </c>
      <c r="BM355" s="224" t="s">
        <v>734</v>
      </c>
    </row>
    <row r="356" spans="1:63" s="12" customFormat="1" ht="22.8" customHeight="1">
      <c r="A356" s="12"/>
      <c r="B356" s="196"/>
      <c r="C356" s="197"/>
      <c r="D356" s="198" t="s">
        <v>75</v>
      </c>
      <c r="E356" s="210" t="s">
        <v>735</v>
      </c>
      <c r="F356" s="210" t="s">
        <v>736</v>
      </c>
      <c r="G356" s="197"/>
      <c r="H356" s="197"/>
      <c r="I356" s="200"/>
      <c r="J356" s="211">
        <f>BK356</f>
        <v>0</v>
      </c>
      <c r="K356" s="197"/>
      <c r="L356" s="202"/>
      <c r="M356" s="203"/>
      <c r="N356" s="204"/>
      <c r="O356" s="204"/>
      <c r="P356" s="205">
        <f>SUM(P357:P374)</f>
        <v>0</v>
      </c>
      <c r="Q356" s="204"/>
      <c r="R356" s="205">
        <f>SUM(R357:R374)</f>
        <v>0.05614941600000001</v>
      </c>
      <c r="S356" s="204"/>
      <c r="T356" s="206">
        <f>SUM(T357:T374)</f>
        <v>0.011822999999999998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7" t="s">
        <v>136</v>
      </c>
      <c r="AT356" s="208" t="s">
        <v>75</v>
      </c>
      <c r="AU356" s="208" t="s">
        <v>81</v>
      </c>
      <c r="AY356" s="207" t="s">
        <v>128</v>
      </c>
      <c r="BK356" s="209">
        <f>SUM(BK357:BK374)</f>
        <v>0</v>
      </c>
    </row>
    <row r="357" spans="1:65" s="2" customFormat="1" ht="21.75" customHeight="1">
      <c r="A357" s="38"/>
      <c r="B357" s="39"/>
      <c r="C357" s="212" t="s">
        <v>737</v>
      </c>
      <c r="D357" s="212" t="s">
        <v>131</v>
      </c>
      <c r="E357" s="213" t="s">
        <v>738</v>
      </c>
      <c r="F357" s="214" t="s">
        <v>739</v>
      </c>
      <c r="G357" s="215" t="s">
        <v>140</v>
      </c>
      <c r="H357" s="216">
        <v>39.41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0.00015</v>
      </c>
      <c r="T357" s="223">
        <f>S357*H357</f>
        <v>0.005911499999999999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210</v>
      </c>
      <c r="BM357" s="224" t="s">
        <v>740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191</v>
      </c>
      <c r="G358" s="227"/>
      <c r="H358" s="231">
        <v>39.41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21.75" customHeight="1">
      <c r="A359" s="38"/>
      <c r="B359" s="39"/>
      <c r="C359" s="212" t="s">
        <v>741</v>
      </c>
      <c r="D359" s="212" t="s">
        <v>131</v>
      </c>
      <c r="E359" s="213" t="s">
        <v>742</v>
      </c>
      <c r="F359" s="214" t="s">
        <v>743</v>
      </c>
      <c r="G359" s="215" t="s">
        <v>140</v>
      </c>
      <c r="H359" s="216">
        <v>39.41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0.00015</v>
      </c>
      <c r="T359" s="223">
        <f>S359*H359</f>
        <v>0.005911499999999999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210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210</v>
      </c>
      <c r="BM359" s="224" t="s">
        <v>744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745</v>
      </c>
      <c r="G360" s="227"/>
      <c r="H360" s="231">
        <v>39.41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21.75" customHeight="1">
      <c r="A361" s="38"/>
      <c r="B361" s="39"/>
      <c r="C361" s="212" t="s">
        <v>746</v>
      </c>
      <c r="D361" s="212" t="s">
        <v>131</v>
      </c>
      <c r="E361" s="213" t="s">
        <v>747</v>
      </c>
      <c r="F361" s="214" t="s">
        <v>748</v>
      </c>
      <c r="G361" s="215" t="s">
        <v>140</v>
      </c>
      <c r="H361" s="216">
        <v>7.11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210</v>
      </c>
      <c r="BM361" s="224" t="s">
        <v>749</v>
      </c>
    </row>
    <row r="362" spans="1:51" s="13" customFormat="1" ht="12">
      <c r="A362" s="13"/>
      <c r="B362" s="226"/>
      <c r="C362" s="227"/>
      <c r="D362" s="228" t="s">
        <v>142</v>
      </c>
      <c r="E362" s="229" t="s">
        <v>1</v>
      </c>
      <c r="F362" s="230" t="s">
        <v>750</v>
      </c>
      <c r="G362" s="227"/>
      <c r="H362" s="231">
        <v>7.11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142</v>
      </c>
      <c r="AU362" s="237" t="s">
        <v>136</v>
      </c>
      <c r="AV362" s="13" t="s">
        <v>136</v>
      </c>
      <c r="AW362" s="13" t="s">
        <v>32</v>
      </c>
      <c r="AX362" s="13" t="s">
        <v>81</v>
      </c>
      <c r="AY362" s="237" t="s">
        <v>128</v>
      </c>
    </row>
    <row r="363" spans="1:65" s="2" customFormat="1" ht="16.5" customHeight="1">
      <c r="A363" s="38"/>
      <c r="B363" s="39"/>
      <c r="C363" s="259" t="s">
        <v>751</v>
      </c>
      <c r="D363" s="259" t="s">
        <v>203</v>
      </c>
      <c r="E363" s="260" t="s">
        <v>752</v>
      </c>
      <c r="F363" s="261" t="s">
        <v>753</v>
      </c>
      <c r="G363" s="262" t="s">
        <v>140</v>
      </c>
      <c r="H363" s="263">
        <v>7.466</v>
      </c>
      <c r="I363" s="264"/>
      <c r="J363" s="265">
        <f>ROUND(I363*H363,2)</f>
        <v>0</v>
      </c>
      <c r="K363" s="266"/>
      <c r="L363" s="267"/>
      <c r="M363" s="268" t="s">
        <v>1</v>
      </c>
      <c r="N363" s="269" t="s">
        <v>42</v>
      </c>
      <c r="O363" s="91"/>
      <c r="P363" s="222">
        <f>O363*H363</f>
        <v>0</v>
      </c>
      <c r="Q363" s="222">
        <v>1E-06</v>
      </c>
      <c r="R363" s="222">
        <f>Q363*H363</f>
        <v>7.466E-06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282</v>
      </c>
      <c r="AT363" s="224" t="s">
        <v>203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210</v>
      </c>
      <c r="BM363" s="224" t="s">
        <v>754</v>
      </c>
    </row>
    <row r="364" spans="1:51" s="13" customFormat="1" ht="12">
      <c r="A364" s="13"/>
      <c r="B364" s="226"/>
      <c r="C364" s="227"/>
      <c r="D364" s="228" t="s">
        <v>142</v>
      </c>
      <c r="E364" s="227"/>
      <c r="F364" s="230" t="s">
        <v>755</v>
      </c>
      <c r="G364" s="227"/>
      <c r="H364" s="231">
        <v>7.466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4</v>
      </c>
      <c r="AX364" s="13" t="s">
        <v>81</v>
      </c>
      <c r="AY364" s="237" t="s">
        <v>128</v>
      </c>
    </row>
    <row r="365" spans="1:65" s="2" customFormat="1" ht="21.75" customHeight="1">
      <c r="A365" s="38"/>
      <c r="B365" s="39"/>
      <c r="C365" s="212" t="s">
        <v>756</v>
      </c>
      <c r="D365" s="212" t="s">
        <v>131</v>
      </c>
      <c r="E365" s="213" t="s">
        <v>757</v>
      </c>
      <c r="F365" s="214" t="s">
        <v>758</v>
      </c>
      <c r="G365" s="215" t="s">
        <v>140</v>
      </c>
      <c r="H365" s="216">
        <v>151.735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0.0002</v>
      </c>
      <c r="R365" s="222">
        <f>Q365*H365</f>
        <v>0.030347000000000006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210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210</v>
      </c>
      <c r="BM365" s="224" t="s">
        <v>759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260</v>
      </c>
      <c r="G366" s="227"/>
      <c r="H366" s="231">
        <v>45.4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76</v>
      </c>
      <c r="AY366" s="237" t="s">
        <v>128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185</v>
      </c>
      <c r="G367" s="227"/>
      <c r="H367" s="231">
        <v>106.335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76</v>
      </c>
      <c r="AY367" s="237" t="s">
        <v>128</v>
      </c>
    </row>
    <row r="368" spans="1:51" s="15" customFormat="1" ht="12">
      <c r="A368" s="15"/>
      <c r="B368" s="248"/>
      <c r="C368" s="249"/>
      <c r="D368" s="228" t="s">
        <v>142</v>
      </c>
      <c r="E368" s="250" t="s">
        <v>1</v>
      </c>
      <c r="F368" s="251" t="s">
        <v>180</v>
      </c>
      <c r="G368" s="249"/>
      <c r="H368" s="252">
        <v>151.735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8" t="s">
        <v>142</v>
      </c>
      <c r="AU368" s="258" t="s">
        <v>136</v>
      </c>
      <c r="AV368" s="15" t="s">
        <v>135</v>
      </c>
      <c r="AW368" s="15" t="s">
        <v>32</v>
      </c>
      <c r="AX368" s="15" t="s">
        <v>81</v>
      </c>
      <c r="AY368" s="258" t="s">
        <v>128</v>
      </c>
    </row>
    <row r="369" spans="1:65" s="2" customFormat="1" ht="33" customHeight="1">
      <c r="A369" s="38"/>
      <c r="B369" s="39"/>
      <c r="C369" s="212" t="s">
        <v>760</v>
      </c>
      <c r="D369" s="212" t="s">
        <v>131</v>
      </c>
      <c r="E369" s="213" t="s">
        <v>761</v>
      </c>
      <c r="F369" s="214" t="s">
        <v>762</v>
      </c>
      <c r="G369" s="215" t="s">
        <v>140</v>
      </c>
      <c r="H369" s="216">
        <v>151.735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0.00017</v>
      </c>
      <c r="R369" s="222">
        <f>Q369*H369</f>
        <v>0.025794950000000004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210</v>
      </c>
      <c r="BM369" s="224" t="s">
        <v>763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764</v>
      </c>
      <c r="G370" s="227"/>
      <c r="H370" s="231">
        <v>151.735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81</v>
      </c>
      <c r="AY370" s="237" t="s">
        <v>128</v>
      </c>
    </row>
    <row r="371" spans="1:65" s="2" customFormat="1" ht="21.75" customHeight="1">
      <c r="A371" s="38"/>
      <c r="B371" s="39"/>
      <c r="C371" s="212" t="s">
        <v>765</v>
      </c>
      <c r="D371" s="212" t="s">
        <v>131</v>
      </c>
      <c r="E371" s="213" t="s">
        <v>766</v>
      </c>
      <c r="F371" s="214" t="s">
        <v>767</v>
      </c>
      <c r="G371" s="215" t="s">
        <v>140</v>
      </c>
      <c r="H371" s="216">
        <v>101.985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210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210</v>
      </c>
      <c r="BM371" s="224" t="s">
        <v>768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769</v>
      </c>
      <c r="G372" s="227"/>
      <c r="H372" s="231">
        <v>41.7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770</v>
      </c>
      <c r="G373" s="227"/>
      <c r="H373" s="231">
        <v>60.285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5" customFormat="1" ht="12">
      <c r="A374" s="15"/>
      <c r="B374" s="248"/>
      <c r="C374" s="249"/>
      <c r="D374" s="228" t="s">
        <v>142</v>
      </c>
      <c r="E374" s="250" t="s">
        <v>1</v>
      </c>
      <c r="F374" s="251" t="s">
        <v>180</v>
      </c>
      <c r="G374" s="249"/>
      <c r="H374" s="252">
        <v>101.985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142</v>
      </c>
      <c r="AU374" s="258" t="s">
        <v>136</v>
      </c>
      <c r="AV374" s="15" t="s">
        <v>135</v>
      </c>
      <c r="AW374" s="15" t="s">
        <v>32</v>
      </c>
      <c r="AX374" s="15" t="s">
        <v>81</v>
      </c>
      <c r="AY374" s="258" t="s">
        <v>128</v>
      </c>
    </row>
    <row r="375" spans="1:63" s="12" customFormat="1" ht="25.9" customHeight="1">
      <c r="A375" s="12"/>
      <c r="B375" s="196"/>
      <c r="C375" s="197"/>
      <c r="D375" s="198" t="s">
        <v>75</v>
      </c>
      <c r="E375" s="199" t="s">
        <v>203</v>
      </c>
      <c r="F375" s="199" t="s">
        <v>771</v>
      </c>
      <c r="G375" s="197"/>
      <c r="H375" s="197"/>
      <c r="I375" s="200"/>
      <c r="J375" s="201">
        <f>BK375</f>
        <v>0</v>
      </c>
      <c r="K375" s="197"/>
      <c r="L375" s="202"/>
      <c r="M375" s="203"/>
      <c r="N375" s="204"/>
      <c r="O375" s="204"/>
      <c r="P375" s="205">
        <f>P376+P416</f>
        <v>0</v>
      </c>
      <c r="Q375" s="204"/>
      <c r="R375" s="205">
        <f>R376+R416</f>
        <v>0</v>
      </c>
      <c r="S375" s="204"/>
      <c r="T375" s="206">
        <f>T376+T416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7" t="s">
        <v>129</v>
      </c>
      <c r="AT375" s="208" t="s">
        <v>75</v>
      </c>
      <c r="AU375" s="208" t="s">
        <v>76</v>
      </c>
      <c r="AY375" s="207" t="s">
        <v>128</v>
      </c>
      <c r="BK375" s="209">
        <f>BK376+BK416</f>
        <v>0</v>
      </c>
    </row>
    <row r="376" spans="1:63" s="12" customFormat="1" ht="22.8" customHeight="1">
      <c r="A376" s="12"/>
      <c r="B376" s="196"/>
      <c r="C376" s="197"/>
      <c r="D376" s="198" t="s">
        <v>75</v>
      </c>
      <c r="E376" s="210" t="s">
        <v>772</v>
      </c>
      <c r="F376" s="210" t="s">
        <v>773</v>
      </c>
      <c r="G376" s="197"/>
      <c r="H376" s="197"/>
      <c r="I376" s="200"/>
      <c r="J376" s="211">
        <f>BK376</f>
        <v>0</v>
      </c>
      <c r="K376" s="197"/>
      <c r="L376" s="202"/>
      <c r="M376" s="203"/>
      <c r="N376" s="204"/>
      <c r="O376" s="204"/>
      <c r="P376" s="205">
        <f>SUM(P377:P415)</f>
        <v>0</v>
      </c>
      <c r="Q376" s="204"/>
      <c r="R376" s="205">
        <f>SUM(R377:R415)</f>
        <v>0</v>
      </c>
      <c r="S376" s="204"/>
      <c r="T376" s="206">
        <f>SUM(T377:T415)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129</v>
      </c>
      <c r="AT376" s="208" t="s">
        <v>75</v>
      </c>
      <c r="AU376" s="208" t="s">
        <v>81</v>
      </c>
      <c r="AY376" s="207" t="s">
        <v>128</v>
      </c>
      <c r="BK376" s="209">
        <f>SUM(BK377:BK415)</f>
        <v>0</v>
      </c>
    </row>
    <row r="377" spans="1:65" s="2" customFormat="1" ht="16.5" customHeight="1">
      <c r="A377" s="38"/>
      <c r="B377" s="39"/>
      <c r="C377" s="212" t="s">
        <v>774</v>
      </c>
      <c r="D377" s="212" t="s">
        <v>131</v>
      </c>
      <c r="E377" s="213" t="s">
        <v>775</v>
      </c>
      <c r="F377" s="214" t="s">
        <v>776</v>
      </c>
      <c r="G377" s="215" t="s">
        <v>297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436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436</v>
      </c>
      <c r="BM377" s="224" t="s">
        <v>777</v>
      </c>
    </row>
    <row r="378" spans="1:65" s="2" customFormat="1" ht="16.5" customHeight="1">
      <c r="A378" s="38"/>
      <c r="B378" s="39"/>
      <c r="C378" s="212" t="s">
        <v>778</v>
      </c>
      <c r="D378" s="212" t="s">
        <v>131</v>
      </c>
      <c r="E378" s="213" t="s">
        <v>779</v>
      </c>
      <c r="F378" s="214" t="s">
        <v>780</v>
      </c>
      <c r="G378" s="215" t="s">
        <v>297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436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436</v>
      </c>
      <c r="BM378" s="224" t="s">
        <v>781</v>
      </c>
    </row>
    <row r="379" spans="1:65" s="2" customFormat="1" ht="21.75" customHeight="1">
      <c r="A379" s="38"/>
      <c r="B379" s="39"/>
      <c r="C379" s="212" t="s">
        <v>782</v>
      </c>
      <c r="D379" s="212" t="s">
        <v>131</v>
      </c>
      <c r="E379" s="213" t="s">
        <v>783</v>
      </c>
      <c r="F379" s="214" t="s">
        <v>784</v>
      </c>
      <c r="G379" s="215" t="s">
        <v>297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436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436</v>
      </c>
      <c r="BM379" s="224" t="s">
        <v>785</v>
      </c>
    </row>
    <row r="380" spans="1:65" s="2" customFormat="1" ht="16.5" customHeight="1">
      <c r="A380" s="38"/>
      <c r="B380" s="39"/>
      <c r="C380" s="212" t="s">
        <v>786</v>
      </c>
      <c r="D380" s="212" t="s">
        <v>131</v>
      </c>
      <c r="E380" s="213" t="s">
        <v>787</v>
      </c>
      <c r="F380" s="214" t="s">
        <v>788</v>
      </c>
      <c r="G380" s="215" t="s">
        <v>297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436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436</v>
      </c>
      <c r="BM380" s="224" t="s">
        <v>789</v>
      </c>
    </row>
    <row r="381" spans="1:65" s="2" customFormat="1" ht="16.5" customHeight="1">
      <c r="A381" s="38"/>
      <c r="B381" s="39"/>
      <c r="C381" s="212" t="s">
        <v>790</v>
      </c>
      <c r="D381" s="212" t="s">
        <v>131</v>
      </c>
      <c r="E381" s="213" t="s">
        <v>791</v>
      </c>
      <c r="F381" s="214" t="s">
        <v>792</v>
      </c>
      <c r="G381" s="215" t="s">
        <v>297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436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436</v>
      </c>
      <c r="BM381" s="224" t="s">
        <v>793</v>
      </c>
    </row>
    <row r="382" spans="1:65" s="2" customFormat="1" ht="21.75" customHeight="1">
      <c r="A382" s="38"/>
      <c r="B382" s="39"/>
      <c r="C382" s="212" t="s">
        <v>794</v>
      </c>
      <c r="D382" s="212" t="s">
        <v>131</v>
      </c>
      <c r="E382" s="213" t="s">
        <v>795</v>
      </c>
      <c r="F382" s="214" t="s">
        <v>796</v>
      </c>
      <c r="G382" s="215" t="s">
        <v>146</v>
      </c>
      <c r="H382" s="216">
        <v>55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436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436</v>
      </c>
      <c r="BM382" s="224" t="s">
        <v>797</v>
      </c>
    </row>
    <row r="383" spans="1:65" s="2" customFormat="1" ht="21.75" customHeight="1">
      <c r="A383" s="38"/>
      <c r="B383" s="39"/>
      <c r="C383" s="212" t="s">
        <v>798</v>
      </c>
      <c r="D383" s="212" t="s">
        <v>131</v>
      </c>
      <c r="E383" s="213" t="s">
        <v>799</v>
      </c>
      <c r="F383" s="214" t="s">
        <v>800</v>
      </c>
      <c r="G383" s="215" t="s">
        <v>146</v>
      </c>
      <c r="H383" s="216">
        <v>105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436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436</v>
      </c>
      <c r="BM383" s="224" t="s">
        <v>801</v>
      </c>
    </row>
    <row r="384" spans="1:65" s="2" customFormat="1" ht="16.5" customHeight="1">
      <c r="A384" s="38"/>
      <c r="B384" s="39"/>
      <c r="C384" s="212" t="s">
        <v>802</v>
      </c>
      <c r="D384" s="212" t="s">
        <v>131</v>
      </c>
      <c r="E384" s="213" t="s">
        <v>803</v>
      </c>
      <c r="F384" s="214" t="s">
        <v>804</v>
      </c>
      <c r="G384" s="215" t="s">
        <v>146</v>
      </c>
      <c r="H384" s="216">
        <v>15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436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436</v>
      </c>
      <c r="BM384" s="224" t="s">
        <v>805</v>
      </c>
    </row>
    <row r="385" spans="1:65" s="2" customFormat="1" ht="16.5" customHeight="1">
      <c r="A385" s="38"/>
      <c r="B385" s="39"/>
      <c r="C385" s="212" t="s">
        <v>806</v>
      </c>
      <c r="D385" s="212" t="s">
        <v>131</v>
      </c>
      <c r="E385" s="213" t="s">
        <v>807</v>
      </c>
      <c r="F385" s="214" t="s">
        <v>808</v>
      </c>
      <c r="G385" s="215" t="s">
        <v>146</v>
      </c>
      <c r="H385" s="216">
        <v>25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436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436</v>
      </c>
      <c r="BM385" s="224" t="s">
        <v>809</v>
      </c>
    </row>
    <row r="386" spans="1:65" s="2" customFormat="1" ht="16.5" customHeight="1">
      <c r="A386" s="38"/>
      <c r="B386" s="39"/>
      <c r="C386" s="212" t="s">
        <v>810</v>
      </c>
      <c r="D386" s="212" t="s">
        <v>131</v>
      </c>
      <c r="E386" s="213" t="s">
        <v>811</v>
      </c>
      <c r="F386" s="214" t="s">
        <v>812</v>
      </c>
      <c r="G386" s="215" t="s">
        <v>146</v>
      </c>
      <c r="H386" s="216">
        <v>6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436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436</v>
      </c>
      <c r="BM386" s="224" t="s">
        <v>813</v>
      </c>
    </row>
    <row r="387" spans="1:65" s="2" customFormat="1" ht="16.5" customHeight="1">
      <c r="A387" s="38"/>
      <c r="B387" s="39"/>
      <c r="C387" s="212" t="s">
        <v>814</v>
      </c>
      <c r="D387" s="212" t="s">
        <v>131</v>
      </c>
      <c r="E387" s="213" t="s">
        <v>815</v>
      </c>
      <c r="F387" s="214" t="s">
        <v>816</v>
      </c>
      <c r="G387" s="215" t="s">
        <v>146</v>
      </c>
      <c r="H387" s="216">
        <v>10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436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436</v>
      </c>
      <c r="BM387" s="224" t="s">
        <v>817</v>
      </c>
    </row>
    <row r="388" spans="1:65" s="2" customFormat="1" ht="16.5" customHeight="1">
      <c r="A388" s="38"/>
      <c r="B388" s="39"/>
      <c r="C388" s="212" t="s">
        <v>818</v>
      </c>
      <c r="D388" s="212" t="s">
        <v>131</v>
      </c>
      <c r="E388" s="213" t="s">
        <v>819</v>
      </c>
      <c r="F388" s="214" t="s">
        <v>820</v>
      </c>
      <c r="G388" s="215" t="s">
        <v>146</v>
      </c>
      <c r="H388" s="216">
        <v>10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436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436</v>
      </c>
      <c r="BM388" s="224" t="s">
        <v>821</v>
      </c>
    </row>
    <row r="389" spans="1:65" s="2" customFormat="1" ht="16.5" customHeight="1">
      <c r="A389" s="38"/>
      <c r="B389" s="39"/>
      <c r="C389" s="212" t="s">
        <v>822</v>
      </c>
      <c r="D389" s="212" t="s">
        <v>131</v>
      </c>
      <c r="E389" s="213" t="s">
        <v>823</v>
      </c>
      <c r="F389" s="214" t="s">
        <v>824</v>
      </c>
      <c r="G389" s="215" t="s">
        <v>146</v>
      </c>
      <c r="H389" s="216">
        <v>30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436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436</v>
      </c>
      <c r="BM389" s="224" t="s">
        <v>825</v>
      </c>
    </row>
    <row r="390" spans="1:65" s="2" customFormat="1" ht="16.5" customHeight="1">
      <c r="A390" s="38"/>
      <c r="B390" s="39"/>
      <c r="C390" s="212" t="s">
        <v>826</v>
      </c>
      <c r="D390" s="212" t="s">
        <v>131</v>
      </c>
      <c r="E390" s="213" t="s">
        <v>827</v>
      </c>
      <c r="F390" s="214" t="s">
        <v>828</v>
      </c>
      <c r="G390" s="215" t="s">
        <v>146</v>
      </c>
      <c r="H390" s="216">
        <v>20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436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436</v>
      </c>
      <c r="BM390" s="224" t="s">
        <v>829</v>
      </c>
    </row>
    <row r="391" spans="1:65" s="2" customFormat="1" ht="16.5" customHeight="1">
      <c r="A391" s="38"/>
      <c r="B391" s="39"/>
      <c r="C391" s="212" t="s">
        <v>830</v>
      </c>
      <c r="D391" s="212" t="s">
        <v>131</v>
      </c>
      <c r="E391" s="213" t="s">
        <v>831</v>
      </c>
      <c r="F391" s="214" t="s">
        <v>832</v>
      </c>
      <c r="G391" s="215" t="s">
        <v>297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436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436</v>
      </c>
      <c r="BM391" s="224" t="s">
        <v>833</v>
      </c>
    </row>
    <row r="392" spans="1:65" s="2" customFormat="1" ht="16.5" customHeight="1">
      <c r="A392" s="38"/>
      <c r="B392" s="39"/>
      <c r="C392" s="212" t="s">
        <v>834</v>
      </c>
      <c r="D392" s="212" t="s">
        <v>131</v>
      </c>
      <c r="E392" s="213" t="s">
        <v>835</v>
      </c>
      <c r="F392" s="214" t="s">
        <v>836</v>
      </c>
      <c r="G392" s="215" t="s">
        <v>297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436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436</v>
      </c>
      <c r="BM392" s="224" t="s">
        <v>837</v>
      </c>
    </row>
    <row r="393" spans="1:65" s="2" customFormat="1" ht="16.5" customHeight="1">
      <c r="A393" s="38"/>
      <c r="B393" s="39"/>
      <c r="C393" s="212" t="s">
        <v>838</v>
      </c>
      <c r="D393" s="212" t="s">
        <v>131</v>
      </c>
      <c r="E393" s="213" t="s">
        <v>839</v>
      </c>
      <c r="F393" s="214" t="s">
        <v>840</v>
      </c>
      <c r="G393" s="215" t="s">
        <v>297</v>
      </c>
      <c r="H393" s="216">
        <v>2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436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436</v>
      </c>
      <c r="BM393" s="224" t="s">
        <v>841</v>
      </c>
    </row>
    <row r="394" spans="1:65" s="2" customFormat="1" ht="16.5" customHeight="1">
      <c r="A394" s="38"/>
      <c r="B394" s="39"/>
      <c r="C394" s="212" t="s">
        <v>842</v>
      </c>
      <c r="D394" s="212" t="s">
        <v>131</v>
      </c>
      <c r="E394" s="213" t="s">
        <v>843</v>
      </c>
      <c r="F394" s="214" t="s">
        <v>844</v>
      </c>
      <c r="G394" s="215" t="s">
        <v>297</v>
      </c>
      <c r="H394" s="216">
        <v>9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436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436</v>
      </c>
      <c r="BM394" s="224" t="s">
        <v>845</v>
      </c>
    </row>
    <row r="395" spans="1:65" s="2" customFormat="1" ht="16.5" customHeight="1">
      <c r="A395" s="38"/>
      <c r="B395" s="39"/>
      <c r="C395" s="212" t="s">
        <v>846</v>
      </c>
      <c r="D395" s="212" t="s">
        <v>131</v>
      </c>
      <c r="E395" s="213" t="s">
        <v>847</v>
      </c>
      <c r="F395" s="214" t="s">
        <v>848</v>
      </c>
      <c r="G395" s="215" t="s">
        <v>297</v>
      </c>
      <c r="H395" s="216">
        <v>4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436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436</v>
      </c>
      <c r="BM395" s="224" t="s">
        <v>849</v>
      </c>
    </row>
    <row r="396" spans="1:65" s="2" customFormat="1" ht="16.5" customHeight="1">
      <c r="A396" s="38"/>
      <c r="B396" s="39"/>
      <c r="C396" s="212" t="s">
        <v>850</v>
      </c>
      <c r="D396" s="212" t="s">
        <v>131</v>
      </c>
      <c r="E396" s="213" t="s">
        <v>851</v>
      </c>
      <c r="F396" s="214" t="s">
        <v>852</v>
      </c>
      <c r="G396" s="215" t="s">
        <v>297</v>
      </c>
      <c r="H396" s="216">
        <v>2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436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436</v>
      </c>
      <c r="BM396" s="224" t="s">
        <v>853</v>
      </c>
    </row>
    <row r="397" spans="1:65" s="2" customFormat="1" ht="16.5" customHeight="1">
      <c r="A397" s="38"/>
      <c r="B397" s="39"/>
      <c r="C397" s="212" t="s">
        <v>854</v>
      </c>
      <c r="D397" s="212" t="s">
        <v>131</v>
      </c>
      <c r="E397" s="213" t="s">
        <v>855</v>
      </c>
      <c r="F397" s="214" t="s">
        <v>856</v>
      </c>
      <c r="G397" s="215" t="s">
        <v>297</v>
      </c>
      <c r="H397" s="216">
        <v>12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436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436</v>
      </c>
      <c r="BM397" s="224" t="s">
        <v>857</v>
      </c>
    </row>
    <row r="398" spans="1:65" s="2" customFormat="1" ht="16.5" customHeight="1">
      <c r="A398" s="38"/>
      <c r="B398" s="39"/>
      <c r="C398" s="212" t="s">
        <v>858</v>
      </c>
      <c r="D398" s="212" t="s">
        <v>131</v>
      </c>
      <c r="E398" s="213" t="s">
        <v>859</v>
      </c>
      <c r="F398" s="214" t="s">
        <v>860</v>
      </c>
      <c r="G398" s="215" t="s">
        <v>297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436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436</v>
      </c>
      <c r="BM398" s="224" t="s">
        <v>861</v>
      </c>
    </row>
    <row r="399" spans="1:65" s="2" customFormat="1" ht="16.5" customHeight="1">
      <c r="A399" s="38"/>
      <c r="B399" s="39"/>
      <c r="C399" s="212" t="s">
        <v>862</v>
      </c>
      <c r="D399" s="212" t="s">
        <v>131</v>
      </c>
      <c r="E399" s="213" t="s">
        <v>863</v>
      </c>
      <c r="F399" s="214" t="s">
        <v>864</v>
      </c>
      <c r="G399" s="215" t="s">
        <v>297</v>
      </c>
      <c r="H399" s="216">
        <v>8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436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436</v>
      </c>
      <c r="BM399" s="224" t="s">
        <v>865</v>
      </c>
    </row>
    <row r="400" spans="1:65" s="2" customFormat="1" ht="16.5" customHeight="1">
      <c r="A400" s="38"/>
      <c r="B400" s="39"/>
      <c r="C400" s="212" t="s">
        <v>866</v>
      </c>
      <c r="D400" s="212" t="s">
        <v>131</v>
      </c>
      <c r="E400" s="213" t="s">
        <v>867</v>
      </c>
      <c r="F400" s="214" t="s">
        <v>868</v>
      </c>
      <c r="G400" s="215" t="s">
        <v>297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436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436</v>
      </c>
      <c r="BM400" s="224" t="s">
        <v>869</v>
      </c>
    </row>
    <row r="401" spans="1:65" s="2" customFormat="1" ht="16.5" customHeight="1">
      <c r="A401" s="38"/>
      <c r="B401" s="39"/>
      <c r="C401" s="212" t="s">
        <v>870</v>
      </c>
      <c r="D401" s="212" t="s">
        <v>131</v>
      </c>
      <c r="E401" s="213" t="s">
        <v>871</v>
      </c>
      <c r="F401" s="214" t="s">
        <v>872</v>
      </c>
      <c r="G401" s="215" t="s">
        <v>297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436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436</v>
      </c>
      <c r="BM401" s="224" t="s">
        <v>873</v>
      </c>
    </row>
    <row r="402" spans="1:65" s="2" customFormat="1" ht="16.5" customHeight="1">
      <c r="A402" s="38"/>
      <c r="B402" s="39"/>
      <c r="C402" s="212" t="s">
        <v>874</v>
      </c>
      <c r="D402" s="212" t="s">
        <v>131</v>
      </c>
      <c r="E402" s="213" t="s">
        <v>875</v>
      </c>
      <c r="F402" s="214" t="s">
        <v>876</v>
      </c>
      <c r="G402" s="215" t="s">
        <v>297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436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436</v>
      </c>
      <c r="BM402" s="224" t="s">
        <v>877</v>
      </c>
    </row>
    <row r="403" spans="1:65" s="2" customFormat="1" ht="16.5" customHeight="1">
      <c r="A403" s="38"/>
      <c r="B403" s="39"/>
      <c r="C403" s="212" t="s">
        <v>878</v>
      </c>
      <c r="D403" s="212" t="s">
        <v>131</v>
      </c>
      <c r="E403" s="213" t="s">
        <v>879</v>
      </c>
      <c r="F403" s="214" t="s">
        <v>880</v>
      </c>
      <c r="G403" s="215" t="s">
        <v>297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436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436</v>
      </c>
      <c r="BM403" s="224" t="s">
        <v>881</v>
      </c>
    </row>
    <row r="404" spans="1:65" s="2" customFormat="1" ht="16.5" customHeight="1">
      <c r="A404" s="38"/>
      <c r="B404" s="39"/>
      <c r="C404" s="212" t="s">
        <v>882</v>
      </c>
      <c r="D404" s="212" t="s">
        <v>131</v>
      </c>
      <c r="E404" s="213" t="s">
        <v>883</v>
      </c>
      <c r="F404" s="214" t="s">
        <v>884</v>
      </c>
      <c r="G404" s="215" t="s">
        <v>297</v>
      </c>
      <c r="H404" s="216">
        <v>3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436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436</v>
      </c>
      <c r="BM404" s="224" t="s">
        <v>885</v>
      </c>
    </row>
    <row r="405" spans="1:65" s="2" customFormat="1" ht="16.5" customHeight="1">
      <c r="A405" s="38"/>
      <c r="B405" s="39"/>
      <c r="C405" s="212" t="s">
        <v>886</v>
      </c>
      <c r="D405" s="212" t="s">
        <v>131</v>
      </c>
      <c r="E405" s="213" t="s">
        <v>887</v>
      </c>
      <c r="F405" s="214" t="s">
        <v>888</v>
      </c>
      <c r="G405" s="215" t="s">
        <v>297</v>
      </c>
      <c r="H405" s="216">
        <v>11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436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436</v>
      </c>
      <c r="BM405" s="224" t="s">
        <v>889</v>
      </c>
    </row>
    <row r="406" spans="1:65" s="2" customFormat="1" ht="16.5" customHeight="1">
      <c r="A406" s="38"/>
      <c r="B406" s="39"/>
      <c r="C406" s="212" t="s">
        <v>890</v>
      </c>
      <c r="D406" s="212" t="s">
        <v>131</v>
      </c>
      <c r="E406" s="213" t="s">
        <v>891</v>
      </c>
      <c r="F406" s="214" t="s">
        <v>892</v>
      </c>
      <c r="G406" s="215" t="s">
        <v>297</v>
      </c>
      <c r="H406" s="216">
        <v>14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436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436</v>
      </c>
      <c r="BM406" s="224" t="s">
        <v>893</v>
      </c>
    </row>
    <row r="407" spans="1:65" s="2" customFormat="1" ht="33" customHeight="1">
      <c r="A407" s="38"/>
      <c r="B407" s="39"/>
      <c r="C407" s="212" t="s">
        <v>894</v>
      </c>
      <c r="D407" s="212" t="s">
        <v>131</v>
      </c>
      <c r="E407" s="213" t="s">
        <v>895</v>
      </c>
      <c r="F407" s="214" t="s">
        <v>896</v>
      </c>
      <c r="G407" s="215" t="s">
        <v>134</v>
      </c>
      <c r="H407" s="216">
        <v>3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436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436</v>
      </c>
      <c r="BM407" s="224" t="s">
        <v>897</v>
      </c>
    </row>
    <row r="408" spans="1:65" s="2" customFormat="1" ht="33" customHeight="1">
      <c r="A408" s="38"/>
      <c r="B408" s="39"/>
      <c r="C408" s="212" t="s">
        <v>898</v>
      </c>
      <c r="D408" s="212" t="s">
        <v>131</v>
      </c>
      <c r="E408" s="213" t="s">
        <v>899</v>
      </c>
      <c r="F408" s="214" t="s">
        <v>900</v>
      </c>
      <c r="G408" s="215" t="s">
        <v>134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436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436</v>
      </c>
      <c r="BM408" s="224" t="s">
        <v>901</v>
      </c>
    </row>
    <row r="409" spans="1:65" s="2" customFormat="1" ht="21.75" customHeight="1">
      <c r="A409" s="38"/>
      <c r="B409" s="39"/>
      <c r="C409" s="212" t="s">
        <v>902</v>
      </c>
      <c r="D409" s="212" t="s">
        <v>131</v>
      </c>
      <c r="E409" s="213" t="s">
        <v>903</v>
      </c>
      <c r="F409" s="214" t="s">
        <v>904</v>
      </c>
      <c r="G409" s="215" t="s">
        <v>134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436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436</v>
      </c>
      <c r="BM409" s="224" t="s">
        <v>905</v>
      </c>
    </row>
    <row r="410" spans="1:65" s="2" customFormat="1" ht="33" customHeight="1">
      <c r="A410" s="38"/>
      <c r="B410" s="39"/>
      <c r="C410" s="212" t="s">
        <v>906</v>
      </c>
      <c r="D410" s="212" t="s">
        <v>131</v>
      </c>
      <c r="E410" s="213" t="s">
        <v>907</v>
      </c>
      <c r="F410" s="214" t="s">
        <v>908</v>
      </c>
      <c r="G410" s="215" t="s">
        <v>134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436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436</v>
      </c>
      <c r="BM410" s="224" t="s">
        <v>909</v>
      </c>
    </row>
    <row r="411" spans="1:65" s="2" customFormat="1" ht="16.5" customHeight="1">
      <c r="A411" s="38"/>
      <c r="B411" s="39"/>
      <c r="C411" s="212" t="s">
        <v>910</v>
      </c>
      <c r="D411" s="212" t="s">
        <v>131</v>
      </c>
      <c r="E411" s="213" t="s">
        <v>911</v>
      </c>
      <c r="F411" s="214" t="s">
        <v>912</v>
      </c>
      <c r="G411" s="215" t="s">
        <v>297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436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436</v>
      </c>
      <c r="BM411" s="224" t="s">
        <v>913</v>
      </c>
    </row>
    <row r="412" spans="1:65" s="2" customFormat="1" ht="16.5" customHeight="1">
      <c r="A412" s="38"/>
      <c r="B412" s="39"/>
      <c r="C412" s="212" t="s">
        <v>914</v>
      </c>
      <c r="D412" s="212" t="s">
        <v>131</v>
      </c>
      <c r="E412" s="213" t="s">
        <v>915</v>
      </c>
      <c r="F412" s="214" t="s">
        <v>916</v>
      </c>
      <c r="G412" s="215" t="s">
        <v>297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436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436</v>
      </c>
      <c r="BM412" s="224" t="s">
        <v>917</v>
      </c>
    </row>
    <row r="413" spans="1:65" s="2" customFormat="1" ht="16.5" customHeight="1">
      <c r="A413" s="38"/>
      <c r="B413" s="39"/>
      <c r="C413" s="212" t="s">
        <v>918</v>
      </c>
      <c r="D413" s="212" t="s">
        <v>131</v>
      </c>
      <c r="E413" s="213" t="s">
        <v>919</v>
      </c>
      <c r="F413" s="214" t="s">
        <v>920</v>
      </c>
      <c r="G413" s="215" t="s">
        <v>297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436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436</v>
      </c>
      <c r="BM413" s="224" t="s">
        <v>921</v>
      </c>
    </row>
    <row r="414" spans="1:65" s="2" customFormat="1" ht="16.5" customHeight="1">
      <c r="A414" s="38"/>
      <c r="B414" s="39"/>
      <c r="C414" s="212" t="s">
        <v>922</v>
      </c>
      <c r="D414" s="212" t="s">
        <v>131</v>
      </c>
      <c r="E414" s="213" t="s">
        <v>923</v>
      </c>
      <c r="F414" s="214" t="s">
        <v>924</v>
      </c>
      <c r="G414" s="215" t="s">
        <v>297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436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436</v>
      </c>
      <c r="BM414" s="224" t="s">
        <v>925</v>
      </c>
    </row>
    <row r="415" spans="1:65" s="2" customFormat="1" ht="16.5" customHeight="1">
      <c r="A415" s="38"/>
      <c r="B415" s="39"/>
      <c r="C415" s="212" t="s">
        <v>926</v>
      </c>
      <c r="D415" s="212" t="s">
        <v>131</v>
      </c>
      <c r="E415" s="213" t="s">
        <v>927</v>
      </c>
      <c r="F415" s="214" t="s">
        <v>928</v>
      </c>
      <c r="G415" s="215" t="s">
        <v>297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436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436</v>
      </c>
      <c r="BM415" s="224" t="s">
        <v>929</v>
      </c>
    </row>
    <row r="416" spans="1:63" s="12" customFormat="1" ht="22.8" customHeight="1">
      <c r="A416" s="12"/>
      <c r="B416" s="196"/>
      <c r="C416" s="197"/>
      <c r="D416" s="198" t="s">
        <v>75</v>
      </c>
      <c r="E416" s="210" t="s">
        <v>930</v>
      </c>
      <c r="F416" s="210" t="s">
        <v>931</v>
      </c>
      <c r="G416" s="197"/>
      <c r="H416" s="197"/>
      <c r="I416" s="200"/>
      <c r="J416" s="211">
        <f>BK416</f>
        <v>0</v>
      </c>
      <c r="K416" s="197"/>
      <c r="L416" s="202"/>
      <c r="M416" s="203"/>
      <c r="N416" s="204"/>
      <c r="O416" s="204"/>
      <c r="P416" s="205">
        <f>SUM(P417:P420)</f>
        <v>0</v>
      </c>
      <c r="Q416" s="204"/>
      <c r="R416" s="205">
        <f>SUM(R417:R420)</f>
        <v>0</v>
      </c>
      <c r="S416" s="204"/>
      <c r="T416" s="206">
        <f>SUM(T417:T420)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7" t="s">
        <v>129</v>
      </c>
      <c r="AT416" s="208" t="s">
        <v>75</v>
      </c>
      <c r="AU416" s="208" t="s">
        <v>81</v>
      </c>
      <c r="AY416" s="207" t="s">
        <v>128</v>
      </c>
      <c r="BK416" s="209">
        <f>SUM(BK417:BK420)</f>
        <v>0</v>
      </c>
    </row>
    <row r="417" spans="1:65" s="2" customFormat="1" ht="16.5" customHeight="1">
      <c r="A417" s="38"/>
      <c r="B417" s="39"/>
      <c r="C417" s="212" t="s">
        <v>932</v>
      </c>
      <c r="D417" s="212" t="s">
        <v>131</v>
      </c>
      <c r="E417" s="213" t="s">
        <v>933</v>
      </c>
      <c r="F417" s="214" t="s">
        <v>934</v>
      </c>
      <c r="G417" s="215" t="s">
        <v>134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436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436</v>
      </c>
      <c r="BM417" s="224" t="s">
        <v>935</v>
      </c>
    </row>
    <row r="418" spans="1:65" s="2" customFormat="1" ht="21.75" customHeight="1">
      <c r="A418" s="38"/>
      <c r="B418" s="39"/>
      <c r="C418" s="212" t="s">
        <v>936</v>
      </c>
      <c r="D418" s="212" t="s">
        <v>131</v>
      </c>
      <c r="E418" s="213" t="s">
        <v>937</v>
      </c>
      <c r="F418" s="214" t="s">
        <v>938</v>
      </c>
      <c r="G418" s="215" t="s">
        <v>134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436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436</v>
      </c>
      <c r="BM418" s="224" t="s">
        <v>939</v>
      </c>
    </row>
    <row r="419" spans="1:65" s="2" customFormat="1" ht="16.5" customHeight="1">
      <c r="A419" s="38"/>
      <c r="B419" s="39"/>
      <c r="C419" s="212" t="s">
        <v>940</v>
      </c>
      <c r="D419" s="212" t="s">
        <v>131</v>
      </c>
      <c r="E419" s="213" t="s">
        <v>941</v>
      </c>
      <c r="F419" s="214" t="s">
        <v>942</v>
      </c>
      <c r="G419" s="215" t="s">
        <v>146</v>
      </c>
      <c r="H419" s="216">
        <v>1.5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436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436</v>
      </c>
      <c r="BM419" s="224" t="s">
        <v>943</v>
      </c>
    </row>
    <row r="420" spans="1:65" s="2" customFormat="1" ht="16.5" customHeight="1">
      <c r="A420" s="38"/>
      <c r="B420" s="39"/>
      <c r="C420" s="212" t="s">
        <v>944</v>
      </c>
      <c r="D420" s="212" t="s">
        <v>131</v>
      </c>
      <c r="E420" s="213" t="s">
        <v>945</v>
      </c>
      <c r="F420" s="214" t="s">
        <v>946</v>
      </c>
      <c r="G420" s="215" t="s">
        <v>134</v>
      </c>
      <c r="H420" s="216">
        <v>1</v>
      </c>
      <c r="I420" s="217"/>
      <c r="J420" s="218">
        <f>ROUND(I420*H420,2)</f>
        <v>0</v>
      </c>
      <c r="K420" s="219"/>
      <c r="L420" s="44"/>
      <c r="M420" s="270" t="s">
        <v>1</v>
      </c>
      <c r="N420" s="271" t="s">
        <v>42</v>
      </c>
      <c r="O420" s="272"/>
      <c r="P420" s="273">
        <f>O420*H420</f>
        <v>0</v>
      </c>
      <c r="Q420" s="273">
        <v>0</v>
      </c>
      <c r="R420" s="273">
        <f>Q420*H420</f>
        <v>0</v>
      </c>
      <c r="S420" s="273">
        <v>0</v>
      </c>
      <c r="T420" s="27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436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436</v>
      </c>
      <c r="BM420" s="224" t="s">
        <v>947</v>
      </c>
    </row>
    <row r="421" spans="1:31" s="2" customFormat="1" ht="6.95" customHeight="1">
      <c r="A421" s="38"/>
      <c r="B421" s="66"/>
      <c r="C421" s="67"/>
      <c r="D421" s="67"/>
      <c r="E421" s="67"/>
      <c r="F421" s="67"/>
      <c r="G421" s="67"/>
      <c r="H421" s="67"/>
      <c r="I421" s="67"/>
      <c r="J421" s="67"/>
      <c r="K421" s="67"/>
      <c r="L421" s="44"/>
      <c r="M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</row>
  </sheetData>
  <sheetProtection password="CC35" sheet="1" objects="1" scenarios="1" formatColumns="0" formatRows="0" autoFilter="0"/>
  <autoFilter ref="C135:K420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2021-04-20T12:06:03Z</dcterms:created>
  <dcterms:modified xsi:type="dcterms:W3CDTF">2021-04-20T12:06:09Z</dcterms:modified>
  <cp:category/>
  <cp:version/>
  <cp:contentType/>
  <cp:contentStatus/>
</cp:coreProperties>
</file>