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byt...'!$C$136:$K$427</definedName>
    <definedName name="_xlnm.Print_Area" localSheetId="1">'Byt - Stavební úpravy byt...'!$C$4:$J$76,'Byt - Stavební úpravy byt...'!$C$82:$J$120,'Byt - Stavební úpravy byt...'!$C$126:$J$427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<sst xmlns="http://schemas.openxmlformats.org/spreadsheetml/2006/main" count="3758" uniqueCount="984">
  <si>
    <t>Export Komplet</t>
  </si>
  <si>
    <t/>
  </si>
  <si>
    <t>2.0</t>
  </si>
  <si>
    <t>ZAMOK</t>
  </si>
  <si>
    <t>False</t>
  </si>
  <si>
    <t>{39c708b7-2f2f-4e97-973c-270b1a0b27c2}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</si>
  <si>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</si>
  <si>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</si>
  <si>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</si>
  <si>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</si>
  <si>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</si>
  <si>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</si>
  <si>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</si>
  <si>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</si>
  <si>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</si>
  <si>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</si>
  <si>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</si>
  <si>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1118, byt č. 30</t>
  </si>
  <si>
    <t>KSO:</t>
  </si>
  <si>
    <t>CC-CZ:</t>
  </si>
  <si>
    <t>Místo:</t>
  </si>
  <si>
    <t>Bazovského 1118, Praha 17-Řepy</t>
  </si>
  <si>
    <t>Datum:</t>
  </si>
  <si>
    <t>25. 10. 2021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</si>
  <si>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</si>
  <si>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</si>
  <si>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</si>
  <si>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</si>
  <si>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</si>
  <si>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</si>
  <si>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</si>
  <si>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</si>
  <si>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</si>
  <si>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</si>
  <si>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</si>
  <si>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</si>
  <si>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</si>
  <si>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</si>
  <si>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</si>
  <si>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</si>
  <si>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</si>
  <si>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</si>
  <si>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</si>
  <si>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</si>
  <si>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</si>
  <si>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</si>
  <si>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</si>
  <si>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</si>
  <si>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</si>
  <si>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</si>
  <si>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</si>
  <si>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</si>
  <si>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</si>
  <si>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</si>
  <si>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</si>
  <si>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</si>
  <si>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</si>
  <si>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</si>
  <si>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</si>
  <si>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</si>
  <si>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</si>
  <si>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</si>
  <si>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</si>
  <si>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</si>
  <si>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</si>
  <si>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</si>
  <si>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</si>
  <si>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</si>
  <si>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</si>
  <si>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</si>
  <si>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</si>
  <si>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</si>
  <si>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</si>
  <si>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</si>
  <si>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</si>
  <si>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</si>
  <si>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</si>
  <si>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</si>
  <si>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</si>
  <si>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</si>
  <si>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</si>
  <si>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</si>
  <si>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</si>
  <si>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</si>
  <si>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</si>
  <si>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</si>
  <si>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</si>
  <si>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</si>
  <si>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</si>
  <si>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</si>
  <si>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</si>
  <si>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</si>
  <si>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</si>
  <si>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</si>
  <si>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</si>
  <si>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</si>
  <si>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</si>
  <si>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</si>
  <si>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</si>
  <si>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</si>
  <si>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</si>
  <si>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</si>
  <si>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</si>
  <si>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</si>
  <si>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</si>
  <si>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</si>
  <si>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</si>
  <si>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</si>
  <si>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</si>
  <si>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</si>
  <si>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</si>
  <si>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</si>
  <si>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</si>
  <si>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</si>
  <si>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</si>
  <si>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</si>
  <si>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</si>
  <si>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</si>
  <si>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</si>
  <si>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</si>
  <si>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</si>
  <si>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</si>
  <si>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</si>
  <si>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</si>
  <si>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</si>
  <si>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</si>
  <si>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</si>
  <si>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</si>
  <si>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</si>
  <si>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</si>
  <si>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</si>
  <si>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</si>
  <si>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</si>
  <si>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</si>
  <si>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</si>
  <si>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</si>
  <si>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</si>
  <si>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</si>
  <si>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-431901996</t>
  </si>
  <si>
    <t>342272323</t>
  </si>
  <si>
    <t>Příčky tl 100 mm z pórobetonových přesných hladkých příčkovek objemové hmotnosti 500 kg/m3</t>
  </si>
  <si>
    <t>m2</t>
  </si>
  <si>
    <t>75809091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</si>
  <si>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</si>
  <si>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</si>
  <si>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</si>
  <si>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</si>
  <si>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</si>
  <si>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</si>
  <si>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</si>
  <si>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</si>
  <si>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</si>
  <si>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</si>
  <si>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</si>
  <si>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</si>
  <si>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</si>
  <si>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</si>
  <si>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</si>
  <si>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</si>
  <si>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</si>
  <si>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</si>
  <si>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</si>
  <si>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</si>
  <si>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</si>
  <si>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</si>
  <si>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32,8-3,25</t>
  </si>
  <si>
    <t>7</t>
  </si>
  <si>
    <t>611321141</t>
  </si>
  <si>
    <t>Vápenocementová omítka štuková dvouvrstvá vnitřních stropů rovných nanášená ručně</t>
  </si>
  <si>
    <t>1355624426</t>
  </si>
  <si>
    <t>2,2+1,05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</si>
  <si>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</si>
  <si>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</si>
  <si>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</si>
  <si>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</si>
  <si>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</si>
  <si>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</si>
  <si>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</si>
  <si>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</si>
  <si>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</si>
  <si>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</si>
  <si>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</si>
  <si>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</si>
  <si>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</si>
  <si>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</si>
  <si>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</si>
  <si>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15,62+68,96</t>
  </si>
  <si>
    <t>11</t>
  </si>
  <si>
    <t>612325412</t>
  </si>
  <si>
    <t>Oprava vnitřní vápenocementové hladké omítky stěn v rozsahu plochy do 30%</t>
  </si>
  <si>
    <t>-739948956</t>
  </si>
  <si>
    <t>(1,65*2+2,3)*2,6-0,8*2*2</t>
  </si>
  <si>
    <t>(5,8*2+5,9*2+0,6)*2,6-(2,1*1,55*2)</t>
  </si>
  <si>
    <t>1,75*0,6+1,1*0,6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</si>
  <si>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</si>
  <si>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</si>
  <si>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</si>
  <si>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</si>
  <si>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</si>
  <si>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</si>
  <si>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</si>
  <si>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</si>
  <si>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</si>
  <si>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</si>
  <si>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</si>
  <si>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</si>
  <si>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</si>
  <si>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</si>
  <si>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</si>
  <si>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</si>
  <si>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</si>
  <si>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</si>
  <si>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</si>
  <si>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</si>
  <si>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</si>
  <si>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</si>
  <si>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</si>
  <si>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</si>
  <si>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</si>
  <si>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</si>
  <si>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</si>
  <si>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</si>
  <si>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</si>
  <si>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</si>
  <si>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</si>
  <si>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</si>
  <si>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</si>
  <si>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</si>
  <si>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</si>
  <si>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</si>
  <si>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</si>
  <si>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</si>
  <si>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</si>
  <si>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</si>
  <si>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</si>
  <si>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</si>
  <si>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</si>
  <si>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</si>
  <si>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</si>
  <si>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</si>
  <si>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</si>
  <si>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</si>
  <si>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</si>
  <si>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</si>
  <si>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</si>
  <si>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</si>
  <si>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</si>
  <si>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</si>
  <si>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</si>
  <si>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</si>
  <si>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</si>
  <si>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</si>
  <si>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</si>
  <si>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</si>
  <si>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</si>
  <si>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</si>
  <si>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</si>
  <si>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</si>
  <si>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</si>
  <si>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939222894</t>
  </si>
  <si>
    <t>32,45</t>
  </si>
  <si>
    <t>28</t>
  </si>
  <si>
    <t>776401800</t>
  </si>
  <si>
    <t>Odstranění soklíků a lišt pryžových nebo plastových</t>
  </si>
  <si>
    <t>-1567941688</t>
  </si>
  <si>
    <t>(1,81*2+2,3*2)-(0,8*2+0,6*2)</t>
  </si>
  <si>
    <t>(2,55+3,15+3,54*2+5,9*2+5,8)-(0,8+1,45)</t>
  </si>
  <si>
    <t>29</t>
  </si>
  <si>
    <t>776991821</t>
  </si>
  <si>
    <t>Odstranění lepidla ručně z podlah</t>
  </si>
  <si>
    <t>-1222240023</t>
  </si>
  <si>
    <t>30</t>
  </si>
  <si>
    <t>952901111</t>
  </si>
  <si>
    <t>Vyčištění budov bytové a občanské výstavby při výšce podlaží do 4 m</t>
  </si>
  <si>
    <t>1491500019</t>
  </si>
  <si>
    <t>31</t>
  </si>
  <si>
    <t>962084131</t>
  </si>
  <si>
    <t>Bourání příček deskových umakartových tl do 100 mm vč.stropu</t>
  </si>
  <si>
    <t>-152180639</t>
  </si>
  <si>
    <t>(2,3*2+1,75*3+0,98)*2,6</t>
  </si>
  <si>
    <t>32</t>
  </si>
  <si>
    <t>965042131</t>
  </si>
  <si>
    <t>Bourání podkladů pod dlažby nebo mazanin betonových nebo z litého asfaltu tl do 100 mm pl do 4 m2</t>
  </si>
  <si>
    <t>m3</t>
  </si>
  <si>
    <t>1004834656</t>
  </si>
  <si>
    <t>(1,05+2,1)*0,05</t>
  </si>
  <si>
    <t>33</t>
  </si>
  <si>
    <t>968072455</t>
  </si>
  <si>
    <t>Vybourání kovových dveřních zárubní pl do 2 m2</t>
  </si>
  <si>
    <t>1210790330</t>
  </si>
  <si>
    <t>0,6*2*2+0,8*2</t>
  </si>
  <si>
    <t>34</t>
  </si>
  <si>
    <t>766825811</t>
  </si>
  <si>
    <t>Demontáž truhlářských vestavěných skříní jednokřídlových</t>
  </si>
  <si>
    <t>-1525264550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</si>
  <si>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</si>
  <si>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</si>
  <si>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</si>
  <si>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</si>
  <si>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</si>
  <si>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</si>
  <si>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</si>
  <si>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</si>
  <si>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</si>
  <si>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</si>
  <si>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969011122</t>
  </si>
  <si>
    <t>Demontáž garnyže</t>
  </si>
  <si>
    <t>-776555008</t>
  </si>
  <si>
    <t>38</t>
  </si>
  <si>
    <t>978059511</t>
  </si>
  <si>
    <t>Odsekání a odebrání obkladů stěn z vnitřních obkládaček plochy do 1 m2</t>
  </si>
  <si>
    <t>671762250</t>
  </si>
  <si>
    <t>0,45*0,6</t>
  </si>
  <si>
    <t>39</t>
  </si>
  <si>
    <t>713110851</t>
  </si>
  <si>
    <t>Odstranění tepelné izolace stropů lepené z polystyrenu suchého tl do 100 mm</t>
  </si>
  <si>
    <t>-1953048960</t>
  </si>
  <si>
    <t>40</t>
  </si>
  <si>
    <t>713130851</t>
  </si>
  <si>
    <t>Odstranění tepelné izolace stěn lepené z polystyrenu tl do 100 mm</t>
  </si>
  <si>
    <t>-923847954</t>
  </si>
  <si>
    <t>5,8*2,6-2,1*1,55*2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</si>
  <si>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</si>
  <si>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</si>
  <si>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</si>
  <si>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</si>
  <si>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</si>
  <si>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</si>
  <si>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-944759043</t>
  </si>
  <si>
    <t>42</t>
  </si>
  <si>
    <t>997013501</t>
  </si>
  <si>
    <t>Odvoz suti na skládku a vybouraných hmot nebo meziskládku do 1 km se složením</t>
  </si>
  <si>
    <t>1209795515</t>
  </si>
  <si>
    <t>43</t>
  </si>
  <si>
    <t>997013509</t>
  </si>
  <si>
    <t>Příplatek k odvozu suti a vybouraných hmot na skládku ZKD 1 km přes 1 km</t>
  </si>
  <si>
    <t>215347158</t>
  </si>
  <si>
    <t>6,048*10 'Přepočtené koeficientem množství</t>
  </si>
  <si>
    <t>44</t>
  </si>
  <si>
    <t>997013831</t>
  </si>
  <si>
    <t>Poplatek za uložení stavebního směsného odpadu na skládce (skládkovné)</t>
  </si>
  <si>
    <t>-1971012564</t>
  </si>
  <si>
    <t>998</t>
  </si>
  <si>
    <t>45</t>
  </si>
  <si>
    <t>998018002</t>
  </si>
  <si>
    <t>Přesun hmot ruční pro budovy v do 12 m</t>
  </si>
  <si>
    <t>-1456152976</t>
  </si>
  <si>
    <t>PSV</t>
  </si>
  <si>
    <t>Práce a dodávky PSV</t>
  </si>
  <si>
    <t>711</t>
  </si>
  <si>
    <t>Izolace proti vodě, vlhkosti a plynům</t>
  </si>
  <si>
    <t>46</t>
  </si>
  <si>
    <t>711493110</t>
  </si>
  <si>
    <t xml:space="preserve">Izolace proti  vodě vodorovná těsnicí stěrkou </t>
  </si>
  <si>
    <t>1117516079</t>
  </si>
  <si>
    <t>47</t>
  </si>
  <si>
    <t>711493120</t>
  </si>
  <si>
    <t>Izolace proti  vodě svislá  těsnicí stěrkou</t>
  </si>
  <si>
    <t>1528095643</t>
  </si>
  <si>
    <t>(1,2+0,7*2)*1,7</t>
  </si>
  <si>
    <t>(1,2+1,77*2+1,1*2+0,95*2)*0,3</t>
  </si>
  <si>
    <t>48</t>
  </si>
  <si>
    <t>711493130</t>
  </si>
  <si>
    <t>Těsnící rohová páska</t>
  </si>
  <si>
    <t>281347932</t>
  </si>
  <si>
    <t>(1,75*2+1,25*2+1,1*2+0,95*2)-0,6*2</t>
  </si>
  <si>
    <t>49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</si>
  <si>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</si>
  <si>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</si>
  <si>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</si>
  <si>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</si>
  <si>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</si>
  <si>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50</t>
  </si>
  <si>
    <t>713121111</t>
  </si>
  <si>
    <t>Montáž izolace tepelné podlah volně kladenými rohožemi, pásy, dílci, deskami 1 vrstva</t>
  </si>
  <si>
    <t>-479695708</t>
  </si>
  <si>
    <t>51</t>
  </si>
  <si>
    <t>631414301</t>
  </si>
  <si>
    <t>deska izolační podlahová 15 mm</t>
  </si>
  <si>
    <t>1622649133</t>
  </si>
  <si>
    <t>3,25*1,02 'Přepočtené koeficientem množství</t>
  </si>
  <si>
    <t>52</t>
  </si>
  <si>
    <t>713121129</t>
  </si>
  <si>
    <t>Protipožární ucpávky kolem stoupaček</t>
  </si>
  <si>
    <t>-717802662</t>
  </si>
  <si>
    <t>53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</si>
  <si>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</si>
  <si>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</si>
  <si>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</si>
  <si>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</si>
  <si>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</si>
  <si>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54</t>
  </si>
  <si>
    <t>721173401</t>
  </si>
  <si>
    <t>Potrubí kanalizační plastové svodné systém KG DN 100</t>
  </si>
  <si>
    <t>-737235704</t>
  </si>
  <si>
    <t>55</t>
  </si>
  <si>
    <t>721174042</t>
  </si>
  <si>
    <t>Potrubí kanalizační z PP připojovací systém HT DN 40</t>
  </si>
  <si>
    <t>1706380177</t>
  </si>
  <si>
    <t>56</t>
  </si>
  <si>
    <t>721174043</t>
  </si>
  <si>
    <t>Potrubí kanalizační z PP připojovací systém HT DN 50</t>
  </si>
  <si>
    <t>-548840079</t>
  </si>
  <si>
    <t>57</t>
  </si>
  <si>
    <t>721226510</t>
  </si>
  <si>
    <t>Zápachová uzávěrka umyvadlo DN 40</t>
  </si>
  <si>
    <t>1388238202</t>
  </si>
  <si>
    <t>58</t>
  </si>
  <si>
    <t>721226520</t>
  </si>
  <si>
    <t>Zápachová uzávěrka dřez DN 50</t>
  </si>
  <si>
    <t>537871187</t>
  </si>
  <si>
    <t>59</t>
  </si>
  <si>
    <t>721290111</t>
  </si>
  <si>
    <t>Zkouška těsnosti potrubí kanalizace vodou do DN 125</t>
  </si>
  <si>
    <t>106650641</t>
  </si>
  <si>
    <t>3,5+1,1+1</t>
  </si>
  <si>
    <t>60</t>
  </si>
  <si>
    <t>721290191</t>
  </si>
  <si>
    <t>Drobný instalační materiál</t>
  </si>
  <si>
    <t>881061594</t>
  </si>
  <si>
    <t>61</t>
  </si>
  <si>
    <t>721290192</t>
  </si>
  <si>
    <t>Stavební přípomoce</t>
  </si>
  <si>
    <t>1456289733</t>
  </si>
  <si>
    <t>62</t>
  </si>
  <si>
    <t>998721101</t>
  </si>
  <si>
    <t>Přesun hmot tonážní pro vnitřní kanalizace v objektech v do 6 m</t>
  </si>
  <si>
    <t>-545160634</t>
  </si>
  <si>
    <t>722</t>
  </si>
  <si>
    <t>Zdravotechnika - vnitřní vodovod</t>
  </si>
  <si>
    <t>63</t>
  </si>
  <si>
    <t>722174001</t>
  </si>
  <si>
    <t>Potrubí vodovodní plastové PPR svar polyfuze PN 16 D 16 x 2,2 mm</t>
  </si>
  <si>
    <t>-1360365416</t>
  </si>
  <si>
    <t>64</t>
  </si>
  <si>
    <t>722181221</t>
  </si>
  <si>
    <t>Ochrana vodovodního potrubí přilepenými tepelně izolačními trubicemi z PE tl do 10 mm DN do 22 mm</t>
  </si>
  <si>
    <t>242431619</t>
  </si>
  <si>
    <t>65</t>
  </si>
  <si>
    <t>722181231</t>
  </si>
  <si>
    <t>Ochrana vodovodního potrubí přilepenými tepelně izolačními trubicemi z PE tl do 15 mm DN do 22 mm</t>
  </si>
  <si>
    <t>-1433644273</t>
  </si>
  <si>
    <t>66</t>
  </si>
  <si>
    <t>722240121</t>
  </si>
  <si>
    <t>Kohout kulový plastový PPR DN 16</t>
  </si>
  <si>
    <t>1391476492</t>
  </si>
  <si>
    <t>67</t>
  </si>
  <si>
    <t>722290215</t>
  </si>
  <si>
    <t>Zkouška těsnosti vodovodního potrubí hrdlového nebo přírubového do DN 100</t>
  </si>
  <si>
    <t>-1314090544</t>
  </si>
  <si>
    <t>68</t>
  </si>
  <si>
    <t>722290234</t>
  </si>
  <si>
    <t>Proplach a dezinfekce vodovodního potrubí do DN 80</t>
  </si>
  <si>
    <t>939429026</t>
  </si>
  <si>
    <t>69</t>
  </si>
  <si>
    <t>722290291</t>
  </si>
  <si>
    <t>227052085</t>
  </si>
  <si>
    <t>70</t>
  </si>
  <si>
    <t>722290292</t>
  </si>
  <si>
    <t>Drobý instalační materiál</t>
  </si>
  <si>
    <t>1867218732</t>
  </si>
  <si>
    <t>71</t>
  </si>
  <si>
    <t>998722102</t>
  </si>
  <si>
    <t>Přesun hmot tonážní tonážní pro vnitřní vodovod v objektech v do 12 m</t>
  </si>
  <si>
    <t>-1972419946</t>
  </si>
  <si>
    <t>725</t>
  </si>
  <si>
    <t>Zdravotechnika - zařizovací předměty</t>
  </si>
  <si>
    <t>72</t>
  </si>
  <si>
    <t>725112171</t>
  </si>
  <si>
    <t xml:space="preserve">Kombi klozet </t>
  </si>
  <si>
    <t>-1989549281</t>
  </si>
  <si>
    <t>73</t>
  </si>
  <si>
    <t>725211621</t>
  </si>
  <si>
    <t>Umyvadlo keram</t>
  </si>
  <si>
    <t>1586770171</t>
  </si>
  <si>
    <t>74</t>
  </si>
  <si>
    <t>725311121</t>
  </si>
  <si>
    <t>Drez nerez</t>
  </si>
  <si>
    <t>1428530126</t>
  </si>
  <si>
    <t>75</t>
  </si>
  <si>
    <t>725813112</t>
  </si>
  <si>
    <t xml:space="preserve">rohový uzávěr  DN 15 </t>
  </si>
  <si>
    <t>-368542976</t>
  </si>
  <si>
    <t>76</t>
  </si>
  <si>
    <t>725813113</t>
  </si>
  <si>
    <t>Výtokový ventil T212-DN15</t>
  </si>
  <si>
    <t>739355323</t>
  </si>
  <si>
    <t>77</t>
  </si>
  <si>
    <t>725821325</t>
  </si>
  <si>
    <t>Baterie drezová</t>
  </si>
  <si>
    <t>-823814258</t>
  </si>
  <si>
    <t>78</t>
  </si>
  <si>
    <t>725822612</t>
  </si>
  <si>
    <t>Baterie umyv stoj páka+výpust</t>
  </si>
  <si>
    <t>1935736560</t>
  </si>
  <si>
    <t>79</t>
  </si>
  <si>
    <t>725841311</t>
  </si>
  <si>
    <t>Baterie sprchová nástěnná</t>
  </si>
  <si>
    <t>-1949647607</t>
  </si>
  <si>
    <t>80</t>
  </si>
  <si>
    <t>725860202</t>
  </si>
  <si>
    <t>Sifon dřezový HL100G</t>
  </si>
  <si>
    <t>-1500638657</t>
  </si>
  <si>
    <t>81</t>
  </si>
  <si>
    <t>725860203</t>
  </si>
  <si>
    <t>Sifon sprchový  HL 522</t>
  </si>
  <si>
    <t>-1858290183</t>
  </si>
  <si>
    <t>82</t>
  </si>
  <si>
    <t>725860212</t>
  </si>
  <si>
    <t>Sifon umyvadlový HL134.0 pod omítku</t>
  </si>
  <si>
    <t>-1056287864</t>
  </si>
  <si>
    <t>83</t>
  </si>
  <si>
    <t>725901</t>
  </si>
  <si>
    <t>Sporák se sklokeramickou deskou - DODÁVKA+MONTÁŽ</t>
  </si>
  <si>
    <t>-183039462</t>
  </si>
  <si>
    <t>84</t>
  </si>
  <si>
    <t>725902</t>
  </si>
  <si>
    <t>Sprchová vanička - polyban akrylát vč- zástěny 120/140</t>
  </si>
  <si>
    <t>-1916225855</t>
  </si>
  <si>
    <t>85</t>
  </si>
  <si>
    <t>Pol5</t>
  </si>
  <si>
    <t>Sifon stěnový -  HL400</t>
  </si>
  <si>
    <t>-2146424976</t>
  </si>
  <si>
    <t>86</t>
  </si>
  <si>
    <t>Pol7</t>
  </si>
  <si>
    <t>topný žebřík 960/450 mm- DODÁVKA+MONTÁŽ (koupelna)</t>
  </si>
  <si>
    <t>-172865140</t>
  </si>
  <si>
    <t>87</t>
  </si>
  <si>
    <t>Pol8</t>
  </si>
  <si>
    <t>Zrcadlo s poličkou   DODÁVKA+MONTÁŽ</t>
  </si>
  <si>
    <t>1466472249</t>
  </si>
  <si>
    <t>88</t>
  </si>
  <si>
    <t>998725102</t>
  </si>
  <si>
    <t>Přesun hmot tonážní pro zařizovací předměty v objektech v do 12 m</t>
  </si>
  <si>
    <t>-2103036778</t>
  </si>
  <si>
    <t>763</t>
  </si>
  <si>
    <t>Konstrukce suché výstavby</t>
  </si>
  <si>
    <t>89</t>
  </si>
  <si>
    <t>763111333</t>
  </si>
  <si>
    <t>SDK příčka tl 100 mm profil CW+UW 75 desky 1xH2 12,5 TI 60 mm EI 30 Rw 45 dB</t>
  </si>
  <si>
    <t>-1452548205</t>
  </si>
  <si>
    <t>0,95*2,6-0,8*0,8</t>
  </si>
  <si>
    <t>90</t>
  </si>
  <si>
    <t>763111717</t>
  </si>
  <si>
    <t>SDK příčka základní penetrační nátěr</t>
  </si>
  <si>
    <t>-1742490150</t>
  </si>
  <si>
    <t>0,95*2,6</t>
  </si>
  <si>
    <t>91</t>
  </si>
  <si>
    <t>763111771</t>
  </si>
  <si>
    <t>Příplatek k SDK příčce za rovinnost kvality Q3</t>
  </si>
  <si>
    <t>767072733</t>
  </si>
  <si>
    <t>92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</si>
  <si>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</si>
  <si>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</si>
  <si>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</si>
  <si>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</si>
  <si>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</si>
  <si>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93</t>
  </si>
  <si>
    <t>766660001</t>
  </si>
  <si>
    <t>Montáž dveřních křídel otvíravých 1křídlových š do 0,8 m do ocelové zárubně</t>
  </si>
  <si>
    <t>-1089152215</t>
  </si>
  <si>
    <t>94</t>
  </si>
  <si>
    <t>611601260</t>
  </si>
  <si>
    <t>dveře dřevěné vnitřní hladké plné 1křídlové  60x197 cm dekor dub</t>
  </si>
  <si>
    <t>1575298825</t>
  </si>
  <si>
    <t>95</t>
  </si>
  <si>
    <t>611601261</t>
  </si>
  <si>
    <t>dveře dřevěné vnitřní hladké 2/3 sklo 1křídlové  80x197 cm dekor dub</t>
  </si>
  <si>
    <t>-1651821917</t>
  </si>
  <si>
    <t>96</t>
  </si>
  <si>
    <t>766660021</t>
  </si>
  <si>
    <t>Montáž dveřních křídel otvíravých 1křídlových š do 0,8 m požárních do ocelové zárubně</t>
  </si>
  <si>
    <t>-229263114</t>
  </si>
  <si>
    <t>97</t>
  </si>
  <si>
    <t>611600501</t>
  </si>
  <si>
    <t>dveře vstupní 80x197 EI 30 , vč. kování, plné s kukátkem</t>
  </si>
  <si>
    <t>662135706</t>
  </si>
  <si>
    <t>98</t>
  </si>
  <si>
    <t>766660722</t>
  </si>
  <si>
    <t>Montáž dveřního kování</t>
  </si>
  <si>
    <t>2123850908</t>
  </si>
  <si>
    <t>549141001</t>
  </si>
  <si>
    <t>kování dveřní kovové</t>
  </si>
  <si>
    <t>-1234049698</t>
  </si>
  <si>
    <t>100</t>
  </si>
  <si>
    <t>766691939</t>
  </si>
  <si>
    <t>Seřízení oken</t>
  </si>
  <si>
    <t>-2024615848</t>
  </si>
  <si>
    <t>101</t>
  </si>
  <si>
    <t>766811110</t>
  </si>
  <si>
    <t xml:space="preserve">Montáž a dodávka kuchyňské linky </t>
  </si>
  <si>
    <t>-173624350</t>
  </si>
  <si>
    <t>102</t>
  </si>
  <si>
    <t>998766102</t>
  </si>
  <si>
    <t>Přesun hmot tonážní pro konstrukce truhlářské v objektech v do 12 m</t>
  </si>
  <si>
    <t>1814035188</t>
  </si>
  <si>
    <t>771</t>
  </si>
  <si>
    <t>Podlahy z dlaždic</t>
  </si>
  <si>
    <t>103</t>
  </si>
  <si>
    <t>771111011</t>
  </si>
  <si>
    <t>Vysátí podkladu před pokládkou dlažby</t>
  </si>
  <si>
    <t>367430176</t>
  </si>
  <si>
    <t>104</t>
  </si>
  <si>
    <t>771121011</t>
  </si>
  <si>
    <t>Nátěr penetrační na podlahu</t>
  </si>
  <si>
    <t>1728941471</t>
  </si>
  <si>
    <t>105</t>
  </si>
  <si>
    <t>771151012</t>
  </si>
  <si>
    <t>Samonivelační stěrka podlah pevnosti 20 MPa tl přes 3 do 5 mm</t>
  </si>
  <si>
    <t>-1280605794</t>
  </si>
  <si>
    <t>106</t>
  </si>
  <si>
    <t>771574117</t>
  </si>
  <si>
    <t>Montáž podlah keramických režných hladkých lepených flexibilním lepidlem do 35 ks/m2</t>
  </si>
  <si>
    <t>463781819</t>
  </si>
  <si>
    <t>107</t>
  </si>
  <si>
    <t>597614081</t>
  </si>
  <si>
    <t>keramická dlažba</t>
  </si>
  <si>
    <t>-1209913485</t>
  </si>
  <si>
    <t>3,25*1,1 'Přepočtené koeficientem množství</t>
  </si>
  <si>
    <t>108</t>
  </si>
  <si>
    <t>771577151</t>
  </si>
  <si>
    <t>Příplatek k montáži podlah keramických do malty za plochu do 5 m2</t>
  </si>
  <si>
    <t>82674836</t>
  </si>
  <si>
    <t>109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</si>
  <si>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</si>
  <si>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</si>
  <si>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</si>
  <si>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</si>
  <si>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</si>
  <si>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110</t>
  </si>
  <si>
    <t>775429121</t>
  </si>
  <si>
    <t>Montáž podlahové lišty přechodové připevněné vruty</t>
  </si>
  <si>
    <t>1344921463</t>
  </si>
  <si>
    <t>0,6*2+0,8</t>
  </si>
  <si>
    <t>111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</si>
  <si>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</si>
  <si>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</si>
  <si>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</si>
  <si>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</si>
  <si>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</si>
  <si>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</si>
  <si>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112</t>
  </si>
  <si>
    <t>776111311</t>
  </si>
  <si>
    <t>Vysátí podkladu povlakových podlah</t>
  </si>
  <si>
    <t>1653614619</t>
  </si>
  <si>
    <t>113</t>
  </si>
  <si>
    <t>776121321</t>
  </si>
  <si>
    <t>Neředěná penetrace savého podkladu povlakových podlah</t>
  </si>
  <si>
    <t>843491221</t>
  </si>
  <si>
    <t>114</t>
  </si>
  <si>
    <t>776141112</t>
  </si>
  <si>
    <t>Vyrovnání podkladu povlakových podlah stěrkou pevnosti 20 MPa tl přes 3 do 5 mm</t>
  </si>
  <si>
    <t>-476789030</t>
  </si>
  <si>
    <t>3,7+20,55+5,3</t>
  </si>
  <si>
    <t>115</t>
  </si>
  <si>
    <t>776421100</t>
  </si>
  <si>
    <t>Lepení obvodových soklíků nebo lišt z měkčených plastů</t>
  </si>
  <si>
    <t>570309232</t>
  </si>
  <si>
    <t>1,65*2+2,3*2-(0,8*2+0,6*2)</t>
  </si>
  <si>
    <t>5,8*2+5,9*2+0,7-0,8</t>
  </si>
  <si>
    <t>116</t>
  </si>
  <si>
    <t>284110081</t>
  </si>
  <si>
    <t xml:space="preserve">lišta speciální soklová </t>
  </si>
  <si>
    <t>344117318</t>
  </si>
  <si>
    <t>28,4*1,04 'Přepočtené koeficientem množství</t>
  </si>
  <si>
    <t>117</t>
  </si>
  <si>
    <t>776521100</t>
  </si>
  <si>
    <t>Lepení pásů povlakových podlah plastových</t>
  </si>
  <si>
    <t>-863558226</t>
  </si>
  <si>
    <t>118</t>
  </si>
  <si>
    <t>284122551</t>
  </si>
  <si>
    <t>podlahovina PVC</t>
  </si>
  <si>
    <t>929100025</t>
  </si>
  <si>
    <t>29,55*1,04 'Přepočtené koeficientem množství</t>
  </si>
  <si>
    <t>119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</si>
  <si>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</si>
  <si>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</si>
  <si>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</si>
  <si>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</si>
  <si>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</si>
  <si>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120</t>
  </si>
  <si>
    <t>781111011</t>
  </si>
  <si>
    <t>Ometení (oprášení) stěny při přípravě podkladu</t>
  </si>
  <si>
    <t>1755914111</t>
  </si>
  <si>
    <t>121</t>
  </si>
  <si>
    <t>781121011</t>
  </si>
  <si>
    <t>Nátěr penetrační na stěnu</t>
  </si>
  <si>
    <t>-300229917</t>
  </si>
  <si>
    <t>122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</si>
  <si>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</si>
  <si>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</si>
  <si>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</si>
  <si>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</si>
  <si>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(1,1*2+0,96*2)*2-0,6*2</t>
  </si>
  <si>
    <t>(0,6+2,3+0,6)*1</t>
  </si>
  <si>
    <t>123</t>
  </si>
  <si>
    <t>597610000</t>
  </si>
  <si>
    <t>keramický obklad</t>
  </si>
  <si>
    <t>-1410715031</t>
  </si>
  <si>
    <t>21,34*1,1 'Přepočtené koeficientem množství</t>
  </si>
  <si>
    <t>124</t>
  </si>
  <si>
    <t>781479191</t>
  </si>
  <si>
    <t>Příplatek k montáži obkladů vnitřních keramických hladkých za plochu do 10 m2</t>
  </si>
  <si>
    <t>669923965</t>
  </si>
  <si>
    <t>125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</si>
  <si>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</si>
  <si>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</si>
  <si>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</si>
  <si>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</si>
  <si>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</si>
  <si>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(1,1+1,75)*2 "Koupelna a wC"</t>
  </si>
  <si>
    <t>126</t>
  </si>
  <si>
    <t>781493111</t>
  </si>
  <si>
    <t>Plastové profily rohové lepené standardním lepidlem</t>
  </si>
  <si>
    <t>-502039305</t>
  </si>
  <si>
    <t>6*2</t>
  </si>
  <si>
    <t>4*1</t>
  </si>
  <si>
    <t>127</t>
  </si>
  <si>
    <t>781493511</t>
  </si>
  <si>
    <t>Plastové profily ukončovací lepené standardním lepidlem</t>
  </si>
  <si>
    <t>1533520813</t>
  </si>
  <si>
    <t>0,95*2+1,2*2-0,6</t>
  </si>
  <si>
    <t>1,75*2+1,35*2-0,6</t>
  </si>
  <si>
    <t>128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</si>
  <si>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</si>
  <si>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</si>
  <si>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</si>
  <si>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</si>
  <si>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</si>
  <si>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129</t>
  </si>
  <si>
    <t>783201811</t>
  </si>
  <si>
    <t>Odstranění nátěrů ze zámečnických konstrukcí oškrabáním</t>
  </si>
  <si>
    <t>1439131909</t>
  </si>
  <si>
    <t>" stávající zárubeň"</t>
  </si>
  <si>
    <t>1,1</t>
  </si>
  <si>
    <t>130</t>
  </si>
  <si>
    <t>783314201</t>
  </si>
  <si>
    <t>Základní antikorozní jednonásobný syntetický standardní nátěr zámečnických konstrukcí</t>
  </si>
  <si>
    <t>-1238625317</t>
  </si>
  <si>
    <t>" zárubně"</t>
  </si>
  <si>
    <t>1,1*4</t>
  </si>
  <si>
    <t>131</t>
  </si>
  <si>
    <t>783315101</t>
  </si>
  <si>
    <t>Mezinátěr jednonásobný syntetický standardní zámečnických konstrukcí</t>
  </si>
  <si>
    <t>-1181583381</t>
  </si>
  <si>
    <t>132</t>
  </si>
  <si>
    <t>783317101</t>
  </si>
  <si>
    <t>Krycí jednonásobný syntetický standardní nátěr zámečnických konstrukcí</t>
  </si>
  <si>
    <t>-1318581461</t>
  </si>
  <si>
    <t>133</t>
  </si>
  <si>
    <t>783321100</t>
  </si>
  <si>
    <t>Nátěry syntetické - otopná tělesa, potrubí ÚT</t>
  </si>
  <si>
    <t>129337366</t>
  </si>
  <si>
    <t>784</t>
  </si>
  <si>
    <t>Dokončovací práce - malby</t>
  </si>
  <si>
    <t>134</t>
  </si>
  <si>
    <t>784111001</t>
  </si>
  <si>
    <t>Oprášení (ometení ) podkladu v místnostech výšky do 3,80 m</t>
  </si>
  <si>
    <t>-1592278669</t>
  </si>
  <si>
    <t>117,38</t>
  </si>
  <si>
    <t>135</t>
  </si>
  <si>
    <t>784111011</t>
  </si>
  <si>
    <t>Obroušení podkladu omítnutého v místnostech výšky do 3,80 m</t>
  </si>
  <si>
    <t>1246845473</t>
  </si>
  <si>
    <t>65,682</t>
  </si>
  <si>
    <t>136</t>
  </si>
  <si>
    <t>784121001</t>
  </si>
  <si>
    <t>Oškrabání malby v mísnostech v do 3,80 m</t>
  </si>
  <si>
    <t>-697976447</t>
  </si>
  <si>
    <t>137</t>
  </si>
  <si>
    <t>784131017</t>
  </si>
  <si>
    <t>Odstranění lepených tapet bez makulatury ze stěn výšky do 3,80 m</t>
  </si>
  <si>
    <t>-1948470224</t>
  </si>
  <si>
    <t>(1,81*2+2,3)*2,6-(0,8*2*2+0,6*2*2)</t>
  </si>
  <si>
    <t>138</t>
  </si>
  <si>
    <t>784171111</t>
  </si>
  <si>
    <t>Zakrytí vnitřních ploch stěn v místnostech výšky do 3,80 m</t>
  </si>
  <si>
    <t>1931434798</t>
  </si>
  <si>
    <t>2,1*1,55*2</t>
  </si>
  <si>
    <t>139</t>
  </si>
  <si>
    <t>581248431</t>
  </si>
  <si>
    <t>fólie pro malířské potřeby zakrývací</t>
  </si>
  <si>
    <t>-1418744244</t>
  </si>
  <si>
    <t>6,51*1,05 'Přepočtené koeficientem množství</t>
  </si>
  <si>
    <t>140</t>
  </si>
  <si>
    <t>784181121</t>
  </si>
  <si>
    <t>Hloubková jednonásobná penetrace podkladu v místnostech výšky do 3,80 m</t>
  </si>
  <si>
    <t>-554997256</t>
  </si>
  <si>
    <t>15,62+68,96+32,8</t>
  </si>
  <si>
    <t>141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</si>
  <si>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</si>
  <si>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</si>
  <si>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</si>
  <si>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</si>
  <si>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</si>
  <si>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142</t>
  </si>
  <si>
    <t>786624111</t>
  </si>
  <si>
    <t>Montáž lamelové žaluzie do oken zdvojených dřevěných otevíravých, sklápěcích a vyklápěcích</t>
  </si>
  <si>
    <t>1388723360</t>
  </si>
  <si>
    <t>143</t>
  </si>
  <si>
    <t>553462000</t>
  </si>
  <si>
    <t>žaluzie horizontální interiérové</t>
  </si>
  <si>
    <t>-1969626619</t>
  </si>
  <si>
    <t>144</t>
  </si>
  <si>
    <t>786624119</t>
  </si>
  <si>
    <t>Demontář lamelové žaluzie</t>
  </si>
  <si>
    <t>1587288051</t>
  </si>
  <si>
    <t>Práce a dodávky M</t>
  </si>
  <si>
    <t>21-M</t>
  </si>
  <si>
    <t>Elektromontáže (montáž vč. dodávky)</t>
  </si>
  <si>
    <t>145</t>
  </si>
  <si>
    <t>210 00-01</t>
  </si>
  <si>
    <t>rozvadec RB vcet. jistice a vybavení</t>
  </si>
  <si>
    <t>-1798700207</t>
  </si>
  <si>
    <t>146</t>
  </si>
  <si>
    <t>210 00-03</t>
  </si>
  <si>
    <t>zásuvka TV, SAT, VKV</t>
  </si>
  <si>
    <t>1635137709</t>
  </si>
  <si>
    <t>147</t>
  </si>
  <si>
    <t>210 00-04</t>
  </si>
  <si>
    <t>zvýšení príkonu u PRE z 1x20A na 3x25A /ceníková cena 11000/+ vyřízení</t>
  </si>
  <si>
    <t>-1360633170</t>
  </si>
  <si>
    <t>148</t>
  </si>
  <si>
    <t>210 00-05</t>
  </si>
  <si>
    <t>zkoušky, revize, príprava odberného místa</t>
  </si>
  <si>
    <t>1310970618</t>
  </si>
  <si>
    <t>149</t>
  </si>
  <si>
    <t>210 00-06</t>
  </si>
  <si>
    <t>domovní telefon</t>
  </si>
  <si>
    <t>1604854325</t>
  </si>
  <si>
    <t>150</t>
  </si>
  <si>
    <t>210800105</t>
  </si>
  <si>
    <t>Kabel CYKY 750 V 3x1,5 mm2 uložený pod omítkou vcetne dodávky kabelu 3Cx1,5</t>
  </si>
  <si>
    <t>1869403716</t>
  </si>
  <si>
    <t>151</t>
  </si>
  <si>
    <t>210800106</t>
  </si>
  <si>
    <t>Kabel CYKY 750 V 3x2,5 mm2 uložený pod omítkou vcetne dodávky kabelu 3Cx2,5</t>
  </si>
  <si>
    <t>-25226130</t>
  </si>
  <si>
    <t>152</t>
  </si>
  <si>
    <t>Pol09</t>
  </si>
  <si>
    <t>Kabel CYKY 5Cx2,5</t>
  </si>
  <si>
    <t>1727694971</t>
  </si>
  <si>
    <t>153</t>
  </si>
  <si>
    <t>Pol10</t>
  </si>
  <si>
    <t>Kabel CYKY 3Ax1,5</t>
  </si>
  <si>
    <t>636081818</t>
  </si>
  <si>
    <t>154</t>
  </si>
  <si>
    <t>Pol11</t>
  </si>
  <si>
    <t>Kabel CYKY 2Ax1,5</t>
  </si>
  <si>
    <t>-854373487</t>
  </si>
  <si>
    <t>155</t>
  </si>
  <si>
    <t>Pol12</t>
  </si>
  <si>
    <t>Kabel CYKY 5Cx6</t>
  </si>
  <si>
    <t>1796532567</t>
  </si>
  <si>
    <t>156</t>
  </si>
  <si>
    <t>Pol13</t>
  </si>
  <si>
    <t>Kabel CY6</t>
  </si>
  <si>
    <t>-916074360</t>
  </si>
  <si>
    <t>157</t>
  </si>
  <si>
    <t>Pol14</t>
  </si>
  <si>
    <t>podlahová lišta LP35 s prísluš</t>
  </si>
  <si>
    <t>-529581785</t>
  </si>
  <si>
    <t>158</t>
  </si>
  <si>
    <t>Pol15</t>
  </si>
  <si>
    <t>koax kabel</t>
  </si>
  <si>
    <t>-751572486</t>
  </si>
  <si>
    <t>159</t>
  </si>
  <si>
    <t>Pol16</t>
  </si>
  <si>
    <t>svorkovnice 5pol</t>
  </si>
  <si>
    <t>-1397657433</t>
  </si>
  <si>
    <t>160</t>
  </si>
  <si>
    <t>Pol17</t>
  </si>
  <si>
    <t>seriový prepínac</t>
  </si>
  <si>
    <t>776970459</t>
  </si>
  <si>
    <t>161</t>
  </si>
  <si>
    <t>Pol18</t>
  </si>
  <si>
    <t>Strídavý prepinac</t>
  </si>
  <si>
    <t>-212252784</t>
  </si>
  <si>
    <t>162</t>
  </si>
  <si>
    <t>Pol19</t>
  </si>
  <si>
    <t>prístrojový nosic pro LP35</t>
  </si>
  <si>
    <t>766373486</t>
  </si>
  <si>
    <t>163</t>
  </si>
  <si>
    <t>Pol20</t>
  </si>
  <si>
    <t>1pol vypinac</t>
  </si>
  <si>
    <t>-264304445</t>
  </si>
  <si>
    <t>164</t>
  </si>
  <si>
    <t>Pol21</t>
  </si>
  <si>
    <t>styk. Ovladac</t>
  </si>
  <si>
    <t>-212763284</t>
  </si>
  <si>
    <t>165</t>
  </si>
  <si>
    <t>Pol22</t>
  </si>
  <si>
    <t>zásuvka dvojnásobná</t>
  </si>
  <si>
    <t>-3492296</t>
  </si>
  <si>
    <t>166</t>
  </si>
  <si>
    <t>Pol23</t>
  </si>
  <si>
    <t>jistic 3B25/3</t>
  </si>
  <si>
    <t>260371539</t>
  </si>
  <si>
    <t>167</t>
  </si>
  <si>
    <t>Pol24</t>
  </si>
  <si>
    <t>LK 80x20R1</t>
  </si>
  <si>
    <t>1686789582</t>
  </si>
  <si>
    <t>168</t>
  </si>
  <si>
    <t>Pol25</t>
  </si>
  <si>
    <t>LK 80x28 2ZK</t>
  </si>
  <si>
    <t>-2062903830</t>
  </si>
  <si>
    <t>169</t>
  </si>
  <si>
    <t>Pol26</t>
  </si>
  <si>
    <t>LK 80x28 2R</t>
  </si>
  <si>
    <t>-1978498943</t>
  </si>
  <si>
    <t>170</t>
  </si>
  <si>
    <t>Pol27</t>
  </si>
  <si>
    <t>vícko VLK80 2R</t>
  </si>
  <si>
    <t>-587648586</t>
  </si>
  <si>
    <t>171</t>
  </si>
  <si>
    <t>Pol28</t>
  </si>
  <si>
    <t>svorkovnice S66</t>
  </si>
  <si>
    <t>-1653104734</t>
  </si>
  <si>
    <t>172</t>
  </si>
  <si>
    <t>Pol29</t>
  </si>
  <si>
    <t>LK 80R/3</t>
  </si>
  <si>
    <t>-1065663617</t>
  </si>
  <si>
    <t>173</t>
  </si>
  <si>
    <t>Pol30</t>
  </si>
  <si>
    <t>KU 1903</t>
  </si>
  <si>
    <t>463828385</t>
  </si>
  <si>
    <t>174</t>
  </si>
  <si>
    <t>Pol31</t>
  </si>
  <si>
    <t>KU 1901</t>
  </si>
  <si>
    <t>780870481</t>
  </si>
  <si>
    <t>175</t>
  </si>
  <si>
    <t>Pol32</t>
  </si>
  <si>
    <t>svítidlo kruhové- difuzér opálové sklo, 1x75 W/E27, IP20, D280-300mm, hloubka cca 100 mm, 4000k</t>
  </si>
  <si>
    <t>-1562699448</t>
  </si>
  <si>
    <t>176</t>
  </si>
  <si>
    <t>Pol32-1</t>
  </si>
  <si>
    <t>svítidlo kruhové- difuzér opálové sklo, 1x75 W/E27, IP44/IP64, D280-300mm, hloubka cca 100 mm, 4000k</t>
  </si>
  <si>
    <t>1916753132</t>
  </si>
  <si>
    <t>177</t>
  </si>
  <si>
    <t>Pol32-2</t>
  </si>
  <si>
    <t>nábytkové svítidlo -  1x39W/G5; IP44/IP20, délka 600 mm, hloubka 90 mm, 4000k</t>
  </si>
  <si>
    <t>-910162300</t>
  </si>
  <si>
    <t>178</t>
  </si>
  <si>
    <t>Pol33</t>
  </si>
  <si>
    <t>koupelnové přisazené nástěnné svítidlo - chrom/sklo, 2x40W/E14, IP44/IP64, šířka 300mm, výška 100 mm, 4000k</t>
  </si>
  <si>
    <t>-1194332749</t>
  </si>
  <si>
    <t>179</t>
  </si>
  <si>
    <t>Pol34</t>
  </si>
  <si>
    <t>požární ucpávka - hlavní přívod</t>
  </si>
  <si>
    <t>-389131799</t>
  </si>
  <si>
    <t>180</t>
  </si>
  <si>
    <t>Pol35</t>
  </si>
  <si>
    <t>kontrola a zprovoznení telefonu</t>
  </si>
  <si>
    <t>437419818</t>
  </si>
  <si>
    <t>181</t>
  </si>
  <si>
    <t>Pol36</t>
  </si>
  <si>
    <t>kontrola a zprovoznení TV zásuvek</t>
  </si>
  <si>
    <t>1991981760</t>
  </si>
  <si>
    <t>182</t>
  </si>
  <si>
    <t>Pol37</t>
  </si>
  <si>
    <t>stavební přípomoce - sekání rýh</t>
  </si>
  <si>
    <t>847272595</t>
  </si>
  <si>
    <t>183</t>
  </si>
  <si>
    <t>Pol38</t>
  </si>
  <si>
    <t>stavební přípomoce - zapravení rýh</t>
  </si>
  <si>
    <t>-607050026</t>
  </si>
  <si>
    <t>24-M</t>
  </si>
  <si>
    <t>Montáže vzduchotechnických zařízení</t>
  </si>
  <si>
    <t>184</t>
  </si>
  <si>
    <t>240010212</t>
  </si>
  <si>
    <t>Malý axiální ventilátor s doběhem WC</t>
  </si>
  <si>
    <t>-478800279</t>
  </si>
  <si>
    <t>185</t>
  </si>
  <si>
    <t>240010213</t>
  </si>
  <si>
    <t>Malý axiální ventilátor s doběhem 1x12V - kouplena</t>
  </si>
  <si>
    <t>849475366</t>
  </si>
  <si>
    <t>186</t>
  </si>
  <si>
    <t>240080319</t>
  </si>
  <si>
    <t>Potrubí VZT flexi vč. tepelné izolace</t>
  </si>
  <si>
    <t>712004650</t>
  </si>
  <si>
    <t>187</t>
  </si>
  <si>
    <t>728414611</t>
  </si>
  <si>
    <t>dodávka a montáž digestore s horním odtahem</t>
  </si>
  <si>
    <t>-2139717163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</si>
</sst>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1118, byt č. 30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1118,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25. 10. 2021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25. 10. 2021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ROUND((SUM(BE137:BE427)),2)</f>
        <v>0</v>
      </c>
      <c r="G31" s="38"/>
      <c r="H31" s="38"/>
      <c r="I31" s="149">
        <v>0.21</v>
      </c>
      <c r="J31" s="148">
        <f>ROUND(((SUM(BE137:BE427))*I31),2)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ROUND((SUM(BF137:BF427)),2)</f>
        <v>0</v>
      </c>
      <c r="G32" s="38"/>
      <c r="H32" s="38"/>
      <c r="I32" s="149">
        <v>0.15</v>
      </c>
      <c r="J32" s="148">
        <f>ROUND(((SUM(BF137:BF427))*I32),2)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ROUND((SUM(BG137:BG427)),2)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ROUND((SUM(BH137:BH427)),2)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ROUND((SUM(BI137:BI427)),2)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1118, byt č. 30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1118, Praha 17-Řepy</v>
      </c>
      <c r="G87" s="40"/>
      <c r="H87" s="40"/>
      <c r="I87" s="32" t="s">
        <v>22</v>
      </c>
      <c r="J87" s="79" t="str">
        <f>IF(J10="","",J10)</f>
        <v>25. 10. 2021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J209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J215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J217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J218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J228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J234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J245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J255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J273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J280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J291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J301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J306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J322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J348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J358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J377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J382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J383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J423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Bazovského 1118, byt č. 30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Bazovského 1118, Praha 17-Řepy</v>
      </c>
      <c r="G131" s="40"/>
      <c r="H131" s="40"/>
      <c r="I131" s="32" t="s">
        <v>22</v>
      </c>
      <c r="J131" s="79" t="str">
        <f>IF(J10="","",J10)</f>
        <v>25. 10. 2021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P138+P217+P382</f>
        <v>0</v>
      </c>
      <c r="Q137" s="104"/>
      <c r="R137" s="193">
        <f>R138+R217+R382</f>
        <v>4.637437956</v>
      </c>
      <c r="S137" s="104"/>
      <c r="T137" s="194">
        <f>T138+T217+T382</f>
        <v>6.047650099999999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BK138+BK217+BK382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P139+P148+P150+P175+P209+P215</f>
        <v>0</v>
      </c>
      <c r="Q138" s="204"/>
      <c r="R138" s="205">
        <f>R139+R148+R150+R175+R209+R215</f>
        <v>3.459388</v>
      </c>
      <c r="S138" s="204"/>
      <c r="T138" s="206">
        <f>T139+T148+T150+T175+T209+T215</f>
        <v>6.018784999999999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BK139+BK148+BK150+BK175+BK209+BK215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1.0414282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0.02684</v>
      </c>
      <c r="R140" s="222">
        <f>Q140*H140</f>
        <v>0.05368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33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0.06982</v>
      </c>
      <c r="R141" s="222">
        <f>Q141*H141</f>
        <v>0.9851601999999998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SUM(P151:P174)</f>
        <v>0</v>
      </c>
      <c r="Q150" s="204"/>
      <c r="R150" s="205">
        <f>SUM(R151:R174)</f>
        <v>2.3772478</v>
      </c>
      <c r="S150" s="204"/>
      <c r="T150" s="206">
        <f>SUM(T151:T174)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SUM(BK151:BK174)</f>
        <v>0</v>
      </c>
    </row>
    <row r="151" spans="1:65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29.55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0.08865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29.55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0.059735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29.55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0.150705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29.55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84.58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0.25374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84.58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68.96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1.0757759999999998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11.36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55.89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1.71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5" customFormat="1" ht="12">
      <c r="A167" s="15"/>
      <c r="B167" s="248"/>
      <c r="C167" s="249"/>
      <c r="D167" s="228" t="s">
        <v>143</v>
      </c>
      <c r="E167" s="250" t="s">
        <v>1</v>
      </c>
      <c r="F167" s="251" t="s">
        <v>181</v>
      </c>
      <c r="G167" s="249"/>
      <c r="H167" s="252">
        <v>68.96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8" t="s">
        <v>143</v>
      </c>
      <c r="AU167" s="258" t="s">
        <v>137</v>
      </c>
      <c r="AV167" s="15" t="s">
        <v>136</v>
      </c>
      <c r="AW167" s="15" t="s">
        <v>32</v>
      </c>
      <c r="AX167" s="15" t="s">
        <v>81</v>
      </c>
      <c r="AY167" s="258" t="s">
        <v>129</v>
      </c>
    </row>
    <row r="168" spans="1:65" s="2" customFormat="1" ht="21.75" customHeight="1">
      <c r="A168" s="38"/>
      <c r="B168" s="39"/>
      <c r="C168" s="212" t="s">
        <v>194</v>
      </c>
      <c r="D168" s="212" t="s">
        <v>132</v>
      </c>
      <c r="E168" s="213" t="s">
        <v>195</v>
      </c>
      <c r="F168" s="214" t="s">
        <v>196</v>
      </c>
      <c r="G168" s="215" t="s">
        <v>141</v>
      </c>
      <c r="H168" s="216">
        <v>3.25</v>
      </c>
      <c r="I168" s="217"/>
      <c r="J168" s="218">
        <f>ROUND(I168*H168,2)</f>
        <v>0</v>
      </c>
      <c r="K168" s="219"/>
      <c r="L168" s="44"/>
      <c r="M168" s="220" t="s">
        <v>1</v>
      </c>
      <c r="N168" s="221" t="s">
        <v>42</v>
      </c>
      <c r="O168" s="91"/>
      <c r="P168" s="222">
        <f>O168*H168</f>
        <v>0</v>
      </c>
      <c r="Q168" s="222">
        <v>0.04984</v>
      </c>
      <c r="R168" s="222">
        <f>Q168*H168</f>
        <v>0.16198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136</v>
      </c>
      <c r="AT168" s="224" t="s">
        <v>132</v>
      </c>
      <c r="AU168" s="224" t="s">
        <v>137</v>
      </c>
      <c r="AY168" s="17" t="s">
        <v>129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137</v>
      </c>
      <c r="BK168" s="225">
        <f>ROUND(I168*H168,2)</f>
        <v>0</v>
      </c>
      <c r="BL168" s="17" t="s">
        <v>136</v>
      </c>
      <c r="BM168" s="224" t="s">
        <v>197</v>
      </c>
    </row>
    <row r="169" spans="1:51" s="13" customFormat="1" ht="12">
      <c r="A169" s="13"/>
      <c r="B169" s="226"/>
      <c r="C169" s="227"/>
      <c r="D169" s="228" t="s">
        <v>143</v>
      </c>
      <c r="E169" s="229" t="s">
        <v>1</v>
      </c>
      <c r="F169" s="230" t="s">
        <v>170</v>
      </c>
      <c r="G169" s="227"/>
      <c r="H169" s="231">
        <v>3.25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143</v>
      </c>
      <c r="AU169" s="237" t="s">
        <v>137</v>
      </c>
      <c r="AV169" s="13" t="s">
        <v>137</v>
      </c>
      <c r="AW169" s="13" t="s">
        <v>32</v>
      </c>
      <c r="AX169" s="13" t="s">
        <v>81</v>
      </c>
      <c r="AY169" s="237" t="s">
        <v>129</v>
      </c>
    </row>
    <row r="170" spans="1:65" s="2" customFormat="1" ht="24.15" customHeight="1">
      <c r="A170" s="38"/>
      <c r="B170" s="39"/>
      <c r="C170" s="212" t="s">
        <v>198</v>
      </c>
      <c r="D170" s="212" t="s">
        <v>132</v>
      </c>
      <c r="E170" s="213" t="s">
        <v>199</v>
      </c>
      <c r="F170" s="214" t="s">
        <v>200</v>
      </c>
      <c r="G170" s="215" t="s">
        <v>135</v>
      </c>
      <c r="H170" s="216">
        <v>2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0.01698</v>
      </c>
      <c r="R170" s="222">
        <f>Q170*H170</f>
        <v>0.03396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201</v>
      </c>
    </row>
    <row r="171" spans="1:65" s="2" customFormat="1" ht="16.5" customHeight="1">
      <c r="A171" s="38"/>
      <c r="B171" s="39"/>
      <c r="C171" s="259" t="s">
        <v>202</v>
      </c>
      <c r="D171" s="259" t="s">
        <v>203</v>
      </c>
      <c r="E171" s="260" t="s">
        <v>204</v>
      </c>
      <c r="F171" s="261" t="s">
        <v>205</v>
      </c>
      <c r="G171" s="262" t="s">
        <v>135</v>
      </c>
      <c r="H171" s="263">
        <v>2</v>
      </c>
      <c r="I171" s="264"/>
      <c r="J171" s="265">
        <f>ROUND(I171*H171,2)</f>
        <v>0</v>
      </c>
      <c r="K171" s="266"/>
      <c r="L171" s="267"/>
      <c r="M171" s="268" t="s">
        <v>1</v>
      </c>
      <c r="N171" s="269" t="s">
        <v>42</v>
      </c>
      <c r="O171" s="91"/>
      <c r="P171" s="222">
        <f>O171*H171</f>
        <v>0</v>
      </c>
      <c r="Q171" s="222">
        <v>0.01201</v>
      </c>
      <c r="R171" s="222">
        <f>Q171*H171</f>
        <v>0.02402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171</v>
      </c>
      <c r="AT171" s="224" t="s">
        <v>203</v>
      </c>
      <c r="AU171" s="224" t="s">
        <v>137</v>
      </c>
      <c r="AY171" s="17" t="s">
        <v>129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137</v>
      </c>
      <c r="BK171" s="225">
        <f>ROUND(I171*H171,2)</f>
        <v>0</v>
      </c>
      <c r="BL171" s="17" t="s">
        <v>136</v>
      </c>
      <c r="BM171" s="224" t="s">
        <v>206</v>
      </c>
    </row>
    <row r="172" spans="1:65" s="2" customFormat="1" ht="24.15" customHeight="1">
      <c r="A172" s="38"/>
      <c r="B172" s="39"/>
      <c r="C172" s="212" t="s">
        <v>8</v>
      </c>
      <c r="D172" s="212" t="s">
        <v>132</v>
      </c>
      <c r="E172" s="213" t="s">
        <v>207</v>
      </c>
      <c r="F172" s="214" t="s">
        <v>208</v>
      </c>
      <c r="G172" s="215" t="s">
        <v>135</v>
      </c>
      <c r="H172" s="216">
        <v>1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0.4417</v>
      </c>
      <c r="R172" s="222">
        <f>Q172*H172</f>
        <v>0.4417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209</v>
      </c>
    </row>
    <row r="173" spans="1:65" s="2" customFormat="1" ht="21.75" customHeight="1">
      <c r="A173" s="38"/>
      <c r="B173" s="39"/>
      <c r="C173" s="259" t="s">
        <v>210</v>
      </c>
      <c r="D173" s="259" t="s">
        <v>203</v>
      </c>
      <c r="E173" s="260" t="s">
        <v>211</v>
      </c>
      <c r="F173" s="261" t="s">
        <v>212</v>
      </c>
      <c r="G173" s="262" t="s">
        <v>135</v>
      </c>
      <c r="H173" s="263">
        <v>1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0.0106</v>
      </c>
      <c r="R173" s="222">
        <f>Q173*H173</f>
        <v>0.0106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203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213</v>
      </c>
    </row>
    <row r="174" spans="1:65" s="2" customFormat="1" ht="21.75" customHeight="1">
      <c r="A174" s="38"/>
      <c r="B174" s="39"/>
      <c r="C174" s="212" t="s">
        <v>214</v>
      </c>
      <c r="D174" s="212" t="s">
        <v>132</v>
      </c>
      <c r="E174" s="213" t="s">
        <v>215</v>
      </c>
      <c r="F174" s="214" t="s">
        <v>216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217</v>
      </c>
    </row>
    <row r="175" spans="1:63" s="12" customFormat="1" ht="22.8" customHeight="1">
      <c r="A175" s="12"/>
      <c r="B175" s="196"/>
      <c r="C175" s="197"/>
      <c r="D175" s="198" t="s">
        <v>75</v>
      </c>
      <c r="E175" s="210" t="s">
        <v>175</v>
      </c>
      <c r="F175" s="210" t="s">
        <v>218</v>
      </c>
      <c r="G175" s="197"/>
      <c r="H175" s="197"/>
      <c r="I175" s="200"/>
      <c r="J175" s="211">
        <f>BK175</f>
        <v>0</v>
      </c>
      <c r="K175" s="197"/>
      <c r="L175" s="202"/>
      <c r="M175" s="203"/>
      <c r="N175" s="204"/>
      <c r="O175" s="204"/>
      <c r="P175" s="205">
        <f>SUM(P176:P208)</f>
        <v>0</v>
      </c>
      <c r="Q175" s="204"/>
      <c r="R175" s="205">
        <f>SUM(R176:R208)</f>
        <v>0.001312</v>
      </c>
      <c r="S175" s="204"/>
      <c r="T175" s="206">
        <f>SUM(T176:T208)</f>
        <v>6.018784999999999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7" t="s">
        <v>81</v>
      </c>
      <c r="AT175" s="208" t="s">
        <v>75</v>
      </c>
      <c r="AU175" s="208" t="s">
        <v>81</v>
      </c>
      <c r="AY175" s="207" t="s">
        <v>129</v>
      </c>
      <c r="BK175" s="209">
        <f>SUM(BK176:BK208)</f>
        <v>0</v>
      </c>
    </row>
    <row r="176" spans="1:65" s="2" customFormat="1" ht="16.5" customHeight="1">
      <c r="A176" s="38"/>
      <c r="B176" s="39"/>
      <c r="C176" s="212" t="s">
        <v>219</v>
      </c>
      <c r="D176" s="212" t="s">
        <v>132</v>
      </c>
      <c r="E176" s="213" t="s">
        <v>220</v>
      </c>
      <c r="F176" s="214" t="s">
        <v>221</v>
      </c>
      <c r="G176" s="215" t="s">
        <v>222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0.01933</v>
      </c>
      <c r="T176" s="223">
        <f>S176*H176</f>
        <v>0.01933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210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210</v>
      </c>
      <c r="BM176" s="224" t="s">
        <v>223</v>
      </c>
    </row>
    <row r="177" spans="1:65" s="2" customFormat="1" ht="16.5" customHeight="1">
      <c r="A177" s="38"/>
      <c r="B177" s="39"/>
      <c r="C177" s="212" t="s">
        <v>224</v>
      </c>
      <c r="D177" s="212" t="s">
        <v>132</v>
      </c>
      <c r="E177" s="213" t="s">
        <v>225</v>
      </c>
      <c r="F177" s="214" t="s">
        <v>226</v>
      </c>
      <c r="G177" s="215" t="s">
        <v>222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0.01946</v>
      </c>
      <c r="T177" s="223">
        <f>S177*H177</f>
        <v>0.01946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210</v>
      </c>
      <c r="AT177" s="224" t="s">
        <v>132</v>
      </c>
      <c r="AU177" s="224" t="s">
        <v>137</v>
      </c>
      <c r="AY177" s="17" t="s">
        <v>129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137</v>
      </c>
      <c r="BK177" s="225">
        <f>ROUND(I177*H177,2)</f>
        <v>0</v>
      </c>
      <c r="BL177" s="17" t="s">
        <v>210</v>
      </c>
      <c r="BM177" s="224" t="s">
        <v>227</v>
      </c>
    </row>
    <row r="178" spans="1:65" s="2" customFormat="1" ht="16.5" customHeight="1">
      <c r="A178" s="38"/>
      <c r="B178" s="39"/>
      <c r="C178" s="212" t="s">
        <v>228</v>
      </c>
      <c r="D178" s="212" t="s">
        <v>132</v>
      </c>
      <c r="E178" s="213" t="s">
        <v>229</v>
      </c>
      <c r="F178" s="214" t="s">
        <v>230</v>
      </c>
      <c r="G178" s="215" t="s">
        <v>222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0.0951</v>
      </c>
      <c r="T178" s="223">
        <f>S178*H178</f>
        <v>0.0951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210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210</v>
      </c>
      <c r="BM178" s="224" t="s">
        <v>231</v>
      </c>
    </row>
    <row r="179" spans="1:65" s="2" customFormat="1" ht="24.15" customHeight="1">
      <c r="A179" s="38"/>
      <c r="B179" s="39"/>
      <c r="C179" s="212" t="s">
        <v>7</v>
      </c>
      <c r="D179" s="212" t="s">
        <v>132</v>
      </c>
      <c r="E179" s="213" t="s">
        <v>232</v>
      </c>
      <c r="F179" s="214" t="s">
        <v>233</v>
      </c>
      <c r="G179" s="215" t="s">
        <v>222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0.0092</v>
      </c>
      <c r="T179" s="223">
        <f>S179*H179</f>
        <v>0.0092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210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210</v>
      </c>
      <c r="BM179" s="224" t="s">
        <v>234</v>
      </c>
    </row>
    <row r="180" spans="1:65" s="2" customFormat="1" ht="16.5" customHeight="1">
      <c r="A180" s="38"/>
      <c r="B180" s="39"/>
      <c r="C180" s="212" t="s">
        <v>235</v>
      </c>
      <c r="D180" s="212" t="s">
        <v>132</v>
      </c>
      <c r="E180" s="213" t="s">
        <v>236</v>
      </c>
      <c r="F180" s="214" t="s">
        <v>237</v>
      </c>
      <c r="G180" s="215" t="s">
        <v>222</v>
      </c>
      <c r="H180" s="216">
        <v>2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0.00156</v>
      </c>
      <c r="T180" s="223">
        <f>S180*H180</f>
        <v>0.00312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210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210</v>
      </c>
      <c r="BM180" s="224" t="s">
        <v>238</v>
      </c>
    </row>
    <row r="181" spans="1:65" s="2" customFormat="1" ht="16.5" customHeight="1">
      <c r="A181" s="38"/>
      <c r="B181" s="39"/>
      <c r="C181" s="212" t="s">
        <v>239</v>
      </c>
      <c r="D181" s="212" t="s">
        <v>132</v>
      </c>
      <c r="E181" s="213" t="s">
        <v>240</v>
      </c>
      <c r="F181" s="214" t="s">
        <v>241</v>
      </c>
      <c r="G181" s="215" t="s">
        <v>135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0.00225</v>
      </c>
      <c r="T181" s="223">
        <f>S181*H181</f>
        <v>0.00225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210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210</v>
      </c>
      <c r="BM181" s="224" t="s">
        <v>242</v>
      </c>
    </row>
    <row r="182" spans="1:65" s="2" customFormat="1" ht="16.5" customHeight="1">
      <c r="A182" s="38"/>
      <c r="B182" s="39"/>
      <c r="C182" s="212" t="s">
        <v>243</v>
      </c>
      <c r="D182" s="212" t="s">
        <v>132</v>
      </c>
      <c r="E182" s="213" t="s">
        <v>244</v>
      </c>
      <c r="F182" s="214" t="s">
        <v>245</v>
      </c>
      <c r="G182" s="215" t="s">
        <v>141</v>
      </c>
      <c r="H182" s="216">
        <v>3.83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0.039</v>
      </c>
      <c r="T182" s="223">
        <f>S182*H182</f>
        <v>0.14937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210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210</v>
      </c>
      <c r="BM182" s="224" t="s">
        <v>246</v>
      </c>
    </row>
    <row r="183" spans="1:51" s="13" customFormat="1" ht="12">
      <c r="A183" s="13"/>
      <c r="B183" s="226"/>
      <c r="C183" s="227"/>
      <c r="D183" s="228" t="s">
        <v>143</v>
      </c>
      <c r="E183" s="229" t="s">
        <v>1</v>
      </c>
      <c r="F183" s="230" t="s">
        <v>247</v>
      </c>
      <c r="G183" s="227"/>
      <c r="H183" s="231">
        <v>3.83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143</v>
      </c>
      <c r="AU183" s="237" t="s">
        <v>137</v>
      </c>
      <c r="AV183" s="13" t="s">
        <v>137</v>
      </c>
      <c r="AW183" s="13" t="s">
        <v>32</v>
      </c>
      <c r="AX183" s="13" t="s">
        <v>81</v>
      </c>
      <c r="AY183" s="237" t="s">
        <v>129</v>
      </c>
    </row>
    <row r="184" spans="1:65" s="2" customFormat="1" ht="24.15" customHeight="1">
      <c r="A184" s="38"/>
      <c r="B184" s="39"/>
      <c r="C184" s="212" t="s">
        <v>248</v>
      </c>
      <c r="D184" s="212" t="s">
        <v>132</v>
      </c>
      <c r="E184" s="213" t="s">
        <v>249</v>
      </c>
      <c r="F184" s="214" t="s">
        <v>250</v>
      </c>
      <c r="G184" s="215" t="s">
        <v>135</v>
      </c>
      <c r="H184" s="216">
        <v>4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0.024</v>
      </c>
      <c r="T184" s="223">
        <f>S184*H184</f>
        <v>0.096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210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210</v>
      </c>
      <c r="BM184" s="224" t="s">
        <v>251</v>
      </c>
    </row>
    <row r="185" spans="1:65" s="2" customFormat="1" ht="24.15" customHeight="1">
      <c r="A185" s="38"/>
      <c r="B185" s="39"/>
      <c r="C185" s="212" t="s">
        <v>252</v>
      </c>
      <c r="D185" s="212" t="s">
        <v>132</v>
      </c>
      <c r="E185" s="213" t="s">
        <v>253</v>
      </c>
      <c r="F185" s="214" t="s">
        <v>254</v>
      </c>
      <c r="G185" s="215" t="s">
        <v>135</v>
      </c>
      <c r="H185" s="216">
        <v>1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0.174</v>
      </c>
      <c r="T185" s="223">
        <f>S185*H185</f>
        <v>0.174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210</v>
      </c>
      <c r="AT185" s="224" t="s">
        <v>132</v>
      </c>
      <c r="AU185" s="224" t="s">
        <v>137</v>
      </c>
      <c r="AY185" s="17" t="s">
        <v>129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137</v>
      </c>
      <c r="BK185" s="225">
        <f>ROUND(I185*H185,2)</f>
        <v>0</v>
      </c>
      <c r="BL185" s="17" t="s">
        <v>210</v>
      </c>
      <c r="BM185" s="224" t="s">
        <v>255</v>
      </c>
    </row>
    <row r="186" spans="1:65" s="2" customFormat="1" ht="24.15" customHeight="1">
      <c r="A186" s="38"/>
      <c r="B186" s="39"/>
      <c r="C186" s="212" t="s">
        <v>256</v>
      </c>
      <c r="D186" s="212" t="s">
        <v>132</v>
      </c>
      <c r="E186" s="213" t="s">
        <v>257</v>
      </c>
      <c r="F186" s="214" t="s">
        <v>258</v>
      </c>
      <c r="G186" s="215" t="s">
        <v>141</v>
      </c>
      <c r="H186" s="216">
        <v>32.45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0.0025</v>
      </c>
      <c r="T186" s="223">
        <f>S186*H186</f>
        <v>0.081125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210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210</v>
      </c>
      <c r="BM186" s="224" t="s">
        <v>259</v>
      </c>
    </row>
    <row r="187" spans="1:51" s="13" customFormat="1" ht="12">
      <c r="A187" s="13"/>
      <c r="B187" s="226"/>
      <c r="C187" s="227"/>
      <c r="D187" s="228" t="s">
        <v>143</v>
      </c>
      <c r="E187" s="229" t="s">
        <v>1</v>
      </c>
      <c r="F187" s="230" t="s">
        <v>260</v>
      </c>
      <c r="G187" s="227"/>
      <c r="H187" s="231">
        <v>32.45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143</v>
      </c>
      <c r="AU187" s="237" t="s">
        <v>137</v>
      </c>
      <c r="AV187" s="13" t="s">
        <v>137</v>
      </c>
      <c r="AW187" s="13" t="s">
        <v>32</v>
      </c>
      <c r="AX187" s="13" t="s">
        <v>81</v>
      </c>
      <c r="AY187" s="237" t="s">
        <v>129</v>
      </c>
    </row>
    <row r="188" spans="1:65" s="2" customFormat="1" ht="21.75" customHeight="1">
      <c r="A188" s="38"/>
      <c r="B188" s="39"/>
      <c r="C188" s="212" t="s">
        <v>261</v>
      </c>
      <c r="D188" s="212" t="s">
        <v>132</v>
      </c>
      <c r="E188" s="213" t="s">
        <v>262</v>
      </c>
      <c r="F188" s="214" t="s">
        <v>263</v>
      </c>
      <c r="G188" s="215" t="s">
        <v>147</v>
      </c>
      <c r="H188" s="216">
        <v>33.55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210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210</v>
      </c>
      <c r="BM188" s="224" t="s">
        <v>264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265</v>
      </c>
      <c r="G189" s="227"/>
      <c r="H189" s="231">
        <v>5.42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76</v>
      </c>
      <c r="AY189" s="237" t="s">
        <v>129</v>
      </c>
    </row>
    <row r="190" spans="1:51" s="13" customFormat="1" ht="12">
      <c r="A190" s="13"/>
      <c r="B190" s="226"/>
      <c r="C190" s="227"/>
      <c r="D190" s="228" t="s">
        <v>143</v>
      </c>
      <c r="E190" s="229" t="s">
        <v>1</v>
      </c>
      <c r="F190" s="230" t="s">
        <v>266</v>
      </c>
      <c r="G190" s="227"/>
      <c r="H190" s="231">
        <v>28.13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pans="1:51" s="15" customFormat="1" ht="12">
      <c r="A191" s="15"/>
      <c r="B191" s="248"/>
      <c r="C191" s="249"/>
      <c r="D191" s="228" t="s">
        <v>143</v>
      </c>
      <c r="E191" s="250" t="s">
        <v>1</v>
      </c>
      <c r="F191" s="251" t="s">
        <v>181</v>
      </c>
      <c r="G191" s="249"/>
      <c r="H191" s="252">
        <v>33.55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143</v>
      </c>
      <c r="AU191" s="258" t="s">
        <v>137</v>
      </c>
      <c r="AV191" s="15" t="s">
        <v>136</v>
      </c>
      <c r="AW191" s="15" t="s">
        <v>32</v>
      </c>
      <c r="AX191" s="15" t="s">
        <v>81</v>
      </c>
      <c r="AY191" s="258" t="s">
        <v>129</v>
      </c>
    </row>
    <row r="192" spans="1:65" s="2" customFormat="1" ht="16.5" customHeight="1">
      <c r="A192" s="38"/>
      <c r="B192" s="39"/>
      <c r="C192" s="212" t="s">
        <v>267</v>
      </c>
      <c r="D192" s="212" t="s">
        <v>132</v>
      </c>
      <c r="E192" s="213" t="s">
        <v>268</v>
      </c>
      <c r="F192" s="214" t="s">
        <v>269</v>
      </c>
      <c r="G192" s="215" t="s">
        <v>141</v>
      </c>
      <c r="H192" s="216">
        <v>32.45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210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210</v>
      </c>
      <c r="BM192" s="224" t="s">
        <v>270</v>
      </c>
    </row>
    <row r="193" spans="1:65" s="2" customFormat="1" ht="24.15" customHeight="1">
      <c r="A193" s="38"/>
      <c r="B193" s="39"/>
      <c r="C193" s="212" t="s">
        <v>271</v>
      </c>
      <c r="D193" s="212" t="s">
        <v>132</v>
      </c>
      <c r="E193" s="213" t="s">
        <v>272</v>
      </c>
      <c r="F193" s="214" t="s">
        <v>273</v>
      </c>
      <c r="G193" s="215" t="s">
        <v>141</v>
      </c>
      <c r="H193" s="216">
        <v>32.8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42</v>
      </c>
      <c r="O193" s="91"/>
      <c r="P193" s="222">
        <f>O193*H193</f>
        <v>0</v>
      </c>
      <c r="Q193" s="222">
        <v>4E-05</v>
      </c>
      <c r="R193" s="222">
        <f>Q193*H193</f>
        <v>0.001312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136</v>
      </c>
      <c r="AT193" s="224" t="s">
        <v>132</v>
      </c>
      <c r="AU193" s="224" t="s">
        <v>137</v>
      </c>
      <c r="AY193" s="17" t="s">
        <v>129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137</v>
      </c>
      <c r="BK193" s="225">
        <f>ROUND(I193*H193,2)</f>
        <v>0</v>
      </c>
      <c r="BL193" s="17" t="s">
        <v>136</v>
      </c>
      <c r="BM193" s="224" t="s">
        <v>274</v>
      </c>
    </row>
    <row r="194" spans="1:65" s="2" customFormat="1" ht="24.15" customHeight="1">
      <c r="A194" s="38"/>
      <c r="B194" s="39"/>
      <c r="C194" s="212" t="s">
        <v>275</v>
      </c>
      <c r="D194" s="212" t="s">
        <v>132</v>
      </c>
      <c r="E194" s="213" t="s">
        <v>276</v>
      </c>
      <c r="F194" s="214" t="s">
        <v>277</v>
      </c>
      <c r="G194" s="215" t="s">
        <v>141</v>
      </c>
      <c r="H194" s="216">
        <v>28.158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42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0.15</v>
      </c>
      <c r="T194" s="223">
        <f>S194*H194</f>
        <v>4.2237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136</v>
      </c>
      <c r="AT194" s="224" t="s">
        <v>132</v>
      </c>
      <c r="AU194" s="224" t="s">
        <v>137</v>
      </c>
      <c r="AY194" s="17" t="s">
        <v>129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137</v>
      </c>
      <c r="BK194" s="225">
        <f>ROUND(I194*H194,2)</f>
        <v>0</v>
      </c>
      <c r="BL194" s="17" t="s">
        <v>136</v>
      </c>
      <c r="BM194" s="224" t="s">
        <v>278</v>
      </c>
    </row>
    <row r="195" spans="1:51" s="13" customFormat="1" ht="12">
      <c r="A195" s="13"/>
      <c r="B195" s="226"/>
      <c r="C195" s="227"/>
      <c r="D195" s="228" t="s">
        <v>143</v>
      </c>
      <c r="E195" s="229" t="s">
        <v>1</v>
      </c>
      <c r="F195" s="230" t="s">
        <v>279</v>
      </c>
      <c r="G195" s="227"/>
      <c r="H195" s="231">
        <v>28.158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81</v>
      </c>
      <c r="AY195" s="237" t="s">
        <v>129</v>
      </c>
    </row>
    <row r="196" spans="1:65" s="2" customFormat="1" ht="37.8" customHeight="1">
      <c r="A196" s="38"/>
      <c r="B196" s="39"/>
      <c r="C196" s="212" t="s">
        <v>280</v>
      </c>
      <c r="D196" s="212" t="s">
        <v>132</v>
      </c>
      <c r="E196" s="213" t="s">
        <v>281</v>
      </c>
      <c r="F196" s="214" t="s">
        <v>282</v>
      </c>
      <c r="G196" s="215" t="s">
        <v>283</v>
      </c>
      <c r="H196" s="216">
        <v>0.158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2.2</v>
      </c>
      <c r="T196" s="223">
        <f>S196*H196</f>
        <v>0.3476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136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136</v>
      </c>
      <c r="BM196" s="224" t="s">
        <v>284</v>
      </c>
    </row>
    <row r="197" spans="1:51" s="13" customFormat="1" ht="12">
      <c r="A197" s="13"/>
      <c r="B197" s="226"/>
      <c r="C197" s="227"/>
      <c r="D197" s="228" t="s">
        <v>143</v>
      </c>
      <c r="E197" s="229" t="s">
        <v>1</v>
      </c>
      <c r="F197" s="230" t="s">
        <v>285</v>
      </c>
      <c r="G197" s="227"/>
      <c r="H197" s="231">
        <v>0.158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81</v>
      </c>
      <c r="AY197" s="237" t="s">
        <v>129</v>
      </c>
    </row>
    <row r="198" spans="1:65" s="2" customFormat="1" ht="21.75" customHeight="1">
      <c r="A198" s="38"/>
      <c r="B198" s="39"/>
      <c r="C198" s="212" t="s">
        <v>286</v>
      </c>
      <c r="D198" s="212" t="s">
        <v>132</v>
      </c>
      <c r="E198" s="213" t="s">
        <v>287</v>
      </c>
      <c r="F198" s="214" t="s">
        <v>288</v>
      </c>
      <c r="G198" s="215" t="s">
        <v>141</v>
      </c>
      <c r="H198" s="216">
        <v>4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0.076</v>
      </c>
      <c r="T198" s="223">
        <f>S198*H198</f>
        <v>0.304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289</v>
      </c>
    </row>
    <row r="199" spans="1:51" s="13" customFormat="1" ht="12">
      <c r="A199" s="13"/>
      <c r="B199" s="226"/>
      <c r="C199" s="227"/>
      <c r="D199" s="228" t="s">
        <v>143</v>
      </c>
      <c r="E199" s="229" t="s">
        <v>1</v>
      </c>
      <c r="F199" s="230" t="s">
        <v>290</v>
      </c>
      <c r="G199" s="227"/>
      <c r="H199" s="231">
        <v>4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143</v>
      </c>
      <c r="AU199" s="237" t="s">
        <v>137</v>
      </c>
      <c r="AV199" s="13" t="s">
        <v>137</v>
      </c>
      <c r="AW199" s="13" t="s">
        <v>32</v>
      </c>
      <c r="AX199" s="13" t="s">
        <v>81</v>
      </c>
      <c r="AY199" s="237" t="s">
        <v>129</v>
      </c>
    </row>
    <row r="200" spans="1:65" s="2" customFormat="1" ht="24.15" customHeight="1">
      <c r="A200" s="38"/>
      <c r="B200" s="39"/>
      <c r="C200" s="212" t="s">
        <v>291</v>
      </c>
      <c r="D200" s="212" t="s">
        <v>132</v>
      </c>
      <c r="E200" s="213" t="s">
        <v>292</v>
      </c>
      <c r="F200" s="214" t="s">
        <v>293</v>
      </c>
      <c r="G200" s="215" t="s">
        <v>135</v>
      </c>
      <c r="H200" s="216">
        <v>3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0.0881</v>
      </c>
      <c r="T200" s="223">
        <f>S200*H200</f>
        <v>0.2643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136</v>
      </c>
      <c r="AT200" s="224" t="s">
        <v>132</v>
      </c>
      <c r="AU200" s="224" t="s">
        <v>137</v>
      </c>
      <c r="AY200" s="17" t="s">
        <v>129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137</v>
      </c>
      <c r="BK200" s="225">
        <f>ROUND(I200*H200,2)</f>
        <v>0</v>
      </c>
      <c r="BL200" s="17" t="s">
        <v>136</v>
      </c>
      <c r="BM200" s="224" t="s">
        <v>294</v>
      </c>
    </row>
    <row r="201" spans="1:65" s="2" customFormat="1" ht="16.5" customHeight="1">
      <c r="A201" s="38"/>
      <c r="B201" s="39"/>
      <c r="C201" s="212" t="s">
        <v>295</v>
      </c>
      <c r="D201" s="212" t="s">
        <v>132</v>
      </c>
      <c r="E201" s="213" t="s">
        <v>296</v>
      </c>
      <c r="F201" s="214" t="s">
        <v>297</v>
      </c>
      <c r="G201" s="215" t="s">
        <v>298</v>
      </c>
      <c r="H201" s="216">
        <v>1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0.013</v>
      </c>
      <c r="T201" s="223">
        <f>S201*H201</f>
        <v>0.013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299</v>
      </c>
    </row>
    <row r="202" spans="1:65" s="2" customFormat="1" ht="16.5" customHeight="1">
      <c r="A202" s="38"/>
      <c r="B202" s="39"/>
      <c r="C202" s="212" t="s">
        <v>300</v>
      </c>
      <c r="D202" s="212" t="s">
        <v>132</v>
      </c>
      <c r="E202" s="213" t="s">
        <v>301</v>
      </c>
      <c r="F202" s="214" t="s">
        <v>302</v>
      </c>
      <c r="G202" s="215" t="s">
        <v>298</v>
      </c>
      <c r="H202" s="216">
        <v>1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0.013</v>
      </c>
      <c r="T202" s="223">
        <f>S202*H202</f>
        <v>0.013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303</v>
      </c>
    </row>
    <row r="203" spans="1:65" s="2" customFormat="1" ht="16.5" customHeight="1">
      <c r="A203" s="38"/>
      <c r="B203" s="39"/>
      <c r="C203" s="212" t="s">
        <v>304</v>
      </c>
      <c r="D203" s="212" t="s">
        <v>132</v>
      </c>
      <c r="E203" s="213" t="s">
        <v>305</v>
      </c>
      <c r="F203" s="214" t="s">
        <v>306</v>
      </c>
      <c r="G203" s="215" t="s">
        <v>147</v>
      </c>
      <c r="H203" s="216">
        <v>8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0.013</v>
      </c>
      <c r="T203" s="223">
        <f>S203*H203</f>
        <v>0.104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307</v>
      </c>
    </row>
    <row r="204" spans="1:65" s="2" customFormat="1" ht="24.15" customHeight="1">
      <c r="A204" s="38"/>
      <c r="B204" s="39"/>
      <c r="C204" s="212" t="s">
        <v>308</v>
      </c>
      <c r="D204" s="212" t="s">
        <v>132</v>
      </c>
      <c r="E204" s="213" t="s">
        <v>309</v>
      </c>
      <c r="F204" s="214" t="s">
        <v>310</v>
      </c>
      <c r="G204" s="215" t="s">
        <v>141</v>
      </c>
      <c r="H204" s="216">
        <v>0.27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42</v>
      </c>
      <c r="O204" s="91"/>
      <c r="P204" s="222">
        <f>O204*H204</f>
        <v>0</v>
      </c>
      <c r="Q204" s="222">
        <v>0</v>
      </c>
      <c r="R204" s="222">
        <f>Q204*H204</f>
        <v>0</v>
      </c>
      <c r="S204" s="222">
        <v>0.068</v>
      </c>
      <c r="T204" s="223">
        <f>S204*H204</f>
        <v>0.01836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136</v>
      </c>
      <c r="AT204" s="224" t="s">
        <v>132</v>
      </c>
      <c r="AU204" s="224" t="s">
        <v>137</v>
      </c>
      <c r="AY204" s="17" t="s">
        <v>129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137</v>
      </c>
      <c r="BK204" s="225">
        <f>ROUND(I204*H204,2)</f>
        <v>0</v>
      </c>
      <c r="BL204" s="17" t="s">
        <v>136</v>
      </c>
      <c r="BM204" s="224" t="s">
        <v>311</v>
      </c>
    </row>
    <row r="205" spans="1:51" s="13" customFormat="1" ht="12">
      <c r="A205" s="13"/>
      <c r="B205" s="226"/>
      <c r="C205" s="227"/>
      <c r="D205" s="228" t="s">
        <v>143</v>
      </c>
      <c r="E205" s="229" t="s">
        <v>1</v>
      </c>
      <c r="F205" s="230" t="s">
        <v>312</v>
      </c>
      <c r="G205" s="227"/>
      <c r="H205" s="231">
        <v>0.27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143</v>
      </c>
      <c r="AU205" s="237" t="s">
        <v>137</v>
      </c>
      <c r="AV205" s="13" t="s">
        <v>137</v>
      </c>
      <c r="AW205" s="13" t="s">
        <v>32</v>
      </c>
      <c r="AX205" s="13" t="s">
        <v>81</v>
      </c>
      <c r="AY205" s="237" t="s">
        <v>129</v>
      </c>
    </row>
    <row r="206" spans="1:65" s="2" customFormat="1" ht="24.15" customHeight="1">
      <c r="A206" s="38"/>
      <c r="B206" s="39"/>
      <c r="C206" s="212" t="s">
        <v>313</v>
      </c>
      <c r="D206" s="212" t="s">
        <v>132</v>
      </c>
      <c r="E206" s="213" t="s">
        <v>314</v>
      </c>
      <c r="F206" s="214" t="s">
        <v>315</v>
      </c>
      <c r="G206" s="215" t="s">
        <v>141</v>
      </c>
      <c r="H206" s="216">
        <v>20.3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0.0015</v>
      </c>
      <c r="T206" s="223">
        <f>S206*H206</f>
        <v>0.03045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210</v>
      </c>
      <c r="AT206" s="224" t="s">
        <v>132</v>
      </c>
      <c r="AU206" s="224" t="s">
        <v>137</v>
      </c>
      <c r="AY206" s="17" t="s">
        <v>129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137</v>
      </c>
      <c r="BK206" s="225">
        <f>ROUND(I206*H206,2)</f>
        <v>0</v>
      </c>
      <c r="BL206" s="17" t="s">
        <v>210</v>
      </c>
      <c r="BM206" s="224" t="s">
        <v>316</v>
      </c>
    </row>
    <row r="207" spans="1:65" s="2" customFormat="1" ht="24.15" customHeight="1">
      <c r="A207" s="38"/>
      <c r="B207" s="39"/>
      <c r="C207" s="212" t="s">
        <v>317</v>
      </c>
      <c r="D207" s="212" t="s">
        <v>132</v>
      </c>
      <c r="E207" s="213" t="s">
        <v>318</v>
      </c>
      <c r="F207" s="214" t="s">
        <v>319</v>
      </c>
      <c r="G207" s="215" t="s">
        <v>141</v>
      </c>
      <c r="H207" s="216">
        <v>8.57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0.006</v>
      </c>
      <c r="T207" s="223">
        <f>S207*H207</f>
        <v>0.05142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210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210</v>
      </c>
      <c r="BM207" s="224" t="s">
        <v>320</v>
      </c>
    </row>
    <row r="208" spans="1:51" s="13" customFormat="1" ht="12">
      <c r="A208" s="13"/>
      <c r="B208" s="226"/>
      <c r="C208" s="227"/>
      <c r="D208" s="228" t="s">
        <v>143</v>
      </c>
      <c r="E208" s="229" t="s">
        <v>1</v>
      </c>
      <c r="F208" s="230" t="s">
        <v>321</v>
      </c>
      <c r="G208" s="227"/>
      <c r="H208" s="231">
        <v>8.57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143</v>
      </c>
      <c r="AU208" s="237" t="s">
        <v>137</v>
      </c>
      <c r="AV208" s="13" t="s">
        <v>137</v>
      </c>
      <c r="AW208" s="13" t="s">
        <v>32</v>
      </c>
      <c r="AX208" s="13" t="s">
        <v>81</v>
      </c>
      <c r="AY208" s="237" t="s">
        <v>129</v>
      </c>
    </row>
    <row r="209" spans="1:63" s="12" customFormat="1" ht="22.8" customHeight="1">
      <c r="A209" s="12"/>
      <c r="B209" s="196"/>
      <c r="C209" s="197"/>
      <c r="D209" s="198" t="s">
        <v>75</v>
      </c>
      <c r="E209" s="210" t="s">
        <v>322</v>
      </c>
      <c r="F209" s="210" t="s">
        <v>323</v>
      </c>
      <c r="G209" s="197"/>
      <c r="H209" s="197"/>
      <c r="I209" s="200"/>
      <c r="J209" s="211">
        <f>BK209</f>
        <v>0</v>
      </c>
      <c r="K209" s="197"/>
      <c r="L209" s="202"/>
      <c r="M209" s="203"/>
      <c r="N209" s="204"/>
      <c r="O209" s="204"/>
      <c r="P209" s="205">
        <f>SUM(P210:P214)</f>
        <v>0</v>
      </c>
      <c r="Q209" s="204"/>
      <c r="R209" s="205">
        <f>SUM(R210:R214)</f>
        <v>0</v>
      </c>
      <c r="S209" s="204"/>
      <c r="T209" s="206">
        <f>SUM(T210:T214)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7" t="s">
        <v>81</v>
      </c>
      <c r="AT209" s="208" t="s">
        <v>75</v>
      </c>
      <c r="AU209" s="208" t="s">
        <v>81</v>
      </c>
      <c r="AY209" s="207" t="s">
        <v>129</v>
      </c>
      <c r="BK209" s="209">
        <f>SUM(BK210:BK214)</f>
        <v>0</v>
      </c>
    </row>
    <row r="210" spans="1:65" s="2" customFormat="1" ht="24.15" customHeight="1">
      <c r="A210" s="38"/>
      <c r="B210" s="39"/>
      <c r="C210" s="212" t="s">
        <v>324</v>
      </c>
      <c r="D210" s="212" t="s">
        <v>132</v>
      </c>
      <c r="E210" s="213" t="s">
        <v>325</v>
      </c>
      <c r="F210" s="214" t="s">
        <v>326</v>
      </c>
      <c r="G210" s="215" t="s">
        <v>327</v>
      </c>
      <c r="H210" s="216">
        <v>6.048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136</v>
      </c>
      <c r="AT210" s="224" t="s">
        <v>132</v>
      </c>
      <c r="AU210" s="224" t="s">
        <v>137</v>
      </c>
      <c r="AY210" s="17" t="s">
        <v>129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137</v>
      </c>
      <c r="BK210" s="225">
        <f>ROUND(I210*H210,2)</f>
        <v>0</v>
      </c>
      <c r="BL210" s="17" t="s">
        <v>136</v>
      </c>
      <c r="BM210" s="224" t="s">
        <v>328</v>
      </c>
    </row>
    <row r="211" spans="1:65" s="2" customFormat="1" ht="24.15" customHeight="1">
      <c r="A211" s="38"/>
      <c r="B211" s="39"/>
      <c r="C211" s="212" t="s">
        <v>329</v>
      </c>
      <c r="D211" s="212" t="s">
        <v>132</v>
      </c>
      <c r="E211" s="213" t="s">
        <v>330</v>
      </c>
      <c r="F211" s="214" t="s">
        <v>331</v>
      </c>
      <c r="G211" s="215" t="s">
        <v>327</v>
      </c>
      <c r="H211" s="216">
        <v>6.048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136</v>
      </c>
      <c r="AT211" s="224" t="s">
        <v>132</v>
      </c>
      <c r="AU211" s="224" t="s">
        <v>137</v>
      </c>
      <c r="AY211" s="17" t="s">
        <v>129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137</v>
      </c>
      <c r="BK211" s="225">
        <f>ROUND(I211*H211,2)</f>
        <v>0</v>
      </c>
      <c r="BL211" s="17" t="s">
        <v>136</v>
      </c>
      <c r="BM211" s="224" t="s">
        <v>332</v>
      </c>
    </row>
    <row r="212" spans="1:65" s="2" customFormat="1" ht="24.15" customHeight="1">
      <c r="A212" s="38"/>
      <c r="B212" s="39"/>
      <c r="C212" s="212" t="s">
        <v>333</v>
      </c>
      <c r="D212" s="212" t="s">
        <v>132</v>
      </c>
      <c r="E212" s="213" t="s">
        <v>334</v>
      </c>
      <c r="F212" s="214" t="s">
        <v>335</v>
      </c>
      <c r="G212" s="215" t="s">
        <v>327</v>
      </c>
      <c r="H212" s="216">
        <v>60.48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136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136</v>
      </c>
      <c r="BM212" s="224" t="s">
        <v>336</v>
      </c>
    </row>
    <row r="213" spans="1:51" s="13" customFormat="1" ht="12">
      <c r="A213" s="13"/>
      <c r="B213" s="226"/>
      <c r="C213" s="227"/>
      <c r="D213" s="228" t="s">
        <v>143</v>
      </c>
      <c r="E213" s="227"/>
      <c r="F213" s="230" t="s">
        <v>337</v>
      </c>
      <c r="G213" s="227"/>
      <c r="H213" s="231">
        <v>60.48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143</v>
      </c>
      <c r="AU213" s="237" t="s">
        <v>137</v>
      </c>
      <c r="AV213" s="13" t="s">
        <v>137</v>
      </c>
      <c r="AW213" s="13" t="s">
        <v>4</v>
      </c>
      <c r="AX213" s="13" t="s">
        <v>81</v>
      </c>
      <c r="AY213" s="237" t="s">
        <v>129</v>
      </c>
    </row>
    <row r="214" spans="1:65" s="2" customFormat="1" ht="24.15" customHeight="1">
      <c r="A214" s="38"/>
      <c r="B214" s="39"/>
      <c r="C214" s="212" t="s">
        <v>338</v>
      </c>
      <c r="D214" s="212" t="s">
        <v>132</v>
      </c>
      <c r="E214" s="213" t="s">
        <v>339</v>
      </c>
      <c r="F214" s="214" t="s">
        <v>340</v>
      </c>
      <c r="G214" s="215" t="s">
        <v>327</v>
      </c>
      <c r="H214" s="216">
        <v>6.048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136</v>
      </c>
      <c r="AT214" s="224" t="s">
        <v>132</v>
      </c>
      <c r="AU214" s="224" t="s">
        <v>137</v>
      </c>
      <c r="AY214" s="17" t="s">
        <v>129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137</v>
      </c>
      <c r="BK214" s="225">
        <f>ROUND(I214*H214,2)</f>
        <v>0</v>
      </c>
      <c r="BL214" s="17" t="s">
        <v>136</v>
      </c>
      <c r="BM214" s="224" t="s">
        <v>341</v>
      </c>
    </row>
    <row r="215" spans="1:63" s="12" customFormat="1" ht="22.8" customHeight="1">
      <c r="A215" s="12"/>
      <c r="B215" s="196"/>
      <c r="C215" s="197"/>
      <c r="D215" s="198" t="s">
        <v>75</v>
      </c>
      <c r="E215" s="210" t="s">
        <v>342</v>
      </c>
      <c r="F215" s="210" t="s">
        <v>323</v>
      </c>
      <c r="G215" s="197"/>
      <c r="H215" s="197"/>
      <c r="I215" s="200"/>
      <c r="J215" s="211">
        <f>BK215</f>
        <v>0</v>
      </c>
      <c r="K215" s="197"/>
      <c r="L215" s="202"/>
      <c r="M215" s="203"/>
      <c r="N215" s="204"/>
      <c r="O215" s="204"/>
      <c r="P215" s="205">
        <f>P216</f>
        <v>0</v>
      </c>
      <c r="Q215" s="204"/>
      <c r="R215" s="205">
        <f>R216</f>
        <v>0</v>
      </c>
      <c r="S215" s="204"/>
      <c r="T215" s="206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7" t="s">
        <v>81</v>
      </c>
      <c r="AT215" s="208" t="s">
        <v>75</v>
      </c>
      <c r="AU215" s="208" t="s">
        <v>81</v>
      </c>
      <c r="AY215" s="207" t="s">
        <v>129</v>
      </c>
      <c r="BK215" s="209">
        <f>BK216</f>
        <v>0</v>
      </c>
    </row>
    <row r="216" spans="1:65" s="2" customFormat="1" ht="16.5" customHeight="1">
      <c r="A216" s="38"/>
      <c r="B216" s="39"/>
      <c r="C216" s="212" t="s">
        <v>343</v>
      </c>
      <c r="D216" s="212" t="s">
        <v>132</v>
      </c>
      <c r="E216" s="213" t="s">
        <v>344</v>
      </c>
      <c r="F216" s="214" t="s">
        <v>345</v>
      </c>
      <c r="G216" s="215" t="s">
        <v>327</v>
      </c>
      <c r="H216" s="216">
        <v>3.461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136</v>
      </c>
      <c r="AT216" s="224" t="s">
        <v>132</v>
      </c>
      <c r="AU216" s="224" t="s">
        <v>137</v>
      </c>
      <c r="AY216" s="17" t="s">
        <v>129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137</v>
      </c>
      <c r="BK216" s="225">
        <f>ROUND(I216*H216,2)</f>
        <v>0</v>
      </c>
      <c r="BL216" s="17" t="s">
        <v>136</v>
      </c>
      <c r="BM216" s="224" t="s">
        <v>346</v>
      </c>
    </row>
    <row r="217" spans="1:63" s="12" customFormat="1" ht="25.9" customHeight="1">
      <c r="A217" s="12"/>
      <c r="B217" s="196"/>
      <c r="C217" s="197"/>
      <c r="D217" s="198" t="s">
        <v>75</v>
      </c>
      <c r="E217" s="199" t="s">
        <v>347</v>
      </c>
      <c r="F217" s="199" t="s">
        <v>348</v>
      </c>
      <c r="G217" s="197"/>
      <c r="H217" s="197"/>
      <c r="I217" s="200"/>
      <c r="J217" s="201">
        <f>BK217</f>
        <v>0</v>
      </c>
      <c r="K217" s="197"/>
      <c r="L217" s="202"/>
      <c r="M217" s="203"/>
      <c r="N217" s="204"/>
      <c r="O217" s="204"/>
      <c r="P217" s="205">
        <f>P218+P228+P234+P245+P255+P273+P280+P291+P301+P306+P322+P348+P358+P377</f>
        <v>0</v>
      </c>
      <c r="Q217" s="204"/>
      <c r="R217" s="205">
        <f>R218+R228+R234+R245+R255+R273+R280+R291+R301+R306+R322+R348+R358+R377</f>
        <v>1.1780499560000004</v>
      </c>
      <c r="S217" s="204"/>
      <c r="T217" s="206">
        <f>T218+T228+T234+T245+T255+T273+T280+T291+T301+T306+T322+T348+T358+T377</f>
        <v>0.028865099999999998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7" t="s">
        <v>137</v>
      </c>
      <c r="AT217" s="208" t="s">
        <v>75</v>
      </c>
      <c r="AU217" s="208" t="s">
        <v>76</v>
      </c>
      <c r="AY217" s="207" t="s">
        <v>129</v>
      </c>
      <c r="BK217" s="209">
        <f>BK218+BK228+BK234+BK245+BK255+BK273+BK280+BK291+BK301+BK306+BK322+BK348+BK358+BK377</f>
        <v>0</v>
      </c>
    </row>
    <row r="218" spans="1:63" s="12" customFormat="1" ht="22.8" customHeight="1">
      <c r="A218" s="12"/>
      <c r="B218" s="196"/>
      <c r="C218" s="197"/>
      <c r="D218" s="198" t="s">
        <v>75</v>
      </c>
      <c r="E218" s="210" t="s">
        <v>349</v>
      </c>
      <c r="F218" s="210" t="s">
        <v>350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SUM(P219:P227)</f>
        <v>0</v>
      </c>
      <c r="Q218" s="204"/>
      <c r="R218" s="205">
        <f>SUM(R219:R227)</f>
        <v>0.08649899999999999</v>
      </c>
      <c r="S218" s="204"/>
      <c r="T218" s="206">
        <f>SUM(T219:T227)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137</v>
      </c>
      <c r="AT218" s="208" t="s">
        <v>75</v>
      </c>
      <c r="AU218" s="208" t="s">
        <v>81</v>
      </c>
      <c r="AY218" s="207" t="s">
        <v>129</v>
      </c>
      <c r="BK218" s="209">
        <f>SUM(BK219:BK227)</f>
        <v>0</v>
      </c>
    </row>
    <row r="219" spans="1:65" s="2" customFormat="1" ht="16.5" customHeight="1">
      <c r="A219" s="38"/>
      <c r="B219" s="39"/>
      <c r="C219" s="212" t="s">
        <v>351</v>
      </c>
      <c r="D219" s="212" t="s">
        <v>132</v>
      </c>
      <c r="E219" s="213" t="s">
        <v>352</v>
      </c>
      <c r="F219" s="214" t="s">
        <v>353</v>
      </c>
      <c r="G219" s="215" t="s">
        <v>141</v>
      </c>
      <c r="H219" s="216">
        <v>3.25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0.0045</v>
      </c>
      <c r="R219" s="222">
        <f>Q219*H219</f>
        <v>0.014624999999999999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210</v>
      </c>
      <c r="AT219" s="224" t="s">
        <v>132</v>
      </c>
      <c r="AU219" s="224" t="s">
        <v>137</v>
      </c>
      <c r="AY219" s="17" t="s">
        <v>129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137</v>
      </c>
      <c r="BK219" s="225">
        <f>ROUND(I219*H219,2)</f>
        <v>0</v>
      </c>
      <c r="BL219" s="17" t="s">
        <v>210</v>
      </c>
      <c r="BM219" s="224" t="s">
        <v>354</v>
      </c>
    </row>
    <row r="220" spans="1:51" s="13" customFormat="1" ht="12">
      <c r="A220" s="13"/>
      <c r="B220" s="226"/>
      <c r="C220" s="227"/>
      <c r="D220" s="228" t="s">
        <v>143</v>
      </c>
      <c r="E220" s="229" t="s">
        <v>1</v>
      </c>
      <c r="F220" s="230" t="s">
        <v>170</v>
      </c>
      <c r="G220" s="227"/>
      <c r="H220" s="231">
        <v>3.25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143</v>
      </c>
      <c r="AU220" s="237" t="s">
        <v>137</v>
      </c>
      <c r="AV220" s="13" t="s">
        <v>137</v>
      </c>
      <c r="AW220" s="13" t="s">
        <v>32</v>
      </c>
      <c r="AX220" s="13" t="s">
        <v>81</v>
      </c>
      <c r="AY220" s="237" t="s">
        <v>129</v>
      </c>
    </row>
    <row r="221" spans="1:65" s="2" customFormat="1" ht="16.5" customHeight="1">
      <c r="A221" s="38"/>
      <c r="B221" s="39"/>
      <c r="C221" s="212" t="s">
        <v>355</v>
      </c>
      <c r="D221" s="212" t="s">
        <v>132</v>
      </c>
      <c r="E221" s="213" t="s">
        <v>356</v>
      </c>
      <c r="F221" s="214" t="s">
        <v>357</v>
      </c>
      <c r="G221" s="215" t="s">
        <v>141</v>
      </c>
      <c r="H221" s="216">
        <v>7.072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0.0045</v>
      </c>
      <c r="R221" s="222">
        <f>Q221*H221</f>
        <v>0.031824</v>
      </c>
      <c r="S221" s="222">
        <v>0</v>
      </c>
      <c r="T221" s="22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210</v>
      </c>
      <c r="AT221" s="224" t="s">
        <v>132</v>
      </c>
      <c r="AU221" s="224" t="s">
        <v>137</v>
      </c>
      <c r="AY221" s="17" t="s">
        <v>129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137</v>
      </c>
      <c r="BK221" s="225">
        <f>ROUND(I221*H221,2)</f>
        <v>0</v>
      </c>
      <c r="BL221" s="17" t="s">
        <v>210</v>
      </c>
      <c r="BM221" s="224" t="s">
        <v>358</v>
      </c>
    </row>
    <row r="222" spans="1:51" s="13" customFormat="1" ht="12">
      <c r="A222" s="13"/>
      <c r="B222" s="226"/>
      <c r="C222" s="227"/>
      <c r="D222" s="228" t="s">
        <v>143</v>
      </c>
      <c r="E222" s="229" t="s">
        <v>1</v>
      </c>
      <c r="F222" s="230" t="s">
        <v>359</v>
      </c>
      <c r="G222" s="227"/>
      <c r="H222" s="231">
        <v>4.42</v>
      </c>
      <c r="I222" s="232"/>
      <c r="J222" s="227"/>
      <c r="K222" s="227"/>
      <c r="L222" s="233"/>
      <c r="M222" s="234"/>
      <c r="N222" s="235"/>
      <c r="O222" s="235"/>
      <c r="P222" s="235"/>
      <c r="Q222" s="235"/>
      <c r="R222" s="235"/>
      <c r="S222" s="235"/>
      <c r="T222" s="23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7" t="s">
        <v>143</v>
      </c>
      <c r="AU222" s="237" t="s">
        <v>137</v>
      </c>
      <c r="AV222" s="13" t="s">
        <v>137</v>
      </c>
      <c r="AW222" s="13" t="s">
        <v>32</v>
      </c>
      <c r="AX222" s="13" t="s">
        <v>76</v>
      </c>
      <c r="AY222" s="237" t="s">
        <v>129</v>
      </c>
    </row>
    <row r="223" spans="1:51" s="13" customFormat="1" ht="12">
      <c r="A223" s="13"/>
      <c r="B223" s="226"/>
      <c r="C223" s="227"/>
      <c r="D223" s="228" t="s">
        <v>143</v>
      </c>
      <c r="E223" s="229" t="s">
        <v>1</v>
      </c>
      <c r="F223" s="230" t="s">
        <v>360</v>
      </c>
      <c r="G223" s="227"/>
      <c r="H223" s="231">
        <v>2.652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143</v>
      </c>
      <c r="AU223" s="237" t="s">
        <v>137</v>
      </c>
      <c r="AV223" s="13" t="s">
        <v>137</v>
      </c>
      <c r="AW223" s="13" t="s">
        <v>32</v>
      </c>
      <c r="AX223" s="13" t="s">
        <v>76</v>
      </c>
      <c r="AY223" s="237" t="s">
        <v>129</v>
      </c>
    </row>
    <row r="224" spans="1:51" s="15" customFormat="1" ht="12">
      <c r="A224" s="15"/>
      <c r="B224" s="248"/>
      <c r="C224" s="249"/>
      <c r="D224" s="228" t="s">
        <v>143</v>
      </c>
      <c r="E224" s="250" t="s">
        <v>1</v>
      </c>
      <c r="F224" s="251" t="s">
        <v>181</v>
      </c>
      <c r="G224" s="249"/>
      <c r="H224" s="252">
        <v>7.072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8" t="s">
        <v>143</v>
      </c>
      <c r="AU224" s="258" t="s">
        <v>137</v>
      </c>
      <c r="AV224" s="15" t="s">
        <v>136</v>
      </c>
      <c r="AW224" s="15" t="s">
        <v>32</v>
      </c>
      <c r="AX224" s="15" t="s">
        <v>81</v>
      </c>
      <c r="AY224" s="258" t="s">
        <v>129</v>
      </c>
    </row>
    <row r="225" spans="1:65" s="2" customFormat="1" ht="16.5" customHeight="1">
      <c r="A225" s="38"/>
      <c r="B225" s="39"/>
      <c r="C225" s="212" t="s">
        <v>361</v>
      </c>
      <c r="D225" s="212" t="s">
        <v>132</v>
      </c>
      <c r="E225" s="213" t="s">
        <v>362</v>
      </c>
      <c r="F225" s="214" t="s">
        <v>363</v>
      </c>
      <c r="G225" s="215" t="s">
        <v>147</v>
      </c>
      <c r="H225" s="216">
        <v>8.9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0.0045</v>
      </c>
      <c r="R225" s="222">
        <f>Q225*H225</f>
        <v>0.040049999999999995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210</v>
      </c>
      <c r="AT225" s="224" t="s">
        <v>132</v>
      </c>
      <c r="AU225" s="224" t="s">
        <v>137</v>
      </c>
      <c r="AY225" s="17" t="s">
        <v>129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137</v>
      </c>
      <c r="BK225" s="225">
        <f>ROUND(I225*H225,2)</f>
        <v>0</v>
      </c>
      <c r="BL225" s="17" t="s">
        <v>210</v>
      </c>
      <c r="BM225" s="224" t="s">
        <v>364</v>
      </c>
    </row>
    <row r="226" spans="1:51" s="13" customFormat="1" ht="12">
      <c r="A226" s="13"/>
      <c r="B226" s="226"/>
      <c r="C226" s="227"/>
      <c r="D226" s="228" t="s">
        <v>143</v>
      </c>
      <c r="E226" s="229" t="s">
        <v>1</v>
      </c>
      <c r="F226" s="230" t="s">
        <v>365</v>
      </c>
      <c r="G226" s="227"/>
      <c r="H226" s="231">
        <v>8.9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143</v>
      </c>
      <c r="AU226" s="237" t="s">
        <v>137</v>
      </c>
      <c r="AV226" s="13" t="s">
        <v>137</v>
      </c>
      <c r="AW226" s="13" t="s">
        <v>32</v>
      </c>
      <c r="AX226" s="13" t="s">
        <v>81</v>
      </c>
      <c r="AY226" s="237" t="s">
        <v>129</v>
      </c>
    </row>
    <row r="227" spans="1:65" s="2" customFormat="1" ht="24.15" customHeight="1">
      <c r="A227" s="38"/>
      <c r="B227" s="39"/>
      <c r="C227" s="212" t="s">
        <v>366</v>
      </c>
      <c r="D227" s="212" t="s">
        <v>132</v>
      </c>
      <c r="E227" s="213" t="s">
        <v>367</v>
      </c>
      <c r="F227" s="214" t="s">
        <v>368</v>
      </c>
      <c r="G227" s="215" t="s">
        <v>327</v>
      </c>
      <c r="H227" s="216">
        <v>0.086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210</v>
      </c>
      <c r="AT227" s="224" t="s">
        <v>132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210</v>
      </c>
      <c r="BM227" s="224" t="s">
        <v>369</v>
      </c>
    </row>
    <row r="228" spans="1:63" s="12" customFormat="1" ht="22.8" customHeight="1">
      <c r="A228" s="12"/>
      <c r="B228" s="196"/>
      <c r="C228" s="197"/>
      <c r="D228" s="198" t="s">
        <v>75</v>
      </c>
      <c r="E228" s="210" t="s">
        <v>370</v>
      </c>
      <c r="F228" s="210" t="s">
        <v>371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SUM(P229:P233)</f>
        <v>0</v>
      </c>
      <c r="Q228" s="204"/>
      <c r="R228" s="205">
        <f>SUM(R229:R233)</f>
        <v>0.00663</v>
      </c>
      <c r="S228" s="204"/>
      <c r="T228" s="206">
        <f>SUM(T229:T233)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137</v>
      </c>
      <c r="AT228" s="208" t="s">
        <v>75</v>
      </c>
      <c r="AU228" s="208" t="s">
        <v>81</v>
      </c>
      <c r="AY228" s="207" t="s">
        <v>129</v>
      </c>
      <c r="BK228" s="209">
        <f>SUM(BK229:BK233)</f>
        <v>0</v>
      </c>
    </row>
    <row r="229" spans="1:65" s="2" customFormat="1" ht="24.15" customHeight="1">
      <c r="A229" s="38"/>
      <c r="B229" s="39"/>
      <c r="C229" s="212" t="s">
        <v>372</v>
      </c>
      <c r="D229" s="212" t="s">
        <v>132</v>
      </c>
      <c r="E229" s="213" t="s">
        <v>373</v>
      </c>
      <c r="F229" s="214" t="s">
        <v>374</v>
      </c>
      <c r="G229" s="215" t="s">
        <v>141</v>
      </c>
      <c r="H229" s="216">
        <v>3.25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210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210</v>
      </c>
      <c r="BM229" s="224" t="s">
        <v>375</v>
      </c>
    </row>
    <row r="230" spans="1:65" s="2" customFormat="1" ht="16.5" customHeight="1">
      <c r="A230" s="38"/>
      <c r="B230" s="39"/>
      <c r="C230" s="259" t="s">
        <v>376</v>
      </c>
      <c r="D230" s="259" t="s">
        <v>203</v>
      </c>
      <c r="E230" s="260" t="s">
        <v>377</v>
      </c>
      <c r="F230" s="261" t="s">
        <v>378</v>
      </c>
      <c r="G230" s="262" t="s">
        <v>141</v>
      </c>
      <c r="H230" s="263">
        <v>3.315</v>
      </c>
      <c r="I230" s="264"/>
      <c r="J230" s="265">
        <f>ROUND(I230*H230,2)</f>
        <v>0</v>
      </c>
      <c r="K230" s="266"/>
      <c r="L230" s="267"/>
      <c r="M230" s="268" t="s">
        <v>1</v>
      </c>
      <c r="N230" s="269" t="s">
        <v>42</v>
      </c>
      <c r="O230" s="91"/>
      <c r="P230" s="222">
        <f>O230*H230</f>
        <v>0</v>
      </c>
      <c r="Q230" s="222">
        <v>0.002</v>
      </c>
      <c r="R230" s="222">
        <f>Q230*H230</f>
        <v>0.00663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280</v>
      </c>
      <c r="AT230" s="224" t="s">
        <v>203</v>
      </c>
      <c r="AU230" s="224" t="s">
        <v>137</v>
      </c>
      <c r="AY230" s="17" t="s">
        <v>129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137</v>
      </c>
      <c r="BK230" s="225">
        <f>ROUND(I230*H230,2)</f>
        <v>0</v>
      </c>
      <c r="BL230" s="17" t="s">
        <v>210</v>
      </c>
      <c r="BM230" s="224" t="s">
        <v>379</v>
      </c>
    </row>
    <row r="231" spans="1:51" s="13" customFormat="1" ht="12">
      <c r="A231" s="13"/>
      <c r="B231" s="226"/>
      <c r="C231" s="227"/>
      <c r="D231" s="228" t="s">
        <v>143</v>
      </c>
      <c r="E231" s="227"/>
      <c r="F231" s="230" t="s">
        <v>380</v>
      </c>
      <c r="G231" s="227"/>
      <c r="H231" s="231">
        <v>3.315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143</v>
      </c>
      <c r="AU231" s="237" t="s">
        <v>137</v>
      </c>
      <c r="AV231" s="13" t="s">
        <v>137</v>
      </c>
      <c r="AW231" s="13" t="s">
        <v>4</v>
      </c>
      <c r="AX231" s="13" t="s">
        <v>81</v>
      </c>
      <c r="AY231" s="237" t="s">
        <v>129</v>
      </c>
    </row>
    <row r="232" spans="1:65" s="2" customFormat="1" ht="16.5" customHeight="1">
      <c r="A232" s="38"/>
      <c r="B232" s="39"/>
      <c r="C232" s="212" t="s">
        <v>381</v>
      </c>
      <c r="D232" s="212" t="s">
        <v>132</v>
      </c>
      <c r="E232" s="213" t="s">
        <v>382</v>
      </c>
      <c r="F232" s="214" t="s">
        <v>383</v>
      </c>
      <c r="G232" s="215" t="s">
        <v>298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210</v>
      </c>
      <c r="AT232" s="224" t="s">
        <v>132</v>
      </c>
      <c r="AU232" s="224" t="s">
        <v>137</v>
      </c>
      <c r="AY232" s="17" t="s">
        <v>129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137</v>
      </c>
      <c r="BK232" s="225">
        <f>ROUND(I232*H232,2)</f>
        <v>0</v>
      </c>
      <c r="BL232" s="17" t="s">
        <v>210</v>
      </c>
      <c r="BM232" s="224" t="s">
        <v>384</v>
      </c>
    </row>
    <row r="233" spans="1:65" s="2" customFormat="1" ht="24.15" customHeight="1">
      <c r="A233" s="38"/>
      <c r="B233" s="39"/>
      <c r="C233" s="212" t="s">
        <v>385</v>
      </c>
      <c r="D233" s="212" t="s">
        <v>132</v>
      </c>
      <c r="E233" s="213" t="s">
        <v>386</v>
      </c>
      <c r="F233" s="214" t="s">
        <v>387</v>
      </c>
      <c r="G233" s="215" t="s">
        <v>327</v>
      </c>
      <c r="H233" s="216">
        <v>0.007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210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210</v>
      </c>
      <c r="BM233" s="224" t="s">
        <v>388</v>
      </c>
    </row>
    <row r="234" spans="1:63" s="12" customFormat="1" ht="22.8" customHeight="1">
      <c r="A234" s="12"/>
      <c r="B234" s="196"/>
      <c r="C234" s="197"/>
      <c r="D234" s="198" t="s">
        <v>75</v>
      </c>
      <c r="E234" s="210" t="s">
        <v>389</v>
      </c>
      <c r="F234" s="210" t="s">
        <v>390</v>
      </c>
      <c r="G234" s="197"/>
      <c r="H234" s="197"/>
      <c r="I234" s="200"/>
      <c r="J234" s="211">
        <f>BK234</f>
        <v>0</v>
      </c>
      <c r="K234" s="197"/>
      <c r="L234" s="202"/>
      <c r="M234" s="203"/>
      <c r="N234" s="204"/>
      <c r="O234" s="204"/>
      <c r="P234" s="205">
        <f>SUM(P235:P244)</f>
        <v>0</v>
      </c>
      <c r="Q234" s="204"/>
      <c r="R234" s="205">
        <f>SUM(R235:R244)</f>
        <v>0.003484</v>
      </c>
      <c r="S234" s="204"/>
      <c r="T234" s="206">
        <f>SUM(T235:T244)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7" t="s">
        <v>137</v>
      </c>
      <c r="AT234" s="208" t="s">
        <v>75</v>
      </c>
      <c r="AU234" s="208" t="s">
        <v>81</v>
      </c>
      <c r="AY234" s="207" t="s">
        <v>129</v>
      </c>
      <c r="BK234" s="209">
        <f>SUM(BK235:BK244)</f>
        <v>0</v>
      </c>
    </row>
    <row r="235" spans="1:65" s="2" customFormat="1" ht="21.75" customHeight="1">
      <c r="A235" s="38"/>
      <c r="B235" s="39"/>
      <c r="C235" s="212" t="s">
        <v>391</v>
      </c>
      <c r="D235" s="212" t="s">
        <v>132</v>
      </c>
      <c r="E235" s="213" t="s">
        <v>392</v>
      </c>
      <c r="F235" s="214" t="s">
        <v>393</v>
      </c>
      <c r="G235" s="215" t="s">
        <v>147</v>
      </c>
      <c r="H235" s="216">
        <v>1</v>
      </c>
      <c r="I235" s="217"/>
      <c r="J235" s="218">
        <f>ROUND(I235*H235,2)</f>
        <v>0</v>
      </c>
      <c r="K235" s="219"/>
      <c r="L235" s="44"/>
      <c r="M235" s="220" t="s">
        <v>1</v>
      </c>
      <c r="N235" s="221" t="s">
        <v>42</v>
      </c>
      <c r="O235" s="91"/>
      <c r="P235" s="222">
        <f>O235*H235</f>
        <v>0</v>
      </c>
      <c r="Q235" s="222">
        <v>0.00126</v>
      </c>
      <c r="R235" s="222">
        <f>Q235*H235</f>
        <v>0.00126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136</v>
      </c>
      <c r="AT235" s="224" t="s">
        <v>132</v>
      </c>
      <c r="AU235" s="224" t="s">
        <v>137</v>
      </c>
      <c r="AY235" s="17" t="s">
        <v>129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137</v>
      </c>
      <c r="BK235" s="225">
        <f>ROUND(I235*H235,2)</f>
        <v>0</v>
      </c>
      <c r="BL235" s="17" t="s">
        <v>136</v>
      </c>
      <c r="BM235" s="224" t="s">
        <v>394</v>
      </c>
    </row>
    <row r="236" spans="1:65" s="2" customFormat="1" ht="21.75" customHeight="1">
      <c r="A236" s="38"/>
      <c r="B236" s="39"/>
      <c r="C236" s="212" t="s">
        <v>395</v>
      </c>
      <c r="D236" s="212" t="s">
        <v>132</v>
      </c>
      <c r="E236" s="213" t="s">
        <v>396</v>
      </c>
      <c r="F236" s="214" t="s">
        <v>397</v>
      </c>
      <c r="G236" s="215" t="s">
        <v>147</v>
      </c>
      <c r="H236" s="216">
        <v>1.1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0.00029</v>
      </c>
      <c r="R236" s="222">
        <f>Q236*H236</f>
        <v>0.000319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210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210</v>
      </c>
      <c r="BM236" s="224" t="s">
        <v>398</v>
      </c>
    </row>
    <row r="237" spans="1:65" s="2" customFormat="1" ht="21.75" customHeight="1">
      <c r="A237" s="38"/>
      <c r="B237" s="39"/>
      <c r="C237" s="212" t="s">
        <v>399</v>
      </c>
      <c r="D237" s="212" t="s">
        <v>132</v>
      </c>
      <c r="E237" s="213" t="s">
        <v>400</v>
      </c>
      <c r="F237" s="214" t="s">
        <v>401</v>
      </c>
      <c r="G237" s="215" t="s">
        <v>147</v>
      </c>
      <c r="H237" s="216">
        <v>3.5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0.00035</v>
      </c>
      <c r="R237" s="222">
        <f>Q237*H237</f>
        <v>0.001225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210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210</v>
      </c>
      <c r="BM237" s="224" t="s">
        <v>402</v>
      </c>
    </row>
    <row r="238" spans="1:65" s="2" customFormat="1" ht="16.5" customHeight="1">
      <c r="A238" s="38"/>
      <c r="B238" s="39"/>
      <c r="C238" s="212" t="s">
        <v>403</v>
      </c>
      <c r="D238" s="212" t="s">
        <v>132</v>
      </c>
      <c r="E238" s="213" t="s">
        <v>404</v>
      </c>
      <c r="F238" s="214" t="s">
        <v>405</v>
      </c>
      <c r="G238" s="215" t="s">
        <v>135</v>
      </c>
      <c r="H238" s="216">
        <v>1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0.00034</v>
      </c>
      <c r="R238" s="222">
        <f>Q238*H238</f>
        <v>0.00034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210</v>
      </c>
      <c r="AT238" s="224" t="s">
        <v>132</v>
      </c>
      <c r="AU238" s="224" t="s">
        <v>137</v>
      </c>
      <c r="AY238" s="17" t="s">
        <v>129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137</v>
      </c>
      <c r="BK238" s="225">
        <f>ROUND(I238*H238,2)</f>
        <v>0</v>
      </c>
      <c r="BL238" s="17" t="s">
        <v>210</v>
      </c>
      <c r="BM238" s="224" t="s">
        <v>406</v>
      </c>
    </row>
    <row r="239" spans="1:65" s="2" customFormat="1" ht="16.5" customHeight="1">
      <c r="A239" s="38"/>
      <c r="B239" s="39"/>
      <c r="C239" s="212" t="s">
        <v>407</v>
      </c>
      <c r="D239" s="212" t="s">
        <v>132</v>
      </c>
      <c r="E239" s="213" t="s">
        <v>408</v>
      </c>
      <c r="F239" s="214" t="s">
        <v>409</v>
      </c>
      <c r="G239" s="215" t="s">
        <v>135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0.00034</v>
      </c>
      <c r="R239" s="222">
        <f>Q239*H239</f>
        <v>0.00034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210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210</v>
      </c>
      <c r="BM239" s="224" t="s">
        <v>410</v>
      </c>
    </row>
    <row r="240" spans="1:65" s="2" customFormat="1" ht="21.75" customHeight="1">
      <c r="A240" s="38"/>
      <c r="B240" s="39"/>
      <c r="C240" s="212" t="s">
        <v>411</v>
      </c>
      <c r="D240" s="212" t="s">
        <v>132</v>
      </c>
      <c r="E240" s="213" t="s">
        <v>412</v>
      </c>
      <c r="F240" s="214" t="s">
        <v>413</v>
      </c>
      <c r="G240" s="215" t="s">
        <v>147</v>
      </c>
      <c r="H240" s="216">
        <v>5.6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210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210</v>
      </c>
      <c r="BM240" s="224" t="s">
        <v>414</v>
      </c>
    </row>
    <row r="241" spans="1:51" s="13" customFormat="1" ht="12">
      <c r="A241" s="13"/>
      <c r="B241" s="226"/>
      <c r="C241" s="227"/>
      <c r="D241" s="228" t="s">
        <v>143</v>
      </c>
      <c r="E241" s="229" t="s">
        <v>1</v>
      </c>
      <c r="F241" s="230" t="s">
        <v>415</v>
      </c>
      <c r="G241" s="227"/>
      <c r="H241" s="231">
        <v>5.6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143</v>
      </c>
      <c r="AU241" s="237" t="s">
        <v>137</v>
      </c>
      <c r="AV241" s="13" t="s">
        <v>137</v>
      </c>
      <c r="AW241" s="13" t="s">
        <v>32</v>
      </c>
      <c r="AX241" s="13" t="s">
        <v>81</v>
      </c>
      <c r="AY241" s="237" t="s">
        <v>129</v>
      </c>
    </row>
    <row r="242" spans="1:65" s="2" customFormat="1" ht="16.5" customHeight="1">
      <c r="A242" s="38"/>
      <c r="B242" s="39"/>
      <c r="C242" s="212" t="s">
        <v>416</v>
      </c>
      <c r="D242" s="212" t="s">
        <v>132</v>
      </c>
      <c r="E242" s="213" t="s">
        <v>417</v>
      </c>
      <c r="F242" s="214" t="s">
        <v>418</v>
      </c>
      <c r="G242" s="215" t="s">
        <v>298</v>
      </c>
      <c r="H242" s="216">
        <v>1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210</v>
      </c>
      <c r="AT242" s="224" t="s">
        <v>132</v>
      </c>
      <c r="AU242" s="224" t="s">
        <v>137</v>
      </c>
      <c r="AY242" s="17" t="s">
        <v>129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137</v>
      </c>
      <c r="BK242" s="225">
        <f>ROUND(I242*H242,2)</f>
        <v>0</v>
      </c>
      <c r="BL242" s="17" t="s">
        <v>210</v>
      </c>
      <c r="BM242" s="224" t="s">
        <v>419</v>
      </c>
    </row>
    <row r="243" spans="1:65" s="2" customFormat="1" ht="16.5" customHeight="1">
      <c r="A243" s="38"/>
      <c r="B243" s="39"/>
      <c r="C243" s="212" t="s">
        <v>420</v>
      </c>
      <c r="D243" s="212" t="s">
        <v>132</v>
      </c>
      <c r="E243" s="213" t="s">
        <v>421</v>
      </c>
      <c r="F243" s="214" t="s">
        <v>422</v>
      </c>
      <c r="G243" s="215" t="s">
        <v>298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210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210</v>
      </c>
      <c r="BM243" s="224" t="s">
        <v>423</v>
      </c>
    </row>
    <row r="244" spans="1:65" s="2" customFormat="1" ht="24.15" customHeight="1">
      <c r="A244" s="38"/>
      <c r="B244" s="39"/>
      <c r="C244" s="212" t="s">
        <v>424</v>
      </c>
      <c r="D244" s="212" t="s">
        <v>132</v>
      </c>
      <c r="E244" s="213" t="s">
        <v>425</v>
      </c>
      <c r="F244" s="214" t="s">
        <v>426</v>
      </c>
      <c r="G244" s="215" t="s">
        <v>327</v>
      </c>
      <c r="H244" s="216">
        <v>0.002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210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210</v>
      </c>
      <c r="BM244" s="224" t="s">
        <v>427</v>
      </c>
    </row>
    <row r="245" spans="1:63" s="12" customFormat="1" ht="22.8" customHeight="1">
      <c r="A245" s="12"/>
      <c r="B245" s="196"/>
      <c r="C245" s="197"/>
      <c r="D245" s="198" t="s">
        <v>75</v>
      </c>
      <c r="E245" s="210" t="s">
        <v>428</v>
      </c>
      <c r="F245" s="210" t="s">
        <v>429</v>
      </c>
      <c r="G245" s="197"/>
      <c r="H245" s="197"/>
      <c r="I245" s="200"/>
      <c r="J245" s="211">
        <f>BK245</f>
        <v>0</v>
      </c>
      <c r="K245" s="197"/>
      <c r="L245" s="202"/>
      <c r="M245" s="203"/>
      <c r="N245" s="204"/>
      <c r="O245" s="204"/>
      <c r="P245" s="205">
        <f>SUM(P246:P254)</f>
        <v>0</v>
      </c>
      <c r="Q245" s="204"/>
      <c r="R245" s="205">
        <f>SUM(R246:R254)</f>
        <v>0.00966</v>
      </c>
      <c r="S245" s="204"/>
      <c r="T245" s="206">
        <f>SUM(T246:T254)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7" t="s">
        <v>137</v>
      </c>
      <c r="AT245" s="208" t="s">
        <v>75</v>
      </c>
      <c r="AU245" s="208" t="s">
        <v>81</v>
      </c>
      <c r="AY245" s="207" t="s">
        <v>129</v>
      </c>
      <c r="BK245" s="209">
        <f>SUM(BK246:BK254)</f>
        <v>0</v>
      </c>
    </row>
    <row r="246" spans="1:65" s="2" customFormat="1" ht="24.15" customHeight="1">
      <c r="A246" s="38"/>
      <c r="B246" s="39"/>
      <c r="C246" s="212" t="s">
        <v>430</v>
      </c>
      <c r="D246" s="212" t="s">
        <v>132</v>
      </c>
      <c r="E246" s="213" t="s">
        <v>431</v>
      </c>
      <c r="F246" s="214" t="s">
        <v>432</v>
      </c>
      <c r="G246" s="215" t="s">
        <v>147</v>
      </c>
      <c r="H246" s="216">
        <v>9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0.0004</v>
      </c>
      <c r="R246" s="222">
        <f>Q246*H246</f>
        <v>0.0036000000000000003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210</v>
      </c>
      <c r="AT246" s="224" t="s">
        <v>132</v>
      </c>
      <c r="AU246" s="224" t="s">
        <v>137</v>
      </c>
      <c r="AY246" s="17" t="s">
        <v>129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137</v>
      </c>
      <c r="BK246" s="225">
        <f>ROUND(I246*H246,2)</f>
        <v>0</v>
      </c>
      <c r="BL246" s="17" t="s">
        <v>210</v>
      </c>
      <c r="BM246" s="224" t="s">
        <v>433</v>
      </c>
    </row>
    <row r="247" spans="1:65" s="2" customFormat="1" ht="33" customHeight="1">
      <c r="A247" s="38"/>
      <c r="B247" s="39"/>
      <c r="C247" s="212" t="s">
        <v>434</v>
      </c>
      <c r="D247" s="212" t="s">
        <v>132</v>
      </c>
      <c r="E247" s="213" t="s">
        <v>435</v>
      </c>
      <c r="F247" s="214" t="s">
        <v>436</v>
      </c>
      <c r="G247" s="215" t="s">
        <v>147</v>
      </c>
      <c r="H247" s="216">
        <v>4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5E-05</v>
      </c>
      <c r="R247" s="222">
        <f>Q247*H247</f>
        <v>0.0002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210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210</v>
      </c>
      <c r="BM247" s="224" t="s">
        <v>437</v>
      </c>
    </row>
    <row r="248" spans="1:65" s="2" customFormat="1" ht="33" customHeight="1">
      <c r="A248" s="38"/>
      <c r="B248" s="39"/>
      <c r="C248" s="212" t="s">
        <v>438</v>
      </c>
      <c r="D248" s="212" t="s">
        <v>132</v>
      </c>
      <c r="E248" s="213" t="s">
        <v>439</v>
      </c>
      <c r="F248" s="214" t="s">
        <v>440</v>
      </c>
      <c r="G248" s="215" t="s">
        <v>147</v>
      </c>
      <c r="H248" s="216">
        <v>5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7E-05</v>
      </c>
      <c r="R248" s="222">
        <f>Q248*H248</f>
        <v>0.00034999999999999994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210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210</v>
      </c>
      <c r="BM248" s="224" t="s">
        <v>441</v>
      </c>
    </row>
    <row r="249" spans="1:65" s="2" customFormat="1" ht="16.5" customHeight="1">
      <c r="A249" s="38"/>
      <c r="B249" s="39"/>
      <c r="C249" s="212" t="s">
        <v>442</v>
      </c>
      <c r="D249" s="212" t="s">
        <v>132</v>
      </c>
      <c r="E249" s="213" t="s">
        <v>443</v>
      </c>
      <c r="F249" s="214" t="s">
        <v>444</v>
      </c>
      <c r="G249" s="215" t="s">
        <v>135</v>
      </c>
      <c r="H249" s="216">
        <v>3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0.0006</v>
      </c>
      <c r="R249" s="222">
        <f>Q249*H249</f>
        <v>0.0018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210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210</v>
      </c>
      <c r="BM249" s="224" t="s">
        <v>445</v>
      </c>
    </row>
    <row r="250" spans="1:65" s="2" customFormat="1" ht="24.15" customHeight="1">
      <c r="A250" s="38"/>
      <c r="B250" s="39"/>
      <c r="C250" s="212" t="s">
        <v>446</v>
      </c>
      <c r="D250" s="212" t="s">
        <v>132</v>
      </c>
      <c r="E250" s="213" t="s">
        <v>447</v>
      </c>
      <c r="F250" s="214" t="s">
        <v>448</v>
      </c>
      <c r="G250" s="215" t="s">
        <v>147</v>
      </c>
      <c r="H250" s="216">
        <v>9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0.0004</v>
      </c>
      <c r="R250" s="222">
        <f>Q250*H250</f>
        <v>0.0036000000000000003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210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210</v>
      </c>
      <c r="BM250" s="224" t="s">
        <v>449</v>
      </c>
    </row>
    <row r="251" spans="1:65" s="2" customFormat="1" ht="21.75" customHeight="1">
      <c r="A251" s="38"/>
      <c r="B251" s="39"/>
      <c r="C251" s="212" t="s">
        <v>450</v>
      </c>
      <c r="D251" s="212" t="s">
        <v>132</v>
      </c>
      <c r="E251" s="213" t="s">
        <v>451</v>
      </c>
      <c r="F251" s="214" t="s">
        <v>452</v>
      </c>
      <c r="G251" s="215" t="s">
        <v>147</v>
      </c>
      <c r="H251" s="216">
        <v>9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1E-05</v>
      </c>
      <c r="R251" s="222">
        <f>Q251*H251</f>
        <v>9E-05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210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210</v>
      </c>
      <c r="BM251" s="224" t="s">
        <v>453</v>
      </c>
    </row>
    <row r="252" spans="1:65" s="2" customFormat="1" ht="16.5" customHeight="1">
      <c r="A252" s="38"/>
      <c r="B252" s="39"/>
      <c r="C252" s="212" t="s">
        <v>454</v>
      </c>
      <c r="D252" s="212" t="s">
        <v>132</v>
      </c>
      <c r="E252" s="213" t="s">
        <v>455</v>
      </c>
      <c r="F252" s="214" t="s">
        <v>422</v>
      </c>
      <c r="G252" s="215" t="s">
        <v>298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1E-05</v>
      </c>
      <c r="R252" s="222">
        <f>Q252*H252</f>
        <v>1E-05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210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210</v>
      </c>
      <c r="BM252" s="224" t="s">
        <v>456</v>
      </c>
    </row>
    <row r="253" spans="1:65" s="2" customFormat="1" ht="16.5" customHeight="1">
      <c r="A253" s="38"/>
      <c r="B253" s="39"/>
      <c r="C253" s="212" t="s">
        <v>457</v>
      </c>
      <c r="D253" s="212" t="s">
        <v>132</v>
      </c>
      <c r="E253" s="213" t="s">
        <v>458</v>
      </c>
      <c r="F253" s="214" t="s">
        <v>459</v>
      </c>
      <c r="G253" s="215" t="s">
        <v>298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1E-05</v>
      </c>
      <c r="R253" s="222">
        <f>Q253*H253</f>
        <v>1E-05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210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210</v>
      </c>
      <c r="BM253" s="224" t="s">
        <v>460</v>
      </c>
    </row>
    <row r="254" spans="1:65" s="2" customFormat="1" ht="24.15" customHeight="1">
      <c r="A254" s="38"/>
      <c r="B254" s="39"/>
      <c r="C254" s="212" t="s">
        <v>461</v>
      </c>
      <c r="D254" s="212" t="s">
        <v>132</v>
      </c>
      <c r="E254" s="213" t="s">
        <v>462</v>
      </c>
      <c r="F254" s="214" t="s">
        <v>463</v>
      </c>
      <c r="G254" s="215" t="s">
        <v>327</v>
      </c>
      <c r="H254" s="216">
        <v>0.01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210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210</v>
      </c>
      <c r="BM254" s="224" t="s">
        <v>464</v>
      </c>
    </row>
    <row r="255" spans="1:63" s="12" customFormat="1" ht="22.8" customHeight="1">
      <c r="A255" s="12"/>
      <c r="B255" s="196"/>
      <c r="C255" s="197"/>
      <c r="D255" s="198" t="s">
        <v>75</v>
      </c>
      <c r="E255" s="210" t="s">
        <v>465</v>
      </c>
      <c r="F255" s="210" t="s">
        <v>466</v>
      </c>
      <c r="G255" s="197"/>
      <c r="H255" s="197"/>
      <c r="I255" s="200"/>
      <c r="J255" s="211">
        <f>BK255</f>
        <v>0</v>
      </c>
      <c r="K255" s="197"/>
      <c r="L255" s="202"/>
      <c r="M255" s="203"/>
      <c r="N255" s="204"/>
      <c r="O255" s="204"/>
      <c r="P255" s="205">
        <f>SUM(P256:P272)</f>
        <v>0</v>
      </c>
      <c r="Q255" s="204"/>
      <c r="R255" s="205">
        <f>SUM(R256:R272)</f>
        <v>0.02407</v>
      </c>
      <c r="S255" s="204"/>
      <c r="T255" s="206">
        <f>SUM(T256:T272)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7" t="s">
        <v>137</v>
      </c>
      <c r="AT255" s="208" t="s">
        <v>75</v>
      </c>
      <c r="AU255" s="208" t="s">
        <v>81</v>
      </c>
      <c r="AY255" s="207" t="s">
        <v>129</v>
      </c>
      <c r="BK255" s="209">
        <f>SUM(BK256:BK272)</f>
        <v>0</v>
      </c>
    </row>
    <row r="256" spans="1:65" s="2" customFormat="1" ht="16.5" customHeight="1">
      <c r="A256" s="38"/>
      <c r="B256" s="39"/>
      <c r="C256" s="212" t="s">
        <v>467</v>
      </c>
      <c r="D256" s="212" t="s">
        <v>132</v>
      </c>
      <c r="E256" s="213" t="s">
        <v>468</v>
      </c>
      <c r="F256" s="214" t="s">
        <v>469</v>
      </c>
      <c r="G256" s="215" t="s">
        <v>222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0.02407</v>
      </c>
      <c r="R256" s="222">
        <f>Q256*H256</f>
        <v>0.02407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210</v>
      </c>
      <c r="AT256" s="224" t="s">
        <v>132</v>
      </c>
      <c r="AU256" s="224" t="s">
        <v>137</v>
      </c>
      <c r="AY256" s="17" t="s">
        <v>129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137</v>
      </c>
      <c r="BK256" s="225">
        <f>ROUND(I256*H256,2)</f>
        <v>0</v>
      </c>
      <c r="BL256" s="17" t="s">
        <v>210</v>
      </c>
      <c r="BM256" s="224" t="s">
        <v>470</v>
      </c>
    </row>
    <row r="257" spans="1:65" s="2" customFormat="1" ht="16.5" customHeight="1">
      <c r="A257" s="38"/>
      <c r="B257" s="39"/>
      <c r="C257" s="212" t="s">
        <v>471</v>
      </c>
      <c r="D257" s="212" t="s">
        <v>132</v>
      </c>
      <c r="E257" s="213" t="s">
        <v>472</v>
      </c>
      <c r="F257" s="214" t="s">
        <v>473</v>
      </c>
      <c r="G257" s="215" t="s">
        <v>222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210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210</v>
      </c>
      <c r="BM257" s="224" t="s">
        <v>474</v>
      </c>
    </row>
    <row r="258" spans="1:65" s="2" customFormat="1" ht="16.5" customHeight="1">
      <c r="A258" s="38"/>
      <c r="B258" s="39"/>
      <c r="C258" s="212" t="s">
        <v>475</v>
      </c>
      <c r="D258" s="212" t="s">
        <v>132</v>
      </c>
      <c r="E258" s="213" t="s">
        <v>476</v>
      </c>
      <c r="F258" s="214" t="s">
        <v>477</v>
      </c>
      <c r="G258" s="215" t="s">
        <v>222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210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210</v>
      </c>
      <c r="BM258" s="224" t="s">
        <v>478</v>
      </c>
    </row>
    <row r="259" spans="1:65" s="2" customFormat="1" ht="16.5" customHeight="1">
      <c r="A259" s="38"/>
      <c r="B259" s="39"/>
      <c r="C259" s="212" t="s">
        <v>479</v>
      </c>
      <c r="D259" s="212" t="s">
        <v>132</v>
      </c>
      <c r="E259" s="213" t="s">
        <v>480</v>
      </c>
      <c r="F259" s="214" t="s">
        <v>481</v>
      </c>
      <c r="G259" s="215" t="s">
        <v>135</v>
      </c>
      <c r="H259" s="216">
        <v>4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210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210</v>
      </c>
      <c r="BM259" s="224" t="s">
        <v>482</v>
      </c>
    </row>
    <row r="260" spans="1:65" s="2" customFormat="1" ht="16.5" customHeight="1">
      <c r="A260" s="38"/>
      <c r="B260" s="39"/>
      <c r="C260" s="212" t="s">
        <v>483</v>
      </c>
      <c r="D260" s="212" t="s">
        <v>132</v>
      </c>
      <c r="E260" s="213" t="s">
        <v>484</v>
      </c>
      <c r="F260" s="214" t="s">
        <v>485</v>
      </c>
      <c r="G260" s="215" t="s">
        <v>135</v>
      </c>
      <c r="H260" s="216">
        <v>2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210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210</v>
      </c>
      <c r="BM260" s="224" t="s">
        <v>486</v>
      </c>
    </row>
    <row r="261" spans="1:65" s="2" customFormat="1" ht="16.5" customHeight="1">
      <c r="A261" s="38"/>
      <c r="B261" s="39"/>
      <c r="C261" s="212" t="s">
        <v>487</v>
      </c>
      <c r="D261" s="212" t="s">
        <v>132</v>
      </c>
      <c r="E261" s="213" t="s">
        <v>488</v>
      </c>
      <c r="F261" s="214" t="s">
        <v>489</v>
      </c>
      <c r="G261" s="215" t="s">
        <v>222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210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210</v>
      </c>
      <c r="BM261" s="224" t="s">
        <v>490</v>
      </c>
    </row>
    <row r="262" spans="1:65" s="2" customFormat="1" ht="16.5" customHeight="1">
      <c r="A262" s="38"/>
      <c r="B262" s="39"/>
      <c r="C262" s="212" t="s">
        <v>491</v>
      </c>
      <c r="D262" s="212" t="s">
        <v>132</v>
      </c>
      <c r="E262" s="213" t="s">
        <v>492</v>
      </c>
      <c r="F262" s="214" t="s">
        <v>493</v>
      </c>
      <c r="G262" s="215" t="s">
        <v>222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210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210</v>
      </c>
      <c r="BM262" s="224" t="s">
        <v>494</v>
      </c>
    </row>
    <row r="263" spans="1:65" s="2" customFormat="1" ht="16.5" customHeight="1">
      <c r="A263" s="38"/>
      <c r="B263" s="39"/>
      <c r="C263" s="212" t="s">
        <v>495</v>
      </c>
      <c r="D263" s="212" t="s">
        <v>132</v>
      </c>
      <c r="E263" s="213" t="s">
        <v>496</v>
      </c>
      <c r="F263" s="214" t="s">
        <v>497</v>
      </c>
      <c r="G263" s="215" t="s">
        <v>222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210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210</v>
      </c>
      <c r="BM263" s="224" t="s">
        <v>498</v>
      </c>
    </row>
    <row r="264" spans="1:65" s="2" customFormat="1" ht="16.5" customHeight="1">
      <c r="A264" s="38"/>
      <c r="B264" s="39"/>
      <c r="C264" s="212" t="s">
        <v>499</v>
      </c>
      <c r="D264" s="212" t="s">
        <v>132</v>
      </c>
      <c r="E264" s="213" t="s">
        <v>500</v>
      </c>
      <c r="F264" s="214" t="s">
        <v>501</v>
      </c>
      <c r="G264" s="215" t="s">
        <v>135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210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210</v>
      </c>
      <c r="BM264" s="224" t="s">
        <v>502</v>
      </c>
    </row>
    <row r="265" spans="1:65" s="2" customFormat="1" ht="16.5" customHeight="1">
      <c r="A265" s="38"/>
      <c r="B265" s="39"/>
      <c r="C265" s="212" t="s">
        <v>503</v>
      </c>
      <c r="D265" s="212" t="s">
        <v>132</v>
      </c>
      <c r="E265" s="213" t="s">
        <v>504</v>
      </c>
      <c r="F265" s="214" t="s">
        <v>505</v>
      </c>
      <c r="G265" s="215" t="s">
        <v>135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210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210</v>
      </c>
      <c r="BM265" s="224" t="s">
        <v>506</v>
      </c>
    </row>
    <row r="266" spans="1:65" s="2" customFormat="1" ht="16.5" customHeight="1">
      <c r="A266" s="38"/>
      <c r="B266" s="39"/>
      <c r="C266" s="212" t="s">
        <v>507</v>
      </c>
      <c r="D266" s="212" t="s">
        <v>132</v>
      </c>
      <c r="E266" s="213" t="s">
        <v>508</v>
      </c>
      <c r="F266" s="214" t="s">
        <v>509</v>
      </c>
      <c r="G266" s="215" t="s">
        <v>135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210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210</v>
      </c>
      <c r="BM266" s="224" t="s">
        <v>510</v>
      </c>
    </row>
    <row r="267" spans="1:65" s="2" customFormat="1" ht="24.15" customHeight="1">
      <c r="A267" s="38"/>
      <c r="B267" s="39"/>
      <c r="C267" s="212" t="s">
        <v>511</v>
      </c>
      <c r="D267" s="212" t="s">
        <v>132</v>
      </c>
      <c r="E267" s="213" t="s">
        <v>512</v>
      </c>
      <c r="F267" s="214" t="s">
        <v>513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210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210</v>
      </c>
      <c r="BM267" s="224" t="s">
        <v>514</v>
      </c>
    </row>
    <row r="268" spans="1:65" s="2" customFormat="1" ht="21.75" customHeight="1">
      <c r="A268" s="38"/>
      <c r="B268" s="39"/>
      <c r="C268" s="212" t="s">
        <v>515</v>
      </c>
      <c r="D268" s="212" t="s">
        <v>132</v>
      </c>
      <c r="E268" s="213" t="s">
        <v>516</v>
      </c>
      <c r="F268" s="214" t="s">
        <v>517</v>
      </c>
      <c r="G268" s="215" t="s">
        <v>222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210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210</v>
      </c>
      <c r="BM268" s="224" t="s">
        <v>518</v>
      </c>
    </row>
    <row r="269" spans="1:65" s="2" customFormat="1" ht="16.5" customHeight="1">
      <c r="A269" s="38"/>
      <c r="B269" s="39"/>
      <c r="C269" s="212" t="s">
        <v>519</v>
      </c>
      <c r="D269" s="212" t="s">
        <v>132</v>
      </c>
      <c r="E269" s="213" t="s">
        <v>520</v>
      </c>
      <c r="F269" s="214" t="s">
        <v>521</v>
      </c>
      <c r="G269" s="215" t="s">
        <v>135</v>
      </c>
      <c r="H269" s="216">
        <v>2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210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210</v>
      </c>
      <c r="BM269" s="224" t="s">
        <v>522</v>
      </c>
    </row>
    <row r="270" spans="1:65" s="2" customFormat="1" ht="24.15" customHeight="1">
      <c r="A270" s="38"/>
      <c r="B270" s="39"/>
      <c r="C270" s="212" t="s">
        <v>523</v>
      </c>
      <c r="D270" s="212" t="s">
        <v>132</v>
      </c>
      <c r="E270" s="213" t="s">
        <v>524</v>
      </c>
      <c r="F270" s="214" t="s">
        <v>525</v>
      </c>
      <c r="G270" s="215" t="s">
        <v>135</v>
      </c>
      <c r="H270" s="216">
        <v>1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210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210</v>
      </c>
      <c r="BM270" s="224" t="s">
        <v>526</v>
      </c>
    </row>
    <row r="271" spans="1:65" s="2" customFormat="1" ht="16.5" customHeight="1">
      <c r="A271" s="38"/>
      <c r="B271" s="39"/>
      <c r="C271" s="212" t="s">
        <v>527</v>
      </c>
      <c r="D271" s="212" t="s">
        <v>132</v>
      </c>
      <c r="E271" s="213" t="s">
        <v>528</v>
      </c>
      <c r="F271" s="214" t="s">
        <v>529</v>
      </c>
      <c r="G271" s="215" t="s">
        <v>135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210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210</v>
      </c>
      <c r="BM271" s="224" t="s">
        <v>530</v>
      </c>
    </row>
    <row r="272" spans="1:65" s="2" customFormat="1" ht="24.15" customHeight="1">
      <c r="A272" s="38"/>
      <c r="B272" s="39"/>
      <c r="C272" s="212" t="s">
        <v>531</v>
      </c>
      <c r="D272" s="212" t="s">
        <v>132</v>
      </c>
      <c r="E272" s="213" t="s">
        <v>532</v>
      </c>
      <c r="F272" s="214" t="s">
        <v>533</v>
      </c>
      <c r="G272" s="215" t="s">
        <v>327</v>
      </c>
      <c r="H272" s="216">
        <v>0.062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210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210</v>
      </c>
      <c r="BM272" s="224" t="s">
        <v>534</v>
      </c>
    </row>
    <row r="273" spans="1:63" s="12" customFormat="1" ht="22.8" customHeight="1">
      <c r="A273" s="12"/>
      <c r="B273" s="196"/>
      <c r="C273" s="197"/>
      <c r="D273" s="198" t="s">
        <v>75</v>
      </c>
      <c r="E273" s="210" t="s">
        <v>535</v>
      </c>
      <c r="F273" s="210" t="s">
        <v>536</v>
      </c>
      <c r="G273" s="197"/>
      <c r="H273" s="197"/>
      <c r="I273" s="200"/>
      <c r="J273" s="211">
        <f>BK273</f>
        <v>0</v>
      </c>
      <c r="K273" s="197"/>
      <c r="L273" s="202"/>
      <c r="M273" s="203"/>
      <c r="N273" s="204"/>
      <c r="O273" s="204"/>
      <c r="P273" s="205">
        <f>SUM(P274:P279)</f>
        <v>0</v>
      </c>
      <c r="Q273" s="204"/>
      <c r="R273" s="205">
        <f>SUM(R274:R279)</f>
        <v>0.0479641</v>
      </c>
      <c r="S273" s="204"/>
      <c r="T273" s="206">
        <f>SUM(T274:T279)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7" t="s">
        <v>137</v>
      </c>
      <c r="AT273" s="208" t="s">
        <v>75</v>
      </c>
      <c r="AU273" s="208" t="s">
        <v>81</v>
      </c>
      <c r="AY273" s="207" t="s">
        <v>129</v>
      </c>
      <c r="BK273" s="209">
        <f>SUM(BK274:BK279)</f>
        <v>0</v>
      </c>
    </row>
    <row r="274" spans="1:65" s="2" customFormat="1" ht="24.15" customHeight="1">
      <c r="A274" s="38"/>
      <c r="B274" s="39"/>
      <c r="C274" s="212" t="s">
        <v>537</v>
      </c>
      <c r="D274" s="212" t="s">
        <v>132</v>
      </c>
      <c r="E274" s="213" t="s">
        <v>538</v>
      </c>
      <c r="F274" s="214" t="s">
        <v>539</v>
      </c>
      <c r="G274" s="215" t="s">
        <v>141</v>
      </c>
      <c r="H274" s="216">
        <v>1.83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0.02567</v>
      </c>
      <c r="R274" s="222">
        <f>Q274*H274</f>
        <v>0.0469761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210</v>
      </c>
      <c r="AT274" s="224" t="s">
        <v>132</v>
      </c>
      <c r="AU274" s="224" t="s">
        <v>137</v>
      </c>
      <c r="AY274" s="17" t="s">
        <v>129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137</v>
      </c>
      <c r="BK274" s="225">
        <f>ROUND(I274*H274,2)</f>
        <v>0</v>
      </c>
      <c r="BL274" s="17" t="s">
        <v>210</v>
      </c>
      <c r="BM274" s="224" t="s">
        <v>540</v>
      </c>
    </row>
    <row r="275" spans="1:51" s="13" customFormat="1" ht="12">
      <c r="A275" s="13"/>
      <c r="B275" s="226"/>
      <c r="C275" s="227"/>
      <c r="D275" s="228" t="s">
        <v>143</v>
      </c>
      <c r="E275" s="229" t="s">
        <v>1</v>
      </c>
      <c r="F275" s="230" t="s">
        <v>541</v>
      </c>
      <c r="G275" s="227"/>
      <c r="H275" s="231">
        <v>1.83</v>
      </c>
      <c r="I275" s="232"/>
      <c r="J275" s="227"/>
      <c r="K275" s="227"/>
      <c r="L275" s="233"/>
      <c r="M275" s="234"/>
      <c r="N275" s="235"/>
      <c r="O275" s="235"/>
      <c r="P275" s="235"/>
      <c r="Q275" s="235"/>
      <c r="R275" s="235"/>
      <c r="S275" s="235"/>
      <c r="T275" s="23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7" t="s">
        <v>143</v>
      </c>
      <c r="AU275" s="237" t="s">
        <v>137</v>
      </c>
      <c r="AV275" s="13" t="s">
        <v>137</v>
      </c>
      <c r="AW275" s="13" t="s">
        <v>32</v>
      </c>
      <c r="AX275" s="13" t="s">
        <v>81</v>
      </c>
      <c r="AY275" s="237" t="s">
        <v>129</v>
      </c>
    </row>
    <row r="276" spans="1:65" s="2" customFormat="1" ht="16.5" customHeight="1">
      <c r="A276" s="38"/>
      <c r="B276" s="39"/>
      <c r="C276" s="212" t="s">
        <v>542</v>
      </c>
      <c r="D276" s="212" t="s">
        <v>132</v>
      </c>
      <c r="E276" s="213" t="s">
        <v>543</v>
      </c>
      <c r="F276" s="214" t="s">
        <v>544</v>
      </c>
      <c r="G276" s="215" t="s">
        <v>141</v>
      </c>
      <c r="H276" s="216">
        <v>2.47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0.0002</v>
      </c>
      <c r="R276" s="222">
        <f>Q276*H276</f>
        <v>0.0004940000000000001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210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210</v>
      </c>
      <c r="BM276" s="224" t="s">
        <v>545</v>
      </c>
    </row>
    <row r="277" spans="1:51" s="13" customFormat="1" ht="12">
      <c r="A277" s="13"/>
      <c r="B277" s="226"/>
      <c r="C277" s="227"/>
      <c r="D277" s="228" t="s">
        <v>143</v>
      </c>
      <c r="E277" s="229" t="s">
        <v>1</v>
      </c>
      <c r="F277" s="230" t="s">
        <v>546</v>
      </c>
      <c r="G277" s="227"/>
      <c r="H277" s="231">
        <v>2.47</v>
      </c>
      <c r="I277" s="232"/>
      <c r="J277" s="227"/>
      <c r="K277" s="227"/>
      <c r="L277" s="233"/>
      <c r="M277" s="234"/>
      <c r="N277" s="235"/>
      <c r="O277" s="235"/>
      <c r="P277" s="235"/>
      <c r="Q277" s="235"/>
      <c r="R277" s="235"/>
      <c r="S277" s="235"/>
      <c r="T277" s="23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7" t="s">
        <v>143</v>
      </c>
      <c r="AU277" s="237" t="s">
        <v>137</v>
      </c>
      <c r="AV277" s="13" t="s">
        <v>137</v>
      </c>
      <c r="AW277" s="13" t="s">
        <v>32</v>
      </c>
      <c r="AX277" s="13" t="s">
        <v>81</v>
      </c>
      <c r="AY277" s="237" t="s">
        <v>129</v>
      </c>
    </row>
    <row r="278" spans="1:65" s="2" customFormat="1" ht="16.5" customHeight="1">
      <c r="A278" s="38"/>
      <c r="B278" s="39"/>
      <c r="C278" s="212" t="s">
        <v>547</v>
      </c>
      <c r="D278" s="212" t="s">
        <v>132</v>
      </c>
      <c r="E278" s="213" t="s">
        <v>548</v>
      </c>
      <c r="F278" s="214" t="s">
        <v>549</v>
      </c>
      <c r="G278" s="215" t="s">
        <v>141</v>
      </c>
      <c r="H278" s="216">
        <v>2.47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0.0002</v>
      </c>
      <c r="R278" s="222">
        <f>Q278*H278</f>
        <v>0.0004940000000000001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210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210</v>
      </c>
      <c r="BM278" s="224" t="s">
        <v>550</v>
      </c>
    </row>
    <row r="279" spans="1:65" s="2" customFormat="1" ht="24.15" customHeight="1">
      <c r="A279" s="38"/>
      <c r="B279" s="39"/>
      <c r="C279" s="212" t="s">
        <v>551</v>
      </c>
      <c r="D279" s="212" t="s">
        <v>132</v>
      </c>
      <c r="E279" s="213" t="s">
        <v>552</v>
      </c>
      <c r="F279" s="214" t="s">
        <v>553</v>
      </c>
      <c r="G279" s="215" t="s">
        <v>327</v>
      </c>
      <c r="H279" s="216">
        <v>0.048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210</v>
      </c>
      <c r="AT279" s="224" t="s">
        <v>132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210</v>
      </c>
      <c r="BM279" s="224" t="s">
        <v>554</v>
      </c>
    </row>
    <row r="280" spans="1:63" s="12" customFormat="1" ht="22.8" customHeight="1">
      <c r="A280" s="12"/>
      <c r="B280" s="196"/>
      <c r="C280" s="197"/>
      <c r="D280" s="198" t="s">
        <v>75</v>
      </c>
      <c r="E280" s="210" t="s">
        <v>555</v>
      </c>
      <c r="F280" s="210" t="s">
        <v>556</v>
      </c>
      <c r="G280" s="197"/>
      <c r="H280" s="197"/>
      <c r="I280" s="200"/>
      <c r="J280" s="211">
        <f>BK280</f>
        <v>0</v>
      </c>
      <c r="K280" s="197"/>
      <c r="L280" s="202"/>
      <c r="M280" s="203"/>
      <c r="N280" s="204"/>
      <c r="O280" s="204"/>
      <c r="P280" s="205">
        <f>SUM(P281:P290)</f>
        <v>0</v>
      </c>
      <c r="Q280" s="204"/>
      <c r="R280" s="205">
        <f>SUM(R281:R290)</f>
        <v>0.0615</v>
      </c>
      <c r="S280" s="204"/>
      <c r="T280" s="206">
        <f>SUM(T281:T290)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7" t="s">
        <v>137</v>
      </c>
      <c r="AT280" s="208" t="s">
        <v>75</v>
      </c>
      <c r="AU280" s="208" t="s">
        <v>81</v>
      </c>
      <c r="AY280" s="207" t="s">
        <v>129</v>
      </c>
      <c r="BK280" s="209">
        <f>SUM(BK281:BK290)</f>
        <v>0</v>
      </c>
    </row>
    <row r="281" spans="1:65" s="2" customFormat="1" ht="24.15" customHeight="1">
      <c r="A281" s="38"/>
      <c r="B281" s="39"/>
      <c r="C281" s="212" t="s">
        <v>557</v>
      </c>
      <c r="D281" s="212" t="s">
        <v>132</v>
      </c>
      <c r="E281" s="213" t="s">
        <v>558</v>
      </c>
      <c r="F281" s="214" t="s">
        <v>559</v>
      </c>
      <c r="G281" s="215" t="s">
        <v>135</v>
      </c>
      <c r="H281" s="216">
        <v>3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210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210</v>
      </c>
      <c r="BM281" s="224" t="s">
        <v>560</v>
      </c>
    </row>
    <row r="282" spans="1:65" s="2" customFormat="1" ht="24.15" customHeight="1">
      <c r="A282" s="38"/>
      <c r="B282" s="39"/>
      <c r="C282" s="259" t="s">
        <v>561</v>
      </c>
      <c r="D282" s="259" t="s">
        <v>203</v>
      </c>
      <c r="E282" s="260" t="s">
        <v>562</v>
      </c>
      <c r="F282" s="261" t="s">
        <v>563</v>
      </c>
      <c r="G282" s="262" t="s">
        <v>135</v>
      </c>
      <c r="H282" s="263">
        <v>2</v>
      </c>
      <c r="I282" s="264"/>
      <c r="J282" s="265">
        <f>ROUND(I282*H282,2)</f>
        <v>0</v>
      </c>
      <c r="K282" s="266"/>
      <c r="L282" s="267"/>
      <c r="M282" s="268" t="s">
        <v>1</v>
      </c>
      <c r="N282" s="269" t="s">
        <v>42</v>
      </c>
      <c r="O282" s="91"/>
      <c r="P282" s="222">
        <f>O282*H282</f>
        <v>0</v>
      </c>
      <c r="Q282" s="222">
        <v>0.0138</v>
      </c>
      <c r="R282" s="222">
        <f>Q282*H282</f>
        <v>0.0276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280</v>
      </c>
      <c r="AT282" s="224" t="s">
        <v>203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210</v>
      </c>
      <c r="BM282" s="224" t="s">
        <v>564</v>
      </c>
    </row>
    <row r="283" spans="1:65" s="2" customFormat="1" ht="24.15" customHeight="1">
      <c r="A283" s="38"/>
      <c r="B283" s="39"/>
      <c r="C283" s="259" t="s">
        <v>565</v>
      </c>
      <c r="D283" s="259" t="s">
        <v>203</v>
      </c>
      <c r="E283" s="260" t="s">
        <v>566</v>
      </c>
      <c r="F283" s="261" t="s">
        <v>567</v>
      </c>
      <c r="G283" s="262" t="s">
        <v>135</v>
      </c>
      <c r="H283" s="263">
        <v>1</v>
      </c>
      <c r="I283" s="264"/>
      <c r="J283" s="265">
        <f>ROUND(I283*H283,2)</f>
        <v>0</v>
      </c>
      <c r="K283" s="266"/>
      <c r="L283" s="267"/>
      <c r="M283" s="268" t="s">
        <v>1</v>
      </c>
      <c r="N283" s="269" t="s">
        <v>42</v>
      </c>
      <c r="O283" s="91"/>
      <c r="P283" s="222">
        <f>O283*H283</f>
        <v>0</v>
      </c>
      <c r="Q283" s="222">
        <v>0.0138</v>
      </c>
      <c r="R283" s="222">
        <f>Q283*H283</f>
        <v>0.0138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280</v>
      </c>
      <c r="AT283" s="224" t="s">
        <v>203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210</v>
      </c>
      <c r="BM283" s="224" t="s">
        <v>568</v>
      </c>
    </row>
    <row r="284" spans="1:65" s="2" customFormat="1" ht="24.15" customHeight="1">
      <c r="A284" s="38"/>
      <c r="B284" s="39"/>
      <c r="C284" s="212" t="s">
        <v>569</v>
      </c>
      <c r="D284" s="212" t="s">
        <v>132</v>
      </c>
      <c r="E284" s="213" t="s">
        <v>570</v>
      </c>
      <c r="F284" s="214" t="s">
        <v>571</v>
      </c>
      <c r="G284" s="215" t="s">
        <v>135</v>
      </c>
      <c r="H284" s="216">
        <v>1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210</v>
      </c>
      <c r="AT284" s="224" t="s">
        <v>132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210</v>
      </c>
      <c r="BM284" s="224" t="s">
        <v>572</v>
      </c>
    </row>
    <row r="285" spans="1:65" s="2" customFormat="1" ht="24.15" customHeight="1">
      <c r="A285" s="38"/>
      <c r="B285" s="39"/>
      <c r="C285" s="259" t="s">
        <v>573</v>
      </c>
      <c r="D285" s="259" t="s">
        <v>203</v>
      </c>
      <c r="E285" s="260" t="s">
        <v>574</v>
      </c>
      <c r="F285" s="261" t="s">
        <v>575</v>
      </c>
      <c r="G285" s="262" t="s">
        <v>135</v>
      </c>
      <c r="H285" s="263">
        <v>1</v>
      </c>
      <c r="I285" s="264"/>
      <c r="J285" s="265">
        <f>ROUND(I285*H285,2)</f>
        <v>0</v>
      </c>
      <c r="K285" s="266"/>
      <c r="L285" s="267"/>
      <c r="M285" s="268" t="s">
        <v>1</v>
      </c>
      <c r="N285" s="269" t="s">
        <v>42</v>
      </c>
      <c r="O285" s="91"/>
      <c r="P285" s="222">
        <f>O285*H285</f>
        <v>0</v>
      </c>
      <c r="Q285" s="222">
        <v>0.0138</v>
      </c>
      <c r="R285" s="222">
        <f>Q285*H285</f>
        <v>0.0138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280</v>
      </c>
      <c r="AT285" s="224" t="s">
        <v>203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210</v>
      </c>
      <c r="BM285" s="224" t="s">
        <v>576</v>
      </c>
    </row>
    <row r="286" spans="1:65" s="2" customFormat="1" ht="16.5" customHeight="1">
      <c r="A286" s="38"/>
      <c r="B286" s="39"/>
      <c r="C286" s="212" t="s">
        <v>577</v>
      </c>
      <c r="D286" s="212" t="s">
        <v>132</v>
      </c>
      <c r="E286" s="213" t="s">
        <v>578</v>
      </c>
      <c r="F286" s="214" t="s">
        <v>579</v>
      </c>
      <c r="G286" s="215" t="s">
        <v>135</v>
      </c>
      <c r="H286" s="216">
        <v>3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210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210</v>
      </c>
      <c r="BM286" s="224" t="s">
        <v>580</v>
      </c>
    </row>
    <row r="287" spans="1:65" s="2" customFormat="1" ht="16.5" customHeight="1">
      <c r="A287" s="38"/>
      <c r="B287" s="39"/>
      <c r="C287" s="259" t="s">
        <v>322</v>
      </c>
      <c r="D287" s="259" t="s">
        <v>203</v>
      </c>
      <c r="E287" s="260" t="s">
        <v>581</v>
      </c>
      <c r="F287" s="261" t="s">
        <v>582</v>
      </c>
      <c r="G287" s="262" t="s">
        <v>135</v>
      </c>
      <c r="H287" s="263">
        <v>3</v>
      </c>
      <c r="I287" s="264"/>
      <c r="J287" s="265">
        <f>ROUND(I287*H287,2)</f>
        <v>0</v>
      </c>
      <c r="K287" s="266"/>
      <c r="L287" s="267"/>
      <c r="M287" s="268" t="s">
        <v>1</v>
      </c>
      <c r="N287" s="269" t="s">
        <v>42</v>
      </c>
      <c r="O287" s="91"/>
      <c r="P287" s="222">
        <f>O287*H287</f>
        <v>0</v>
      </c>
      <c r="Q287" s="222">
        <v>0.0021</v>
      </c>
      <c r="R287" s="222">
        <f>Q287*H287</f>
        <v>0.0063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280</v>
      </c>
      <c r="AT287" s="224" t="s">
        <v>203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210</v>
      </c>
      <c r="BM287" s="224" t="s">
        <v>583</v>
      </c>
    </row>
    <row r="288" spans="1:65" s="2" customFormat="1" ht="16.5" customHeight="1">
      <c r="A288" s="38"/>
      <c r="B288" s="39"/>
      <c r="C288" s="212" t="s">
        <v>584</v>
      </c>
      <c r="D288" s="212" t="s">
        <v>132</v>
      </c>
      <c r="E288" s="213" t="s">
        <v>585</v>
      </c>
      <c r="F288" s="214" t="s">
        <v>586</v>
      </c>
      <c r="G288" s="215" t="s">
        <v>298</v>
      </c>
      <c r="H288" s="216">
        <v>1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</v>
      </c>
      <c r="R288" s="222">
        <f>Q288*H288</f>
        <v>0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210</v>
      </c>
      <c r="AT288" s="224" t="s">
        <v>132</v>
      </c>
      <c r="AU288" s="224" t="s">
        <v>137</v>
      </c>
      <c r="AY288" s="17" t="s">
        <v>129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137</v>
      </c>
      <c r="BK288" s="225">
        <f>ROUND(I288*H288,2)</f>
        <v>0</v>
      </c>
      <c r="BL288" s="17" t="s">
        <v>210</v>
      </c>
      <c r="BM288" s="224" t="s">
        <v>587</v>
      </c>
    </row>
    <row r="289" spans="1:65" s="2" customFormat="1" ht="16.5" customHeight="1">
      <c r="A289" s="38"/>
      <c r="B289" s="39"/>
      <c r="C289" s="212" t="s">
        <v>588</v>
      </c>
      <c r="D289" s="212" t="s">
        <v>132</v>
      </c>
      <c r="E289" s="213" t="s">
        <v>589</v>
      </c>
      <c r="F289" s="214" t="s">
        <v>590</v>
      </c>
      <c r="G289" s="215" t="s">
        <v>298</v>
      </c>
      <c r="H289" s="216">
        <v>1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210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210</v>
      </c>
      <c r="BM289" s="224" t="s">
        <v>591</v>
      </c>
    </row>
    <row r="290" spans="1:65" s="2" customFormat="1" ht="24.15" customHeight="1">
      <c r="A290" s="38"/>
      <c r="B290" s="39"/>
      <c r="C290" s="212" t="s">
        <v>592</v>
      </c>
      <c r="D290" s="212" t="s">
        <v>132</v>
      </c>
      <c r="E290" s="213" t="s">
        <v>593</v>
      </c>
      <c r="F290" s="214" t="s">
        <v>594</v>
      </c>
      <c r="G290" s="215" t="s">
        <v>327</v>
      </c>
      <c r="H290" s="216">
        <v>0.062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210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210</v>
      </c>
      <c r="BM290" s="224" t="s">
        <v>595</v>
      </c>
    </row>
    <row r="291" spans="1:63" s="12" customFormat="1" ht="22.8" customHeight="1">
      <c r="A291" s="12"/>
      <c r="B291" s="196"/>
      <c r="C291" s="197"/>
      <c r="D291" s="198" t="s">
        <v>75</v>
      </c>
      <c r="E291" s="210" t="s">
        <v>596</v>
      </c>
      <c r="F291" s="210" t="s">
        <v>597</v>
      </c>
      <c r="G291" s="197"/>
      <c r="H291" s="197"/>
      <c r="I291" s="200"/>
      <c r="J291" s="211">
        <f>BK291</f>
        <v>0</v>
      </c>
      <c r="K291" s="197"/>
      <c r="L291" s="202"/>
      <c r="M291" s="203"/>
      <c r="N291" s="204"/>
      <c r="O291" s="204"/>
      <c r="P291" s="205">
        <f>SUM(P292:P300)</f>
        <v>0</v>
      </c>
      <c r="Q291" s="204"/>
      <c r="R291" s="205">
        <f>SUM(R292:R300)</f>
        <v>0.106015</v>
      </c>
      <c r="S291" s="204"/>
      <c r="T291" s="206">
        <f>SUM(T292:T300)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7" t="s">
        <v>137</v>
      </c>
      <c r="AT291" s="208" t="s">
        <v>75</v>
      </c>
      <c r="AU291" s="208" t="s">
        <v>81</v>
      </c>
      <c r="AY291" s="207" t="s">
        <v>129</v>
      </c>
      <c r="BK291" s="209">
        <f>SUM(BK292:BK300)</f>
        <v>0</v>
      </c>
    </row>
    <row r="292" spans="1:65" s="2" customFormat="1" ht="16.5" customHeight="1">
      <c r="A292" s="38"/>
      <c r="B292" s="39"/>
      <c r="C292" s="212" t="s">
        <v>598</v>
      </c>
      <c r="D292" s="212" t="s">
        <v>132</v>
      </c>
      <c r="E292" s="213" t="s">
        <v>599</v>
      </c>
      <c r="F292" s="214" t="s">
        <v>600</v>
      </c>
      <c r="G292" s="215" t="s">
        <v>141</v>
      </c>
      <c r="H292" s="216">
        <v>3.25</v>
      </c>
      <c r="I292" s="217"/>
      <c r="J292" s="218">
        <f>ROUND(I292*H292,2)</f>
        <v>0</v>
      </c>
      <c r="K292" s="219"/>
      <c r="L292" s="44"/>
      <c r="M292" s="220" t="s">
        <v>1</v>
      </c>
      <c r="N292" s="221" t="s">
        <v>42</v>
      </c>
      <c r="O292" s="91"/>
      <c r="P292" s="222">
        <f>O292*H292</f>
        <v>0</v>
      </c>
      <c r="Q292" s="222">
        <v>0</v>
      </c>
      <c r="R292" s="222">
        <f>Q292*H292</f>
        <v>0</v>
      </c>
      <c r="S292" s="222">
        <v>0</v>
      </c>
      <c r="T292" s="22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4" t="s">
        <v>210</v>
      </c>
      <c r="AT292" s="224" t="s">
        <v>132</v>
      </c>
      <c r="AU292" s="224" t="s">
        <v>137</v>
      </c>
      <c r="AY292" s="17" t="s">
        <v>129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7" t="s">
        <v>137</v>
      </c>
      <c r="BK292" s="225">
        <f>ROUND(I292*H292,2)</f>
        <v>0</v>
      </c>
      <c r="BL292" s="17" t="s">
        <v>210</v>
      </c>
      <c r="BM292" s="224" t="s">
        <v>601</v>
      </c>
    </row>
    <row r="293" spans="1:65" s="2" customFormat="1" ht="16.5" customHeight="1">
      <c r="A293" s="38"/>
      <c r="B293" s="39"/>
      <c r="C293" s="212" t="s">
        <v>602</v>
      </c>
      <c r="D293" s="212" t="s">
        <v>132</v>
      </c>
      <c r="E293" s="213" t="s">
        <v>603</v>
      </c>
      <c r="F293" s="214" t="s">
        <v>604</v>
      </c>
      <c r="G293" s="215" t="s">
        <v>141</v>
      </c>
      <c r="H293" s="216">
        <v>3.25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0.0003</v>
      </c>
      <c r="R293" s="222">
        <f>Q293*H293</f>
        <v>0.000975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210</v>
      </c>
      <c r="AT293" s="224" t="s">
        <v>132</v>
      </c>
      <c r="AU293" s="224" t="s">
        <v>137</v>
      </c>
      <c r="AY293" s="17" t="s">
        <v>129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137</v>
      </c>
      <c r="BK293" s="225">
        <f>ROUND(I293*H293,2)</f>
        <v>0</v>
      </c>
      <c r="BL293" s="17" t="s">
        <v>210</v>
      </c>
      <c r="BM293" s="224" t="s">
        <v>605</v>
      </c>
    </row>
    <row r="294" spans="1:65" s="2" customFormat="1" ht="24.15" customHeight="1">
      <c r="A294" s="38"/>
      <c r="B294" s="39"/>
      <c r="C294" s="212" t="s">
        <v>606</v>
      </c>
      <c r="D294" s="212" t="s">
        <v>132</v>
      </c>
      <c r="E294" s="213" t="s">
        <v>607</v>
      </c>
      <c r="F294" s="214" t="s">
        <v>608</v>
      </c>
      <c r="G294" s="215" t="s">
        <v>141</v>
      </c>
      <c r="H294" s="216">
        <v>3.25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0.00758</v>
      </c>
      <c r="R294" s="222">
        <f>Q294*H294</f>
        <v>0.024635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210</v>
      </c>
      <c r="AT294" s="224" t="s">
        <v>132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210</v>
      </c>
      <c r="BM294" s="224" t="s">
        <v>609</v>
      </c>
    </row>
    <row r="295" spans="1:65" s="2" customFormat="1" ht="24.15" customHeight="1">
      <c r="A295" s="38"/>
      <c r="B295" s="39"/>
      <c r="C295" s="212" t="s">
        <v>610</v>
      </c>
      <c r="D295" s="212" t="s">
        <v>132</v>
      </c>
      <c r="E295" s="213" t="s">
        <v>611</v>
      </c>
      <c r="F295" s="214" t="s">
        <v>612</v>
      </c>
      <c r="G295" s="215" t="s">
        <v>141</v>
      </c>
      <c r="H295" s="216">
        <v>3.25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0.00362</v>
      </c>
      <c r="R295" s="222">
        <f>Q295*H295</f>
        <v>0.011765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210</v>
      </c>
      <c r="AT295" s="224" t="s">
        <v>132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210</v>
      </c>
      <c r="BM295" s="224" t="s">
        <v>613</v>
      </c>
    </row>
    <row r="296" spans="1:51" s="13" customFormat="1" ht="12">
      <c r="A296" s="13"/>
      <c r="B296" s="226"/>
      <c r="C296" s="227"/>
      <c r="D296" s="228" t="s">
        <v>143</v>
      </c>
      <c r="E296" s="229" t="s">
        <v>1</v>
      </c>
      <c r="F296" s="230" t="s">
        <v>170</v>
      </c>
      <c r="G296" s="227"/>
      <c r="H296" s="231">
        <v>3.25</v>
      </c>
      <c r="I296" s="232"/>
      <c r="J296" s="227"/>
      <c r="K296" s="227"/>
      <c r="L296" s="233"/>
      <c r="M296" s="234"/>
      <c r="N296" s="235"/>
      <c r="O296" s="235"/>
      <c r="P296" s="235"/>
      <c r="Q296" s="235"/>
      <c r="R296" s="235"/>
      <c r="S296" s="235"/>
      <c r="T296" s="23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7" t="s">
        <v>143</v>
      </c>
      <c r="AU296" s="237" t="s">
        <v>137</v>
      </c>
      <c r="AV296" s="13" t="s">
        <v>137</v>
      </c>
      <c r="AW296" s="13" t="s">
        <v>32</v>
      </c>
      <c r="AX296" s="13" t="s">
        <v>81</v>
      </c>
      <c r="AY296" s="237" t="s">
        <v>129</v>
      </c>
    </row>
    <row r="297" spans="1:65" s="2" customFormat="1" ht="16.5" customHeight="1">
      <c r="A297" s="38"/>
      <c r="B297" s="39"/>
      <c r="C297" s="259" t="s">
        <v>614</v>
      </c>
      <c r="D297" s="259" t="s">
        <v>203</v>
      </c>
      <c r="E297" s="260" t="s">
        <v>615</v>
      </c>
      <c r="F297" s="261" t="s">
        <v>616</v>
      </c>
      <c r="G297" s="262" t="s">
        <v>141</v>
      </c>
      <c r="H297" s="263">
        <v>3.575</v>
      </c>
      <c r="I297" s="264"/>
      <c r="J297" s="265">
        <f>ROUND(I297*H297,2)</f>
        <v>0</v>
      </c>
      <c r="K297" s="266"/>
      <c r="L297" s="267"/>
      <c r="M297" s="268" t="s">
        <v>1</v>
      </c>
      <c r="N297" s="269" t="s">
        <v>42</v>
      </c>
      <c r="O297" s="91"/>
      <c r="P297" s="222">
        <f>O297*H297</f>
        <v>0</v>
      </c>
      <c r="Q297" s="222">
        <v>0.0192</v>
      </c>
      <c r="R297" s="222">
        <f>Q297*H297</f>
        <v>0.06863999999999999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280</v>
      </c>
      <c r="AT297" s="224" t="s">
        <v>203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210</v>
      </c>
      <c r="BM297" s="224" t="s">
        <v>617</v>
      </c>
    </row>
    <row r="298" spans="1:51" s="13" customFormat="1" ht="12">
      <c r="A298" s="13"/>
      <c r="B298" s="226"/>
      <c r="C298" s="227"/>
      <c r="D298" s="228" t="s">
        <v>143</v>
      </c>
      <c r="E298" s="227"/>
      <c r="F298" s="230" t="s">
        <v>618</v>
      </c>
      <c r="G298" s="227"/>
      <c r="H298" s="231">
        <v>3.575</v>
      </c>
      <c r="I298" s="232"/>
      <c r="J298" s="227"/>
      <c r="K298" s="227"/>
      <c r="L298" s="233"/>
      <c r="M298" s="234"/>
      <c r="N298" s="235"/>
      <c r="O298" s="235"/>
      <c r="P298" s="235"/>
      <c r="Q298" s="235"/>
      <c r="R298" s="235"/>
      <c r="S298" s="235"/>
      <c r="T298" s="23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7" t="s">
        <v>143</v>
      </c>
      <c r="AU298" s="237" t="s">
        <v>137</v>
      </c>
      <c r="AV298" s="13" t="s">
        <v>137</v>
      </c>
      <c r="AW298" s="13" t="s">
        <v>4</v>
      </c>
      <c r="AX298" s="13" t="s">
        <v>81</v>
      </c>
      <c r="AY298" s="237" t="s">
        <v>129</v>
      </c>
    </row>
    <row r="299" spans="1:65" s="2" customFormat="1" ht="24.15" customHeight="1">
      <c r="A299" s="38"/>
      <c r="B299" s="39"/>
      <c r="C299" s="212" t="s">
        <v>619</v>
      </c>
      <c r="D299" s="212" t="s">
        <v>132</v>
      </c>
      <c r="E299" s="213" t="s">
        <v>620</v>
      </c>
      <c r="F299" s="214" t="s">
        <v>621</v>
      </c>
      <c r="G299" s="215" t="s">
        <v>141</v>
      </c>
      <c r="H299" s="216">
        <v>3.25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210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210</v>
      </c>
      <c r="BM299" s="224" t="s">
        <v>622</v>
      </c>
    </row>
    <row r="300" spans="1:65" s="2" customFormat="1" ht="24.15" customHeight="1">
      <c r="A300" s="38"/>
      <c r="B300" s="39"/>
      <c r="C300" s="212" t="s">
        <v>623</v>
      </c>
      <c r="D300" s="212" t="s">
        <v>132</v>
      </c>
      <c r="E300" s="213" t="s">
        <v>624</v>
      </c>
      <c r="F300" s="214" t="s">
        <v>625</v>
      </c>
      <c r="G300" s="215" t="s">
        <v>327</v>
      </c>
      <c r="H300" s="216">
        <v>0.106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210</v>
      </c>
      <c r="AT300" s="224" t="s">
        <v>132</v>
      </c>
      <c r="AU300" s="224" t="s">
        <v>137</v>
      </c>
      <c r="AY300" s="17" t="s">
        <v>129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137</v>
      </c>
      <c r="BK300" s="225">
        <f>ROUND(I300*H300,2)</f>
        <v>0</v>
      </c>
      <c r="BL300" s="17" t="s">
        <v>210</v>
      </c>
      <c r="BM300" s="224" t="s">
        <v>626</v>
      </c>
    </row>
    <row r="301" spans="1:63" s="12" customFormat="1" ht="22.8" customHeight="1">
      <c r="A301" s="12"/>
      <c r="B301" s="196"/>
      <c r="C301" s="197"/>
      <c r="D301" s="198" t="s">
        <v>75</v>
      </c>
      <c r="E301" s="210" t="s">
        <v>627</v>
      </c>
      <c r="F301" s="210" t="s">
        <v>628</v>
      </c>
      <c r="G301" s="197"/>
      <c r="H301" s="197"/>
      <c r="I301" s="200"/>
      <c r="J301" s="211">
        <f>BK301</f>
        <v>0</v>
      </c>
      <c r="K301" s="197"/>
      <c r="L301" s="202"/>
      <c r="M301" s="203"/>
      <c r="N301" s="204"/>
      <c r="O301" s="204"/>
      <c r="P301" s="205">
        <f>SUM(P302:P305)</f>
        <v>0</v>
      </c>
      <c r="Q301" s="204"/>
      <c r="R301" s="205">
        <f>SUM(R302:R305)</f>
        <v>0.00058</v>
      </c>
      <c r="S301" s="204"/>
      <c r="T301" s="206">
        <f>SUM(T302:T305)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7" t="s">
        <v>137</v>
      </c>
      <c r="AT301" s="208" t="s">
        <v>75</v>
      </c>
      <c r="AU301" s="208" t="s">
        <v>81</v>
      </c>
      <c r="AY301" s="207" t="s">
        <v>129</v>
      </c>
      <c r="BK301" s="209">
        <f>SUM(BK302:BK305)</f>
        <v>0</v>
      </c>
    </row>
    <row r="302" spans="1:65" s="2" customFormat="1" ht="21.75" customHeight="1">
      <c r="A302" s="38"/>
      <c r="B302" s="39"/>
      <c r="C302" s="212" t="s">
        <v>629</v>
      </c>
      <c r="D302" s="212" t="s">
        <v>132</v>
      </c>
      <c r="E302" s="213" t="s">
        <v>630</v>
      </c>
      <c r="F302" s="214" t="s">
        <v>631</v>
      </c>
      <c r="G302" s="215" t="s">
        <v>147</v>
      </c>
      <c r="H302" s="216">
        <v>2</v>
      </c>
      <c r="I302" s="217"/>
      <c r="J302" s="218">
        <f>ROUND(I302*H302,2)</f>
        <v>0</v>
      </c>
      <c r="K302" s="219"/>
      <c r="L302" s="44"/>
      <c r="M302" s="220" t="s">
        <v>1</v>
      </c>
      <c r="N302" s="221" t="s">
        <v>42</v>
      </c>
      <c r="O302" s="91"/>
      <c r="P302" s="222">
        <f>O302*H302</f>
        <v>0</v>
      </c>
      <c r="Q302" s="222">
        <v>7E-05</v>
      </c>
      <c r="R302" s="222">
        <f>Q302*H302</f>
        <v>0.00014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210</v>
      </c>
      <c r="AT302" s="224" t="s">
        <v>132</v>
      </c>
      <c r="AU302" s="224" t="s">
        <v>137</v>
      </c>
      <c r="AY302" s="17" t="s">
        <v>129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137</v>
      </c>
      <c r="BK302" s="225">
        <f>ROUND(I302*H302,2)</f>
        <v>0</v>
      </c>
      <c r="BL302" s="17" t="s">
        <v>210</v>
      </c>
      <c r="BM302" s="224" t="s">
        <v>632</v>
      </c>
    </row>
    <row r="303" spans="1:51" s="13" customFormat="1" ht="12">
      <c r="A303" s="13"/>
      <c r="B303" s="226"/>
      <c r="C303" s="227"/>
      <c r="D303" s="228" t="s">
        <v>143</v>
      </c>
      <c r="E303" s="229" t="s">
        <v>1</v>
      </c>
      <c r="F303" s="230" t="s">
        <v>633</v>
      </c>
      <c r="G303" s="227"/>
      <c r="H303" s="231">
        <v>2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143</v>
      </c>
      <c r="AU303" s="237" t="s">
        <v>137</v>
      </c>
      <c r="AV303" s="13" t="s">
        <v>137</v>
      </c>
      <c r="AW303" s="13" t="s">
        <v>32</v>
      </c>
      <c r="AX303" s="13" t="s">
        <v>81</v>
      </c>
      <c r="AY303" s="237" t="s">
        <v>129</v>
      </c>
    </row>
    <row r="304" spans="1:65" s="2" customFormat="1" ht="16.5" customHeight="1">
      <c r="A304" s="38"/>
      <c r="B304" s="39"/>
      <c r="C304" s="259" t="s">
        <v>634</v>
      </c>
      <c r="D304" s="259" t="s">
        <v>203</v>
      </c>
      <c r="E304" s="260" t="s">
        <v>635</v>
      </c>
      <c r="F304" s="261" t="s">
        <v>636</v>
      </c>
      <c r="G304" s="262" t="s">
        <v>147</v>
      </c>
      <c r="H304" s="263">
        <v>2.2</v>
      </c>
      <c r="I304" s="264"/>
      <c r="J304" s="265">
        <f>ROUND(I304*H304,2)</f>
        <v>0</v>
      </c>
      <c r="K304" s="266"/>
      <c r="L304" s="267"/>
      <c r="M304" s="268" t="s">
        <v>1</v>
      </c>
      <c r="N304" s="269" t="s">
        <v>42</v>
      </c>
      <c r="O304" s="91"/>
      <c r="P304" s="222">
        <f>O304*H304</f>
        <v>0</v>
      </c>
      <c r="Q304" s="222">
        <v>0.0002</v>
      </c>
      <c r="R304" s="222">
        <f>Q304*H304</f>
        <v>0.00044000000000000007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280</v>
      </c>
      <c r="AT304" s="224" t="s">
        <v>203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210</v>
      </c>
      <c r="BM304" s="224" t="s">
        <v>637</v>
      </c>
    </row>
    <row r="305" spans="1:51" s="13" customFormat="1" ht="12">
      <c r="A305" s="13"/>
      <c r="B305" s="226"/>
      <c r="C305" s="227"/>
      <c r="D305" s="228" t="s">
        <v>143</v>
      </c>
      <c r="E305" s="227"/>
      <c r="F305" s="230" t="s">
        <v>638</v>
      </c>
      <c r="G305" s="227"/>
      <c r="H305" s="231">
        <v>2.2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143</v>
      </c>
      <c r="AU305" s="237" t="s">
        <v>137</v>
      </c>
      <c r="AV305" s="13" t="s">
        <v>137</v>
      </c>
      <c r="AW305" s="13" t="s">
        <v>4</v>
      </c>
      <c r="AX305" s="13" t="s">
        <v>81</v>
      </c>
      <c r="AY305" s="237" t="s">
        <v>129</v>
      </c>
    </row>
    <row r="306" spans="1:63" s="12" customFormat="1" ht="22.8" customHeight="1">
      <c r="A306" s="12"/>
      <c r="B306" s="196"/>
      <c r="C306" s="197"/>
      <c r="D306" s="198" t="s">
        <v>75</v>
      </c>
      <c r="E306" s="210" t="s">
        <v>639</v>
      </c>
      <c r="F306" s="210" t="s">
        <v>640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SUM(P307:P321)</f>
        <v>0</v>
      </c>
      <c r="Q306" s="204"/>
      <c r="R306" s="205">
        <f>SUM(R307:R321)</f>
        <v>0.32598022000000004</v>
      </c>
      <c r="S306" s="204"/>
      <c r="T306" s="206">
        <f>SUM(T307:T321)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7" t="s">
        <v>137</v>
      </c>
      <c r="AT306" s="208" t="s">
        <v>75</v>
      </c>
      <c r="AU306" s="208" t="s">
        <v>81</v>
      </c>
      <c r="AY306" s="207" t="s">
        <v>129</v>
      </c>
      <c r="BK306" s="209">
        <f>SUM(BK307:BK321)</f>
        <v>0</v>
      </c>
    </row>
    <row r="307" spans="1:65" s="2" customFormat="1" ht="16.5" customHeight="1">
      <c r="A307" s="38"/>
      <c r="B307" s="39"/>
      <c r="C307" s="212" t="s">
        <v>641</v>
      </c>
      <c r="D307" s="212" t="s">
        <v>132</v>
      </c>
      <c r="E307" s="213" t="s">
        <v>642</v>
      </c>
      <c r="F307" s="214" t="s">
        <v>643</v>
      </c>
      <c r="G307" s="215" t="s">
        <v>141</v>
      </c>
      <c r="H307" s="216">
        <v>29.55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210</v>
      </c>
      <c r="AT307" s="224" t="s">
        <v>132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210</v>
      </c>
      <c r="BM307" s="224" t="s">
        <v>644</v>
      </c>
    </row>
    <row r="308" spans="1:65" s="2" customFormat="1" ht="24.15" customHeight="1">
      <c r="A308" s="38"/>
      <c r="B308" s="39"/>
      <c r="C308" s="212" t="s">
        <v>645</v>
      </c>
      <c r="D308" s="212" t="s">
        <v>132</v>
      </c>
      <c r="E308" s="213" t="s">
        <v>646</v>
      </c>
      <c r="F308" s="214" t="s">
        <v>647</v>
      </c>
      <c r="G308" s="215" t="s">
        <v>141</v>
      </c>
      <c r="H308" s="216">
        <v>29.55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0.0002</v>
      </c>
      <c r="R308" s="222">
        <f>Q308*H308</f>
        <v>0.00591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210</v>
      </c>
      <c r="AT308" s="224" t="s">
        <v>132</v>
      </c>
      <c r="AU308" s="224" t="s">
        <v>137</v>
      </c>
      <c r="AY308" s="17" t="s">
        <v>129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137</v>
      </c>
      <c r="BK308" s="225">
        <f>ROUND(I308*H308,2)</f>
        <v>0</v>
      </c>
      <c r="BL308" s="17" t="s">
        <v>210</v>
      </c>
      <c r="BM308" s="224" t="s">
        <v>648</v>
      </c>
    </row>
    <row r="309" spans="1:65" s="2" customFormat="1" ht="24.15" customHeight="1">
      <c r="A309" s="38"/>
      <c r="B309" s="39"/>
      <c r="C309" s="212" t="s">
        <v>649</v>
      </c>
      <c r="D309" s="212" t="s">
        <v>132</v>
      </c>
      <c r="E309" s="213" t="s">
        <v>650</v>
      </c>
      <c r="F309" s="214" t="s">
        <v>651</v>
      </c>
      <c r="G309" s="215" t="s">
        <v>141</v>
      </c>
      <c r="H309" s="216">
        <v>29.55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0.00758</v>
      </c>
      <c r="R309" s="222">
        <f>Q309*H309</f>
        <v>0.223989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210</v>
      </c>
      <c r="AT309" s="224" t="s">
        <v>132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210</v>
      </c>
      <c r="BM309" s="224" t="s">
        <v>652</v>
      </c>
    </row>
    <row r="310" spans="1:51" s="13" customFormat="1" ht="12">
      <c r="A310" s="13"/>
      <c r="B310" s="226"/>
      <c r="C310" s="227"/>
      <c r="D310" s="228" t="s">
        <v>143</v>
      </c>
      <c r="E310" s="229" t="s">
        <v>1</v>
      </c>
      <c r="F310" s="230" t="s">
        <v>653</v>
      </c>
      <c r="G310" s="227"/>
      <c r="H310" s="231">
        <v>29.55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143</v>
      </c>
      <c r="AU310" s="237" t="s">
        <v>137</v>
      </c>
      <c r="AV310" s="13" t="s">
        <v>137</v>
      </c>
      <c r="AW310" s="13" t="s">
        <v>32</v>
      </c>
      <c r="AX310" s="13" t="s">
        <v>81</v>
      </c>
      <c r="AY310" s="237" t="s">
        <v>129</v>
      </c>
    </row>
    <row r="311" spans="1:65" s="2" customFormat="1" ht="24.15" customHeight="1">
      <c r="A311" s="38"/>
      <c r="B311" s="39"/>
      <c r="C311" s="212" t="s">
        <v>654</v>
      </c>
      <c r="D311" s="212" t="s">
        <v>132</v>
      </c>
      <c r="E311" s="213" t="s">
        <v>655</v>
      </c>
      <c r="F311" s="214" t="s">
        <v>656</v>
      </c>
      <c r="G311" s="215" t="s">
        <v>147</v>
      </c>
      <c r="H311" s="216">
        <v>28.4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2E-05</v>
      </c>
      <c r="R311" s="222">
        <f>Q311*H311</f>
        <v>0.000568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210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210</v>
      </c>
      <c r="BM311" s="224" t="s">
        <v>657</v>
      </c>
    </row>
    <row r="312" spans="1:51" s="13" customFormat="1" ht="12">
      <c r="A312" s="13"/>
      <c r="B312" s="226"/>
      <c r="C312" s="227"/>
      <c r="D312" s="228" t="s">
        <v>143</v>
      </c>
      <c r="E312" s="229" t="s">
        <v>1</v>
      </c>
      <c r="F312" s="230" t="s">
        <v>658</v>
      </c>
      <c r="G312" s="227"/>
      <c r="H312" s="231">
        <v>5.1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143</v>
      </c>
      <c r="AU312" s="237" t="s">
        <v>137</v>
      </c>
      <c r="AV312" s="13" t="s">
        <v>137</v>
      </c>
      <c r="AW312" s="13" t="s">
        <v>32</v>
      </c>
      <c r="AX312" s="13" t="s">
        <v>76</v>
      </c>
      <c r="AY312" s="237" t="s">
        <v>129</v>
      </c>
    </row>
    <row r="313" spans="1:51" s="13" customFormat="1" ht="12">
      <c r="A313" s="13"/>
      <c r="B313" s="226"/>
      <c r="C313" s="227"/>
      <c r="D313" s="228" t="s">
        <v>143</v>
      </c>
      <c r="E313" s="229" t="s">
        <v>1</v>
      </c>
      <c r="F313" s="230" t="s">
        <v>659</v>
      </c>
      <c r="G313" s="227"/>
      <c r="H313" s="231">
        <v>23.3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143</v>
      </c>
      <c r="AU313" s="237" t="s">
        <v>137</v>
      </c>
      <c r="AV313" s="13" t="s">
        <v>137</v>
      </c>
      <c r="AW313" s="13" t="s">
        <v>32</v>
      </c>
      <c r="AX313" s="13" t="s">
        <v>76</v>
      </c>
      <c r="AY313" s="237" t="s">
        <v>129</v>
      </c>
    </row>
    <row r="314" spans="1:51" s="15" customFormat="1" ht="12">
      <c r="A314" s="15"/>
      <c r="B314" s="248"/>
      <c r="C314" s="249"/>
      <c r="D314" s="228" t="s">
        <v>143</v>
      </c>
      <c r="E314" s="250" t="s">
        <v>1</v>
      </c>
      <c r="F314" s="251" t="s">
        <v>181</v>
      </c>
      <c r="G314" s="249"/>
      <c r="H314" s="252">
        <v>28.4</v>
      </c>
      <c r="I314" s="253"/>
      <c r="J314" s="249"/>
      <c r="K314" s="249"/>
      <c r="L314" s="254"/>
      <c r="M314" s="255"/>
      <c r="N314" s="256"/>
      <c r="O314" s="256"/>
      <c r="P314" s="256"/>
      <c r="Q314" s="256"/>
      <c r="R314" s="256"/>
      <c r="S314" s="256"/>
      <c r="T314" s="257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8" t="s">
        <v>143</v>
      </c>
      <c r="AU314" s="258" t="s">
        <v>137</v>
      </c>
      <c r="AV314" s="15" t="s">
        <v>136</v>
      </c>
      <c r="AW314" s="15" t="s">
        <v>32</v>
      </c>
      <c r="AX314" s="15" t="s">
        <v>81</v>
      </c>
      <c r="AY314" s="258" t="s">
        <v>129</v>
      </c>
    </row>
    <row r="315" spans="1:65" s="2" customFormat="1" ht="16.5" customHeight="1">
      <c r="A315" s="38"/>
      <c r="B315" s="39"/>
      <c r="C315" s="259" t="s">
        <v>660</v>
      </c>
      <c r="D315" s="259" t="s">
        <v>203</v>
      </c>
      <c r="E315" s="260" t="s">
        <v>661</v>
      </c>
      <c r="F315" s="261" t="s">
        <v>662</v>
      </c>
      <c r="G315" s="262" t="s">
        <v>147</v>
      </c>
      <c r="H315" s="263">
        <v>29.536</v>
      </c>
      <c r="I315" s="264"/>
      <c r="J315" s="265">
        <f>ROUND(I315*H315,2)</f>
        <v>0</v>
      </c>
      <c r="K315" s="266"/>
      <c r="L315" s="267"/>
      <c r="M315" s="268" t="s">
        <v>1</v>
      </c>
      <c r="N315" s="269" t="s">
        <v>42</v>
      </c>
      <c r="O315" s="91"/>
      <c r="P315" s="222">
        <f>O315*H315</f>
        <v>0</v>
      </c>
      <c r="Q315" s="222">
        <v>0.0003</v>
      </c>
      <c r="R315" s="222">
        <f>Q315*H315</f>
        <v>0.0088608</v>
      </c>
      <c r="S315" s="222">
        <v>0</v>
      </c>
      <c r="T315" s="223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4" t="s">
        <v>280</v>
      </c>
      <c r="AT315" s="224" t="s">
        <v>203</v>
      </c>
      <c r="AU315" s="224" t="s">
        <v>137</v>
      </c>
      <c r="AY315" s="17" t="s">
        <v>129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7" t="s">
        <v>137</v>
      </c>
      <c r="BK315" s="225">
        <f>ROUND(I315*H315,2)</f>
        <v>0</v>
      </c>
      <c r="BL315" s="17" t="s">
        <v>210</v>
      </c>
      <c r="BM315" s="224" t="s">
        <v>663</v>
      </c>
    </row>
    <row r="316" spans="1:51" s="13" customFormat="1" ht="12">
      <c r="A316" s="13"/>
      <c r="B316" s="226"/>
      <c r="C316" s="227"/>
      <c r="D316" s="228" t="s">
        <v>143</v>
      </c>
      <c r="E316" s="227"/>
      <c r="F316" s="230" t="s">
        <v>664</v>
      </c>
      <c r="G316" s="227"/>
      <c r="H316" s="231">
        <v>29.536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143</v>
      </c>
      <c r="AU316" s="237" t="s">
        <v>137</v>
      </c>
      <c r="AV316" s="13" t="s">
        <v>137</v>
      </c>
      <c r="AW316" s="13" t="s">
        <v>4</v>
      </c>
      <c r="AX316" s="13" t="s">
        <v>81</v>
      </c>
      <c r="AY316" s="237" t="s">
        <v>129</v>
      </c>
    </row>
    <row r="317" spans="1:65" s="2" customFormat="1" ht="16.5" customHeight="1">
      <c r="A317" s="38"/>
      <c r="B317" s="39"/>
      <c r="C317" s="212" t="s">
        <v>665</v>
      </c>
      <c r="D317" s="212" t="s">
        <v>132</v>
      </c>
      <c r="E317" s="213" t="s">
        <v>666</v>
      </c>
      <c r="F317" s="214" t="s">
        <v>667</v>
      </c>
      <c r="G317" s="215" t="s">
        <v>141</v>
      </c>
      <c r="H317" s="216">
        <v>29.55</v>
      </c>
      <c r="I317" s="217"/>
      <c r="J317" s="218">
        <f>ROUND(I317*H317,2)</f>
        <v>0</v>
      </c>
      <c r="K317" s="219"/>
      <c r="L317" s="44"/>
      <c r="M317" s="220" t="s">
        <v>1</v>
      </c>
      <c r="N317" s="221" t="s">
        <v>42</v>
      </c>
      <c r="O317" s="91"/>
      <c r="P317" s="222">
        <f>O317*H317</f>
        <v>0</v>
      </c>
      <c r="Q317" s="222">
        <v>0.00027</v>
      </c>
      <c r="R317" s="222">
        <f>Q317*H317</f>
        <v>0.0079785</v>
      </c>
      <c r="S317" s="222">
        <v>0</v>
      </c>
      <c r="T317" s="22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4" t="s">
        <v>210</v>
      </c>
      <c r="AT317" s="224" t="s">
        <v>132</v>
      </c>
      <c r="AU317" s="224" t="s">
        <v>137</v>
      </c>
      <c r="AY317" s="17" t="s">
        <v>129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7" t="s">
        <v>137</v>
      </c>
      <c r="BK317" s="225">
        <f>ROUND(I317*H317,2)</f>
        <v>0</v>
      </c>
      <c r="BL317" s="17" t="s">
        <v>210</v>
      </c>
      <c r="BM317" s="224" t="s">
        <v>668</v>
      </c>
    </row>
    <row r="318" spans="1:51" s="13" customFormat="1" ht="12">
      <c r="A318" s="13"/>
      <c r="B318" s="226"/>
      <c r="C318" s="227"/>
      <c r="D318" s="228" t="s">
        <v>143</v>
      </c>
      <c r="E318" s="229" t="s">
        <v>1</v>
      </c>
      <c r="F318" s="230" t="s">
        <v>653</v>
      </c>
      <c r="G318" s="227"/>
      <c r="H318" s="231">
        <v>29.55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143</v>
      </c>
      <c r="AU318" s="237" t="s">
        <v>137</v>
      </c>
      <c r="AV318" s="13" t="s">
        <v>137</v>
      </c>
      <c r="AW318" s="13" t="s">
        <v>32</v>
      </c>
      <c r="AX318" s="13" t="s">
        <v>81</v>
      </c>
      <c r="AY318" s="237" t="s">
        <v>129</v>
      </c>
    </row>
    <row r="319" spans="1:65" s="2" customFormat="1" ht="16.5" customHeight="1">
      <c r="A319" s="38"/>
      <c r="B319" s="39"/>
      <c r="C319" s="259" t="s">
        <v>669</v>
      </c>
      <c r="D319" s="259" t="s">
        <v>203</v>
      </c>
      <c r="E319" s="260" t="s">
        <v>670</v>
      </c>
      <c r="F319" s="261" t="s">
        <v>671</v>
      </c>
      <c r="G319" s="262" t="s">
        <v>141</v>
      </c>
      <c r="H319" s="263">
        <v>30.732</v>
      </c>
      <c r="I319" s="264"/>
      <c r="J319" s="265">
        <f>ROUND(I319*H319,2)</f>
        <v>0</v>
      </c>
      <c r="K319" s="266"/>
      <c r="L319" s="267"/>
      <c r="M319" s="268" t="s">
        <v>1</v>
      </c>
      <c r="N319" s="269" t="s">
        <v>42</v>
      </c>
      <c r="O319" s="91"/>
      <c r="P319" s="222">
        <f>O319*H319</f>
        <v>0</v>
      </c>
      <c r="Q319" s="222">
        <v>0.00256</v>
      </c>
      <c r="R319" s="222">
        <f>Q319*H319</f>
        <v>0.07867392000000001</v>
      </c>
      <c r="S319" s="222">
        <v>0</v>
      </c>
      <c r="T319" s="223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4" t="s">
        <v>280</v>
      </c>
      <c r="AT319" s="224" t="s">
        <v>203</v>
      </c>
      <c r="AU319" s="224" t="s">
        <v>137</v>
      </c>
      <c r="AY319" s="17" t="s">
        <v>129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7" t="s">
        <v>137</v>
      </c>
      <c r="BK319" s="225">
        <f>ROUND(I319*H319,2)</f>
        <v>0</v>
      </c>
      <c r="BL319" s="17" t="s">
        <v>210</v>
      </c>
      <c r="BM319" s="224" t="s">
        <v>672</v>
      </c>
    </row>
    <row r="320" spans="1:51" s="13" customFormat="1" ht="12">
      <c r="A320" s="13"/>
      <c r="B320" s="226"/>
      <c r="C320" s="227"/>
      <c r="D320" s="228" t="s">
        <v>143</v>
      </c>
      <c r="E320" s="227"/>
      <c r="F320" s="230" t="s">
        <v>673</v>
      </c>
      <c r="G320" s="227"/>
      <c r="H320" s="231">
        <v>30.732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143</v>
      </c>
      <c r="AU320" s="237" t="s">
        <v>137</v>
      </c>
      <c r="AV320" s="13" t="s">
        <v>137</v>
      </c>
      <c r="AW320" s="13" t="s">
        <v>4</v>
      </c>
      <c r="AX320" s="13" t="s">
        <v>81</v>
      </c>
      <c r="AY320" s="237" t="s">
        <v>129</v>
      </c>
    </row>
    <row r="321" spans="1:65" s="2" customFormat="1" ht="24.15" customHeight="1">
      <c r="A321" s="38"/>
      <c r="B321" s="39"/>
      <c r="C321" s="212" t="s">
        <v>674</v>
      </c>
      <c r="D321" s="212" t="s">
        <v>132</v>
      </c>
      <c r="E321" s="213" t="s">
        <v>675</v>
      </c>
      <c r="F321" s="214" t="s">
        <v>676</v>
      </c>
      <c r="G321" s="215" t="s">
        <v>327</v>
      </c>
      <c r="H321" s="216">
        <v>0.326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0</v>
      </c>
      <c r="R321" s="222">
        <f>Q321*H321</f>
        <v>0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210</v>
      </c>
      <c r="AT321" s="224" t="s">
        <v>132</v>
      </c>
      <c r="AU321" s="224" t="s">
        <v>137</v>
      </c>
      <c r="AY321" s="17" t="s">
        <v>129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137</v>
      </c>
      <c r="BK321" s="225">
        <f>ROUND(I321*H321,2)</f>
        <v>0</v>
      </c>
      <c r="BL321" s="17" t="s">
        <v>210</v>
      </c>
      <c r="BM321" s="224" t="s">
        <v>677</v>
      </c>
    </row>
    <row r="322" spans="1:63" s="12" customFormat="1" ht="22.8" customHeight="1">
      <c r="A322" s="12"/>
      <c r="B322" s="196"/>
      <c r="C322" s="197"/>
      <c r="D322" s="198" t="s">
        <v>75</v>
      </c>
      <c r="E322" s="210" t="s">
        <v>678</v>
      </c>
      <c r="F322" s="210" t="s">
        <v>679</v>
      </c>
      <c r="G322" s="197"/>
      <c r="H322" s="197"/>
      <c r="I322" s="200"/>
      <c r="J322" s="211">
        <f>BK322</f>
        <v>0</v>
      </c>
      <c r="K322" s="197"/>
      <c r="L322" s="202"/>
      <c r="M322" s="203"/>
      <c r="N322" s="204"/>
      <c r="O322" s="204"/>
      <c r="P322" s="205">
        <f>SUM(P323:P347)</f>
        <v>0</v>
      </c>
      <c r="Q322" s="204"/>
      <c r="R322" s="205">
        <f>SUM(R323:R347)</f>
        <v>0.41371320000000006</v>
      </c>
      <c r="S322" s="204"/>
      <c r="T322" s="206">
        <f>SUM(T323:T347)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07" t="s">
        <v>137</v>
      </c>
      <c r="AT322" s="208" t="s">
        <v>75</v>
      </c>
      <c r="AU322" s="208" t="s">
        <v>81</v>
      </c>
      <c r="AY322" s="207" t="s">
        <v>129</v>
      </c>
      <c r="BK322" s="209">
        <f>SUM(BK323:BK347)</f>
        <v>0</v>
      </c>
    </row>
    <row r="323" spans="1:65" s="2" customFormat="1" ht="16.5" customHeight="1">
      <c r="A323" s="38"/>
      <c r="B323" s="39"/>
      <c r="C323" s="212" t="s">
        <v>680</v>
      </c>
      <c r="D323" s="212" t="s">
        <v>132</v>
      </c>
      <c r="E323" s="213" t="s">
        <v>681</v>
      </c>
      <c r="F323" s="214" t="s">
        <v>682</v>
      </c>
      <c r="G323" s="215" t="s">
        <v>141</v>
      </c>
      <c r="H323" s="216">
        <v>21.34</v>
      </c>
      <c r="I323" s="217"/>
      <c r="J323" s="218">
        <f>ROUND(I323*H323,2)</f>
        <v>0</v>
      </c>
      <c r="K323" s="219"/>
      <c r="L323" s="44"/>
      <c r="M323" s="220" t="s">
        <v>1</v>
      </c>
      <c r="N323" s="221" t="s">
        <v>42</v>
      </c>
      <c r="O323" s="91"/>
      <c r="P323" s="222">
        <f>O323*H323</f>
        <v>0</v>
      </c>
      <c r="Q323" s="222">
        <v>0</v>
      </c>
      <c r="R323" s="222">
        <f>Q323*H323</f>
        <v>0</v>
      </c>
      <c r="S323" s="222">
        <v>0</v>
      </c>
      <c r="T323" s="22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4" t="s">
        <v>210</v>
      </c>
      <c r="AT323" s="224" t="s">
        <v>132</v>
      </c>
      <c r="AU323" s="224" t="s">
        <v>137</v>
      </c>
      <c r="AY323" s="17" t="s">
        <v>129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7" t="s">
        <v>137</v>
      </c>
      <c r="BK323" s="225">
        <f>ROUND(I323*H323,2)</f>
        <v>0</v>
      </c>
      <c r="BL323" s="17" t="s">
        <v>210</v>
      </c>
      <c r="BM323" s="224" t="s">
        <v>683</v>
      </c>
    </row>
    <row r="324" spans="1:65" s="2" customFormat="1" ht="16.5" customHeight="1">
      <c r="A324" s="38"/>
      <c r="B324" s="39"/>
      <c r="C324" s="212" t="s">
        <v>684</v>
      </c>
      <c r="D324" s="212" t="s">
        <v>132</v>
      </c>
      <c r="E324" s="213" t="s">
        <v>685</v>
      </c>
      <c r="F324" s="214" t="s">
        <v>686</v>
      </c>
      <c r="G324" s="215" t="s">
        <v>141</v>
      </c>
      <c r="H324" s="216">
        <v>21.34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0.0003</v>
      </c>
      <c r="R324" s="222">
        <f>Q324*H324</f>
        <v>0.006402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210</v>
      </c>
      <c r="AT324" s="224" t="s">
        <v>132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210</v>
      </c>
      <c r="BM324" s="224" t="s">
        <v>687</v>
      </c>
    </row>
    <row r="325" spans="1:65" s="2" customFormat="1" ht="24.15" customHeight="1">
      <c r="A325" s="38"/>
      <c r="B325" s="39"/>
      <c r="C325" s="212" t="s">
        <v>688</v>
      </c>
      <c r="D325" s="212" t="s">
        <v>132</v>
      </c>
      <c r="E325" s="213" t="s">
        <v>689</v>
      </c>
      <c r="F325" s="214" t="s">
        <v>690</v>
      </c>
      <c r="G325" s="215" t="s">
        <v>141</v>
      </c>
      <c r="H325" s="216">
        <v>21.34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0.003</v>
      </c>
      <c r="R325" s="222">
        <f>Q325*H325</f>
        <v>0.06402000000000001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210</v>
      </c>
      <c r="AT325" s="224" t="s">
        <v>132</v>
      </c>
      <c r="AU325" s="224" t="s">
        <v>137</v>
      </c>
      <c r="AY325" s="17" t="s">
        <v>129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137</v>
      </c>
      <c r="BK325" s="225">
        <f>ROUND(I325*H325,2)</f>
        <v>0</v>
      </c>
      <c r="BL325" s="17" t="s">
        <v>210</v>
      </c>
      <c r="BM325" s="224" t="s">
        <v>691</v>
      </c>
    </row>
    <row r="326" spans="1:51" s="13" customFormat="1" ht="12">
      <c r="A326" s="13"/>
      <c r="B326" s="226"/>
      <c r="C326" s="227"/>
      <c r="D326" s="228" t="s">
        <v>143</v>
      </c>
      <c r="E326" s="229" t="s">
        <v>1</v>
      </c>
      <c r="F326" s="230" t="s">
        <v>692</v>
      </c>
      <c r="G326" s="227"/>
      <c r="H326" s="231">
        <v>10.8</v>
      </c>
      <c r="I326" s="232"/>
      <c r="J326" s="227"/>
      <c r="K326" s="227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143</v>
      </c>
      <c r="AU326" s="237" t="s">
        <v>137</v>
      </c>
      <c r="AV326" s="13" t="s">
        <v>137</v>
      </c>
      <c r="AW326" s="13" t="s">
        <v>32</v>
      </c>
      <c r="AX326" s="13" t="s">
        <v>76</v>
      </c>
      <c r="AY326" s="237" t="s">
        <v>129</v>
      </c>
    </row>
    <row r="327" spans="1:51" s="13" customFormat="1" ht="12">
      <c r="A327" s="13"/>
      <c r="B327" s="226"/>
      <c r="C327" s="227"/>
      <c r="D327" s="228" t="s">
        <v>143</v>
      </c>
      <c r="E327" s="229" t="s">
        <v>1</v>
      </c>
      <c r="F327" s="230" t="s">
        <v>693</v>
      </c>
      <c r="G327" s="227"/>
      <c r="H327" s="231">
        <v>7.04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143</v>
      </c>
      <c r="AU327" s="237" t="s">
        <v>137</v>
      </c>
      <c r="AV327" s="13" t="s">
        <v>137</v>
      </c>
      <c r="AW327" s="13" t="s">
        <v>32</v>
      </c>
      <c r="AX327" s="13" t="s">
        <v>76</v>
      </c>
      <c r="AY327" s="237" t="s">
        <v>129</v>
      </c>
    </row>
    <row r="328" spans="1:51" s="13" customFormat="1" ht="12">
      <c r="A328" s="13"/>
      <c r="B328" s="226"/>
      <c r="C328" s="227"/>
      <c r="D328" s="228" t="s">
        <v>143</v>
      </c>
      <c r="E328" s="229" t="s">
        <v>1</v>
      </c>
      <c r="F328" s="230" t="s">
        <v>694</v>
      </c>
      <c r="G328" s="227"/>
      <c r="H328" s="231">
        <v>3.5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143</v>
      </c>
      <c r="AU328" s="237" t="s">
        <v>137</v>
      </c>
      <c r="AV328" s="13" t="s">
        <v>137</v>
      </c>
      <c r="AW328" s="13" t="s">
        <v>32</v>
      </c>
      <c r="AX328" s="13" t="s">
        <v>76</v>
      </c>
      <c r="AY328" s="237" t="s">
        <v>129</v>
      </c>
    </row>
    <row r="329" spans="1:51" s="15" customFormat="1" ht="12">
      <c r="A329" s="15"/>
      <c r="B329" s="248"/>
      <c r="C329" s="249"/>
      <c r="D329" s="228" t="s">
        <v>143</v>
      </c>
      <c r="E329" s="250" t="s">
        <v>1</v>
      </c>
      <c r="F329" s="251" t="s">
        <v>181</v>
      </c>
      <c r="G329" s="249"/>
      <c r="H329" s="252">
        <v>21.34</v>
      </c>
      <c r="I329" s="253"/>
      <c r="J329" s="249"/>
      <c r="K329" s="249"/>
      <c r="L329" s="254"/>
      <c r="M329" s="255"/>
      <c r="N329" s="256"/>
      <c r="O329" s="256"/>
      <c r="P329" s="256"/>
      <c r="Q329" s="256"/>
      <c r="R329" s="256"/>
      <c r="S329" s="256"/>
      <c r="T329" s="257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8" t="s">
        <v>143</v>
      </c>
      <c r="AU329" s="258" t="s">
        <v>137</v>
      </c>
      <c r="AV329" s="15" t="s">
        <v>136</v>
      </c>
      <c r="AW329" s="15" t="s">
        <v>32</v>
      </c>
      <c r="AX329" s="15" t="s">
        <v>81</v>
      </c>
      <c r="AY329" s="258" t="s">
        <v>129</v>
      </c>
    </row>
    <row r="330" spans="1:65" s="2" customFormat="1" ht="16.5" customHeight="1">
      <c r="A330" s="38"/>
      <c r="B330" s="39"/>
      <c r="C330" s="259" t="s">
        <v>695</v>
      </c>
      <c r="D330" s="259" t="s">
        <v>203</v>
      </c>
      <c r="E330" s="260" t="s">
        <v>696</v>
      </c>
      <c r="F330" s="261" t="s">
        <v>697</v>
      </c>
      <c r="G330" s="262" t="s">
        <v>141</v>
      </c>
      <c r="H330" s="263">
        <v>23.474</v>
      </c>
      <c r="I330" s="264"/>
      <c r="J330" s="265">
        <f>ROUND(I330*H330,2)</f>
        <v>0</v>
      </c>
      <c r="K330" s="266"/>
      <c r="L330" s="267"/>
      <c r="M330" s="268" t="s">
        <v>1</v>
      </c>
      <c r="N330" s="269" t="s">
        <v>42</v>
      </c>
      <c r="O330" s="91"/>
      <c r="P330" s="222">
        <f>O330*H330</f>
        <v>0</v>
      </c>
      <c r="Q330" s="222">
        <v>0.0118</v>
      </c>
      <c r="R330" s="222">
        <f>Q330*H330</f>
        <v>0.2769932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280</v>
      </c>
      <c r="AT330" s="224" t="s">
        <v>203</v>
      </c>
      <c r="AU330" s="224" t="s">
        <v>137</v>
      </c>
      <c r="AY330" s="17" t="s">
        <v>129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137</v>
      </c>
      <c r="BK330" s="225">
        <f>ROUND(I330*H330,2)</f>
        <v>0</v>
      </c>
      <c r="BL330" s="17" t="s">
        <v>210</v>
      </c>
      <c r="BM330" s="224" t="s">
        <v>698</v>
      </c>
    </row>
    <row r="331" spans="1:51" s="13" customFormat="1" ht="12">
      <c r="A331" s="13"/>
      <c r="B331" s="226"/>
      <c r="C331" s="227"/>
      <c r="D331" s="228" t="s">
        <v>143</v>
      </c>
      <c r="E331" s="227"/>
      <c r="F331" s="230" t="s">
        <v>699</v>
      </c>
      <c r="G331" s="227"/>
      <c r="H331" s="231">
        <v>23.474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4</v>
      </c>
      <c r="AX331" s="13" t="s">
        <v>81</v>
      </c>
      <c r="AY331" s="237" t="s">
        <v>129</v>
      </c>
    </row>
    <row r="332" spans="1:65" s="2" customFormat="1" ht="24.15" customHeight="1">
      <c r="A332" s="38"/>
      <c r="B332" s="39"/>
      <c r="C332" s="212" t="s">
        <v>700</v>
      </c>
      <c r="D332" s="212" t="s">
        <v>132</v>
      </c>
      <c r="E332" s="213" t="s">
        <v>701</v>
      </c>
      <c r="F332" s="214" t="s">
        <v>702</v>
      </c>
      <c r="G332" s="215" t="s">
        <v>141</v>
      </c>
      <c r="H332" s="216">
        <v>21.34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210</v>
      </c>
      <c r="AT332" s="224" t="s">
        <v>132</v>
      </c>
      <c r="AU332" s="224" t="s">
        <v>137</v>
      </c>
      <c r="AY332" s="17" t="s">
        <v>129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137</v>
      </c>
      <c r="BK332" s="225">
        <f>ROUND(I332*H332,2)</f>
        <v>0</v>
      </c>
      <c r="BL332" s="17" t="s">
        <v>210</v>
      </c>
      <c r="BM332" s="224" t="s">
        <v>703</v>
      </c>
    </row>
    <row r="333" spans="1:65" s="2" customFormat="1" ht="24.15" customHeight="1">
      <c r="A333" s="38"/>
      <c r="B333" s="39"/>
      <c r="C333" s="212" t="s">
        <v>704</v>
      </c>
      <c r="D333" s="212" t="s">
        <v>132</v>
      </c>
      <c r="E333" s="213" t="s">
        <v>705</v>
      </c>
      <c r="F333" s="214" t="s">
        <v>706</v>
      </c>
      <c r="G333" s="215" t="s">
        <v>141</v>
      </c>
      <c r="H333" s="216">
        <v>6.9</v>
      </c>
      <c r="I333" s="217"/>
      <c r="J333" s="218">
        <f>ROUND(I333*H333,2)</f>
        <v>0</v>
      </c>
      <c r="K333" s="219"/>
      <c r="L333" s="44"/>
      <c r="M333" s="220" t="s">
        <v>1</v>
      </c>
      <c r="N333" s="221" t="s">
        <v>42</v>
      </c>
      <c r="O333" s="91"/>
      <c r="P333" s="222">
        <f>O333*H333</f>
        <v>0</v>
      </c>
      <c r="Q333" s="222">
        <v>0.008</v>
      </c>
      <c r="R333" s="222">
        <f>Q333*H333</f>
        <v>0.055200000000000006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210</v>
      </c>
      <c r="AT333" s="224" t="s">
        <v>132</v>
      </c>
      <c r="AU333" s="224" t="s">
        <v>137</v>
      </c>
      <c r="AY333" s="17" t="s">
        <v>129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137</v>
      </c>
      <c r="BK333" s="225">
        <f>ROUND(I333*H333,2)</f>
        <v>0</v>
      </c>
      <c r="BL333" s="17" t="s">
        <v>210</v>
      </c>
      <c r="BM333" s="224" t="s">
        <v>707</v>
      </c>
    </row>
    <row r="334" spans="1:51" s="14" customFormat="1" ht="12">
      <c r="A334" s="14"/>
      <c r="B334" s="238"/>
      <c r="C334" s="239"/>
      <c r="D334" s="228" t="s">
        <v>143</v>
      </c>
      <c r="E334" s="240" t="s">
        <v>1</v>
      </c>
      <c r="F334" s="241" t="s">
        <v>708</v>
      </c>
      <c r="G334" s="239"/>
      <c r="H334" s="240" t="s">
        <v>1</v>
      </c>
      <c r="I334" s="242"/>
      <c r="J334" s="239"/>
      <c r="K334" s="239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143</v>
      </c>
      <c r="AU334" s="247" t="s">
        <v>137</v>
      </c>
      <c r="AV334" s="14" t="s">
        <v>81</v>
      </c>
      <c r="AW334" s="14" t="s">
        <v>32</v>
      </c>
      <c r="AX334" s="14" t="s">
        <v>76</v>
      </c>
      <c r="AY334" s="247" t="s">
        <v>129</v>
      </c>
    </row>
    <row r="335" spans="1:51" s="13" customFormat="1" ht="12">
      <c r="A335" s="13"/>
      <c r="B335" s="226"/>
      <c r="C335" s="227"/>
      <c r="D335" s="228" t="s">
        <v>143</v>
      </c>
      <c r="E335" s="229" t="s">
        <v>1</v>
      </c>
      <c r="F335" s="230" t="s">
        <v>709</v>
      </c>
      <c r="G335" s="227"/>
      <c r="H335" s="231">
        <v>1.2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143</v>
      </c>
      <c r="AU335" s="237" t="s">
        <v>137</v>
      </c>
      <c r="AV335" s="13" t="s">
        <v>137</v>
      </c>
      <c r="AW335" s="13" t="s">
        <v>32</v>
      </c>
      <c r="AX335" s="13" t="s">
        <v>76</v>
      </c>
      <c r="AY335" s="237" t="s">
        <v>129</v>
      </c>
    </row>
    <row r="336" spans="1:51" s="13" customFormat="1" ht="12">
      <c r="A336" s="13"/>
      <c r="B336" s="226"/>
      <c r="C336" s="227"/>
      <c r="D336" s="228" t="s">
        <v>143</v>
      </c>
      <c r="E336" s="229" t="s">
        <v>1</v>
      </c>
      <c r="F336" s="230" t="s">
        <v>710</v>
      </c>
      <c r="G336" s="227"/>
      <c r="H336" s="231">
        <v>5.7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143</v>
      </c>
      <c r="AU336" s="237" t="s">
        <v>137</v>
      </c>
      <c r="AV336" s="13" t="s">
        <v>137</v>
      </c>
      <c r="AW336" s="13" t="s">
        <v>32</v>
      </c>
      <c r="AX336" s="13" t="s">
        <v>76</v>
      </c>
      <c r="AY336" s="237" t="s">
        <v>129</v>
      </c>
    </row>
    <row r="337" spans="1:51" s="15" customFormat="1" ht="12">
      <c r="A337" s="15"/>
      <c r="B337" s="248"/>
      <c r="C337" s="249"/>
      <c r="D337" s="228" t="s">
        <v>143</v>
      </c>
      <c r="E337" s="250" t="s">
        <v>1</v>
      </c>
      <c r="F337" s="251" t="s">
        <v>181</v>
      </c>
      <c r="G337" s="249"/>
      <c r="H337" s="252">
        <v>6.9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8" t="s">
        <v>143</v>
      </c>
      <c r="AU337" s="258" t="s">
        <v>137</v>
      </c>
      <c r="AV337" s="15" t="s">
        <v>136</v>
      </c>
      <c r="AW337" s="15" t="s">
        <v>32</v>
      </c>
      <c r="AX337" s="15" t="s">
        <v>81</v>
      </c>
      <c r="AY337" s="258" t="s">
        <v>129</v>
      </c>
    </row>
    <row r="338" spans="1:65" s="2" customFormat="1" ht="21.75" customHeight="1">
      <c r="A338" s="38"/>
      <c r="B338" s="39"/>
      <c r="C338" s="212" t="s">
        <v>711</v>
      </c>
      <c r="D338" s="212" t="s">
        <v>132</v>
      </c>
      <c r="E338" s="213" t="s">
        <v>712</v>
      </c>
      <c r="F338" s="214" t="s">
        <v>713</v>
      </c>
      <c r="G338" s="215" t="s">
        <v>147</v>
      </c>
      <c r="H338" s="216">
        <v>28</v>
      </c>
      <c r="I338" s="217"/>
      <c r="J338" s="218">
        <f>ROUND(I338*H338,2)</f>
        <v>0</v>
      </c>
      <c r="K338" s="219"/>
      <c r="L338" s="44"/>
      <c r="M338" s="220" t="s">
        <v>1</v>
      </c>
      <c r="N338" s="221" t="s">
        <v>42</v>
      </c>
      <c r="O338" s="91"/>
      <c r="P338" s="222">
        <f>O338*H338</f>
        <v>0</v>
      </c>
      <c r="Q338" s="222">
        <v>0.00031</v>
      </c>
      <c r="R338" s="222">
        <f>Q338*H338</f>
        <v>0.00868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210</v>
      </c>
      <c r="AT338" s="224" t="s">
        <v>132</v>
      </c>
      <c r="AU338" s="224" t="s">
        <v>137</v>
      </c>
      <c r="AY338" s="17" t="s">
        <v>129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137</v>
      </c>
      <c r="BK338" s="225">
        <f>ROUND(I338*H338,2)</f>
        <v>0</v>
      </c>
      <c r="BL338" s="17" t="s">
        <v>210</v>
      </c>
      <c r="BM338" s="224" t="s">
        <v>714</v>
      </c>
    </row>
    <row r="339" spans="1:51" s="13" customFormat="1" ht="12">
      <c r="A339" s="13"/>
      <c r="B339" s="226"/>
      <c r="C339" s="227"/>
      <c r="D339" s="228" t="s">
        <v>143</v>
      </c>
      <c r="E339" s="229" t="s">
        <v>1</v>
      </c>
      <c r="F339" s="230" t="s">
        <v>715</v>
      </c>
      <c r="G339" s="227"/>
      <c r="H339" s="231">
        <v>12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pans="1:51" s="13" customFormat="1" ht="12">
      <c r="A340" s="13"/>
      <c r="B340" s="226"/>
      <c r="C340" s="227"/>
      <c r="D340" s="228" t="s">
        <v>143</v>
      </c>
      <c r="E340" s="229" t="s">
        <v>1</v>
      </c>
      <c r="F340" s="230" t="s">
        <v>715</v>
      </c>
      <c r="G340" s="227"/>
      <c r="H340" s="231">
        <v>12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143</v>
      </c>
      <c r="AU340" s="237" t="s">
        <v>137</v>
      </c>
      <c r="AV340" s="13" t="s">
        <v>137</v>
      </c>
      <c r="AW340" s="13" t="s">
        <v>32</v>
      </c>
      <c r="AX340" s="13" t="s">
        <v>76</v>
      </c>
      <c r="AY340" s="237" t="s">
        <v>129</v>
      </c>
    </row>
    <row r="341" spans="1:51" s="13" customFormat="1" ht="12">
      <c r="A341" s="13"/>
      <c r="B341" s="226"/>
      <c r="C341" s="227"/>
      <c r="D341" s="228" t="s">
        <v>143</v>
      </c>
      <c r="E341" s="229" t="s">
        <v>1</v>
      </c>
      <c r="F341" s="230" t="s">
        <v>716</v>
      </c>
      <c r="G341" s="227"/>
      <c r="H341" s="231">
        <v>4</v>
      </c>
      <c r="I341" s="232"/>
      <c r="J341" s="227"/>
      <c r="K341" s="227"/>
      <c r="L341" s="233"/>
      <c r="M341" s="234"/>
      <c r="N341" s="235"/>
      <c r="O341" s="235"/>
      <c r="P341" s="235"/>
      <c r="Q341" s="235"/>
      <c r="R341" s="235"/>
      <c r="S341" s="235"/>
      <c r="T341" s="23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7" t="s">
        <v>143</v>
      </c>
      <c r="AU341" s="237" t="s">
        <v>137</v>
      </c>
      <c r="AV341" s="13" t="s">
        <v>137</v>
      </c>
      <c r="AW341" s="13" t="s">
        <v>32</v>
      </c>
      <c r="AX341" s="13" t="s">
        <v>76</v>
      </c>
      <c r="AY341" s="237" t="s">
        <v>129</v>
      </c>
    </row>
    <row r="342" spans="1:51" s="15" customFormat="1" ht="12">
      <c r="A342" s="15"/>
      <c r="B342" s="248"/>
      <c r="C342" s="249"/>
      <c r="D342" s="228" t="s">
        <v>143</v>
      </c>
      <c r="E342" s="250" t="s">
        <v>1</v>
      </c>
      <c r="F342" s="251" t="s">
        <v>181</v>
      </c>
      <c r="G342" s="249"/>
      <c r="H342" s="252">
        <v>28</v>
      </c>
      <c r="I342" s="253"/>
      <c r="J342" s="249"/>
      <c r="K342" s="249"/>
      <c r="L342" s="254"/>
      <c r="M342" s="255"/>
      <c r="N342" s="256"/>
      <c r="O342" s="256"/>
      <c r="P342" s="256"/>
      <c r="Q342" s="256"/>
      <c r="R342" s="256"/>
      <c r="S342" s="256"/>
      <c r="T342" s="257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8" t="s">
        <v>143</v>
      </c>
      <c r="AU342" s="258" t="s">
        <v>137</v>
      </c>
      <c r="AV342" s="15" t="s">
        <v>136</v>
      </c>
      <c r="AW342" s="15" t="s">
        <v>32</v>
      </c>
      <c r="AX342" s="15" t="s">
        <v>81</v>
      </c>
      <c r="AY342" s="258" t="s">
        <v>129</v>
      </c>
    </row>
    <row r="343" spans="1:65" s="2" customFormat="1" ht="24.15" customHeight="1">
      <c r="A343" s="38"/>
      <c r="B343" s="39"/>
      <c r="C343" s="212" t="s">
        <v>717</v>
      </c>
      <c r="D343" s="212" t="s">
        <v>132</v>
      </c>
      <c r="E343" s="213" t="s">
        <v>718</v>
      </c>
      <c r="F343" s="214" t="s">
        <v>719</v>
      </c>
      <c r="G343" s="215" t="s">
        <v>147</v>
      </c>
      <c r="H343" s="216">
        <v>9.3</v>
      </c>
      <c r="I343" s="217"/>
      <c r="J343" s="218">
        <f>ROUND(I343*H343,2)</f>
        <v>0</v>
      </c>
      <c r="K343" s="219"/>
      <c r="L343" s="44"/>
      <c r="M343" s="220" t="s">
        <v>1</v>
      </c>
      <c r="N343" s="221" t="s">
        <v>42</v>
      </c>
      <c r="O343" s="91"/>
      <c r="P343" s="222">
        <f>O343*H343</f>
        <v>0</v>
      </c>
      <c r="Q343" s="222">
        <v>0.00026</v>
      </c>
      <c r="R343" s="222">
        <f>Q343*H343</f>
        <v>0.002418</v>
      </c>
      <c r="S343" s="222">
        <v>0</v>
      </c>
      <c r="T343" s="22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24" t="s">
        <v>210</v>
      </c>
      <c r="AT343" s="224" t="s">
        <v>132</v>
      </c>
      <c r="AU343" s="224" t="s">
        <v>137</v>
      </c>
      <c r="AY343" s="17" t="s">
        <v>129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7" t="s">
        <v>137</v>
      </c>
      <c r="BK343" s="225">
        <f>ROUND(I343*H343,2)</f>
        <v>0</v>
      </c>
      <c r="BL343" s="17" t="s">
        <v>210</v>
      </c>
      <c r="BM343" s="224" t="s">
        <v>720</v>
      </c>
    </row>
    <row r="344" spans="1:51" s="13" customFormat="1" ht="12">
      <c r="A344" s="13"/>
      <c r="B344" s="226"/>
      <c r="C344" s="227"/>
      <c r="D344" s="228" t="s">
        <v>143</v>
      </c>
      <c r="E344" s="229" t="s">
        <v>1</v>
      </c>
      <c r="F344" s="230" t="s">
        <v>721</v>
      </c>
      <c r="G344" s="227"/>
      <c r="H344" s="231">
        <v>3.7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143</v>
      </c>
      <c r="AU344" s="237" t="s">
        <v>137</v>
      </c>
      <c r="AV344" s="13" t="s">
        <v>137</v>
      </c>
      <c r="AW344" s="13" t="s">
        <v>32</v>
      </c>
      <c r="AX344" s="13" t="s">
        <v>76</v>
      </c>
      <c r="AY344" s="237" t="s">
        <v>129</v>
      </c>
    </row>
    <row r="345" spans="1:51" s="13" customFormat="1" ht="12">
      <c r="A345" s="13"/>
      <c r="B345" s="226"/>
      <c r="C345" s="227"/>
      <c r="D345" s="228" t="s">
        <v>143</v>
      </c>
      <c r="E345" s="229" t="s">
        <v>1</v>
      </c>
      <c r="F345" s="230" t="s">
        <v>722</v>
      </c>
      <c r="G345" s="227"/>
      <c r="H345" s="231">
        <v>5.6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143</v>
      </c>
      <c r="AU345" s="237" t="s">
        <v>137</v>
      </c>
      <c r="AV345" s="13" t="s">
        <v>137</v>
      </c>
      <c r="AW345" s="13" t="s">
        <v>32</v>
      </c>
      <c r="AX345" s="13" t="s">
        <v>76</v>
      </c>
      <c r="AY345" s="237" t="s">
        <v>129</v>
      </c>
    </row>
    <row r="346" spans="1:51" s="15" customFormat="1" ht="12">
      <c r="A346" s="15"/>
      <c r="B346" s="248"/>
      <c r="C346" s="249"/>
      <c r="D346" s="228" t="s">
        <v>143</v>
      </c>
      <c r="E346" s="250" t="s">
        <v>1</v>
      </c>
      <c r="F346" s="251" t="s">
        <v>181</v>
      </c>
      <c r="G346" s="249"/>
      <c r="H346" s="252">
        <v>9.3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58" t="s">
        <v>143</v>
      </c>
      <c r="AU346" s="258" t="s">
        <v>137</v>
      </c>
      <c r="AV346" s="15" t="s">
        <v>136</v>
      </c>
      <c r="AW346" s="15" t="s">
        <v>32</v>
      </c>
      <c r="AX346" s="15" t="s">
        <v>81</v>
      </c>
      <c r="AY346" s="258" t="s">
        <v>129</v>
      </c>
    </row>
    <row r="347" spans="1:65" s="2" customFormat="1" ht="24.15" customHeight="1">
      <c r="A347" s="38"/>
      <c r="B347" s="39"/>
      <c r="C347" s="212" t="s">
        <v>723</v>
      </c>
      <c r="D347" s="212" t="s">
        <v>132</v>
      </c>
      <c r="E347" s="213" t="s">
        <v>724</v>
      </c>
      <c r="F347" s="214" t="s">
        <v>725</v>
      </c>
      <c r="G347" s="215" t="s">
        <v>327</v>
      </c>
      <c r="H347" s="216">
        <v>0.414</v>
      </c>
      <c r="I347" s="217"/>
      <c r="J347" s="218">
        <f>ROUND(I347*H347,2)</f>
        <v>0</v>
      </c>
      <c r="K347" s="219"/>
      <c r="L347" s="44"/>
      <c r="M347" s="220" t="s">
        <v>1</v>
      </c>
      <c r="N347" s="221" t="s">
        <v>42</v>
      </c>
      <c r="O347" s="91"/>
      <c r="P347" s="222">
        <f>O347*H347</f>
        <v>0</v>
      </c>
      <c r="Q347" s="222">
        <v>0</v>
      </c>
      <c r="R347" s="222">
        <f>Q347*H347</f>
        <v>0</v>
      </c>
      <c r="S347" s="222">
        <v>0</v>
      </c>
      <c r="T347" s="22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4" t="s">
        <v>210</v>
      </c>
      <c r="AT347" s="224" t="s">
        <v>132</v>
      </c>
      <c r="AU347" s="224" t="s">
        <v>137</v>
      </c>
      <c r="AY347" s="17" t="s">
        <v>129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7" t="s">
        <v>137</v>
      </c>
      <c r="BK347" s="225">
        <f>ROUND(I347*H347,2)</f>
        <v>0</v>
      </c>
      <c r="BL347" s="17" t="s">
        <v>210</v>
      </c>
      <c r="BM347" s="224" t="s">
        <v>726</v>
      </c>
    </row>
    <row r="348" spans="1:63" s="12" customFormat="1" ht="22.8" customHeight="1">
      <c r="A348" s="12"/>
      <c r="B348" s="196"/>
      <c r="C348" s="197"/>
      <c r="D348" s="198" t="s">
        <v>75</v>
      </c>
      <c r="E348" s="210" t="s">
        <v>727</v>
      </c>
      <c r="F348" s="210" t="s">
        <v>728</v>
      </c>
      <c r="G348" s="197"/>
      <c r="H348" s="197"/>
      <c r="I348" s="200"/>
      <c r="J348" s="211">
        <f>BK348</f>
        <v>0</v>
      </c>
      <c r="K348" s="197"/>
      <c r="L348" s="202"/>
      <c r="M348" s="203"/>
      <c r="N348" s="204"/>
      <c r="O348" s="204"/>
      <c r="P348" s="205">
        <f>SUM(P349:P357)</f>
        <v>0</v>
      </c>
      <c r="Q348" s="204"/>
      <c r="R348" s="205">
        <f>SUM(R349:R357)</f>
        <v>0.010504</v>
      </c>
      <c r="S348" s="204"/>
      <c r="T348" s="206">
        <f>SUM(T349:T357)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7" t="s">
        <v>137</v>
      </c>
      <c r="AT348" s="208" t="s">
        <v>75</v>
      </c>
      <c r="AU348" s="208" t="s">
        <v>81</v>
      </c>
      <c r="AY348" s="207" t="s">
        <v>129</v>
      </c>
      <c r="BK348" s="209">
        <f>SUM(BK349:BK357)</f>
        <v>0</v>
      </c>
    </row>
    <row r="349" spans="1:65" s="2" customFormat="1" ht="24.15" customHeight="1">
      <c r="A349" s="38"/>
      <c r="B349" s="39"/>
      <c r="C349" s="212" t="s">
        <v>729</v>
      </c>
      <c r="D349" s="212" t="s">
        <v>132</v>
      </c>
      <c r="E349" s="213" t="s">
        <v>730</v>
      </c>
      <c r="F349" s="214" t="s">
        <v>731</v>
      </c>
      <c r="G349" s="215" t="s">
        <v>141</v>
      </c>
      <c r="H349" s="216">
        <v>1.1</v>
      </c>
      <c r="I349" s="217"/>
      <c r="J349" s="218">
        <f>ROUND(I349*H349,2)</f>
        <v>0</v>
      </c>
      <c r="K349" s="219"/>
      <c r="L349" s="44"/>
      <c r="M349" s="220" t="s">
        <v>1</v>
      </c>
      <c r="N349" s="221" t="s">
        <v>42</v>
      </c>
      <c r="O349" s="91"/>
      <c r="P349" s="222">
        <f>O349*H349</f>
        <v>0</v>
      </c>
      <c r="Q349" s="222">
        <v>0</v>
      </c>
      <c r="R349" s="222">
        <f>Q349*H349</f>
        <v>0</v>
      </c>
      <c r="S349" s="222">
        <v>0</v>
      </c>
      <c r="T349" s="22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24" t="s">
        <v>210</v>
      </c>
      <c r="AT349" s="224" t="s">
        <v>132</v>
      </c>
      <c r="AU349" s="224" t="s">
        <v>137</v>
      </c>
      <c r="AY349" s="17" t="s">
        <v>129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7" t="s">
        <v>137</v>
      </c>
      <c r="BK349" s="225">
        <f>ROUND(I349*H349,2)</f>
        <v>0</v>
      </c>
      <c r="BL349" s="17" t="s">
        <v>210</v>
      </c>
      <c r="BM349" s="224" t="s">
        <v>732</v>
      </c>
    </row>
    <row r="350" spans="1:51" s="14" customFormat="1" ht="12">
      <c r="A350" s="14"/>
      <c r="B350" s="238"/>
      <c r="C350" s="239"/>
      <c r="D350" s="228" t="s">
        <v>143</v>
      </c>
      <c r="E350" s="240" t="s">
        <v>1</v>
      </c>
      <c r="F350" s="241" t="s">
        <v>733</v>
      </c>
      <c r="G350" s="239"/>
      <c r="H350" s="240" t="s">
        <v>1</v>
      </c>
      <c r="I350" s="242"/>
      <c r="J350" s="239"/>
      <c r="K350" s="239"/>
      <c r="L350" s="243"/>
      <c r="M350" s="244"/>
      <c r="N350" s="245"/>
      <c r="O350" s="245"/>
      <c r="P350" s="245"/>
      <c r="Q350" s="245"/>
      <c r="R350" s="245"/>
      <c r="S350" s="245"/>
      <c r="T350" s="246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7" t="s">
        <v>143</v>
      </c>
      <c r="AU350" s="247" t="s">
        <v>137</v>
      </c>
      <c r="AV350" s="14" t="s">
        <v>81</v>
      </c>
      <c r="AW350" s="14" t="s">
        <v>32</v>
      </c>
      <c r="AX350" s="14" t="s">
        <v>76</v>
      </c>
      <c r="AY350" s="247" t="s">
        <v>129</v>
      </c>
    </row>
    <row r="351" spans="1:51" s="13" customFormat="1" ht="12">
      <c r="A351" s="13"/>
      <c r="B351" s="226"/>
      <c r="C351" s="227"/>
      <c r="D351" s="228" t="s">
        <v>143</v>
      </c>
      <c r="E351" s="229" t="s">
        <v>1</v>
      </c>
      <c r="F351" s="230" t="s">
        <v>734</v>
      </c>
      <c r="G351" s="227"/>
      <c r="H351" s="231">
        <v>1.1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143</v>
      </c>
      <c r="AU351" s="237" t="s">
        <v>137</v>
      </c>
      <c r="AV351" s="13" t="s">
        <v>137</v>
      </c>
      <c r="AW351" s="13" t="s">
        <v>32</v>
      </c>
      <c r="AX351" s="13" t="s">
        <v>81</v>
      </c>
      <c r="AY351" s="237" t="s">
        <v>129</v>
      </c>
    </row>
    <row r="352" spans="1:65" s="2" customFormat="1" ht="24.15" customHeight="1">
      <c r="A352" s="38"/>
      <c r="B352" s="39"/>
      <c r="C352" s="212" t="s">
        <v>735</v>
      </c>
      <c r="D352" s="212" t="s">
        <v>132</v>
      </c>
      <c r="E352" s="213" t="s">
        <v>736</v>
      </c>
      <c r="F352" s="214" t="s">
        <v>737</v>
      </c>
      <c r="G352" s="215" t="s">
        <v>141</v>
      </c>
      <c r="H352" s="216">
        <v>4.4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0.00017</v>
      </c>
      <c r="R352" s="222">
        <f>Q352*H352</f>
        <v>0.0007480000000000001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210</v>
      </c>
      <c r="AT352" s="224" t="s">
        <v>132</v>
      </c>
      <c r="AU352" s="224" t="s">
        <v>137</v>
      </c>
      <c r="AY352" s="17" t="s">
        <v>129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137</v>
      </c>
      <c r="BK352" s="225">
        <f>ROUND(I352*H352,2)</f>
        <v>0</v>
      </c>
      <c r="BL352" s="17" t="s">
        <v>210</v>
      </c>
      <c r="BM352" s="224" t="s">
        <v>738</v>
      </c>
    </row>
    <row r="353" spans="1:51" s="14" customFormat="1" ht="12">
      <c r="A353" s="14"/>
      <c r="B353" s="238"/>
      <c r="C353" s="239"/>
      <c r="D353" s="228" t="s">
        <v>143</v>
      </c>
      <c r="E353" s="240" t="s">
        <v>1</v>
      </c>
      <c r="F353" s="241" t="s">
        <v>739</v>
      </c>
      <c r="G353" s="239"/>
      <c r="H353" s="240" t="s">
        <v>1</v>
      </c>
      <c r="I353" s="242"/>
      <c r="J353" s="239"/>
      <c r="K353" s="239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143</v>
      </c>
      <c r="AU353" s="247" t="s">
        <v>137</v>
      </c>
      <c r="AV353" s="14" t="s">
        <v>81</v>
      </c>
      <c r="AW353" s="14" t="s">
        <v>32</v>
      </c>
      <c r="AX353" s="14" t="s">
        <v>76</v>
      </c>
      <c r="AY353" s="247" t="s">
        <v>129</v>
      </c>
    </row>
    <row r="354" spans="1:51" s="13" customFormat="1" ht="12">
      <c r="A354" s="13"/>
      <c r="B354" s="226"/>
      <c r="C354" s="227"/>
      <c r="D354" s="228" t="s">
        <v>143</v>
      </c>
      <c r="E354" s="229" t="s">
        <v>1</v>
      </c>
      <c r="F354" s="230" t="s">
        <v>740</v>
      </c>
      <c r="G354" s="227"/>
      <c r="H354" s="231">
        <v>4.4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81</v>
      </c>
      <c r="AY354" s="237" t="s">
        <v>129</v>
      </c>
    </row>
    <row r="355" spans="1:65" s="2" customFormat="1" ht="24.15" customHeight="1">
      <c r="A355" s="38"/>
      <c r="B355" s="39"/>
      <c r="C355" s="212" t="s">
        <v>741</v>
      </c>
      <c r="D355" s="212" t="s">
        <v>132</v>
      </c>
      <c r="E355" s="213" t="s">
        <v>742</v>
      </c>
      <c r="F355" s="214" t="s">
        <v>743</v>
      </c>
      <c r="G355" s="215" t="s">
        <v>141</v>
      </c>
      <c r="H355" s="216">
        <v>4.4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0.00012</v>
      </c>
      <c r="R355" s="222">
        <f>Q355*H355</f>
        <v>0.000528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210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210</v>
      </c>
      <c r="BM355" s="224" t="s">
        <v>744</v>
      </c>
    </row>
    <row r="356" spans="1:65" s="2" customFormat="1" ht="24.15" customHeight="1">
      <c r="A356" s="38"/>
      <c r="B356" s="39"/>
      <c r="C356" s="212" t="s">
        <v>745</v>
      </c>
      <c r="D356" s="212" t="s">
        <v>132</v>
      </c>
      <c r="E356" s="213" t="s">
        <v>746</v>
      </c>
      <c r="F356" s="214" t="s">
        <v>747</v>
      </c>
      <c r="G356" s="215" t="s">
        <v>141</v>
      </c>
      <c r="H356" s="216">
        <v>4.4</v>
      </c>
      <c r="I356" s="217"/>
      <c r="J356" s="218">
        <f>ROUND(I356*H356,2)</f>
        <v>0</v>
      </c>
      <c r="K356" s="219"/>
      <c r="L356" s="44"/>
      <c r="M356" s="220" t="s">
        <v>1</v>
      </c>
      <c r="N356" s="221" t="s">
        <v>42</v>
      </c>
      <c r="O356" s="91"/>
      <c r="P356" s="222">
        <f>O356*H356</f>
        <v>0</v>
      </c>
      <c r="Q356" s="222">
        <v>0.00012</v>
      </c>
      <c r="R356" s="222">
        <f>Q356*H356</f>
        <v>0.000528</v>
      </c>
      <c r="S356" s="222">
        <v>0</v>
      </c>
      <c r="T356" s="22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4" t="s">
        <v>210</v>
      </c>
      <c r="AT356" s="224" t="s">
        <v>132</v>
      </c>
      <c r="AU356" s="224" t="s">
        <v>137</v>
      </c>
      <c r="AY356" s="17" t="s">
        <v>129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7" t="s">
        <v>137</v>
      </c>
      <c r="BK356" s="225">
        <f>ROUND(I356*H356,2)</f>
        <v>0</v>
      </c>
      <c r="BL356" s="17" t="s">
        <v>210</v>
      </c>
      <c r="BM356" s="224" t="s">
        <v>748</v>
      </c>
    </row>
    <row r="357" spans="1:65" s="2" customFormat="1" ht="16.5" customHeight="1">
      <c r="A357" s="38"/>
      <c r="B357" s="39"/>
      <c r="C357" s="212" t="s">
        <v>749</v>
      </c>
      <c r="D357" s="212" t="s">
        <v>132</v>
      </c>
      <c r="E357" s="213" t="s">
        <v>750</v>
      </c>
      <c r="F357" s="214" t="s">
        <v>751</v>
      </c>
      <c r="G357" s="215" t="s">
        <v>141</v>
      </c>
      <c r="H357" s="216">
        <v>15</v>
      </c>
      <c r="I357" s="217"/>
      <c r="J357" s="218">
        <f>ROUND(I357*H357,2)</f>
        <v>0</v>
      </c>
      <c r="K357" s="219"/>
      <c r="L357" s="44"/>
      <c r="M357" s="220" t="s">
        <v>1</v>
      </c>
      <c r="N357" s="221" t="s">
        <v>42</v>
      </c>
      <c r="O357" s="91"/>
      <c r="P357" s="222">
        <f>O357*H357</f>
        <v>0</v>
      </c>
      <c r="Q357" s="222">
        <v>0.00058</v>
      </c>
      <c r="R357" s="222">
        <f>Q357*H357</f>
        <v>0.0087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210</v>
      </c>
      <c r="AT357" s="224" t="s">
        <v>132</v>
      </c>
      <c r="AU357" s="224" t="s">
        <v>137</v>
      </c>
      <c r="AY357" s="17" t="s">
        <v>129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137</v>
      </c>
      <c r="BK357" s="225">
        <f>ROUND(I357*H357,2)</f>
        <v>0</v>
      </c>
      <c r="BL357" s="17" t="s">
        <v>210</v>
      </c>
      <c r="BM357" s="224" t="s">
        <v>752</v>
      </c>
    </row>
    <row r="358" spans="1:63" s="12" customFormat="1" ht="22.8" customHeight="1">
      <c r="A358" s="12"/>
      <c r="B358" s="196"/>
      <c r="C358" s="197"/>
      <c r="D358" s="198" t="s">
        <v>75</v>
      </c>
      <c r="E358" s="210" t="s">
        <v>753</v>
      </c>
      <c r="F358" s="210" t="s">
        <v>754</v>
      </c>
      <c r="G358" s="197"/>
      <c r="H358" s="197"/>
      <c r="I358" s="200"/>
      <c r="J358" s="211">
        <f>BK358</f>
        <v>0</v>
      </c>
      <c r="K358" s="197"/>
      <c r="L358" s="202"/>
      <c r="M358" s="203"/>
      <c r="N358" s="204"/>
      <c r="O358" s="204"/>
      <c r="P358" s="205">
        <f>SUM(P359:P376)</f>
        <v>0</v>
      </c>
      <c r="Q358" s="204"/>
      <c r="R358" s="205">
        <f>SUM(R359:R376)</f>
        <v>0.07298743599999999</v>
      </c>
      <c r="S358" s="204"/>
      <c r="T358" s="206">
        <f>SUM(T359:T376)</f>
        <v>0.028865099999999998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7" t="s">
        <v>137</v>
      </c>
      <c r="AT358" s="208" t="s">
        <v>75</v>
      </c>
      <c r="AU358" s="208" t="s">
        <v>81</v>
      </c>
      <c r="AY358" s="207" t="s">
        <v>129</v>
      </c>
      <c r="BK358" s="209">
        <f>SUM(BK359:BK376)</f>
        <v>0</v>
      </c>
    </row>
    <row r="359" spans="1:65" s="2" customFormat="1" ht="24.15" customHeight="1">
      <c r="A359" s="38"/>
      <c r="B359" s="39"/>
      <c r="C359" s="212" t="s">
        <v>755</v>
      </c>
      <c r="D359" s="212" t="s">
        <v>132</v>
      </c>
      <c r="E359" s="213" t="s">
        <v>756</v>
      </c>
      <c r="F359" s="214" t="s">
        <v>757</v>
      </c>
      <c r="G359" s="215" t="s">
        <v>141</v>
      </c>
      <c r="H359" s="216">
        <v>117.38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210</v>
      </c>
      <c r="AT359" s="224" t="s">
        <v>132</v>
      </c>
      <c r="AU359" s="224" t="s">
        <v>137</v>
      </c>
      <c r="AY359" s="17" t="s">
        <v>129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137</v>
      </c>
      <c r="BK359" s="225">
        <f>ROUND(I359*H359,2)</f>
        <v>0</v>
      </c>
      <c r="BL359" s="17" t="s">
        <v>210</v>
      </c>
      <c r="BM359" s="224" t="s">
        <v>758</v>
      </c>
    </row>
    <row r="360" spans="1:51" s="13" customFormat="1" ht="12">
      <c r="A360" s="13"/>
      <c r="B360" s="226"/>
      <c r="C360" s="227"/>
      <c r="D360" s="228" t="s">
        <v>143</v>
      </c>
      <c r="E360" s="229" t="s">
        <v>1</v>
      </c>
      <c r="F360" s="230" t="s">
        <v>759</v>
      </c>
      <c r="G360" s="227"/>
      <c r="H360" s="231">
        <v>117.38</v>
      </c>
      <c r="I360" s="232"/>
      <c r="J360" s="227"/>
      <c r="K360" s="227"/>
      <c r="L360" s="233"/>
      <c r="M360" s="234"/>
      <c r="N360" s="235"/>
      <c r="O360" s="235"/>
      <c r="P360" s="235"/>
      <c r="Q360" s="235"/>
      <c r="R360" s="235"/>
      <c r="S360" s="235"/>
      <c r="T360" s="23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7" t="s">
        <v>143</v>
      </c>
      <c r="AU360" s="237" t="s">
        <v>137</v>
      </c>
      <c r="AV360" s="13" t="s">
        <v>137</v>
      </c>
      <c r="AW360" s="13" t="s">
        <v>32</v>
      </c>
      <c r="AX360" s="13" t="s">
        <v>81</v>
      </c>
      <c r="AY360" s="237" t="s">
        <v>129</v>
      </c>
    </row>
    <row r="361" spans="1:65" s="2" customFormat="1" ht="24.15" customHeight="1">
      <c r="A361" s="38"/>
      <c r="B361" s="39"/>
      <c r="C361" s="212" t="s">
        <v>760</v>
      </c>
      <c r="D361" s="212" t="s">
        <v>132</v>
      </c>
      <c r="E361" s="213" t="s">
        <v>761</v>
      </c>
      <c r="F361" s="214" t="s">
        <v>762</v>
      </c>
      <c r="G361" s="215" t="s">
        <v>141</v>
      </c>
      <c r="H361" s="216">
        <v>65.682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</v>
      </c>
      <c r="R361" s="222">
        <f>Q361*H361</f>
        <v>0</v>
      </c>
      <c r="S361" s="222">
        <v>0.00015</v>
      </c>
      <c r="T361" s="223">
        <f>S361*H361</f>
        <v>0.0098523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210</v>
      </c>
      <c r="AT361" s="224" t="s">
        <v>132</v>
      </c>
      <c r="AU361" s="224" t="s">
        <v>137</v>
      </c>
      <c r="AY361" s="17" t="s">
        <v>129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137</v>
      </c>
      <c r="BK361" s="225">
        <f>ROUND(I361*H361,2)</f>
        <v>0</v>
      </c>
      <c r="BL361" s="17" t="s">
        <v>210</v>
      </c>
      <c r="BM361" s="224" t="s">
        <v>763</v>
      </c>
    </row>
    <row r="362" spans="1:51" s="13" customFormat="1" ht="12">
      <c r="A362" s="13"/>
      <c r="B362" s="226"/>
      <c r="C362" s="227"/>
      <c r="D362" s="228" t="s">
        <v>143</v>
      </c>
      <c r="E362" s="229" t="s">
        <v>1</v>
      </c>
      <c r="F362" s="230" t="s">
        <v>764</v>
      </c>
      <c r="G362" s="227"/>
      <c r="H362" s="231">
        <v>65.682</v>
      </c>
      <c r="I362" s="232"/>
      <c r="J362" s="227"/>
      <c r="K362" s="227"/>
      <c r="L362" s="233"/>
      <c r="M362" s="234"/>
      <c r="N362" s="235"/>
      <c r="O362" s="235"/>
      <c r="P362" s="235"/>
      <c r="Q362" s="235"/>
      <c r="R362" s="235"/>
      <c r="S362" s="235"/>
      <c r="T362" s="23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143</v>
      </c>
      <c r="AU362" s="237" t="s">
        <v>137</v>
      </c>
      <c r="AV362" s="13" t="s">
        <v>137</v>
      </c>
      <c r="AW362" s="13" t="s">
        <v>32</v>
      </c>
      <c r="AX362" s="13" t="s">
        <v>81</v>
      </c>
      <c r="AY362" s="237" t="s">
        <v>129</v>
      </c>
    </row>
    <row r="363" spans="1:65" s="2" customFormat="1" ht="16.5" customHeight="1">
      <c r="A363" s="38"/>
      <c r="B363" s="39"/>
      <c r="C363" s="212" t="s">
        <v>765</v>
      </c>
      <c r="D363" s="212" t="s">
        <v>132</v>
      </c>
      <c r="E363" s="213" t="s">
        <v>766</v>
      </c>
      <c r="F363" s="214" t="s">
        <v>767</v>
      </c>
      <c r="G363" s="215" t="s">
        <v>141</v>
      </c>
      <c r="H363" s="216">
        <v>29.55</v>
      </c>
      <c r="I363" s="217"/>
      <c r="J363" s="218">
        <f>ROUND(I363*H363,2)</f>
        <v>0</v>
      </c>
      <c r="K363" s="219"/>
      <c r="L363" s="44"/>
      <c r="M363" s="220" t="s">
        <v>1</v>
      </c>
      <c r="N363" s="221" t="s">
        <v>42</v>
      </c>
      <c r="O363" s="91"/>
      <c r="P363" s="222">
        <f>O363*H363</f>
        <v>0</v>
      </c>
      <c r="Q363" s="222">
        <v>0.001</v>
      </c>
      <c r="R363" s="222">
        <f>Q363*H363</f>
        <v>0.02955</v>
      </c>
      <c r="S363" s="222">
        <v>0.00031</v>
      </c>
      <c r="T363" s="223">
        <f>S363*H363</f>
        <v>0.0091605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24" t="s">
        <v>210</v>
      </c>
      <c r="AT363" s="224" t="s">
        <v>132</v>
      </c>
      <c r="AU363" s="224" t="s">
        <v>137</v>
      </c>
      <c r="AY363" s="17" t="s">
        <v>129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7" t="s">
        <v>137</v>
      </c>
      <c r="BK363" s="225">
        <f>ROUND(I363*H363,2)</f>
        <v>0</v>
      </c>
      <c r="BL363" s="17" t="s">
        <v>210</v>
      </c>
      <c r="BM363" s="224" t="s">
        <v>768</v>
      </c>
    </row>
    <row r="364" spans="1:51" s="13" customFormat="1" ht="12">
      <c r="A364" s="13"/>
      <c r="B364" s="226"/>
      <c r="C364" s="227"/>
      <c r="D364" s="228" t="s">
        <v>143</v>
      </c>
      <c r="E364" s="229" t="s">
        <v>1</v>
      </c>
      <c r="F364" s="230" t="s">
        <v>165</v>
      </c>
      <c r="G364" s="227"/>
      <c r="H364" s="231">
        <v>29.55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143</v>
      </c>
      <c r="AU364" s="237" t="s">
        <v>137</v>
      </c>
      <c r="AV364" s="13" t="s">
        <v>137</v>
      </c>
      <c r="AW364" s="13" t="s">
        <v>32</v>
      </c>
      <c r="AX364" s="13" t="s">
        <v>81</v>
      </c>
      <c r="AY364" s="237" t="s">
        <v>129</v>
      </c>
    </row>
    <row r="365" spans="1:65" s="2" customFormat="1" ht="24.15" customHeight="1">
      <c r="A365" s="38"/>
      <c r="B365" s="39"/>
      <c r="C365" s="212" t="s">
        <v>769</v>
      </c>
      <c r="D365" s="212" t="s">
        <v>132</v>
      </c>
      <c r="E365" s="213" t="s">
        <v>770</v>
      </c>
      <c r="F365" s="214" t="s">
        <v>771</v>
      </c>
      <c r="G365" s="215" t="s">
        <v>141</v>
      </c>
      <c r="H365" s="216">
        <v>65.682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</v>
      </c>
      <c r="R365" s="222">
        <f>Q365*H365</f>
        <v>0</v>
      </c>
      <c r="S365" s="222">
        <v>0.00015</v>
      </c>
      <c r="T365" s="223">
        <f>S365*H365</f>
        <v>0.0098523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210</v>
      </c>
      <c r="AT365" s="224" t="s">
        <v>132</v>
      </c>
      <c r="AU365" s="224" t="s">
        <v>137</v>
      </c>
      <c r="AY365" s="17" t="s">
        <v>129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137</v>
      </c>
      <c r="BK365" s="225">
        <f>ROUND(I365*H365,2)</f>
        <v>0</v>
      </c>
      <c r="BL365" s="17" t="s">
        <v>210</v>
      </c>
      <c r="BM365" s="224" t="s">
        <v>772</v>
      </c>
    </row>
    <row r="366" spans="1:51" s="13" customFormat="1" ht="12">
      <c r="A366" s="13"/>
      <c r="B366" s="226"/>
      <c r="C366" s="227"/>
      <c r="D366" s="228" t="s">
        <v>143</v>
      </c>
      <c r="E366" s="229" t="s">
        <v>1</v>
      </c>
      <c r="F366" s="230" t="s">
        <v>773</v>
      </c>
      <c r="G366" s="227"/>
      <c r="H366" s="231">
        <v>9.792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143</v>
      </c>
      <c r="AU366" s="237" t="s">
        <v>137</v>
      </c>
      <c r="AV366" s="13" t="s">
        <v>137</v>
      </c>
      <c r="AW366" s="13" t="s">
        <v>32</v>
      </c>
      <c r="AX366" s="13" t="s">
        <v>76</v>
      </c>
      <c r="AY366" s="237" t="s">
        <v>129</v>
      </c>
    </row>
    <row r="367" spans="1:51" s="13" customFormat="1" ht="12">
      <c r="A367" s="13"/>
      <c r="B367" s="226"/>
      <c r="C367" s="227"/>
      <c r="D367" s="228" t="s">
        <v>143</v>
      </c>
      <c r="E367" s="229" t="s">
        <v>1</v>
      </c>
      <c r="F367" s="230" t="s">
        <v>192</v>
      </c>
      <c r="G367" s="227"/>
      <c r="H367" s="231">
        <v>55.89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76</v>
      </c>
      <c r="AY367" s="237" t="s">
        <v>129</v>
      </c>
    </row>
    <row r="368" spans="1:51" s="15" customFormat="1" ht="12">
      <c r="A368" s="15"/>
      <c r="B368" s="248"/>
      <c r="C368" s="249"/>
      <c r="D368" s="228" t="s">
        <v>143</v>
      </c>
      <c r="E368" s="250" t="s">
        <v>1</v>
      </c>
      <c r="F368" s="251" t="s">
        <v>181</v>
      </c>
      <c r="G368" s="249"/>
      <c r="H368" s="252">
        <v>65.682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58" t="s">
        <v>143</v>
      </c>
      <c r="AU368" s="258" t="s">
        <v>137</v>
      </c>
      <c r="AV368" s="15" t="s">
        <v>136</v>
      </c>
      <c r="AW368" s="15" t="s">
        <v>32</v>
      </c>
      <c r="AX368" s="15" t="s">
        <v>81</v>
      </c>
      <c r="AY368" s="258" t="s">
        <v>129</v>
      </c>
    </row>
    <row r="369" spans="1:65" s="2" customFormat="1" ht="24.15" customHeight="1">
      <c r="A369" s="38"/>
      <c r="B369" s="39"/>
      <c r="C369" s="212" t="s">
        <v>774</v>
      </c>
      <c r="D369" s="212" t="s">
        <v>132</v>
      </c>
      <c r="E369" s="213" t="s">
        <v>775</v>
      </c>
      <c r="F369" s="214" t="s">
        <v>776</v>
      </c>
      <c r="G369" s="215" t="s">
        <v>141</v>
      </c>
      <c r="H369" s="216">
        <v>6.51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210</v>
      </c>
      <c r="AT369" s="224" t="s">
        <v>132</v>
      </c>
      <c r="AU369" s="224" t="s">
        <v>137</v>
      </c>
      <c r="AY369" s="17" t="s">
        <v>129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137</v>
      </c>
      <c r="BK369" s="225">
        <f>ROUND(I369*H369,2)</f>
        <v>0</v>
      </c>
      <c r="BL369" s="17" t="s">
        <v>210</v>
      </c>
      <c r="BM369" s="224" t="s">
        <v>777</v>
      </c>
    </row>
    <row r="370" spans="1:51" s="13" customFormat="1" ht="12">
      <c r="A370" s="13"/>
      <c r="B370" s="226"/>
      <c r="C370" s="227"/>
      <c r="D370" s="228" t="s">
        <v>143</v>
      </c>
      <c r="E370" s="229" t="s">
        <v>1</v>
      </c>
      <c r="F370" s="230" t="s">
        <v>778</v>
      </c>
      <c r="G370" s="227"/>
      <c r="H370" s="231">
        <v>6.51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143</v>
      </c>
      <c r="AU370" s="237" t="s">
        <v>137</v>
      </c>
      <c r="AV370" s="13" t="s">
        <v>137</v>
      </c>
      <c r="AW370" s="13" t="s">
        <v>32</v>
      </c>
      <c r="AX370" s="13" t="s">
        <v>81</v>
      </c>
      <c r="AY370" s="237" t="s">
        <v>129</v>
      </c>
    </row>
    <row r="371" spans="1:65" s="2" customFormat="1" ht="16.5" customHeight="1">
      <c r="A371" s="38"/>
      <c r="B371" s="39"/>
      <c r="C371" s="259" t="s">
        <v>779</v>
      </c>
      <c r="D371" s="259" t="s">
        <v>203</v>
      </c>
      <c r="E371" s="260" t="s">
        <v>780</v>
      </c>
      <c r="F371" s="261" t="s">
        <v>781</v>
      </c>
      <c r="G371" s="262" t="s">
        <v>141</v>
      </c>
      <c r="H371" s="263">
        <v>6.836</v>
      </c>
      <c r="I371" s="264"/>
      <c r="J371" s="265">
        <f>ROUND(I371*H371,2)</f>
        <v>0</v>
      </c>
      <c r="K371" s="266"/>
      <c r="L371" s="267"/>
      <c r="M371" s="268" t="s">
        <v>1</v>
      </c>
      <c r="N371" s="269" t="s">
        <v>42</v>
      </c>
      <c r="O371" s="91"/>
      <c r="P371" s="222">
        <f>O371*H371</f>
        <v>0</v>
      </c>
      <c r="Q371" s="222">
        <v>1E-06</v>
      </c>
      <c r="R371" s="222">
        <f>Q371*H371</f>
        <v>6.836E-06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280</v>
      </c>
      <c r="AT371" s="224" t="s">
        <v>203</v>
      </c>
      <c r="AU371" s="224" t="s">
        <v>137</v>
      </c>
      <c r="AY371" s="17" t="s">
        <v>129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137</v>
      </c>
      <c r="BK371" s="225">
        <f>ROUND(I371*H371,2)</f>
        <v>0</v>
      </c>
      <c r="BL371" s="17" t="s">
        <v>210</v>
      </c>
      <c r="BM371" s="224" t="s">
        <v>782</v>
      </c>
    </row>
    <row r="372" spans="1:51" s="13" customFormat="1" ht="12">
      <c r="A372" s="13"/>
      <c r="B372" s="226"/>
      <c r="C372" s="227"/>
      <c r="D372" s="228" t="s">
        <v>143</v>
      </c>
      <c r="E372" s="227"/>
      <c r="F372" s="230" t="s">
        <v>783</v>
      </c>
      <c r="G372" s="227"/>
      <c r="H372" s="231">
        <v>6.836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143</v>
      </c>
      <c r="AU372" s="237" t="s">
        <v>137</v>
      </c>
      <c r="AV372" s="13" t="s">
        <v>137</v>
      </c>
      <c r="AW372" s="13" t="s">
        <v>4</v>
      </c>
      <c r="AX372" s="13" t="s">
        <v>81</v>
      </c>
      <c r="AY372" s="237" t="s">
        <v>129</v>
      </c>
    </row>
    <row r="373" spans="1:65" s="2" customFormat="1" ht="24.15" customHeight="1">
      <c r="A373" s="38"/>
      <c r="B373" s="39"/>
      <c r="C373" s="212" t="s">
        <v>784</v>
      </c>
      <c r="D373" s="212" t="s">
        <v>132</v>
      </c>
      <c r="E373" s="213" t="s">
        <v>785</v>
      </c>
      <c r="F373" s="214" t="s">
        <v>786</v>
      </c>
      <c r="G373" s="215" t="s">
        <v>141</v>
      </c>
      <c r="H373" s="216">
        <v>117.38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0.0002</v>
      </c>
      <c r="R373" s="222">
        <f>Q373*H373</f>
        <v>0.023476</v>
      </c>
      <c r="S373" s="222">
        <v>0</v>
      </c>
      <c r="T373" s="22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210</v>
      </c>
      <c r="AT373" s="224" t="s">
        <v>132</v>
      </c>
      <c r="AU373" s="224" t="s">
        <v>137</v>
      </c>
      <c r="AY373" s="17" t="s">
        <v>129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137</v>
      </c>
      <c r="BK373" s="225">
        <f>ROUND(I373*H373,2)</f>
        <v>0</v>
      </c>
      <c r="BL373" s="17" t="s">
        <v>210</v>
      </c>
      <c r="BM373" s="224" t="s">
        <v>787</v>
      </c>
    </row>
    <row r="374" spans="1:51" s="13" customFormat="1" ht="12">
      <c r="A374" s="13"/>
      <c r="B374" s="226"/>
      <c r="C374" s="227"/>
      <c r="D374" s="228" t="s">
        <v>143</v>
      </c>
      <c r="E374" s="229" t="s">
        <v>1</v>
      </c>
      <c r="F374" s="230" t="s">
        <v>788</v>
      </c>
      <c r="G374" s="227"/>
      <c r="H374" s="231">
        <v>117.38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143</v>
      </c>
      <c r="AU374" s="237" t="s">
        <v>137</v>
      </c>
      <c r="AV374" s="13" t="s">
        <v>137</v>
      </c>
      <c r="AW374" s="13" t="s">
        <v>32</v>
      </c>
      <c r="AX374" s="13" t="s">
        <v>81</v>
      </c>
      <c r="AY374" s="237" t="s">
        <v>129</v>
      </c>
    </row>
    <row r="375" spans="1:65" s="2" customFormat="1" ht="33" customHeight="1">
      <c r="A375" s="38"/>
      <c r="B375" s="39"/>
      <c r="C375" s="212" t="s">
        <v>789</v>
      </c>
      <c r="D375" s="212" t="s">
        <v>132</v>
      </c>
      <c r="E375" s="213" t="s">
        <v>790</v>
      </c>
      <c r="F375" s="214" t="s">
        <v>791</v>
      </c>
      <c r="G375" s="215" t="s">
        <v>141</v>
      </c>
      <c r="H375" s="216">
        <v>117.38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0.00017</v>
      </c>
      <c r="R375" s="222">
        <f>Q375*H375</f>
        <v>0.0199546</v>
      </c>
      <c r="S375" s="222">
        <v>0</v>
      </c>
      <c r="T375" s="223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210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210</v>
      </c>
      <c r="BM375" s="224" t="s">
        <v>792</v>
      </c>
    </row>
    <row r="376" spans="1:51" s="13" customFormat="1" ht="12">
      <c r="A376" s="13"/>
      <c r="B376" s="226"/>
      <c r="C376" s="227"/>
      <c r="D376" s="228" t="s">
        <v>143</v>
      </c>
      <c r="E376" s="229" t="s">
        <v>1</v>
      </c>
      <c r="F376" s="230" t="s">
        <v>759</v>
      </c>
      <c r="G376" s="227"/>
      <c r="H376" s="231">
        <v>117.38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143</v>
      </c>
      <c r="AU376" s="237" t="s">
        <v>137</v>
      </c>
      <c r="AV376" s="13" t="s">
        <v>137</v>
      </c>
      <c r="AW376" s="13" t="s">
        <v>32</v>
      </c>
      <c r="AX376" s="13" t="s">
        <v>81</v>
      </c>
      <c r="AY376" s="237" t="s">
        <v>129</v>
      </c>
    </row>
    <row r="377" spans="1:63" s="12" customFormat="1" ht="22.8" customHeight="1">
      <c r="A377" s="12"/>
      <c r="B377" s="196"/>
      <c r="C377" s="197"/>
      <c r="D377" s="198" t="s">
        <v>75</v>
      </c>
      <c r="E377" s="210" t="s">
        <v>793</v>
      </c>
      <c r="F377" s="210" t="s">
        <v>794</v>
      </c>
      <c r="G377" s="197"/>
      <c r="H377" s="197"/>
      <c r="I377" s="200"/>
      <c r="J377" s="211">
        <f>BK377</f>
        <v>0</v>
      </c>
      <c r="K377" s="197"/>
      <c r="L377" s="202"/>
      <c r="M377" s="203"/>
      <c r="N377" s="204"/>
      <c r="O377" s="204"/>
      <c r="P377" s="205">
        <f>SUM(P378:P381)</f>
        <v>0</v>
      </c>
      <c r="Q377" s="204"/>
      <c r="R377" s="205">
        <f>SUM(R378:R381)</f>
        <v>0.008463</v>
      </c>
      <c r="S377" s="204"/>
      <c r="T377" s="206">
        <f>SUM(T378:T381)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7" t="s">
        <v>137</v>
      </c>
      <c r="AT377" s="208" t="s">
        <v>75</v>
      </c>
      <c r="AU377" s="208" t="s">
        <v>81</v>
      </c>
      <c r="AY377" s="207" t="s">
        <v>129</v>
      </c>
      <c r="BK377" s="209">
        <f>SUM(BK378:BK381)</f>
        <v>0</v>
      </c>
    </row>
    <row r="378" spans="1:65" s="2" customFormat="1" ht="24.15" customHeight="1">
      <c r="A378" s="38"/>
      <c r="B378" s="39"/>
      <c r="C378" s="212" t="s">
        <v>795</v>
      </c>
      <c r="D378" s="212" t="s">
        <v>132</v>
      </c>
      <c r="E378" s="213" t="s">
        <v>796</v>
      </c>
      <c r="F378" s="214" t="s">
        <v>797</v>
      </c>
      <c r="G378" s="215" t="s">
        <v>141</v>
      </c>
      <c r="H378" s="216">
        <v>6.51</v>
      </c>
      <c r="I378" s="217"/>
      <c r="J378" s="218">
        <f>ROUND(I378*H378,2)</f>
        <v>0</v>
      </c>
      <c r="K378" s="219"/>
      <c r="L378" s="44"/>
      <c r="M378" s="220" t="s">
        <v>1</v>
      </c>
      <c r="N378" s="221" t="s">
        <v>42</v>
      </c>
      <c r="O378" s="91"/>
      <c r="P378" s="222">
        <f>O378*H378</f>
        <v>0</v>
      </c>
      <c r="Q378" s="222">
        <v>0</v>
      </c>
      <c r="R378" s="222">
        <f>Q378*H378</f>
        <v>0</v>
      </c>
      <c r="S378" s="222">
        <v>0</v>
      </c>
      <c r="T378" s="22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4" t="s">
        <v>210</v>
      </c>
      <c r="AT378" s="224" t="s">
        <v>132</v>
      </c>
      <c r="AU378" s="224" t="s">
        <v>137</v>
      </c>
      <c r="AY378" s="17" t="s">
        <v>129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7" t="s">
        <v>137</v>
      </c>
      <c r="BK378" s="225">
        <f>ROUND(I378*H378,2)</f>
        <v>0</v>
      </c>
      <c r="BL378" s="17" t="s">
        <v>210</v>
      </c>
      <c r="BM378" s="224" t="s">
        <v>798</v>
      </c>
    </row>
    <row r="379" spans="1:51" s="13" customFormat="1" ht="12">
      <c r="A379" s="13"/>
      <c r="B379" s="226"/>
      <c r="C379" s="227"/>
      <c r="D379" s="228" t="s">
        <v>143</v>
      </c>
      <c r="E379" s="229" t="s">
        <v>1</v>
      </c>
      <c r="F379" s="230" t="s">
        <v>778</v>
      </c>
      <c r="G379" s="227"/>
      <c r="H379" s="231">
        <v>6.51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143</v>
      </c>
      <c r="AU379" s="237" t="s">
        <v>137</v>
      </c>
      <c r="AV379" s="13" t="s">
        <v>137</v>
      </c>
      <c r="AW379" s="13" t="s">
        <v>32</v>
      </c>
      <c r="AX379" s="13" t="s">
        <v>81</v>
      </c>
      <c r="AY379" s="237" t="s">
        <v>129</v>
      </c>
    </row>
    <row r="380" spans="1:65" s="2" customFormat="1" ht="16.5" customHeight="1">
      <c r="A380" s="38"/>
      <c r="B380" s="39"/>
      <c r="C380" s="259" t="s">
        <v>799</v>
      </c>
      <c r="D380" s="259" t="s">
        <v>203</v>
      </c>
      <c r="E380" s="260" t="s">
        <v>800</v>
      </c>
      <c r="F380" s="261" t="s">
        <v>801</v>
      </c>
      <c r="G380" s="262" t="s">
        <v>141</v>
      </c>
      <c r="H380" s="263">
        <v>6.51</v>
      </c>
      <c r="I380" s="264"/>
      <c r="J380" s="265">
        <f>ROUND(I380*H380,2)</f>
        <v>0</v>
      </c>
      <c r="K380" s="266"/>
      <c r="L380" s="267"/>
      <c r="M380" s="268" t="s">
        <v>1</v>
      </c>
      <c r="N380" s="269" t="s">
        <v>42</v>
      </c>
      <c r="O380" s="91"/>
      <c r="P380" s="222">
        <f>O380*H380</f>
        <v>0</v>
      </c>
      <c r="Q380" s="222">
        <v>0.0013</v>
      </c>
      <c r="R380" s="222">
        <f>Q380*H380</f>
        <v>0.008463</v>
      </c>
      <c r="S380" s="222">
        <v>0</v>
      </c>
      <c r="T380" s="22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24" t="s">
        <v>280</v>
      </c>
      <c r="AT380" s="224" t="s">
        <v>203</v>
      </c>
      <c r="AU380" s="224" t="s">
        <v>137</v>
      </c>
      <c r="AY380" s="17" t="s">
        <v>129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7" t="s">
        <v>137</v>
      </c>
      <c r="BK380" s="225">
        <f>ROUND(I380*H380,2)</f>
        <v>0</v>
      </c>
      <c r="BL380" s="17" t="s">
        <v>210</v>
      </c>
      <c r="BM380" s="224" t="s">
        <v>802</v>
      </c>
    </row>
    <row r="381" spans="1:65" s="2" customFormat="1" ht="16.5" customHeight="1">
      <c r="A381" s="38"/>
      <c r="B381" s="39"/>
      <c r="C381" s="212" t="s">
        <v>803</v>
      </c>
      <c r="D381" s="212" t="s">
        <v>132</v>
      </c>
      <c r="E381" s="213" t="s">
        <v>804</v>
      </c>
      <c r="F381" s="214" t="s">
        <v>805</v>
      </c>
      <c r="G381" s="215" t="s">
        <v>141</v>
      </c>
      <c r="H381" s="216">
        <v>6.51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</v>
      </c>
      <c r="R381" s="222">
        <f>Q381*H381</f>
        <v>0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210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210</v>
      </c>
      <c r="BM381" s="224" t="s">
        <v>806</v>
      </c>
    </row>
    <row r="382" spans="1:63" s="12" customFormat="1" ht="25.9" customHeight="1">
      <c r="A382" s="12"/>
      <c r="B382" s="196"/>
      <c r="C382" s="197"/>
      <c r="D382" s="198" t="s">
        <v>75</v>
      </c>
      <c r="E382" s="199" t="s">
        <v>203</v>
      </c>
      <c r="F382" s="199" t="s">
        <v>807</v>
      </c>
      <c r="G382" s="197"/>
      <c r="H382" s="197"/>
      <c r="I382" s="200"/>
      <c r="J382" s="201">
        <f>BK382</f>
        <v>0</v>
      </c>
      <c r="K382" s="197"/>
      <c r="L382" s="202"/>
      <c r="M382" s="203"/>
      <c r="N382" s="204"/>
      <c r="O382" s="204"/>
      <c r="P382" s="205">
        <f>P383+P423</f>
        <v>0</v>
      </c>
      <c r="Q382" s="204"/>
      <c r="R382" s="205">
        <f>R383+R423</f>
        <v>0</v>
      </c>
      <c r="S382" s="204"/>
      <c r="T382" s="206">
        <f>T383+T423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7" t="s">
        <v>130</v>
      </c>
      <c r="AT382" s="208" t="s">
        <v>75</v>
      </c>
      <c r="AU382" s="208" t="s">
        <v>76</v>
      </c>
      <c r="AY382" s="207" t="s">
        <v>129</v>
      </c>
      <c r="BK382" s="209">
        <f>BK383+BK423</f>
        <v>0</v>
      </c>
    </row>
    <row r="383" spans="1:63" s="12" customFormat="1" ht="22.8" customHeight="1">
      <c r="A383" s="12"/>
      <c r="B383" s="196"/>
      <c r="C383" s="197"/>
      <c r="D383" s="198" t="s">
        <v>75</v>
      </c>
      <c r="E383" s="210" t="s">
        <v>808</v>
      </c>
      <c r="F383" s="210" t="s">
        <v>809</v>
      </c>
      <c r="G383" s="197"/>
      <c r="H383" s="197"/>
      <c r="I383" s="200"/>
      <c r="J383" s="211">
        <f>BK383</f>
        <v>0</v>
      </c>
      <c r="K383" s="197"/>
      <c r="L383" s="202"/>
      <c r="M383" s="203"/>
      <c r="N383" s="204"/>
      <c r="O383" s="204"/>
      <c r="P383" s="205">
        <f>SUM(P384:P422)</f>
        <v>0</v>
      </c>
      <c r="Q383" s="204"/>
      <c r="R383" s="205">
        <f>SUM(R384:R422)</f>
        <v>0</v>
      </c>
      <c r="S383" s="204"/>
      <c r="T383" s="206">
        <f>SUM(T384:T422)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07" t="s">
        <v>130</v>
      </c>
      <c r="AT383" s="208" t="s">
        <v>75</v>
      </c>
      <c r="AU383" s="208" t="s">
        <v>81</v>
      </c>
      <c r="AY383" s="207" t="s">
        <v>129</v>
      </c>
      <c r="BK383" s="209">
        <f>SUM(BK384:BK422)</f>
        <v>0</v>
      </c>
    </row>
    <row r="384" spans="1:65" s="2" customFormat="1" ht="16.5" customHeight="1">
      <c r="A384" s="38"/>
      <c r="B384" s="39"/>
      <c r="C384" s="212" t="s">
        <v>810</v>
      </c>
      <c r="D384" s="212" t="s">
        <v>132</v>
      </c>
      <c r="E384" s="213" t="s">
        <v>811</v>
      </c>
      <c r="F384" s="214" t="s">
        <v>812</v>
      </c>
      <c r="G384" s="215" t="s">
        <v>298</v>
      </c>
      <c r="H384" s="216">
        <v>1</v>
      </c>
      <c r="I384" s="217"/>
      <c r="J384" s="218">
        <f>ROUND(I384*H384,2)</f>
        <v>0</v>
      </c>
      <c r="K384" s="219"/>
      <c r="L384" s="44"/>
      <c r="M384" s="220" t="s">
        <v>1</v>
      </c>
      <c r="N384" s="221" t="s">
        <v>42</v>
      </c>
      <c r="O384" s="91"/>
      <c r="P384" s="222">
        <f>O384*H384</f>
        <v>0</v>
      </c>
      <c r="Q384" s="222">
        <v>0</v>
      </c>
      <c r="R384" s="222">
        <f>Q384*H384</f>
        <v>0</v>
      </c>
      <c r="S384" s="222">
        <v>0</v>
      </c>
      <c r="T384" s="22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4" t="s">
        <v>434</v>
      </c>
      <c r="AT384" s="224" t="s">
        <v>132</v>
      </c>
      <c r="AU384" s="224" t="s">
        <v>137</v>
      </c>
      <c r="AY384" s="17" t="s">
        <v>129</v>
      </c>
      <c r="BE384" s="225">
        <f>IF(N384="základní",J384,0)</f>
        <v>0</v>
      </c>
      <c r="BF384" s="225">
        <f>IF(N384="snížená",J384,0)</f>
        <v>0</v>
      </c>
      <c r="BG384" s="225">
        <f>IF(N384="zákl. přenesená",J384,0)</f>
        <v>0</v>
      </c>
      <c r="BH384" s="225">
        <f>IF(N384="sníž. přenesená",J384,0)</f>
        <v>0</v>
      </c>
      <c r="BI384" s="225">
        <f>IF(N384="nulová",J384,0)</f>
        <v>0</v>
      </c>
      <c r="BJ384" s="17" t="s">
        <v>137</v>
      </c>
      <c r="BK384" s="225">
        <f>ROUND(I384*H384,2)</f>
        <v>0</v>
      </c>
      <c r="BL384" s="17" t="s">
        <v>434</v>
      </c>
      <c r="BM384" s="224" t="s">
        <v>813</v>
      </c>
    </row>
    <row r="385" spans="1:65" s="2" customFormat="1" ht="16.5" customHeight="1">
      <c r="A385" s="38"/>
      <c r="B385" s="39"/>
      <c r="C385" s="212" t="s">
        <v>814</v>
      </c>
      <c r="D385" s="212" t="s">
        <v>132</v>
      </c>
      <c r="E385" s="213" t="s">
        <v>815</v>
      </c>
      <c r="F385" s="214" t="s">
        <v>816</v>
      </c>
      <c r="G385" s="215" t="s">
        <v>298</v>
      </c>
      <c r="H385" s="216">
        <v>1</v>
      </c>
      <c r="I385" s="217"/>
      <c r="J385" s="218">
        <f>ROUND(I385*H385,2)</f>
        <v>0</v>
      </c>
      <c r="K385" s="219"/>
      <c r="L385" s="44"/>
      <c r="M385" s="220" t="s">
        <v>1</v>
      </c>
      <c r="N385" s="221" t="s">
        <v>42</v>
      </c>
      <c r="O385" s="91"/>
      <c r="P385" s="222">
        <f>O385*H385</f>
        <v>0</v>
      </c>
      <c r="Q385" s="222">
        <v>0</v>
      </c>
      <c r="R385" s="222">
        <f>Q385*H385</f>
        <v>0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434</v>
      </c>
      <c r="AT385" s="224" t="s">
        <v>132</v>
      </c>
      <c r="AU385" s="224" t="s">
        <v>137</v>
      </c>
      <c r="AY385" s="17" t="s">
        <v>129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137</v>
      </c>
      <c r="BK385" s="225">
        <f>ROUND(I385*H385,2)</f>
        <v>0</v>
      </c>
      <c r="BL385" s="17" t="s">
        <v>434</v>
      </c>
      <c r="BM385" s="224" t="s">
        <v>817</v>
      </c>
    </row>
    <row r="386" spans="1:65" s="2" customFormat="1" ht="24.15" customHeight="1">
      <c r="A386" s="38"/>
      <c r="B386" s="39"/>
      <c r="C386" s="212" t="s">
        <v>818</v>
      </c>
      <c r="D386" s="212" t="s">
        <v>132</v>
      </c>
      <c r="E386" s="213" t="s">
        <v>819</v>
      </c>
      <c r="F386" s="214" t="s">
        <v>820</v>
      </c>
      <c r="G386" s="215" t="s">
        <v>298</v>
      </c>
      <c r="H386" s="216">
        <v>1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434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434</v>
      </c>
      <c r="BM386" s="224" t="s">
        <v>821</v>
      </c>
    </row>
    <row r="387" spans="1:65" s="2" customFormat="1" ht="16.5" customHeight="1">
      <c r="A387" s="38"/>
      <c r="B387" s="39"/>
      <c r="C387" s="212" t="s">
        <v>822</v>
      </c>
      <c r="D387" s="212" t="s">
        <v>132</v>
      </c>
      <c r="E387" s="213" t="s">
        <v>823</v>
      </c>
      <c r="F387" s="214" t="s">
        <v>824</v>
      </c>
      <c r="G387" s="215" t="s">
        <v>298</v>
      </c>
      <c r="H387" s="216">
        <v>1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434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434</v>
      </c>
      <c r="BM387" s="224" t="s">
        <v>825</v>
      </c>
    </row>
    <row r="388" spans="1:65" s="2" customFormat="1" ht="16.5" customHeight="1">
      <c r="A388" s="38"/>
      <c r="B388" s="39"/>
      <c r="C388" s="212" t="s">
        <v>826</v>
      </c>
      <c r="D388" s="212" t="s">
        <v>132</v>
      </c>
      <c r="E388" s="213" t="s">
        <v>827</v>
      </c>
      <c r="F388" s="214" t="s">
        <v>828</v>
      </c>
      <c r="G388" s="215" t="s">
        <v>298</v>
      </c>
      <c r="H388" s="216">
        <v>1</v>
      </c>
      <c r="I388" s="217"/>
      <c r="J388" s="218">
        <f>ROUND(I388*H388,2)</f>
        <v>0</v>
      </c>
      <c r="K388" s="219"/>
      <c r="L388" s="44"/>
      <c r="M388" s="220" t="s">
        <v>1</v>
      </c>
      <c r="N388" s="221" t="s">
        <v>42</v>
      </c>
      <c r="O388" s="91"/>
      <c r="P388" s="222">
        <f>O388*H388</f>
        <v>0</v>
      </c>
      <c r="Q388" s="222">
        <v>0</v>
      </c>
      <c r="R388" s="222">
        <f>Q388*H388</f>
        <v>0</v>
      </c>
      <c r="S388" s="222">
        <v>0</v>
      </c>
      <c r="T388" s="22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24" t="s">
        <v>434</v>
      </c>
      <c r="AT388" s="224" t="s">
        <v>132</v>
      </c>
      <c r="AU388" s="224" t="s">
        <v>137</v>
      </c>
      <c r="AY388" s="17" t="s">
        <v>129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7" t="s">
        <v>137</v>
      </c>
      <c r="BK388" s="225">
        <f>ROUND(I388*H388,2)</f>
        <v>0</v>
      </c>
      <c r="BL388" s="17" t="s">
        <v>434</v>
      </c>
      <c r="BM388" s="224" t="s">
        <v>829</v>
      </c>
    </row>
    <row r="389" spans="1:65" s="2" customFormat="1" ht="24.15" customHeight="1">
      <c r="A389" s="38"/>
      <c r="B389" s="39"/>
      <c r="C389" s="212" t="s">
        <v>830</v>
      </c>
      <c r="D389" s="212" t="s">
        <v>132</v>
      </c>
      <c r="E389" s="213" t="s">
        <v>831</v>
      </c>
      <c r="F389" s="214" t="s">
        <v>832</v>
      </c>
      <c r="G389" s="215" t="s">
        <v>147</v>
      </c>
      <c r="H389" s="216">
        <v>55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434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434</v>
      </c>
      <c r="BM389" s="224" t="s">
        <v>833</v>
      </c>
    </row>
    <row r="390" spans="1:65" s="2" customFormat="1" ht="24.15" customHeight="1">
      <c r="A390" s="38"/>
      <c r="B390" s="39"/>
      <c r="C390" s="212" t="s">
        <v>834</v>
      </c>
      <c r="D390" s="212" t="s">
        <v>132</v>
      </c>
      <c r="E390" s="213" t="s">
        <v>835</v>
      </c>
      <c r="F390" s="214" t="s">
        <v>836</v>
      </c>
      <c r="G390" s="215" t="s">
        <v>147</v>
      </c>
      <c r="H390" s="216">
        <v>105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434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434</v>
      </c>
      <c r="BM390" s="224" t="s">
        <v>837</v>
      </c>
    </row>
    <row r="391" spans="1:65" s="2" customFormat="1" ht="16.5" customHeight="1">
      <c r="A391" s="38"/>
      <c r="B391" s="39"/>
      <c r="C391" s="212" t="s">
        <v>838</v>
      </c>
      <c r="D391" s="212" t="s">
        <v>132</v>
      </c>
      <c r="E391" s="213" t="s">
        <v>839</v>
      </c>
      <c r="F391" s="214" t="s">
        <v>840</v>
      </c>
      <c r="G391" s="215" t="s">
        <v>147</v>
      </c>
      <c r="H391" s="216">
        <v>15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434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434</v>
      </c>
      <c r="BM391" s="224" t="s">
        <v>841</v>
      </c>
    </row>
    <row r="392" spans="1:65" s="2" customFormat="1" ht="16.5" customHeight="1">
      <c r="A392" s="38"/>
      <c r="B392" s="39"/>
      <c r="C392" s="212" t="s">
        <v>842</v>
      </c>
      <c r="D392" s="212" t="s">
        <v>132</v>
      </c>
      <c r="E392" s="213" t="s">
        <v>843</v>
      </c>
      <c r="F392" s="214" t="s">
        <v>844</v>
      </c>
      <c r="G392" s="215" t="s">
        <v>147</v>
      </c>
      <c r="H392" s="216">
        <v>25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434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434</v>
      </c>
      <c r="BM392" s="224" t="s">
        <v>845</v>
      </c>
    </row>
    <row r="393" spans="1:65" s="2" customFormat="1" ht="16.5" customHeight="1">
      <c r="A393" s="38"/>
      <c r="B393" s="39"/>
      <c r="C393" s="212" t="s">
        <v>846</v>
      </c>
      <c r="D393" s="212" t="s">
        <v>132</v>
      </c>
      <c r="E393" s="213" t="s">
        <v>847</v>
      </c>
      <c r="F393" s="214" t="s">
        <v>848</v>
      </c>
      <c r="G393" s="215" t="s">
        <v>147</v>
      </c>
      <c r="H393" s="216">
        <v>6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434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434</v>
      </c>
      <c r="BM393" s="224" t="s">
        <v>849</v>
      </c>
    </row>
    <row r="394" spans="1:65" s="2" customFormat="1" ht="16.5" customHeight="1">
      <c r="A394" s="38"/>
      <c r="B394" s="39"/>
      <c r="C394" s="212" t="s">
        <v>850</v>
      </c>
      <c r="D394" s="212" t="s">
        <v>132</v>
      </c>
      <c r="E394" s="213" t="s">
        <v>851</v>
      </c>
      <c r="F394" s="214" t="s">
        <v>852</v>
      </c>
      <c r="G394" s="215" t="s">
        <v>147</v>
      </c>
      <c r="H394" s="216">
        <v>10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434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434</v>
      </c>
      <c r="BM394" s="224" t="s">
        <v>853</v>
      </c>
    </row>
    <row r="395" spans="1:65" s="2" customFormat="1" ht="16.5" customHeight="1">
      <c r="A395" s="38"/>
      <c r="B395" s="39"/>
      <c r="C395" s="212" t="s">
        <v>854</v>
      </c>
      <c r="D395" s="212" t="s">
        <v>132</v>
      </c>
      <c r="E395" s="213" t="s">
        <v>855</v>
      </c>
      <c r="F395" s="214" t="s">
        <v>856</v>
      </c>
      <c r="G395" s="215" t="s">
        <v>147</v>
      </c>
      <c r="H395" s="216">
        <v>10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434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434</v>
      </c>
      <c r="BM395" s="224" t="s">
        <v>857</v>
      </c>
    </row>
    <row r="396" spans="1:65" s="2" customFormat="1" ht="16.5" customHeight="1">
      <c r="A396" s="38"/>
      <c r="B396" s="39"/>
      <c r="C396" s="212" t="s">
        <v>858</v>
      </c>
      <c r="D396" s="212" t="s">
        <v>132</v>
      </c>
      <c r="E396" s="213" t="s">
        <v>859</v>
      </c>
      <c r="F396" s="214" t="s">
        <v>860</v>
      </c>
      <c r="G396" s="215" t="s">
        <v>147</v>
      </c>
      <c r="H396" s="216">
        <v>30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434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434</v>
      </c>
      <c r="BM396" s="224" t="s">
        <v>861</v>
      </c>
    </row>
    <row r="397" spans="1:65" s="2" customFormat="1" ht="16.5" customHeight="1">
      <c r="A397" s="38"/>
      <c r="B397" s="39"/>
      <c r="C397" s="212" t="s">
        <v>862</v>
      </c>
      <c r="D397" s="212" t="s">
        <v>132</v>
      </c>
      <c r="E397" s="213" t="s">
        <v>863</v>
      </c>
      <c r="F397" s="214" t="s">
        <v>864</v>
      </c>
      <c r="G397" s="215" t="s">
        <v>147</v>
      </c>
      <c r="H397" s="216">
        <v>20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434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434</v>
      </c>
      <c r="BM397" s="224" t="s">
        <v>865</v>
      </c>
    </row>
    <row r="398" spans="1:65" s="2" customFormat="1" ht="16.5" customHeight="1">
      <c r="A398" s="38"/>
      <c r="B398" s="39"/>
      <c r="C398" s="212" t="s">
        <v>866</v>
      </c>
      <c r="D398" s="212" t="s">
        <v>132</v>
      </c>
      <c r="E398" s="213" t="s">
        <v>867</v>
      </c>
      <c r="F398" s="214" t="s">
        <v>868</v>
      </c>
      <c r="G398" s="215" t="s">
        <v>298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434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434</v>
      </c>
      <c r="BM398" s="224" t="s">
        <v>869</v>
      </c>
    </row>
    <row r="399" spans="1:65" s="2" customFormat="1" ht="16.5" customHeight="1">
      <c r="A399" s="38"/>
      <c r="B399" s="39"/>
      <c r="C399" s="212" t="s">
        <v>870</v>
      </c>
      <c r="D399" s="212" t="s">
        <v>132</v>
      </c>
      <c r="E399" s="213" t="s">
        <v>871</v>
      </c>
      <c r="F399" s="214" t="s">
        <v>872</v>
      </c>
      <c r="G399" s="215" t="s">
        <v>298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434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434</v>
      </c>
      <c r="BM399" s="224" t="s">
        <v>873</v>
      </c>
    </row>
    <row r="400" spans="1:65" s="2" customFormat="1" ht="16.5" customHeight="1">
      <c r="A400" s="38"/>
      <c r="B400" s="39"/>
      <c r="C400" s="212" t="s">
        <v>874</v>
      </c>
      <c r="D400" s="212" t="s">
        <v>132</v>
      </c>
      <c r="E400" s="213" t="s">
        <v>875</v>
      </c>
      <c r="F400" s="214" t="s">
        <v>876</v>
      </c>
      <c r="G400" s="215" t="s">
        <v>298</v>
      </c>
      <c r="H400" s="216">
        <v>2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434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434</v>
      </c>
      <c r="BM400" s="224" t="s">
        <v>877</v>
      </c>
    </row>
    <row r="401" spans="1:65" s="2" customFormat="1" ht="16.5" customHeight="1">
      <c r="A401" s="38"/>
      <c r="B401" s="39"/>
      <c r="C401" s="212" t="s">
        <v>878</v>
      </c>
      <c r="D401" s="212" t="s">
        <v>132</v>
      </c>
      <c r="E401" s="213" t="s">
        <v>879</v>
      </c>
      <c r="F401" s="214" t="s">
        <v>880</v>
      </c>
      <c r="G401" s="215" t="s">
        <v>298</v>
      </c>
      <c r="H401" s="216">
        <v>9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434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434</v>
      </c>
      <c r="BM401" s="224" t="s">
        <v>881</v>
      </c>
    </row>
    <row r="402" spans="1:65" s="2" customFormat="1" ht="16.5" customHeight="1">
      <c r="A402" s="38"/>
      <c r="B402" s="39"/>
      <c r="C402" s="212" t="s">
        <v>882</v>
      </c>
      <c r="D402" s="212" t="s">
        <v>132</v>
      </c>
      <c r="E402" s="213" t="s">
        <v>883</v>
      </c>
      <c r="F402" s="214" t="s">
        <v>884</v>
      </c>
      <c r="G402" s="215" t="s">
        <v>298</v>
      </c>
      <c r="H402" s="216">
        <v>4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434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434</v>
      </c>
      <c r="BM402" s="224" t="s">
        <v>885</v>
      </c>
    </row>
    <row r="403" spans="1:65" s="2" customFormat="1" ht="16.5" customHeight="1">
      <c r="A403" s="38"/>
      <c r="B403" s="39"/>
      <c r="C403" s="212" t="s">
        <v>886</v>
      </c>
      <c r="D403" s="212" t="s">
        <v>132</v>
      </c>
      <c r="E403" s="213" t="s">
        <v>887</v>
      </c>
      <c r="F403" s="214" t="s">
        <v>888</v>
      </c>
      <c r="G403" s="215" t="s">
        <v>298</v>
      </c>
      <c r="H403" s="216">
        <v>2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434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434</v>
      </c>
      <c r="BM403" s="224" t="s">
        <v>889</v>
      </c>
    </row>
    <row r="404" spans="1:65" s="2" customFormat="1" ht="16.5" customHeight="1">
      <c r="A404" s="38"/>
      <c r="B404" s="39"/>
      <c r="C404" s="212" t="s">
        <v>890</v>
      </c>
      <c r="D404" s="212" t="s">
        <v>132</v>
      </c>
      <c r="E404" s="213" t="s">
        <v>891</v>
      </c>
      <c r="F404" s="214" t="s">
        <v>892</v>
      </c>
      <c r="G404" s="215" t="s">
        <v>298</v>
      </c>
      <c r="H404" s="216">
        <v>12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434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434</v>
      </c>
      <c r="BM404" s="224" t="s">
        <v>893</v>
      </c>
    </row>
    <row r="405" spans="1:65" s="2" customFormat="1" ht="16.5" customHeight="1">
      <c r="A405" s="38"/>
      <c r="B405" s="39"/>
      <c r="C405" s="212" t="s">
        <v>894</v>
      </c>
      <c r="D405" s="212" t="s">
        <v>132</v>
      </c>
      <c r="E405" s="213" t="s">
        <v>895</v>
      </c>
      <c r="F405" s="214" t="s">
        <v>896</v>
      </c>
      <c r="G405" s="215" t="s">
        <v>298</v>
      </c>
      <c r="H405" s="216">
        <v>1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434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434</v>
      </c>
      <c r="BM405" s="224" t="s">
        <v>897</v>
      </c>
    </row>
    <row r="406" spans="1:65" s="2" customFormat="1" ht="16.5" customHeight="1">
      <c r="A406" s="38"/>
      <c r="B406" s="39"/>
      <c r="C406" s="212" t="s">
        <v>898</v>
      </c>
      <c r="D406" s="212" t="s">
        <v>132</v>
      </c>
      <c r="E406" s="213" t="s">
        <v>899</v>
      </c>
      <c r="F406" s="214" t="s">
        <v>900</v>
      </c>
      <c r="G406" s="215" t="s">
        <v>298</v>
      </c>
      <c r="H406" s="216">
        <v>8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434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434</v>
      </c>
      <c r="BM406" s="224" t="s">
        <v>901</v>
      </c>
    </row>
    <row r="407" spans="1:65" s="2" customFormat="1" ht="16.5" customHeight="1">
      <c r="A407" s="38"/>
      <c r="B407" s="39"/>
      <c r="C407" s="212" t="s">
        <v>902</v>
      </c>
      <c r="D407" s="212" t="s">
        <v>132</v>
      </c>
      <c r="E407" s="213" t="s">
        <v>903</v>
      </c>
      <c r="F407" s="214" t="s">
        <v>904</v>
      </c>
      <c r="G407" s="215" t="s">
        <v>298</v>
      </c>
      <c r="H407" s="216">
        <v>1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434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434</v>
      </c>
      <c r="BM407" s="224" t="s">
        <v>905</v>
      </c>
    </row>
    <row r="408" spans="1:65" s="2" customFormat="1" ht="16.5" customHeight="1">
      <c r="A408" s="38"/>
      <c r="B408" s="39"/>
      <c r="C408" s="212" t="s">
        <v>906</v>
      </c>
      <c r="D408" s="212" t="s">
        <v>132</v>
      </c>
      <c r="E408" s="213" t="s">
        <v>907</v>
      </c>
      <c r="F408" s="214" t="s">
        <v>908</v>
      </c>
      <c r="G408" s="215" t="s">
        <v>298</v>
      </c>
      <c r="H408" s="216">
        <v>1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434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434</v>
      </c>
      <c r="BM408" s="224" t="s">
        <v>909</v>
      </c>
    </row>
    <row r="409" spans="1:65" s="2" customFormat="1" ht="16.5" customHeight="1">
      <c r="A409" s="38"/>
      <c r="B409" s="39"/>
      <c r="C409" s="212" t="s">
        <v>910</v>
      </c>
      <c r="D409" s="212" t="s">
        <v>132</v>
      </c>
      <c r="E409" s="213" t="s">
        <v>911</v>
      </c>
      <c r="F409" s="214" t="s">
        <v>912</v>
      </c>
      <c r="G409" s="215" t="s">
        <v>298</v>
      </c>
      <c r="H409" s="216">
        <v>1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434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434</v>
      </c>
      <c r="BM409" s="224" t="s">
        <v>913</v>
      </c>
    </row>
    <row r="410" spans="1:65" s="2" customFormat="1" ht="16.5" customHeight="1">
      <c r="A410" s="38"/>
      <c r="B410" s="39"/>
      <c r="C410" s="212" t="s">
        <v>914</v>
      </c>
      <c r="D410" s="212" t="s">
        <v>132</v>
      </c>
      <c r="E410" s="213" t="s">
        <v>915</v>
      </c>
      <c r="F410" s="214" t="s">
        <v>916</v>
      </c>
      <c r="G410" s="215" t="s">
        <v>298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434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434</v>
      </c>
      <c r="BM410" s="224" t="s">
        <v>917</v>
      </c>
    </row>
    <row r="411" spans="1:65" s="2" customFormat="1" ht="16.5" customHeight="1">
      <c r="A411" s="38"/>
      <c r="B411" s="39"/>
      <c r="C411" s="212" t="s">
        <v>918</v>
      </c>
      <c r="D411" s="212" t="s">
        <v>132</v>
      </c>
      <c r="E411" s="213" t="s">
        <v>919</v>
      </c>
      <c r="F411" s="214" t="s">
        <v>920</v>
      </c>
      <c r="G411" s="215" t="s">
        <v>298</v>
      </c>
      <c r="H411" s="216">
        <v>3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434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434</v>
      </c>
      <c r="BM411" s="224" t="s">
        <v>921</v>
      </c>
    </row>
    <row r="412" spans="1:65" s="2" customFormat="1" ht="16.5" customHeight="1">
      <c r="A412" s="38"/>
      <c r="B412" s="39"/>
      <c r="C412" s="212" t="s">
        <v>922</v>
      </c>
      <c r="D412" s="212" t="s">
        <v>132</v>
      </c>
      <c r="E412" s="213" t="s">
        <v>923</v>
      </c>
      <c r="F412" s="214" t="s">
        <v>924</v>
      </c>
      <c r="G412" s="215" t="s">
        <v>298</v>
      </c>
      <c r="H412" s="216">
        <v>11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434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434</v>
      </c>
      <c r="BM412" s="224" t="s">
        <v>925</v>
      </c>
    </row>
    <row r="413" spans="1:65" s="2" customFormat="1" ht="16.5" customHeight="1">
      <c r="A413" s="38"/>
      <c r="B413" s="39"/>
      <c r="C413" s="212" t="s">
        <v>926</v>
      </c>
      <c r="D413" s="212" t="s">
        <v>132</v>
      </c>
      <c r="E413" s="213" t="s">
        <v>927</v>
      </c>
      <c r="F413" s="214" t="s">
        <v>928</v>
      </c>
      <c r="G413" s="215" t="s">
        <v>298</v>
      </c>
      <c r="H413" s="216">
        <v>14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434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434</v>
      </c>
      <c r="BM413" s="224" t="s">
        <v>929</v>
      </c>
    </row>
    <row r="414" spans="1:65" s="2" customFormat="1" ht="33" customHeight="1">
      <c r="A414" s="38"/>
      <c r="B414" s="39"/>
      <c r="C414" s="212" t="s">
        <v>930</v>
      </c>
      <c r="D414" s="212" t="s">
        <v>132</v>
      </c>
      <c r="E414" s="213" t="s">
        <v>931</v>
      </c>
      <c r="F414" s="214" t="s">
        <v>932</v>
      </c>
      <c r="G414" s="215" t="s">
        <v>135</v>
      </c>
      <c r="H414" s="216">
        <v>3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434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434</v>
      </c>
      <c r="BM414" s="224" t="s">
        <v>933</v>
      </c>
    </row>
    <row r="415" spans="1:65" s="2" customFormat="1" ht="33" customHeight="1">
      <c r="A415" s="38"/>
      <c r="B415" s="39"/>
      <c r="C415" s="212" t="s">
        <v>934</v>
      </c>
      <c r="D415" s="212" t="s">
        <v>132</v>
      </c>
      <c r="E415" s="213" t="s">
        <v>935</v>
      </c>
      <c r="F415" s="214" t="s">
        <v>936</v>
      </c>
      <c r="G415" s="215" t="s">
        <v>135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434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434</v>
      </c>
      <c r="BM415" s="224" t="s">
        <v>937</v>
      </c>
    </row>
    <row r="416" spans="1:65" s="2" customFormat="1" ht="24.15" customHeight="1">
      <c r="A416" s="38"/>
      <c r="B416" s="39"/>
      <c r="C416" s="212" t="s">
        <v>938</v>
      </c>
      <c r="D416" s="212" t="s">
        <v>132</v>
      </c>
      <c r="E416" s="213" t="s">
        <v>939</v>
      </c>
      <c r="F416" s="214" t="s">
        <v>940</v>
      </c>
      <c r="G416" s="215" t="s">
        <v>135</v>
      </c>
      <c r="H416" s="216">
        <v>1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434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434</v>
      </c>
      <c r="BM416" s="224" t="s">
        <v>941</v>
      </c>
    </row>
    <row r="417" spans="1:65" s="2" customFormat="1" ht="37.8" customHeight="1">
      <c r="A417" s="38"/>
      <c r="B417" s="39"/>
      <c r="C417" s="212" t="s">
        <v>942</v>
      </c>
      <c r="D417" s="212" t="s">
        <v>132</v>
      </c>
      <c r="E417" s="213" t="s">
        <v>943</v>
      </c>
      <c r="F417" s="214" t="s">
        <v>944</v>
      </c>
      <c r="G417" s="215" t="s">
        <v>135</v>
      </c>
      <c r="H417" s="216">
        <v>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434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434</v>
      </c>
      <c r="BM417" s="224" t="s">
        <v>945</v>
      </c>
    </row>
    <row r="418" spans="1:65" s="2" customFormat="1" ht="16.5" customHeight="1">
      <c r="A418" s="38"/>
      <c r="B418" s="39"/>
      <c r="C418" s="212" t="s">
        <v>946</v>
      </c>
      <c r="D418" s="212" t="s">
        <v>132</v>
      </c>
      <c r="E418" s="213" t="s">
        <v>947</v>
      </c>
      <c r="F418" s="214" t="s">
        <v>948</v>
      </c>
      <c r="G418" s="215" t="s">
        <v>298</v>
      </c>
      <c r="H418" s="216">
        <v>1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434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434</v>
      </c>
      <c r="BM418" s="224" t="s">
        <v>949</v>
      </c>
    </row>
    <row r="419" spans="1:65" s="2" customFormat="1" ht="16.5" customHeight="1">
      <c r="A419" s="38"/>
      <c r="B419" s="39"/>
      <c r="C419" s="212" t="s">
        <v>950</v>
      </c>
      <c r="D419" s="212" t="s">
        <v>132</v>
      </c>
      <c r="E419" s="213" t="s">
        <v>951</v>
      </c>
      <c r="F419" s="214" t="s">
        <v>952</v>
      </c>
      <c r="G419" s="215" t="s">
        <v>298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434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434</v>
      </c>
      <c r="BM419" s="224" t="s">
        <v>953</v>
      </c>
    </row>
    <row r="420" spans="1:65" s="2" customFormat="1" ht="16.5" customHeight="1">
      <c r="A420" s="38"/>
      <c r="B420" s="39"/>
      <c r="C420" s="212" t="s">
        <v>954</v>
      </c>
      <c r="D420" s="212" t="s">
        <v>132</v>
      </c>
      <c r="E420" s="213" t="s">
        <v>955</v>
      </c>
      <c r="F420" s="214" t="s">
        <v>956</v>
      </c>
      <c r="G420" s="215" t="s">
        <v>298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434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434</v>
      </c>
      <c r="BM420" s="224" t="s">
        <v>957</v>
      </c>
    </row>
    <row r="421" spans="1:65" s="2" customFormat="1" ht="16.5" customHeight="1">
      <c r="A421" s="38"/>
      <c r="B421" s="39"/>
      <c r="C421" s="212" t="s">
        <v>958</v>
      </c>
      <c r="D421" s="212" t="s">
        <v>132</v>
      </c>
      <c r="E421" s="213" t="s">
        <v>959</v>
      </c>
      <c r="F421" s="214" t="s">
        <v>960</v>
      </c>
      <c r="G421" s="215" t="s">
        <v>298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434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434</v>
      </c>
      <c r="BM421" s="224" t="s">
        <v>961</v>
      </c>
    </row>
    <row r="422" spans="1:65" s="2" customFormat="1" ht="16.5" customHeight="1">
      <c r="A422" s="38"/>
      <c r="B422" s="39"/>
      <c r="C422" s="212" t="s">
        <v>962</v>
      </c>
      <c r="D422" s="212" t="s">
        <v>132</v>
      </c>
      <c r="E422" s="213" t="s">
        <v>963</v>
      </c>
      <c r="F422" s="214" t="s">
        <v>964</v>
      </c>
      <c r="G422" s="215" t="s">
        <v>298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434</v>
      </c>
      <c r="AT422" s="224" t="s">
        <v>132</v>
      </c>
      <c r="AU422" s="224" t="s">
        <v>137</v>
      </c>
      <c r="AY422" s="17" t="s">
        <v>129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137</v>
      </c>
      <c r="BK422" s="225">
        <f>ROUND(I422*H422,2)</f>
        <v>0</v>
      </c>
      <c r="BL422" s="17" t="s">
        <v>434</v>
      </c>
      <c r="BM422" s="224" t="s">
        <v>965</v>
      </c>
    </row>
    <row r="423" spans="1:63" s="12" customFormat="1" ht="22.8" customHeight="1">
      <c r="A423" s="12"/>
      <c r="B423" s="196"/>
      <c r="C423" s="197"/>
      <c r="D423" s="198" t="s">
        <v>75</v>
      </c>
      <c r="E423" s="210" t="s">
        <v>966</v>
      </c>
      <c r="F423" s="210" t="s">
        <v>967</v>
      </c>
      <c r="G423" s="197"/>
      <c r="H423" s="197"/>
      <c r="I423" s="200"/>
      <c r="J423" s="211">
        <f>BK423</f>
        <v>0</v>
      </c>
      <c r="K423" s="197"/>
      <c r="L423" s="202"/>
      <c r="M423" s="203"/>
      <c r="N423" s="204"/>
      <c r="O423" s="204"/>
      <c r="P423" s="205">
        <f>SUM(P424:P427)</f>
        <v>0</v>
      </c>
      <c r="Q423" s="204"/>
      <c r="R423" s="205">
        <f>SUM(R424:R427)</f>
        <v>0</v>
      </c>
      <c r="S423" s="204"/>
      <c r="T423" s="206">
        <f>SUM(T424:T427)</f>
        <v>0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07" t="s">
        <v>130</v>
      </c>
      <c r="AT423" s="208" t="s">
        <v>75</v>
      </c>
      <c r="AU423" s="208" t="s">
        <v>81</v>
      </c>
      <c r="AY423" s="207" t="s">
        <v>129</v>
      </c>
      <c r="BK423" s="209">
        <f>SUM(BK424:BK427)</f>
        <v>0</v>
      </c>
    </row>
    <row r="424" spans="1:65" s="2" customFormat="1" ht="16.5" customHeight="1">
      <c r="A424" s="38"/>
      <c r="B424" s="39"/>
      <c r="C424" s="212" t="s">
        <v>968</v>
      </c>
      <c r="D424" s="212" t="s">
        <v>132</v>
      </c>
      <c r="E424" s="213" t="s">
        <v>969</v>
      </c>
      <c r="F424" s="214" t="s">
        <v>970</v>
      </c>
      <c r="G424" s="215" t="s">
        <v>135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434</v>
      </c>
      <c r="AT424" s="224" t="s">
        <v>132</v>
      </c>
      <c r="AU424" s="224" t="s">
        <v>137</v>
      </c>
      <c r="AY424" s="17" t="s">
        <v>129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137</v>
      </c>
      <c r="BK424" s="225">
        <f>ROUND(I424*H424,2)</f>
        <v>0</v>
      </c>
      <c r="BL424" s="17" t="s">
        <v>434</v>
      </c>
      <c r="BM424" s="224" t="s">
        <v>971</v>
      </c>
    </row>
    <row r="425" spans="1:65" s="2" customFormat="1" ht="21.75" customHeight="1">
      <c r="A425" s="38"/>
      <c r="B425" s="39"/>
      <c r="C425" s="212" t="s">
        <v>972</v>
      </c>
      <c r="D425" s="212" t="s">
        <v>132</v>
      </c>
      <c r="E425" s="213" t="s">
        <v>973</v>
      </c>
      <c r="F425" s="214" t="s">
        <v>974</v>
      </c>
      <c r="G425" s="215" t="s">
        <v>135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434</v>
      </c>
      <c r="AT425" s="224" t="s">
        <v>132</v>
      </c>
      <c r="AU425" s="224" t="s">
        <v>137</v>
      </c>
      <c r="AY425" s="17" t="s">
        <v>129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137</v>
      </c>
      <c r="BK425" s="225">
        <f>ROUND(I425*H425,2)</f>
        <v>0</v>
      </c>
      <c r="BL425" s="17" t="s">
        <v>434</v>
      </c>
      <c r="BM425" s="224" t="s">
        <v>975</v>
      </c>
    </row>
    <row r="426" spans="1:65" s="2" customFormat="1" ht="16.5" customHeight="1">
      <c r="A426" s="38"/>
      <c r="B426" s="39"/>
      <c r="C426" s="212" t="s">
        <v>976</v>
      </c>
      <c r="D426" s="212" t="s">
        <v>132</v>
      </c>
      <c r="E426" s="213" t="s">
        <v>977</v>
      </c>
      <c r="F426" s="214" t="s">
        <v>978</v>
      </c>
      <c r="G426" s="215" t="s">
        <v>147</v>
      </c>
      <c r="H426" s="216">
        <v>1.5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434</v>
      </c>
      <c r="AT426" s="224" t="s">
        <v>132</v>
      </c>
      <c r="AU426" s="224" t="s">
        <v>137</v>
      </c>
      <c r="AY426" s="17" t="s">
        <v>129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137</v>
      </c>
      <c r="BK426" s="225">
        <f>ROUND(I426*H426,2)</f>
        <v>0</v>
      </c>
      <c r="BL426" s="17" t="s">
        <v>434</v>
      </c>
      <c r="BM426" s="224" t="s">
        <v>979</v>
      </c>
    </row>
    <row r="427" spans="1:65" s="2" customFormat="1" ht="16.5" customHeight="1">
      <c r="A427" s="38"/>
      <c r="B427" s="39"/>
      <c r="C427" s="212" t="s">
        <v>980</v>
      </c>
      <c r="D427" s="212" t="s">
        <v>132</v>
      </c>
      <c r="E427" s="213" t="s">
        <v>981</v>
      </c>
      <c r="F427" s="214" t="s">
        <v>982</v>
      </c>
      <c r="G427" s="215" t="s">
        <v>135</v>
      </c>
      <c r="H427" s="216">
        <v>1</v>
      </c>
      <c r="I427" s="217"/>
      <c r="J427" s="218">
        <f>ROUND(I427*H427,2)</f>
        <v>0</v>
      </c>
      <c r="K427" s="219"/>
      <c r="L427" s="44"/>
      <c r="M427" s="270" t="s">
        <v>1</v>
      </c>
      <c r="N427" s="271" t="s">
        <v>42</v>
      </c>
      <c r="O427" s="272"/>
      <c r="P427" s="273">
        <f>O427*H427</f>
        <v>0</v>
      </c>
      <c r="Q427" s="273">
        <v>0</v>
      </c>
      <c r="R427" s="273">
        <f>Q427*H427</f>
        <v>0</v>
      </c>
      <c r="S427" s="273">
        <v>0</v>
      </c>
      <c r="T427" s="274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434</v>
      </c>
      <c r="AT427" s="224" t="s">
        <v>132</v>
      </c>
      <c r="AU427" s="224" t="s">
        <v>137</v>
      </c>
      <c r="AY427" s="17" t="s">
        <v>129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137</v>
      </c>
      <c r="BK427" s="225">
        <f>ROUND(I427*H427,2)</f>
        <v>0</v>
      </c>
      <c r="BL427" s="17" t="s">
        <v>434</v>
      </c>
      <c r="BM427" s="224" t="s">
        <v>983</v>
      </c>
    </row>
    <row r="428" spans="1:31" s="2" customFormat="1" ht="6.95" customHeight="1">
      <c r="A428" s="38"/>
      <c r="B428" s="66"/>
      <c r="C428" s="67"/>
      <c r="D428" s="67"/>
      <c r="E428" s="67"/>
      <c r="F428" s="67"/>
      <c r="G428" s="67"/>
      <c r="H428" s="67"/>
      <c r="I428" s="67"/>
      <c r="J428" s="67"/>
      <c r="K428" s="67"/>
      <c r="L428" s="44"/>
      <c r="M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</row>
  </sheetData>
  <sheetProtection password="CC35" sheet="1" objects="1" scenarios="1" formatColumns="0" formatRows="0" autoFilter="0"/>
  <autoFilter ref="C136:K427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2021-11-01T12:41:02Z</dcterms:created>
  <dcterms:modified xsi:type="dcterms:W3CDTF">2021-11-01T12:41:08Z</dcterms:modified>
  <cp:category/>
  <cp:version/>
  <cp:contentType/>
  <cp:contentStatus/>
</cp:coreProperties>
</file>