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byt...'!$C$135:$K$415</definedName>
    <definedName name="_xlnm.Print_Area" localSheetId="1">'Byt - Stavební úpravy byt...'!$C$4:$J$76,'Byt - Stavební úpravy byt...'!$C$82:$J$119,'Byt - Stavební úpravy byt...'!$C$125:$J$415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<sst xmlns="http://schemas.openxmlformats.org/spreadsheetml/2006/main" count="3631" uniqueCount="956">
  <si>
    <t>Export Komplet</t>
  </si>
  <si>
    <t/>
  </si>
  <si>
    <t>2.0</t>
  </si>
  <si>
    <t>ZAMOK</t>
  </si>
  <si>
    <t>False</t>
  </si>
  <si>
    <t>{039ad1fb-6960-4684-8b04-3cde77b0c75c}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</si>
  <si>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</si>
  <si>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</si>
  <si>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</si>
  <si>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</si>
  <si>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</si>
  <si>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</si>
  <si>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</si>
  <si>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</si>
  <si>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</si>
  <si>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</si>
  <si>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</si>
  <si>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1118, byt č. 24</t>
  </si>
  <si>
    <t>KSO:</t>
  </si>
  <si>
    <t>CC-CZ:</t>
  </si>
  <si>
    <t>Místo:</t>
  </si>
  <si>
    <t>Bazovského, Praha 17-Řepy</t>
  </si>
  <si>
    <t>Datum:</t>
  </si>
  <si>
    <t>18. 5. 2023</t>
  </si>
  <si>
    <t>Zadavatel:</t>
  </si>
  <si>
    <t>IČ:</t>
  </si>
  <si>
    <t>Městská část Praha 17, Žalanského 291</t>
  </si>
  <si>
    <t>DIČ:</t>
  </si>
  <si>
    <t>Uchazeč:</t>
  </si>
  <si>
    <t>Vyplň údaj</t>
  </si>
  <si>
    <t>Projektant:</t>
  </si>
  <si>
    <t xml:space="preserve">Ing.arch. Lenka David, 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</si>
  <si>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</si>
  <si>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</si>
  <si>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</si>
  <si>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</si>
  <si>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</si>
  <si>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</si>
  <si>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</si>
  <si>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</si>
  <si>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</si>
  <si>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</si>
  <si>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</si>
  <si>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</si>
  <si>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</si>
  <si>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</si>
  <si>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</si>
  <si>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</si>
  <si>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</si>
  <si>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</si>
  <si>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</si>
  <si>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</si>
  <si>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</si>
  <si>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</si>
  <si>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</si>
  <si>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</si>
  <si>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</si>
  <si>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</si>
  <si>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</si>
  <si>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</si>
  <si>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</si>
  <si>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</si>
  <si>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</si>
  <si>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</si>
  <si>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</si>
  <si>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</si>
  <si>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</si>
  <si>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</si>
  <si>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</si>
  <si>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</si>
  <si>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</si>
  <si>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</si>
  <si>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</si>
  <si>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</si>
  <si>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</si>
  <si>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</si>
  <si>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</si>
  <si>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</si>
  <si>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</si>
  <si>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</si>
  <si>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</si>
  <si>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</si>
  <si>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</si>
  <si>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</si>
  <si>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</si>
  <si>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</si>
  <si>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</si>
  <si>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</si>
  <si>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</si>
  <si>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</si>
  <si>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</si>
  <si>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</si>
  <si>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</si>
  <si>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</si>
  <si>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</si>
  <si>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</si>
  <si>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</si>
  <si>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</si>
  <si>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</si>
  <si>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</si>
  <si>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</si>
  <si>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</si>
  <si>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</si>
  <si>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</si>
  <si>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</si>
  <si>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</si>
  <si>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</si>
  <si>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</si>
  <si>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</si>
  <si>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</si>
  <si>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</si>
  <si>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</si>
  <si>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</si>
  <si>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</si>
  <si>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</si>
  <si>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</si>
  <si>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</si>
  <si>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</si>
  <si>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</si>
  <si>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</si>
  <si>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</si>
  <si>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</si>
  <si>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</si>
  <si>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</si>
  <si>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</si>
  <si>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</si>
  <si>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</si>
  <si>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</si>
  <si>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</si>
  <si>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</si>
  <si>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</si>
  <si>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</si>
  <si>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</si>
  <si>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</si>
  <si>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</si>
  <si>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</si>
  <si>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</si>
  <si>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</si>
  <si>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</si>
  <si>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</si>
  <si>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</si>
  <si>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</si>
  <si>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</si>
  <si>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</si>
  <si>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</si>
  <si>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</si>
  <si>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</si>
  <si>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</si>
  <si>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</si>
  <si>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</si>
  <si>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</si>
  <si>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</si>
  <si>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</si>
  <si>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</si>
  <si>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</si>
  <si>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</si>
  <si>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</si>
  <si>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</si>
  <si>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</si>
  <si>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</si>
  <si>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</si>
  <si>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</si>
  <si>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</si>
  <si>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</si>
  <si>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32,45-3,15</t>
  </si>
  <si>
    <t>7</t>
  </si>
  <si>
    <t>611321141</t>
  </si>
  <si>
    <t>Vápenocementová omítka štuková dvouvrstvá vnitřních stropů rovných nanášená ručně</t>
  </si>
  <si>
    <t>1355624426</t>
  </si>
  <si>
    <t>2,25+1</t>
  </si>
  <si>
    <t>8</t>
  </si>
  <si>
    <t>611325411</t>
  </si>
  <si>
    <t>Oprava vnitřní vápenocementové hladké omítky stropů v rozsahu plochy do 10%</t>
  </si>
  <si>
    <t>1992375743</t>
  </si>
  <si>
    <t>32,8-3,25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</si>
  <si>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</si>
  <si>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</si>
  <si>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</si>
  <si>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</si>
  <si>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</si>
  <si>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</si>
  <si>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</si>
  <si>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</si>
  <si>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</si>
  <si>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</si>
  <si>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</si>
  <si>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</si>
  <si>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</si>
  <si>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</si>
  <si>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</si>
  <si>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</si>
  <si>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</si>
  <si>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</si>
  <si>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</si>
  <si>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</si>
  <si>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</si>
  <si>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</si>
  <si>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</si>
  <si>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2,2+1,05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</si>
  <si>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</si>
  <si>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</si>
  <si>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</si>
  <si>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</si>
  <si>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</si>
  <si>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</si>
  <si>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</si>
  <si>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</si>
  <si>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</si>
  <si>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</si>
  <si>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</si>
  <si>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</si>
  <si>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</si>
  <si>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</si>
  <si>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</si>
  <si>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</si>
  <si>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</si>
  <si>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</si>
  <si>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</si>
  <si>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</si>
  <si>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</si>
  <si>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</si>
  <si>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</si>
  <si>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</si>
  <si>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</si>
  <si>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</si>
  <si>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</si>
  <si>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</si>
  <si>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</si>
  <si>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</si>
  <si>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</si>
  <si>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</si>
  <si>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</si>
  <si>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</si>
  <si>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</si>
  <si>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</si>
  <si>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</si>
  <si>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</si>
  <si>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</si>
  <si>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</si>
  <si>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</si>
  <si>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</si>
  <si>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</si>
  <si>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</si>
  <si>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</si>
  <si>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</si>
  <si>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</si>
  <si>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</si>
  <si>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</si>
  <si>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</si>
  <si>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</si>
  <si>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</si>
  <si>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</si>
  <si>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</si>
  <si>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</si>
  <si>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</si>
  <si>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</si>
  <si>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</si>
  <si>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</si>
  <si>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</si>
  <si>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</si>
  <si>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</si>
  <si>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</si>
  <si>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</si>
  <si>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</si>
  <si>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</si>
  <si>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</si>
  <si>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</si>
  <si>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</si>
  <si>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</si>
  <si>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</si>
  <si>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</si>
  <si>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</si>
  <si>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</si>
  <si>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949101111</t>
  </si>
  <si>
    <t>Lešení pomocné pro objekty pozemních staveb s lešeňovou podlahou v do 1,9 m zatížení do 150 kg/m2</t>
  </si>
  <si>
    <t>-516658148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</si>
  <si>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</si>
  <si>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</si>
  <si>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</si>
  <si>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</si>
  <si>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</si>
  <si>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</si>
  <si>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</si>
  <si>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-152180639</t>
  </si>
  <si>
    <t>(2,3*2+1,75*3+0,98)*2,6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</si>
  <si>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</si>
  <si>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</si>
  <si>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</si>
  <si>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</si>
  <si>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</si>
  <si>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</si>
  <si>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34</t>
  </si>
  <si>
    <t>766825811</t>
  </si>
  <si>
    <t>Demontáž truhlářských vestavěných skříní jednokřídlových</t>
  </si>
  <si>
    <t>-594968025</t>
  </si>
  <si>
    <t>35</t>
  </si>
  <si>
    <t>968072455</t>
  </si>
  <si>
    <t>Vybourání kovových dveřních zárubní pl do 2 m2</t>
  </si>
  <si>
    <t>1210790330</t>
  </si>
  <si>
    <t>0,6*2*2+0,8*2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</si>
  <si>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</si>
  <si>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</si>
  <si>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</si>
  <si>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</si>
  <si>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</si>
  <si>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</si>
  <si>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</si>
  <si>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</si>
  <si>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</si>
  <si>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</si>
  <si>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</si>
  <si>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</si>
  <si>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</si>
  <si>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</si>
  <si>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</si>
  <si>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</si>
  <si>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</si>
  <si>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</si>
  <si>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</si>
  <si>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</si>
  <si>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</si>
  <si>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</si>
  <si>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</si>
  <si>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</si>
  <si>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5,669*10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</si>
  <si>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</si>
  <si>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</si>
  <si>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</si>
  <si>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</si>
  <si>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</si>
  <si>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</si>
  <si>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998017002</t>
  </si>
  <si>
    <t>Přesun hmot s omezením mechanizace pro budovy v přes 6 do 12 m</t>
  </si>
  <si>
    <t>-1920605810</t>
  </si>
  <si>
    <t>PSV</t>
  </si>
  <si>
    <t>Práce a dodávky PSV</t>
  </si>
  <si>
    <t>713</t>
  </si>
  <si>
    <t>Izolace tepelné</t>
  </si>
  <si>
    <t>43</t>
  </si>
  <si>
    <t>713121111</t>
  </si>
  <si>
    <t>Montáž izolace tepelné podlah volně kladenými rohožemi, pásy, dílci, deskami 1 vrstva</t>
  </si>
  <si>
    <t>-479695708</t>
  </si>
  <si>
    <t>44</t>
  </si>
  <si>
    <t>631414301</t>
  </si>
  <si>
    <t>deska izolační podlahová 15 mm</t>
  </si>
  <si>
    <t>1622649133</t>
  </si>
  <si>
    <t>3,25*1,02 'Přepočtené koeficientem množství</t>
  </si>
  <si>
    <t>45</t>
  </si>
  <si>
    <t>713121129</t>
  </si>
  <si>
    <t>Protipožární ucpávky kolem stoupaček</t>
  </si>
  <si>
    <t>-717802662</t>
  </si>
  <si>
    <t>46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</si>
  <si>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</si>
  <si>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</si>
  <si>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</si>
  <si>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</si>
  <si>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</si>
  <si>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47</t>
  </si>
  <si>
    <t>721173401</t>
  </si>
  <si>
    <t>Potrubí kanalizační plastové svodné systém KG DN 100</t>
  </si>
  <si>
    <t>-737235704</t>
  </si>
  <si>
    <t>48</t>
  </si>
  <si>
    <t>721174042</t>
  </si>
  <si>
    <t>Potrubí kanalizační z PP připojovací systém HT DN 40</t>
  </si>
  <si>
    <t>1706380177</t>
  </si>
  <si>
    <t>49</t>
  </si>
  <si>
    <t>721174043</t>
  </si>
  <si>
    <t>Potrubí kanalizační z PP připojovací systém HT DN 50</t>
  </si>
  <si>
    <t>-548840079</t>
  </si>
  <si>
    <t>50</t>
  </si>
  <si>
    <t>721226510</t>
  </si>
  <si>
    <t>Zápachová uzávěrka umyvadlo DN 40</t>
  </si>
  <si>
    <t>1388238202</t>
  </si>
  <si>
    <t>51</t>
  </si>
  <si>
    <t>721226520</t>
  </si>
  <si>
    <t>Zápachová uzávěrka dřez DN 50</t>
  </si>
  <si>
    <t>537871187</t>
  </si>
  <si>
    <t>52</t>
  </si>
  <si>
    <t>721290111</t>
  </si>
  <si>
    <t>Zkouška těsnosti potrubí kanalizace vodou do DN 125</t>
  </si>
  <si>
    <t>106650641</t>
  </si>
  <si>
    <t>3,5+1,1+1</t>
  </si>
  <si>
    <t>53</t>
  </si>
  <si>
    <t>721290191</t>
  </si>
  <si>
    <t>Drobný instalační materiál</t>
  </si>
  <si>
    <t>881061594</t>
  </si>
  <si>
    <t>54</t>
  </si>
  <si>
    <t>721290192</t>
  </si>
  <si>
    <t>Stavební přípomoce</t>
  </si>
  <si>
    <t>1456289733</t>
  </si>
  <si>
    <t>55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</si>
  <si>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</si>
  <si>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</si>
  <si>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</si>
  <si>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</si>
  <si>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</si>
  <si>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56</t>
  </si>
  <si>
    <t>722174001</t>
  </si>
  <si>
    <t>Potrubí vodovodní plastové PPR svar polyfuze PN 16 D 16 x 2,2 mm</t>
  </si>
  <si>
    <t>-1360365416</t>
  </si>
  <si>
    <t>57</t>
  </si>
  <si>
    <t>722181221</t>
  </si>
  <si>
    <t>Ochrana vodovodního potrubí přilepenými tepelně izolačními trubicemi z PE tl do 10 mm DN do 22 mm</t>
  </si>
  <si>
    <t>242431619</t>
  </si>
  <si>
    <t>58</t>
  </si>
  <si>
    <t>722181231</t>
  </si>
  <si>
    <t>Ochrana vodovodního potrubí přilepenými tepelně izolačními trubicemi z PE tl do 15 mm DN do 22 mm</t>
  </si>
  <si>
    <t>-1433644273</t>
  </si>
  <si>
    <t>59</t>
  </si>
  <si>
    <t>722240121</t>
  </si>
  <si>
    <t>Kohout kulový plastový PPR DN 16</t>
  </si>
  <si>
    <t>1391476492</t>
  </si>
  <si>
    <t>60</t>
  </si>
  <si>
    <t>722290215</t>
  </si>
  <si>
    <t>Zkouška těsnosti vodovodního potrubí hrdlového nebo přírubového do DN 100</t>
  </si>
  <si>
    <t>-1314090544</t>
  </si>
  <si>
    <t>61</t>
  </si>
  <si>
    <t>722290234</t>
  </si>
  <si>
    <t>Proplach a dezinfekce vodovodního potrubí do DN 80</t>
  </si>
  <si>
    <t>939429026</t>
  </si>
  <si>
    <t>62</t>
  </si>
  <si>
    <t>722290291</t>
  </si>
  <si>
    <t>227052085</t>
  </si>
  <si>
    <t>63</t>
  </si>
  <si>
    <t>722290292</t>
  </si>
  <si>
    <t>Drobý instalační materiál</t>
  </si>
  <si>
    <t>1867218732</t>
  </si>
  <si>
    <t>64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</si>
  <si>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</si>
  <si>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</si>
  <si>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</si>
  <si>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</si>
  <si>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</si>
  <si>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65</t>
  </si>
  <si>
    <t>725112171</t>
  </si>
  <si>
    <t xml:space="preserve">Kombi klozet </t>
  </si>
  <si>
    <t>-1989549281</t>
  </si>
  <si>
    <t>66</t>
  </si>
  <si>
    <t>725211621</t>
  </si>
  <si>
    <t>Umyvadlo keram</t>
  </si>
  <si>
    <t>1586770171</t>
  </si>
  <si>
    <t>67</t>
  </si>
  <si>
    <t>725311121</t>
  </si>
  <si>
    <t>Drez nerez</t>
  </si>
  <si>
    <t>1428530126</t>
  </si>
  <si>
    <t>68</t>
  </si>
  <si>
    <t>725813112</t>
  </si>
  <si>
    <t xml:space="preserve">rohový uzávěr  DN 15 </t>
  </si>
  <si>
    <t>-368542976</t>
  </si>
  <si>
    <t>69</t>
  </si>
  <si>
    <t>725813113</t>
  </si>
  <si>
    <t>Výtokový ventil T212-DN15</t>
  </si>
  <si>
    <t>739355323</t>
  </si>
  <si>
    <t>70</t>
  </si>
  <si>
    <t>725821325</t>
  </si>
  <si>
    <t>Baterie drezová</t>
  </si>
  <si>
    <t>-823814258</t>
  </si>
  <si>
    <t>71</t>
  </si>
  <si>
    <t>725822612</t>
  </si>
  <si>
    <t>Baterie umyv stoj páka+výpust</t>
  </si>
  <si>
    <t>1935736560</t>
  </si>
  <si>
    <t>72</t>
  </si>
  <si>
    <t>725841311</t>
  </si>
  <si>
    <t>Baterie sprchová nástěnná</t>
  </si>
  <si>
    <t>-1949647607</t>
  </si>
  <si>
    <t>73</t>
  </si>
  <si>
    <t>725860202</t>
  </si>
  <si>
    <t>Sifon dřezový HL100G</t>
  </si>
  <si>
    <t>-1500638657</t>
  </si>
  <si>
    <t>74</t>
  </si>
  <si>
    <t>725860203</t>
  </si>
  <si>
    <t>Sifon sprchový  HL 522</t>
  </si>
  <si>
    <t>-1858290183</t>
  </si>
  <si>
    <t>75</t>
  </si>
  <si>
    <t>725860212</t>
  </si>
  <si>
    <t>Sifon umyvadlový HL134.0 pod omítku</t>
  </si>
  <si>
    <t>-1056287864</t>
  </si>
  <si>
    <t>76</t>
  </si>
  <si>
    <t>725901</t>
  </si>
  <si>
    <t>Sporák se sklokeramickou deskou - DODÁVKA+MONTÁŽ</t>
  </si>
  <si>
    <t>-183039462</t>
  </si>
  <si>
    <t>77</t>
  </si>
  <si>
    <t>725902</t>
  </si>
  <si>
    <t>Sprchová vanička - polyban akrylát vč- zástěny 120/140</t>
  </si>
  <si>
    <t>-1916225855</t>
  </si>
  <si>
    <t>78</t>
  </si>
  <si>
    <t>Pol5</t>
  </si>
  <si>
    <t>Sifon stěnový -  HL400</t>
  </si>
  <si>
    <t>-2146424976</t>
  </si>
  <si>
    <t>79</t>
  </si>
  <si>
    <t>Pol7</t>
  </si>
  <si>
    <t>topný žebřík 960/450 mm- DODÁVKA+MONTÁŽ (koupelna)</t>
  </si>
  <si>
    <t>-172865140</t>
  </si>
  <si>
    <t>80</t>
  </si>
  <si>
    <t>Pol8</t>
  </si>
  <si>
    <t>Zrcadlo s poličkou   DODÁVKA+MONTÁŽ</t>
  </si>
  <si>
    <t>1466472249</t>
  </si>
  <si>
    <t>81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</si>
  <si>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</si>
  <si>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</si>
  <si>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</si>
  <si>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</si>
  <si>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</si>
  <si>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82</t>
  </si>
  <si>
    <t>763111333</t>
  </si>
  <si>
    <t>SDK příčka tl 100 mm profil CW+UW 75 desky 1xH2 12,5 TI 60 mm EI 30 Rw 45 dB</t>
  </si>
  <si>
    <t>-1452548205</t>
  </si>
  <si>
    <t>0,95*2,6-0,8*0,8</t>
  </si>
  <si>
    <t>83</t>
  </si>
  <si>
    <t>763111717</t>
  </si>
  <si>
    <t>SDK příčka základní penetrační nátěr</t>
  </si>
  <si>
    <t>-1742490150</t>
  </si>
  <si>
    <t>0,95*2,6</t>
  </si>
  <si>
    <t>84</t>
  </si>
  <si>
    <t>763111771</t>
  </si>
  <si>
    <t>Příplatek k SDK příčce za rovinnost kvality Q3</t>
  </si>
  <si>
    <t>767072733</t>
  </si>
  <si>
    <t>85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</si>
  <si>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</si>
  <si>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</si>
  <si>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</si>
  <si>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</si>
  <si>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</si>
  <si>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86</t>
  </si>
  <si>
    <t>766660001</t>
  </si>
  <si>
    <t>Montáž dveřních křídel otvíravých 1křídlových š do 0,8 m do ocelové zárubně</t>
  </si>
  <si>
    <t>-1089152215</t>
  </si>
  <si>
    <t>87</t>
  </si>
  <si>
    <t>611601260</t>
  </si>
  <si>
    <t>dveře dřevěné vnitřní hladké plné 1křídlové  60x197 cm dekor dub</t>
  </si>
  <si>
    <t>1575298825</t>
  </si>
  <si>
    <t>88</t>
  </si>
  <si>
    <t>611601261</t>
  </si>
  <si>
    <t>dveře dřevěné vnitřní hladké 2/3 sklo 1křídlové  80x197 cm dekor dub</t>
  </si>
  <si>
    <t>-1651821917</t>
  </si>
  <si>
    <t>89</t>
  </si>
  <si>
    <t>766660021</t>
  </si>
  <si>
    <t>Montáž dveřních křídel otvíravých 1křídlových š do 0,8 m požárních do ocelové zárubně</t>
  </si>
  <si>
    <t>-229263114</t>
  </si>
  <si>
    <t>90</t>
  </si>
  <si>
    <t>611600501</t>
  </si>
  <si>
    <t>dveře vstupní 80x197 EI 30 , vč. kování, plné s kukátkem</t>
  </si>
  <si>
    <t>662135706</t>
  </si>
  <si>
    <t>91</t>
  </si>
  <si>
    <t>766660722</t>
  </si>
  <si>
    <t>Montáž dveřního kování</t>
  </si>
  <si>
    <t>2123850908</t>
  </si>
  <si>
    <t>92</t>
  </si>
  <si>
    <t>549141001</t>
  </si>
  <si>
    <t>kování dveřní kovové</t>
  </si>
  <si>
    <t>-1234049698</t>
  </si>
  <si>
    <t>93</t>
  </si>
  <si>
    <t>766691939</t>
  </si>
  <si>
    <t>Seřízení oken</t>
  </si>
  <si>
    <t>-475278684</t>
  </si>
  <si>
    <t>94</t>
  </si>
  <si>
    <t>766811110</t>
  </si>
  <si>
    <t xml:space="preserve">Montáž a dodávka kuchyňské linky </t>
  </si>
  <si>
    <t>-173624350</t>
  </si>
  <si>
    <t>95</t>
  </si>
  <si>
    <t>998766102</t>
  </si>
  <si>
    <t>Přesun hmot tonážní pro konstrukce truhlářské v objektech v do 12 m</t>
  </si>
  <si>
    <t>1814035188</t>
  </si>
  <si>
    <t>771</t>
  </si>
  <si>
    <t>Podlahy z dlaždic</t>
  </si>
  <si>
    <t>96</t>
  </si>
  <si>
    <t>771111011</t>
  </si>
  <si>
    <t>Vysátí podkladu před pokládkou dlažby</t>
  </si>
  <si>
    <t>-44809663</t>
  </si>
  <si>
    <t>97</t>
  </si>
  <si>
    <t>771121011</t>
  </si>
  <si>
    <t>Nátěr penetrační na podlahu</t>
  </si>
  <si>
    <t>-904050232</t>
  </si>
  <si>
    <t>98</t>
  </si>
  <si>
    <t>771151012</t>
  </si>
  <si>
    <t>Samonivelační stěrka podlah pevnosti 20 MPa tl přes 3 do 5 mm</t>
  </si>
  <si>
    <t>927535438</t>
  </si>
  <si>
    <t>771574117</t>
  </si>
  <si>
    <t>Montáž podlah keramických režných hladkých lepených flexibilním lepidlem do 35 ks/m2</t>
  </si>
  <si>
    <t>463781819</t>
  </si>
  <si>
    <t>100</t>
  </si>
  <si>
    <t>597614081</t>
  </si>
  <si>
    <t>keramická dlažba</t>
  </si>
  <si>
    <t>-1209913485</t>
  </si>
  <si>
    <t>3,25*1,1 'Přepočtené koeficientem množství</t>
  </si>
  <si>
    <t>101</t>
  </si>
  <si>
    <t>771577111</t>
  </si>
  <si>
    <t>Příplatek k montáži podlah keramických lepených flexibilním lepidlem za plochu do 5 m2</t>
  </si>
  <si>
    <t>187932503</t>
  </si>
  <si>
    <t>102</t>
  </si>
  <si>
    <t>771591112</t>
  </si>
  <si>
    <t>Izolace pod dlažbu nátěrem nebo stěrkou ve dvou vrstvách</t>
  </si>
  <si>
    <t>838639750</t>
  </si>
  <si>
    <t>103</t>
  </si>
  <si>
    <t>771591241</t>
  </si>
  <si>
    <t>Izolace těsnícími pásy vnitřní kout</t>
  </si>
  <si>
    <t>1325789891</t>
  </si>
  <si>
    <t>104</t>
  </si>
  <si>
    <t>771591264</t>
  </si>
  <si>
    <t>Izolace těsnícími pásy mezi podlahou a stěnou</t>
  </si>
  <si>
    <t>-1792585377</t>
  </si>
  <si>
    <t>1,75*2+1,25*2+1,1*2+0,95*2</t>
  </si>
  <si>
    <t>105</t>
  </si>
  <si>
    <t>771592011</t>
  </si>
  <si>
    <t>Čištění vnitřních ploch podlah nebo schodišť po položení dlažby chemickými prostředky</t>
  </si>
  <si>
    <t>-2126231425</t>
  </si>
  <si>
    <t>106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</si>
  <si>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</si>
  <si>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</si>
  <si>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</si>
  <si>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</si>
  <si>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</si>
  <si>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107</t>
  </si>
  <si>
    <t>775429121</t>
  </si>
  <si>
    <t>Montáž podlahové lišty přechodové připevněné vruty</t>
  </si>
  <si>
    <t>1344921463</t>
  </si>
  <si>
    <t>0,6*2+0,8</t>
  </si>
  <si>
    <t>108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</si>
  <si>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</si>
  <si>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</si>
  <si>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</si>
  <si>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</si>
  <si>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</si>
  <si>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</si>
  <si>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109</t>
  </si>
  <si>
    <t>776111311</t>
  </si>
  <si>
    <t>Vysátí podkladu povlakových podlah</t>
  </si>
  <si>
    <t>-1207210571</t>
  </si>
  <si>
    <t>3,7+20,55+5,3</t>
  </si>
  <si>
    <t>110</t>
  </si>
  <si>
    <t>776121321</t>
  </si>
  <si>
    <t>Neředěná penetrace savého podkladu povlakových podlah</t>
  </si>
  <si>
    <t>1767485952</t>
  </si>
  <si>
    <t>111</t>
  </si>
  <si>
    <t>776141112</t>
  </si>
  <si>
    <t>Vyrovnání podkladu povlakových podlah stěrkou pevnosti 20 MPa tl přes 3 do 5 mm</t>
  </si>
  <si>
    <t>-1880888482</t>
  </si>
  <si>
    <t>112</t>
  </si>
  <si>
    <t>776421111</t>
  </si>
  <si>
    <t>Montáž obvodových lišt lepením</t>
  </si>
  <si>
    <t>533801334</t>
  </si>
  <si>
    <t>5,8*2+5,9*2+0,7-0,8</t>
  </si>
  <si>
    <t>113</t>
  </si>
  <si>
    <t>28411003</t>
  </si>
  <si>
    <t xml:space="preserve">lišta soklová PVC </t>
  </si>
  <si>
    <t>-1949603403</t>
  </si>
  <si>
    <t>23,3*1,02 'Přepočtené koeficientem množství</t>
  </si>
  <si>
    <t>114</t>
  </si>
  <si>
    <t>776221111</t>
  </si>
  <si>
    <t>Lepení pásů z PVC standardním lepidlem</t>
  </si>
  <si>
    <t>463576458</t>
  </si>
  <si>
    <t>115</t>
  </si>
  <si>
    <t>284122551</t>
  </si>
  <si>
    <t>podlahovina PVC</t>
  </si>
  <si>
    <t>929100025</t>
  </si>
  <si>
    <t>29,55*1,04 'Přepočtené koeficientem množství</t>
  </si>
  <si>
    <t>116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</si>
  <si>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</si>
  <si>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</si>
  <si>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</si>
  <si>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</si>
  <si>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</si>
  <si>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117</t>
  </si>
  <si>
    <t>781111011</t>
  </si>
  <si>
    <t>Ometení (oprášení) stěny při přípravě podkladu</t>
  </si>
  <si>
    <t>862062060</t>
  </si>
  <si>
    <t>118</t>
  </si>
  <si>
    <t>781121011</t>
  </si>
  <si>
    <t>Nátěr penetrační na stěnu</t>
  </si>
  <si>
    <t>-89270256</t>
  </si>
  <si>
    <t>119</t>
  </si>
  <si>
    <t>781131112</t>
  </si>
  <si>
    <t>Izolace pod obklad nátěrem nebo stěrkou ve dvou vrstvách</t>
  </si>
  <si>
    <t>1459106794</t>
  </si>
  <si>
    <t>(1,25+1*2)*2+(0,75*2+1,25)*0,3</t>
  </si>
  <si>
    <t>(1,1*2+0,95*2)*0,3</t>
  </si>
  <si>
    <t>120</t>
  </si>
  <si>
    <t>781131264</t>
  </si>
  <si>
    <t>Izolace pod obklad těsnícími pásy mezi podlahou a stěnou</t>
  </si>
  <si>
    <t>-957918146</t>
  </si>
  <si>
    <t>" svislá spára"</t>
  </si>
  <si>
    <t>2*2+0,3*6</t>
  </si>
  <si>
    <t>121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</si>
  <si>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</si>
  <si>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</si>
  <si>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</si>
  <si>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</si>
  <si>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</si>
  <si>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</si>
  <si>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122</t>
  </si>
  <si>
    <t>597610000</t>
  </si>
  <si>
    <t>keramický obklad</t>
  </si>
  <si>
    <t>-1410715031</t>
  </si>
  <si>
    <t>21,34*1,1 'Přepočtené koeficientem množství</t>
  </si>
  <si>
    <t>123</t>
  </si>
  <si>
    <t>781477111</t>
  </si>
  <si>
    <t>Příplatek k montáži obkladů vnitřních keramických hladkých za plochu do 10 m2</t>
  </si>
  <si>
    <t>-1595801323</t>
  </si>
  <si>
    <t>124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</si>
  <si>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</si>
  <si>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</si>
  <si>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</si>
  <si>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</si>
  <si>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</si>
  <si>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</si>
  <si>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125</t>
  </si>
  <si>
    <t>781493111</t>
  </si>
  <si>
    <t>Plastové profily rohové lepené standardním lepidlem</t>
  </si>
  <si>
    <t>-502039305</t>
  </si>
  <si>
    <t>6*2</t>
  </si>
  <si>
    <t>4*1</t>
  </si>
  <si>
    <t>126</t>
  </si>
  <si>
    <t>781493511</t>
  </si>
  <si>
    <t>Plastové profily ukončovací lepené standardním lepidlem</t>
  </si>
  <si>
    <t>1533520813</t>
  </si>
  <si>
    <t>0,95*2+1,2*2-0,6</t>
  </si>
  <si>
    <t>1,75*2+1,35*2-0,6</t>
  </si>
  <si>
    <t>127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</si>
  <si>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</si>
  <si>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</si>
  <si>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</si>
  <si>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</si>
  <si>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</si>
  <si>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128</t>
  </si>
  <si>
    <t>783201811</t>
  </si>
  <si>
    <t>Odstranění nátěrů ze zámečnických konstrukcí oškrabáním</t>
  </si>
  <si>
    <t>1439131909</t>
  </si>
  <si>
    <t>" stávající zárubeň"</t>
  </si>
  <si>
    <t>1,1</t>
  </si>
  <si>
    <t>129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</si>
  <si>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</si>
  <si>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</si>
  <si>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</si>
  <si>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</si>
  <si>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</si>
  <si>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130</t>
  </si>
  <si>
    <t>783321100</t>
  </si>
  <si>
    <t>Nátěry syntetické - otopná tělesa, potrubí ÚT</t>
  </si>
  <si>
    <t>129337366</t>
  </si>
  <si>
    <t>784</t>
  </si>
  <si>
    <t>Dokončovací práce - malby</t>
  </si>
  <si>
    <t>131</t>
  </si>
  <si>
    <t>784121001</t>
  </si>
  <si>
    <t>Oškrabání malby v mísnostech v do 3,80 m</t>
  </si>
  <si>
    <t>2021239536</t>
  </si>
  <si>
    <t>132</t>
  </si>
  <si>
    <t>784171111</t>
  </si>
  <si>
    <t>Zakrytí vnitřních ploch stěn v místnostech výšky do 3,80 m</t>
  </si>
  <si>
    <t>1931434798</t>
  </si>
  <si>
    <t>2,1*1,55*2</t>
  </si>
  <si>
    <t>133</t>
  </si>
  <si>
    <t>581248431</t>
  </si>
  <si>
    <t>fólie pro malířské potřeby zakrývací</t>
  </si>
  <si>
    <t>-1418744244</t>
  </si>
  <si>
    <t>6,51*1,05 'Přepočtené koeficientem množství</t>
  </si>
  <si>
    <t>134</t>
  </si>
  <si>
    <t>784181121</t>
  </si>
  <si>
    <t>Hloubková jednonásobná penetrace podkladu v místnostech výšky do 3,80 m</t>
  </si>
  <si>
    <t>-554997256</t>
  </si>
  <si>
    <t>15,62+68,96+32,45</t>
  </si>
  <si>
    <t>135</t>
  </si>
  <si>
    <t>784221121</t>
  </si>
  <si>
    <t>Dvojnásobné bílé malby  ze směsí za sucha minimálně otěruvzdorných v místnostech do 3,80 m</t>
  </si>
  <si>
    <t>1865482585</t>
  </si>
  <si>
    <t>117,03</t>
  </si>
  <si>
    <t>786</t>
  </si>
  <si>
    <t>Dokončovací práce - čalounické úpravy</t>
  </si>
  <si>
    <t>136</t>
  </si>
  <si>
    <t>786624111</t>
  </si>
  <si>
    <t>Montáž lamelové žaluzie do oken zdvojených dřevěných otevíravých, sklápěcích a vyklápěcích</t>
  </si>
  <si>
    <t>-1674040309</t>
  </si>
  <si>
    <t>137</t>
  </si>
  <si>
    <t>553462000</t>
  </si>
  <si>
    <t>žaluzie horizontální interiérové</t>
  </si>
  <si>
    <t>58795221</t>
  </si>
  <si>
    <t>138</t>
  </si>
  <si>
    <t>786624119</t>
  </si>
  <si>
    <t>Demontář lamelové žaluzie</t>
  </si>
  <si>
    <t>1519808973</t>
  </si>
  <si>
    <t>Práce a dodávky M</t>
  </si>
  <si>
    <t>21-M</t>
  </si>
  <si>
    <t>Elektromontáže (montáž vč. dodávky)</t>
  </si>
  <si>
    <t>139</t>
  </si>
  <si>
    <t>210 00-01</t>
  </si>
  <si>
    <t>rozvadec RB vcet. jistice a vybavení</t>
  </si>
  <si>
    <t>-1798700207</t>
  </si>
  <si>
    <t>140</t>
  </si>
  <si>
    <t>210 00-03</t>
  </si>
  <si>
    <t>zásuvka TV, SAT, VKV</t>
  </si>
  <si>
    <t>1635137709</t>
  </si>
  <si>
    <t>141</t>
  </si>
  <si>
    <t>210 00-04</t>
  </si>
  <si>
    <t>zvýšení príkonu u PRE z 1x20A na 3x25A /ceníková cena 11000/+ vyřízení</t>
  </si>
  <si>
    <t>-1360633170</t>
  </si>
  <si>
    <t>142</t>
  </si>
  <si>
    <t>210 00-05</t>
  </si>
  <si>
    <t>zkoušky, revize, příprava odběrného místa</t>
  </si>
  <si>
    <t>1310970618</t>
  </si>
  <si>
    <t>143</t>
  </si>
  <si>
    <t>210 00-06</t>
  </si>
  <si>
    <t>domovní telefon</t>
  </si>
  <si>
    <t>1604854325</t>
  </si>
  <si>
    <t>144</t>
  </si>
  <si>
    <t>210800105</t>
  </si>
  <si>
    <t>Kabel CYKY 750 V 3x1,5 mm2 uložený pod omítkou vcetne dodávky kabelu 3Cx1,5</t>
  </si>
  <si>
    <t>1869403716</t>
  </si>
  <si>
    <t>145</t>
  </si>
  <si>
    <t>210800106</t>
  </si>
  <si>
    <t>Kabel CYKY 750 V 3x2,5 mm2 uložený pod omítkou vcetne dodávky kabelu 3Cx2,5</t>
  </si>
  <si>
    <t>-25226130</t>
  </si>
  <si>
    <t>146</t>
  </si>
  <si>
    <t>Pol09</t>
  </si>
  <si>
    <t>Kabel CYKY 5Cx2,5</t>
  </si>
  <si>
    <t>1727694971</t>
  </si>
  <si>
    <t>147</t>
  </si>
  <si>
    <t>Pol10</t>
  </si>
  <si>
    <t>Kabel CYKY 3Ax1,5</t>
  </si>
  <si>
    <t>636081818</t>
  </si>
  <si>
    <t>148</t>
  </si>
  <si>
    <t>Pol11</t>
  </si>
  <si>
    <t>Kabel CYKY 2Ax1,5</t>
  </si>
  <si>
    <t>-854373487</t>
  </si>
  <si>
    <t>149</t>
  </si>
  <si>
    <t>Pol12</t>
  </si>
  <si>
    <t>Kabel CYKY 5Cx6</t>
  </si>
  <si>
    <t>1796532567</t>
  </si>
  <si>
    <t>150</t>
  </si>
  <si>
    <t>Pol13</t>
  </si>
  <si>
    <t>Kabel CY6</t>
  </si>
  <si>
    <t>-916074360</t>
  </si>
  <si>
    <t>151</t>
  </si>
  <si>
    <t>Pol14</t>
  </si>
  <si>
    <t>podlahová lišta LP35 s prísluš</t>
  </si>
  <si>
    <t>-529581785</t>
  </si>
  <si>
    <t>152</t>
  </si>
  <si>
    <t>Pol15</t>
  </si>
  <si>
    <t>koax kabel</t>
  </si>
  <si>
    <t>-751572486</t>
  </si>
  <si>
    <t>153</t>
  </si>
  <si>
    <t>Pol16</t>
  </si>
  <si>
    <t>svorkovnice 5pol</t>
  </si>
  <si>
    <t>-1397657433</t>
  </si>
  <si>
    <t>154</t>
  </si>
  <si>
    <t>Pol17</t>
  </si>
  <si>
    <t>seriový prepínac</t>
  </si>
  <si>
    <t>776970459</t>
  </si>
  <si>
    <t>155</t>
  </si>
  <si>
    <t>Pol18</t>
  </si>
  <si>
    <t>Strídavý prepinac</t>
  </si>
  <si>
    <t>-212252784</t>
  </si>
  <si>
    <t>156</t>
  </si>
  <si>
    <t>Pol19</t>
  </si>
  <si>
    <t>prístrojový nosic pro LP35</t>
  </si>
  <si>
    <t>766373486</t>
  </si>
  <si>
    <t>157</t>
  </si>
  <si>
    <t>Pol20</t>
  </si>
  <si>
    <t>1pol vypinac</t>
  </si>
  <si>
    <t>-264304445</t>
  </si>
  <si>
    <t>158</t>
  </si>
  <si>
    <t>Pol21</t>
  </si>
  <si>
    <t>styk. Ovladac</t>
  </si>
  <si>
    <t>-212763284</t>
  </si>
  <si>
    <t>159</t>
  </si>
  <si>
    <t>Pol22</t>
  </si>
  <si>
    <t>zásuvka dvojnásobná</t>
  </si>
  <si>
    <t>-3492296</t>
  </si>
  <si>
    <t>160</t>
  </si>
  <si>
    <t>Pol23</t>
  </si>
  <si>
    <t>jistic 3B25/3</t>
  </si>
  <si>
    <t>260371539</t>
  </si>
  <si>
    <t>161</t>
  </si>
  <si>
    <t>Pol24</t>
  </si>
  <si>
    <t>LK 80x20R1</t>
  </si>
  <si>
    <t>1686789582</t>
  </si>
  <si>
    <t>162</t>
  </si>
  <si>
    <t>Pol25</t>
  </si>
  <si>
    <t>LK 80x28 2ZK</t>
  </si>
  <si>
    <t>-2062903830</t>
  </si>
  <si>
    <t>163</t>
  </si>
  <si>
    <t>Pol26</t>
  </si>
  <si>
    <t>LK 80x28 2R</t>
  </si>
  <si>
    <t>-1978498943</t>
  </si>
  <si>
    <t>164</t>
  </si>
  <si>
    <t>Pol27</t>
  </si>
  <si>
    <t>vícko VLK80 2R</t>
  </si>
  <si>
    <t>-587648586</t>
  </si>
  <si>
    <t>165</t>
  </si>
  <si>
    <t>Pol28</t>
  </si>
  <si>
    <t>svorkovnice S66</t>
  </si>
  <si>
    <t>-1653104734</t>
  </si>
  <si>
    <t>166</t>
  </si>
  <si>
    <t>Pol29</t>
  </si>
  <si>
    <t>LK 80R/3</t>
  </si>
  <si>
    <t>-1065663617</t>
  </si>
  <si>
    <t>167</t>
  </si>
  <si>
    <t>Pol30</t>
  </si>
  <si>
    <t>KU 1903</t>
  </si>
  <si>
    <t>463828385</t>
  </si>
  <si>
    <t>168</t>
  </si>
  <si>
    <t>Pol31</t>
  </si>
  <si>
    <t>KU 1901</t>
  </si>
  <si>
    <t>780870481</t>
  </si>
  <si>
    <t>169</t>
  </si>
  <si>
    <t>Pol32</t>
  </si>
  <si>
    <t>svítidlo kruhové- difuzér opálové sklo, 1x75 W/E27, IP20, D280-300mm, hloubka cca 100 mm, 4000k</t>
  </si>
  <si>
    <t>-1562699448</t>
  </si>
  <si>
    <t>170</t>
  </si>
  <si>
    <t>Pol32-1</t>
  </si>
  <si>
    <t>svítidlo kruhové- difuzér opálové sklo, 1x75 W/E27, IP44/IP64, D280-300mm, hloubka cca 100 mm, 4000k</t>
  </si>
  <si>
    <t>1916753132</t>
  </si>
  <si>
    <t>171</t>
  </si>
  <si>
    <t>Pol32-2</t>
  </si>
  <si>
    <t>nábytkové svítidlo -  1x39W/G5; IP44/IP20, délka 600 mm, hloubka 90 mm, 4000k</t>
  </si>
  <si>
    <t>-910162300</t>
  </si>
  <si>
    <t>172</t>
  </si>
  <si>
    <t>Pol33</t>
  </si>
  <si>
    <t>koupelnové přisazené nástěnné svítidlo - chrom/sklo, 2x40W/E14, IP44/IP64, šířka 300mm, výška 100 mm, 4000k</t>
  </si>
  <si>
    <t>-1194332749</t>
  </si>
  <si>
    <t>173</t>
  </si>
  <si>
    <t>Pol34</t>
  </si>
  <si>
    <t>požární ucpávka - hlavní přívod</t>
  </si>
  <si>
    <t>-389131799</t>
  </si>
  <si>
    <t>174</t>
  </si>
  <si>
    <t>Pol35</t>
  </si>
  <si>
    <t>kontrola a zprovoznení telefonu</t>
  </si>
  <si>
    <t>437419818</t>
  </si>
  <si>
    <t>175</t>
  </si>
  <si>
    <t>Pol36</t>
  </si>
  <si>
    <t>kontrola a zprovoznení TV zásuvek</t>
  </si>
  <si>
    <t>1991981760</t>
  </si>
  <si>
    <t>176</t>
  </si>
  <si>
    <t>Pol37</t>
  </si>
  <si>
    <t>stavební přípomoce - sekání rýh</t>
  </si>
  <si>
    <t>847272595</t>
  </si>
  <si>
    <t>177</t>
  </si>
  <si>
    <t>Pol38</t>
  </si>
  <si>
    <t>stavební přípomoce - zapravení rýh</t>
  </si>
  <si>
    <t>-607050026</t>
  </si>
  <si>
    <t>24-M</t>
  </si>
  <si>
    <t>Montáže vzduchotechnických zařízení</t>
  </si>
  <si>
    <t>178</t>
  </si>
  <si>
    <t>240010212</t>
  </si>
  <si>
    <t>Malý axiální ventilátor s doběhem WC</t>
  </si>
  <si>
    <t>-478800279</t>
  </si>
  <si>
    <t>179</t>
  </si>
  <si>
    <t>240010213</t>
  </si>
  <si>
    <t>Malý axiální ventilátor s doběhem 1x12V - kouplena</t>
  </si>
  <si>
    <t>849475366</t>
  </si>
  <si>
    <t>180</t>
  </si>
  <si>
    <t>240080319</t>
  </si>
  <si>
    <t>Potrubí VZT flexi vč. tepelné izolace</t>
  </si>
  <si>
    <t>712004650</t>
  </si>
  <si>
    <t>181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</si>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</sst>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1118, byt č. 24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17, Žalanského 291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Ing.arch. Lenka David,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18. 5. 2023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ROUND((SUM(BE136:BE415)),2)</f>
        <v>0</v>
      </c>
      <c r="G31" s="38"/>
      <c r="H31" s="38"/>
      <c r="I31" s="149">
        <v>0.21</v>
      </c>
      <c r="J31" s="148">
        <f>ROUND(((SUM(BE136:BE415))*I31),2)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ROUND((SUM(BF136:BF415)),2)</f>
        <v>0</v>
      </c>
      <c r="G32" s="38"/>
      <c r="H32" s="38"/>
      <c r="I32" s="149">
        <v>0.15</v>
      </c>
      <c r="J32" s="148">
        <f>ROUND(((SUM(BF136:BF415))*I32),2)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ROUND((SUM(BG136:BG415)),2)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ROUND((SUM(BH136:BH415)),2)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ROUND((SUM(BI136:BI415)),2)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1118, byt č. 24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Bazovského, Praha 17-Řepy</v>
      </c>
      <c r="G87" s="40"/>
      <c r="H87" s="40"/>
      <c r="I87" s="32" t="s">
        <v>22</v>
      </c>
      <c r="J87" s="79" t="str">
        <f>IF(J10="","",J10)</f>
        <v>18. 5. 2023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24</v>
      </c>
      <c r="D89" s="40"/>
      <c r="E89" s="40"/>
      <c r="F89" s="27" t="str">
        <f>E13</f>
        <v>Městská část Praha 17, Žalanského 291</v>
      </c>
      <c r="G89" s="40"/>
      <c r="H89" s="40"/>
      <c r="I89" s="32" t="s">
        <v>30</v>
      </c>
      <c r="J89" s="36" t="str">
        <f>E19</f>
        <v xml:space="preserve">Ing.arch. Lenka David,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J174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J203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J209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J211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J212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J218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J229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J239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J257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J264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J275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J290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J295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J309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J342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J350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J365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J370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J371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J411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Bazovského 1118, byt č. 24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Bazovského, Praha 17-Řepy</v>
      </c>
      <c r="G130" s="40"/>
      <c r="H130" s="40"/>
      <c r="I130" s="32" t="s">
        <v>22</v>
      </c>
      <c r="J130" s="79" t="str">
        <f>IF(J10="","",J10)</f>
        <v>18. 5. 2023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25.65" customHeight="1">
      <c r="A132" s="38"/>
      <c r="B132" s="39"/>
      <c r="C132" s="32" t="s">
        <v>24</v>
      </c>
      <c r="D132" s="40"/>
      <c r="E132" s="40"/>
      <c r="F132" s="27" t="str">
        <f>E13</f>
        <v>Městská část Praha 17, Žalanského 291</v>
      </c>
      <c r="G132" s="40"/>
      <c r="H132" s="40"/>
      <c r="I132" s="32" t="s">
        <v>30</v>
      </c>
      <c r="J132" s="36" t="str">
        <f>E19</f>
        <v xml:space="preserve">Ing.arch. Lenka David,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P137+P211+P370</f>
        <v>0</v>
      </c>
      <c r="Q136" s="104"/>
      <c r="R136" s="193">
        <f>R137+R211+R370</f>
        <v>4.489165176</v>
      </c>
      <c r="S136" s="104"/>
      <c r="T136" s="194">
        <f>T137+T211+T370</f>
        <v>5.6688931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BK137+BK211+BK370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P138+P147+P149+P174+P203+P209</f>
        <v>0</v>
      </c>
      <c r="Q137" s="204"/>
      <c r="R137" s="205">
        <f>R138+R147+R149+R174+R203+R209</f>
        <v>3.3080184999999998</v>
      </c>
      <c r="S137" s="204"/>
      <c r="T137" s="206">
        <f>T138+T147+T149+T174+T203+T209</f>
        <v>5.638355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BK138+BK147+BK149+BK174+BK203+BK209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0.8792146999999999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14.11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0.8320666999999999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14.11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6.35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0.000508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SUM(P150:P173)</f>
        <v>0</v>
      </c>
      <c r="Q149" s="204"/>
      <c r="R149" s="205">
        <f>SUM(R150:R173)</f>
        <v>2.3838277999999997</v>
      </c>
      <c r="S149" s="204"/>
      <c r="T149" s="206">
        <f>SUM(T150:T173)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SUM(BK150:BK173)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29.3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0.0879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29.3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29.55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0.150705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29.55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84.58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0.25374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84.58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68.96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1.0757759999999998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11.36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55.89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1.71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5" customFormat="1" ht="12">
      <c r="A166" s="15"/>
      <c r="B166" s="248"/>
      <c r="C166" s="249"/>
      <c r="D166" s="228" t="s">
        <v>142</v>
      </c>
      <c r="E166" s="250" t="s">
        <v>1</v>
      </c>
      <c r="F166" s="251" t="s">
        <v>181</v>
      </c>
      <c r="G166" s="249"/>
      <c r="H166" s="252">
        <v>68.96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142</v>
      </c>
      <c r="AU166" s="258" t="s">
        <v>136</v>
      </c>
      <c r="AV166" s="15" t="s">
        <v>135</v>
      </c>
      <c r="AW166" s="15" t="s">
        <v>32</v>
      </c>
      <c r="AX166" s="15" t="s">
        <v>81</v>
      </c>
      <c r="AY166" s="258" t="s">
        <v>128</v>
      </c>
    </row>
    <row r="167" spans="1:65" s="2" customFormat="1" ht="21.75" customHeight="1">
      <c r="A167" s="38"/>
      <c r="B167" s="39"/>
      <c r="C167" s="212" t="s">
        <v>194</v>
      </c>
      <c r="D167" s="212" t="s">
        <v>131</v>
      </c>
      <c r="E167" s="213" t="s">
        <v>195</v>
      </c>
      <c r="F167" s="214" t="s">
        <v>196</v>
      </c>
      <c r="G167" s="215" t="s">
        <v>140</v>
      </c>
      <c r="H167" s="216">
        <v>3.25</v>
      </c>
      <c r="I167" s="217"/>
      <c r="J167" s="218">
        <f>ROUND(I167*H167,2)</f>
        <v>0</v>
      </c>
      <c r="K167" s="219"/>
      <c r="L167" s="44"/>
      <c r="M167" s="220" t="s">
        <v>1</v>
      </c>
      <c r="N167" s="221" t="s">
        <v>42</v>
      </c>
      <c r="O167" s="91"/>
      <c r="P167" s="222">
        <f>O167*H167</f>
        <v>0</v>
      </c>
      <c r="Q167" s="222">
        <v>0.04984</v>
      </c>
      <c r="R167" s="222">
        <f>Q167*H167</f>
        <v>0.16198</v>
      </c>
      <c r="S167" s="222">
        <v>0</v>
      </c>
      <c r="T167" s="22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4" t="s">
        <v>135</v>
      </c>
      <c r="AT167" s="224" t="s">
        <v>131</v>
      </c>
      <c r="AU167" s="224" t="s">
        <v>136</v>
      </c>
      <c r="AY167" s="17" t="s">
        <v>128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136</v>
      </c>
      <c r="BK167" s="225">
        <f>ROUND(I167*H167,2)</f>
        <v>0</v>
      </c>
      <c r="BL167" s="17" t="s">
        <v>135</v>
      </c>
      <c r="BM167" s="224" t="s">
        <v>197</v>
      </c>
    </row>
    <row r="168" spans="1:51" s="13" customFormat="1" ht="12">
      <c r="A168" s="13"/>
      <c r="B168" s="226"/>
      <c r="C168" s="227"/>
      <c r="D168" s="228" t="s">
        <v>142</v>
      </c>
      <c r="E168" s="229" t="s">
        <v>1</v>
      </c>
      <c r="F168" s="230" t="s">
        <v>198</v>
      </c>
      <c r="G168" s="227"/>
      <c r="H168" s="231">
        <v>3.25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142</v>
      </c>
      <c r="AU168" s="237" t="s">
        <v>136</v>
      </c>
      <c r="AV168" s="13" t="s">
        <v>136</v>
      </c>
      <c r="AW168" s="13" t="s">
        <v>32</v>
      </c>
      <c r="AX168" s="13" t="s">
        <v>81</v>
      </c>
      <c r="AY168" s="237" t="s">
        <v>128</v>
      </c>
    </row>
    <row r="169" spans="1:65" s="2" customFormat="1" ht="24.15" customHeight="1">
      <c r="A169" s="38"/>
      <c r="B169" s="39"/>
      <c r="C169" s="212" t="s">
        <v>199</v>
      </c>
      <c r="D169" s="212" t="s">
        <v>131</v>
      </c>
      <c r="E169" s="213" t="s">
        <v>200</v>
      </c>
      <c r="F169" s="214" t="s">
        <v>201</v>
      </c>
      <c r="G169" s="215" t="s">
        <v>134</v>
      </c>
      <c r="H169" s="216">
        <v>2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0.01698</v>
      </c>
      <c r="R169" s="222">
        <f>Q169*H169</f>
        <v>0.03396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202</v>
      </c>
    </row>
    <row r="170" spans="1:65" s="2" customFormat="1" ht="24.15" customHeight="1">
      <c r="A170" s="38"/>
      <c r="B170" s="39"/>
      <c r="C170" s="259" t="s">
        <v>203</v>
      </c>
      <c r="D170" s="259" t="s">
        <v>204</v>
      </c>
      <c r="E170" s="260" t="s">
        <v>205</v>
      </c>
      <c r="F170" s="261" t="s">
        <v>206</v>
      </c>
      <c r="G170" s="262" t="s">
        <v>134</v>
      </c>
      <c r="H170" s="263">
        <v>2</v>
      </c>
      <c r="I170" s="264"/>
      <c r="J170" s="265">
        <f>ROUND(I170*H170,2)</f>
        <v>0</v>
      </c>
      <c r="K170" s="266"/>
      <c r="L170" s="267"/>
      <c r="M170" s="268" t="s">
        <v>1</v>
      </c>
      <c r="N170" s="269" t="s">
        <v>42</v>
      </c>
      <c r="O170" s="91"/>
      <c r="P170" s="222">
        <f>O170*H170</f>
        <v>0</v>
      </c>
      <c r="Q170" s="222">
        <v>0.01201</v>
      </c>
      <c r="R170" s="222">
        <f>Q170*H170</f>
        <v>0.02402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170</v>
      </c>
      <c r="AT170" s="224" t="s">
        <v>204</v>
      </c>
      <c r="AU170" s="224" t="s">
        <v>136</v>
      </c>
      <c r="AY170" s="17" t="s">
        <v>128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136</v>
      </c>
      <c r="BK170" s="225">
        <f>ROUND(I170*H170,2)</f>
        <v>0</v>
      </c>
      <c r="BL170" s="17" t="s">
        <v>135</v>
      </c>
      <c r="BM170" s="224" t="s">
        <v>207</v>
      </c>
    </row>
    <row r="171" spans="1:65" s="2" customFormat="1" ht="24.15" customHeight="1">
      <c r="A171" s="38"/>
      <c r="B171" s="39"/>
      <c r="C171" s="212" t="s">
        <v>8</v>
      </c>
      <c r="D171" s="212" t="s">
        <v>131</v>
      </c>
      <c r="E171" s="213" t="s">
        <v>208</v>
      </c>
      <c r="F171" s="214" t="s">
        <v>209</v>
      </c>
      <c r="G171" s="215" t="s">
        <v>134</v>
      </c>
      <c r="H171" s="216">
        <v>1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0.4417</v>
      </c>
      <c r="R171" s="222">
        <f>Q171*H171</f>
        <v>0.4417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210</v>
      </c>
    </row>
    <row r="172" spans="1:65" s="2" customFormat="1" ht="37.8" customHeight="1">
      <c r="A172" s="38"/>
      <c r="B172" s="39"/>
      <c r="C172" s="259" t="s">
        <v>211</v>
      </c>
      <c r="D172" s="259" t="s">
        <v>204</v>
      </c>
      <c r="E172" s="260" t="s">
        <v>212</v>
      </c>
      <c r="F172" s="261" t="s">
        <v>213</v>
      </c>
      <c r="G172" s="262" t="s">
        <v>134</v>
      </c>
      <c r="H172" s="263">
        <v>1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0.01793</v>
      </c>
      <c r="R172" s="222">
        <f>Q172*H172</f>
        <v>0.01793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214</v>
      </c>
    </row>
    <row r="173" spans="1:65" s="2" customFormat="1" ht="21.75" customHeight="1">
      <c r="A173" s="38"/>
      <c r="B173" s="39"/>
      <c r="C173" s="212" t="s">
        <v>215</v>
      </c>
      <c r="D173" s="212" t="s">
        <v>131</v>
      </c>
      <c r="E173" s="213" t="s">
        <v>216</v>
      </c>
      <c r="F173" s="214" t="s">
        <v>217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218</v>
      </c>
    </row>
    <row r="174" spans="1:63" s="12" customFormat="1" ht="22.8" customHeight="1">
      <c r="A174" s="12"/>
      <c r="B174" s="196"/>
      <c r="C174" s="197"/>
      <c r="D174" s="198" t="s">
        <v>75</v>
      </c>
      <c r="E174" s="210" t="s">
        <v>175</v>
      </c>
      <c r="F174" s="210" t="s">
        <v>219</v>
      </c>
      <c r="G174" s="197"/>
      <c r="H174" s="197"/>
      <c r="I174" s="200"/>
      <c r="J174" s="211">
        <f>BK174</f>
        <v>0</v>
      </c>
      <c r="K174" s="197"/>
      <c r="L174" s="202"/>
      <c r="M174" s="203"/>
      <c r="N174" s="204"/>
      <c r="O174" s="204"/>
      <c r="P174" s="205">
        <f>SUM(P175:P202)</f>
        <v>0</v>
      </c>
      <c r="Q174" s="204"/>
      <c r="R174" s="205">
        <f>SUM(R175:R202)</f>
        <v>0.005575999999999999</v>
      </c>
      <c r="S174" s="204"/>
      <c r="T174" s="206">
        <f>SUM(T175:T202)</f>
        <v>5.638355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7" t="s">
        <v>81</v>
      </c>
      <c r="AT174" s="208" t="s">
        <v>75</v>
      </c>
      <c r="AU174" s="208" t="s">
        <v>81</v>
      </c>
      <c r="AY174" s="207" t="s">
        <v>128</v>
      </c>
      <c r="BK174" s="209">
        <f>SUM(BK175:BK202)</f>
        <v>0</v>
      </c>
    </row>
    <row r="175" spans="1:65" s="2" customFormat="1" ht="16.5" customHeight="1">
      <c r="A175" s="38"/>
      <c r="B175" s="39"/>
      <c r="C175" s="212" t="s">
        <v>220</v>
      </c>
      <c r="D175" s="212" t="s">
        <v>131</v>
      </c>
      <c r="E175" s="213" t="s">
        <v>221</v>
      </c>
      <c r="F175" s="214" t="s">
        <v>222</v>
      </c>
      <c r="G175" s="215" t="s">
        <v>223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0.01933</v>
      </c>
      <c r="T175" s="223">
        <f>S175*H175</f>
        <v>0.01933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211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211</v>
      </c>
      <c r="BM175" s="224" t="s">
        <v>224</v>
      </c>
    </row>
    <row r="176" spans="1:65" s="2" customFormat="1" ht="16.5" customHeight="1">
      <c r="A176" s="38"/>
      <c r="B176" s="39"/>
      <c r="C176" s="212" t="s">
        <v>225</v>
      </c>
      <c r="D176" s="212" t="s">
        <v>131</v>
      </c>
      <c r="E176" s="213" t="s">
        <v>226</v>
      </c>
      <c r="F176" s="214" t="s">
        <v>227</v>
      </c>
      <c r="G176" s="215" t="s">
        <v>223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0.01946</v>
      </c>
      <c r="T176" s="223">
        <f>S176*H176</f>
        <v>0.01946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211</v>
      </c>
      <c r="AT176" s="224" t="s">
        <v>131</v>
      </c>
      <c r="AU176" s="224" t="s">
        <v>136</v>
      </c>
      <c r="AY176" s="17" t="s">
        <v>128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136</v>
      </c>
      <c r="BK176" s="225">
        <f>ROUND(I176*H176,2)</f>
        <v>0</v>
      </c>
      <c r="BL176" s="17" t="s">
        <v>211</v>
      </c>
      <c r="BM176" s="224" t="s">
        <v>228</v>
      </c>
    </row>
    <row r="177" spans="1:65" s="2" customFormat="1" ht="16.5" customHeight="1">
      <c r="A177" s="38"/>
      <c r="B177" s="39"/>
      <c r="C177" s="212" t="s">
        <v>229</v>
      </c>
      <c r="D177" s="212" t="s">
        <v>131</v>
      </c>
      <c r="E177" s="213" t="s">
        <v>230</v>
      </c>
      <c r="F177" s="214" t="s">
        <v>231</v>
      </c>
      <c r="G177" s="215" t="s">
        <v>223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0.0951</v>
      </c>
      <c r="T177" s="223">
        <f>S177*H177</f>
        <v>0.0951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211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211</v>
      </c>
      <c r="BM177" s="224" t="s">
        <v>232</v>
      </c>
    </row>
    <row r="178" spans="1:65" s="2" customFormat="1" ht="24.15" customHeight="1">
      <c r="A178" s="38"/>
      <c r="B178" s="39"/>
      <c r="C178" s="212" t="s">
        <v>7</v>
      </c>
      <c r="D178" s="212" t="s">
        <v>131</v>
      </c>
      <c r="E178" s="213" t="s">
        <v>233</v>
      </c>
      <c r="F178" s="214" t="s">
        <v>234</v>
      </c>
      <c r="G178" s="215" t="s">
        <v>223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0.0092</v>
      </c>
      <c r="T178" s="223">
        <f>S178*H178</f>
        <v>0.0092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211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211</v>
      </c>
      <c r="BM178" s="224" t="s">
        <v>235</v>
      </c>
    </row>
    <row r="179" spans="1:65" s="2" customFormat="1" ht="16.5" customHeight="1">
      <c r="A179" s="38"/>
      <c r="B179" s="39"/>
      <c r="C179" s="212" t="s">
        <v>236</v>
      </c>
      <c r="D179" s="212" t="s">
        <v>131</v>
      </c>
      <c r="E179" s="213" t="s">
        <v>237</v>
      </c>
      <c r="F179" s="214" t="s">
        <v>238</v>
      </c>
      <c r="G179" s="215" t="s">
        <v>223</v>
      </c>
      <c r="H179" s="216">
        <v>2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0.00156</v>
      </c>
      <c r="T179" s="223">
        <f>S179*H179</f>
        <v>0.00312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211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211</v>
      </c>
      <c r="BM179" s="224" t="s">
        <v>239</v>
      </c>
    </row>
    <row r="180" spans="1:65" s="2" customFormat="1" ht="16.5" customHeight="1">
      <c r="A180" s="38"/>
      <c r="B180" s="39"/>
      <c r="C180" s="212" t="s">
        <v>240</v>
      </c>
      <c r="D180" s="212" t="s">
        <v>131</v>
      </c>
      <c r="E180" s="213" t="s">
        <v>241</v>
      </c>
      <c r="F180" s="214" t="s">
        <v>242</v>
      </c>
      <c r="G180" s="215" t="s">
        <v>134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0.00225</v>
      </c>
      <c r="T180" s="223">
        <f>S180*H180</f>
        <v>0.00225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211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211</v>
      </c>
      <c r="BM180" s="224" t="s">
        <v>243</v>
      </c>
    </row>
    <row r="181" spans="1:65" s="2" customFormat="1" ht="16.5" customHeight="1">
      <c r="A181" s="38"/>
      <c r="B181" s="39"/>
      <c r="C181" s="212" t="s">
        <v>244</v>
      </c>
      <c r="D181" s="212" t="s">
        <v>131</v>
      </c>
      <c r="E181" s="213" t="s">
        <v>245</v>
      </c>
      <c r="F181" s="214" t="s">
        <v>246</v>
      </c>
      <c r="G181" s="215" t="s">
        <v>140</v>
      </c>
      <c r="H181" s="216">
        <v>3.83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0.039</v>
      </c>
      <c r="T181" s="223">
        <f>S181*H181</f>
        <v>0.14937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211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211</v>
      </c>
      <c r="BM181" s="224" t="s">
        <v>247</v>
      </c>
    </row>
    <row r="182" spans="1:51" s="13" customFormat="1" ht="12">
      <c r="A182" s="13"/>
      <c r="B182" s="226"/>
      <c r="C182" s="227"/>
      <c r="D182" s="228" t="s">
        <v>142</v>
      </c>
      <c r="E182" s="229" t="s">
        <v>1</v>
      </c>
      <c r="F182" s="230" t="s">
        <v>248</v>
      </c>
      <c r="G182" s="227"/>
      <c r="H182" s="231">
        <v>3.83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142</v>
      </c>
      <c r="AU182" s="237" t="s">
        <v>136</v>
      </c>
      <c r="AV182" s="13" t="s">
        <v>136</v>
      </c>
      <c r="AW182" s="13" t="s">
        <v>32</v>
      </c>
      <c r="AX182" s="13" t="s">
        <v>81</v>
      </c>
      <c r="AY182" s="237" t="s">
        <v>128</v>
      </c>
    </row>
    <row r="183" spans="1:65" s="2" customFormat="1" ht="24.15" customHeight="1">
      <c r="A183" s="38"/>
      <c r="B183" s="39"/>
      <c r="C183" s="212" t="s">
        <v>249</v>
      </c>
      <c r="D183" s="212" t="s">
        <v>131</v>
      </c>
      <c r="E183" s="213" t="s">
        <v>250</v>
      </c>
      <c r="F183" s="214" t="s">
        <v>251</v>
      </c>
      <c r="G183" s="215" t="s">
        <v>134</v>
      </c>
      <c r="H183" s="216">
        <v>4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0.024</v>
      </c>
      <c r="T183" s="223">
        <f>S183*H183</f>
        <v>0.096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211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211</v>
      </c>
      <c r="BM183" s="224" t="s">
        <v>252</v>
      </c>
    </row>
    <row r="184" spans="1:65" s="2" customFormat="1" ht="24.15" customHeight="1">
      <c r="A184" s="38"/>
      <c r="B184" s="39"/>
      <c r="C184" s="212" t="s">
        <v>253</v>
      </c>
      <c r="D184" s="212" t="s">
        <v>131</v>
      </c>
      <c r="E184" s="213" t="s">
        <v>254</v>
      </c>
      <c r="F184" s="214" t="s">
        <v>255</v>
      </c>
      <c r="G184" s="215" t="s">
        <v>134</v>
      </c>
      <c r="H184" s="216">
        <v>1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0.174</v>
      </c>
      <c r="T184" s="223">
        <f>S184*H184</f>
        <v>0.174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211</v>
      </c>
      <c r="AT184" s="224" t="s">
        <v>131</v>
      </c>
      <c r="AU184" s="224" t="s">
        <v>136</v>
      </c>
      <c r="AY184" s="17" t="s">
        <v>128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136</v>
      </c>
      <c r="BK184" s="225">
        <f>ROUND(I184*H184,2)</f>
        <v>0</v>
      </c>
      <c r="BL184" s="17" t="s">
        <v>211</v>
      </c>
      <c r="BM184" s="224" t="s">
        <v>256</v>
      </c>
    </row>
    <row r="185" spans="1:65" s="2" customFormat="1" ht="24.15" customHeight="1">
      <c r="A185" s="38"/>
      <c r="B185" s="39"/>
      <c r="C185" s="212" t="s">
        <v>257</v>
      </c>
      <c r="D185" s="212" t="s">
        <v>131</v>
      </c>
      <c r="E185" s="213" t="s">
        <v>258</v>
      </c>
      <c r="F185" s="214" t="s">
        <v>259</v>
      </c>
      <c r="G185" s="215" t="s">
        <v>140</v>
      </c>
      <c r="H185" s="216">
        <v>32.45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0.0025</v>
      </c>
      <c r="T185" s="223">
        <f>S185*H185</f>
        <v>0.081125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211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211</v>
      </c>
      <c r="BM185" s="224" t="s">
        <v>260</v>
      </c>
    </row>
    <row r="186" spans="1:51" s="13" customFormat="1" ht="12">
      <c r="A186" s="13"/>
      <c r="B186" s="226"/>
      <c r="C186" s="227"/>
      <c r="D186" s="228" t="s">
        <v>142</v>
      </c>
      <c r="E186" s="229" t="s">
        <v>1</v>
      </c>
      <c r="F186" s="230" t="s">
        <v>261</v>
      </c>
      <c r="G186" s="227"/>
      <c r="H186" s="231">
        <v>32.45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142</v>
      </c>
      <c r="AU186" s="237" t="s">
        <v>136</v>
      </c>
      <c r="AV186" s="13" t="s">
        <v>136</v>
      </c>
      <c r="AW186" s="13" t="s">
        <v>32</v>
      </c>
      <c r="AX186" s="13" t="s">
        <v>81</v>
      </c>
      <c r="AY186" s="237" t="s">
        <v>128</v>
      </c>
    </row>
    <row r="187" spans="1:65" s="2" customFormat="1" ht="21.75" customHeight="1">
      <c r="A187" s="38"/>
      <c r="B187" s="39"/>
      <c r="C187" s="212" t="s">
        <v>262</v>
      </c>
      <c r="D187" s="212" t="s">
        <v>131</v>
      </c>
      <c r="E187" s="213" t="s">
        <v>263</v>
      </c>
      <c r="F187" s="214" t="s">
        <v>264</v>
      </c>
      <c r="G187" s="215" t="s">
        <v>146</v>
      </c>
      <c r="H187" s="216">
        <v>33.55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211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211</v>
      </c>
      <c r="BM187" s="224" t="s">
        <v>265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266</v>
      </c>
      <c r="G188" s="227"/>
      <c r="H188" s="231">
        <v>5.42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76</v>
      </c>
      <c r="AY188" s="237" t="s">
        <v>128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267</v>
      </c>
      <c r="G189" s="227"/>
      <c r="H189" s="231">
        <v>28.13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76</v>
      </c>
      <c r="AY189" s="237" t="s">
        <v>128</v>
      </c>
    </row>
    <row r="190" spans="1:51" s="15" customFormat="1" ht="12">
      <c r="A190" s="15"/>
      <c r="B190" s="248"/>
      <c r="C190" s="249"/>
      <c r="D190" s="228" t="s">
        <v>142</v>
      </c>
      <c r="E190" s="250" t="s">
        <v>1</v>
      </c>
      <c r="F190" s="251" t="s">
        <v>181</v>
      </c>
      <c r="G190" s="249"/>
      <c r="H190" s="252">
        <v>33.55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142</v>
      </c>
      <c r="AU190" s="258" t="s">
        <v>136</v>
      </c>
      <c r="AV190" s="15" t="s">
        <v>135</v>
      </c>
      <c r="AW190" s="15" t="s">
        <v>32</v>
      </c>
      <c r="AX190" s="15" t="s">
        <v>81</v>
      </c>
      <c r="AY190" s="258" t="s">
        <v>128</v>
      </c>
    </row>
    <row r="191" spans="1:65" s="2" customFormat="1" ht="16.5" customHeight="1">
      <c r="A191" s="38"/>
      <c r="B191" s="39"/>
      <c r="C191" s="212" t="s">
        <v>268</v>
      </c>
      <c r="D191" s="212" t="s">
        <v>131</v>
      </c>
      <c r="E191" s="213" t="s">
        <v>269</v>
      </c>
      <c r="F191" s="214" t="s">
        <v>270</v>
      </c>
      <c r="G191" s="215" t="s">
        <v>140</v>
      </c>
      <c r="H191" s="216">
        <v>32.45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42</v>
      </c>
      <c r="O191" s="91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211</v>
      </c>
      <c r="AT191" s="224" t="s">
        <v>131</v>
      </c>
      <c r="AU191" s="224" t="s">
        <v>136</v>
      </c>
      <c r="AY191" s="17" t="s">
        <v>128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136</v>
      </c>
      <c r="BK191" s="225">
        <f>ROUND(I191*H191,2)</f>
        <v>0</v>
      </c>
      <c r="BL191" s="17" t="s">
        <v>211</v>
      </c>
      <c r="BM191" s="224" t="s">
        <v>271</v>
      </c>
    </row>
    <row r="192" spans="1:65" s="2" customFormat="1" ht="33" customHeight="1">
      <c r="A192" s="38"/>
      <c r="B192" s="39"/>
      <c r="C192" s="212" t="s">
        <v>272</v>
      </c>
      <c r="D192" s="212" t="s">
        <v>131</v>
      </c>
      <c r="E192" s="213" t="s">
        <v>273</v>
      </c>
      <c r="F192" s="214" t="s">
        <v>274</v>
      </c>
      <c r="G192" s="215" t="s">
        <v>140</v>
      </c>
      <c r="H192" s="216">
        <v>32.8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0.00013</v>
      </c>
      <c r="R192" s="222">
        <f>Q192*H192</f>
        <v>0.0042639999999999996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135</v>
      </c>
      <c r="AT192" s="224" t="s">
        <v>131</v>
      </c>
      <c r="AU192" s="224" t="s">
        <v>136</v>
      </c>
      <c r="AY192" s="17" t="s">
        <v>128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136</v>
      </c>
      <c r="BK192" s="225">
        <f>ROUND(I192*H192,2)</f>
        <v>0</v>
      </c>
      <c r="BL192" s="17" t="s">
        <v>135</v>
      </c>
      <c r="BM192" s="224" t="s">
        <v>275</v>
      </c>
    </row>
    <row r="193" spans="1:65" s="2" customFormat="1" ht="24.15" customHeight="1">
      <c r="A193" s="38"/>
      <c r="B193" s="39"/>
      <c r="C193" s="212" t="s">
        <v>276</v>
      </c>
      <c r="D193" s="212" t="s">
        <v>131</v>
      </c>
      <c r="E193" s="213" t="s">
        <v>277</v>
      </c>
      <c r="F193" s="214" t="s">
        <v>278</v>
      </c>
      <c r="G193" s="215" t="s">
        <v>140</v>
      </c>
      <c r="H193" s="216">
        <v>32.8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135</v>
      </c>
      <c r="AT193" s="224" t="s">
        <v>131</v>
      </c>
      <c r="AU193" s="224" t="s">
        <v>136</v>
      </c>
      <c r="AY193" s="17" t="s">
        <v>128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136</v>
      </c>
      <c r="BK193" s="225">
        <f>ROUND(I193*H193,2)</f>
        <v>0</v>
      </c>
      <c r="BL193" s="17" t="s">
        <v>135</v>
      </c>
      <c r="BM193" s="224" t="s">
        <v>279</v>
      </c>
    </row>
    <row r="194" spans="1:65" s="2" customFormat="1" ht="24.15" customHeight="1">
      <c r="A194" s="38"/>
      <c r="B194" s="39"/>
      <c r="C194" s="212" t="s">
        <v>280</v>
      </c>
      <c r="D194" s="212" t="s">
        <v>131</v>
      </c>
      <c r="E194" s="213" t="s">
        <v>281</v>
      </c>
      <c r="F194" s="214" t="s">
        <v>282</v>
      </c>
      <c r="G194" s="215" t="s">
        <v>140</v>
      </c>
      <c r="H194" s="216">
        <v>28.158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0.15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135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135</v>
      </c>
      <c r="BM194" s="224" t="s">
        <v>283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284</v>
      </c>
      <c r="G195" s="227"/>
      <c r="H195" s="231">
        <v>28.158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37.8" customHeight="1">
      <c r="A196" s="38"/>
      <c r="B196" s="39"/>
      <c r="C196" s="212" t="s">
        <v>285</v>
      </c>
      <c r="D196" s="212" t="s">
        <v>131</v>
      </c>
      <c r="E196" s="213" t="s">
        <v>286</v>
      </c>
      <c r="F196" s="214" t="s">
        <v>287</v>
      </c>
      <c r="G196" s="215" t="s">
        <v>288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</v>
      </c>
      <c r="T196" s="223">
        <f>S196*H196</f>
        <v>0.3476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289</v>
      </c>
    </row>
    <row r="197" spans="1:51" s="13" customFormat="1" ht="12">
      <c r="A197" s="13"/>
      <c r="B197" s="226"/>
      <c r="C197" s="227"/>
      <c r="D197" s="228" t="s">
        <v>142</v>
      </c>
      <c r="E197" s="229" t="s">
        <v>1</v>
      </c>
      <c r="F197" s="230" t="s">
        <v>290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142</v>
      </c>
      <c r="AU197" s="237" t="s">
        <v>136</v>
      </c>
      <c r="AV197" s="13" t="s">
        <v>136</v>
      </c>
      <c r="AW197" s="13" t="s">
        <v>32</v>
      </c>
      <c r="AX197" s="13" t="s">
        <v>81</v>
      </c>
      <c r="AY197" s="237" t="s">
        <v>128</v>
      </c>
    </row>
    <row r="198" spans="1:65" s="2" customFormat="1" ht="24.15" customHeight="1">
      <c r="A198" s="38"/>
      <c r="B198" s="39"/>
      <c r="C198" s="212" t="s">
        <v>291</v>
      </c>
      <c r="D198" s="212" t="s">
        <v>131</v>
      </c>
      <c r="E198" s="213" t="s">
        <v>292</v>
      </c>
      <c r="F198" s="214" t="s">
        <v>293</v>
      </c>
      <c r="G198" s="215" t="s">
        <v>134</v>
      </c>
      <c r="H198" s="216">
        <v>1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0.0881</v>
      </c>
      <c r="T198" s="223">
        <f>S198*H198</f>
        <v>0.0881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294</v>
      </c>
    </row>
    <row r="199" spans="1:65" s="2" customFormat="1" ht="21.75" customHeight="1">
      <c r="A199" s="38"/>
      <c r="B199" s="39"/>
      <c r="C199" s="212" t="s">
        <v>295</v>
      </c>
      <c r="D199" s="212" t="s">
        <v>131</v>
      </c>
      <c r="E199" s="213" t="s">
        <v>296</v>
      </c>
      <c r="F199" s="214" t="s">
        <v>297</v>
      </c>
      <c r="G199" s="215" t="s">
        <v>140</v>
      </c>
      <c r="H199" s="216">
        <v>4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0.076</v>
      </c>
      <c r="T199" s="223">
        <f>S199*H199</f>
        <v>0.304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298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299</v>
      </c>
      <c r="G200" s="227"/>
      <c r="H200" s="231">
        <v>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16.5" customHeight="1">
      <c r="A201" s="38"/>
      <c r="B201" s="39"/>
      <c r="C201" s="212" t="s">
        <v>300</v>
      </c>
      <c r="D201" s="212" t="s">
        <v>131</v>
      </c>
      <c r="E201" s="213" t="s">
        <v>301</v>
      </c>
      <c r="F201" s="214" t="s">
        <v>302</v>
      </c>
      <c r="G201" s="215" t="s">
        <v>303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0.013</v>
      </c>
      <c r="T201" s="223">
        <f>S201*H201</f>
        <v>0.013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304</v>
      </c>
    </row>
    <row r="202" spans="1:65" s="2" customFormat="1" ht="16.5" customHeight="1">
      <c r="A202" s="38"/>
      <c r="B202" s="39"/>
      <c r="C202" s="212" t="s">
        <v>305</v>
      </c>
      <c r="D202" s="212" t="s">
        <v>131</v>
      </c>
      <c r="E202" s="213" t="s">
        <v>306</v>
      </c>
      <c r="F202" s="214" t="s">
        <v>307</v>
      </c>
      <c r="G202" s="215" t="s">
        <v>303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0.013</v>
      </c>
      <c r="T202" s="223">
        <f>S202*H202</f>
        <v>0.013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308</v>
      </c>
    </row>
    <row r="203" spans="1:63" s="12" customFormat="1" ht="22.8" customHeight="1">
      <c r="A203" s="12"/>
      <c r="B203" s="196"/>
      <c r="C203" s="197"/>
      <c r="D203" s="198" t="s">
        <v>75</v>
      </c>
      <c r="E203" s="210" t="s">
        <v>309</v>
      </c>
      <c r="F203" s="210" t="s">
        <v>310</v>
      </c>
      <c r="G203" s="197"/>
      <c r="H203" s="197"/>
      <c r="I203" s="200"/>
      <c r="J203" s="211">
        <f>BK203</f>
        <v>0</v>
      </c>
      <c r="K203" s="197"/>
      <c r="L203" s="202"/>
      <c r="M203" s="203"/>
      <c r="N203" s="204"/>
      <c r="O203" s="204"/>
      <c r="P203" s="205">
        <f>SUM(P204:P208)</f>
        <v>0</v>
      </c>
      <c r="Q203" s="204"/>
      <c r="R203" s="205">
        <f>SUM(R204:R208)</f>
        <v>0</v>
      </c>
      <c r="S203" s="204"/>
      <c r="T203" s="206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7" t="s">
        <v>81</v>
      </c>
      <c r="AT203" s="208" t="s">
        <v>75</v>
      </c>
      <c r="AU203" s="208" t="s">
        <v>81</v>
      </c>
      <c r="AY203" s="207" t="s">
        <v>128</v>
      </c>
      <c r="BK203" s="209">
        <f>SUM(BK204:BK208)</f>
        <v>0</v>
      </c>
    </row>
    <row r="204" spans="1:65" s="2" customFormat="1" ht="24.15" customHeight="1">
      <c r="A204" s="38"/>
      <c r="B204" s="39"/>
      <c r="C204" s="212" t="s">
        <v>311</v>
      </c>
      <c r="D204" s="212" t="s">
        <v>131</v>
      </c>
      <c r="E204" s="213" t="s">
        <v>312</v>
      </c>
      <c r="F204" s="214" t="s">
        <v>313</v>
      </c>
      <c r="G204" s="215" t="s">
        <v>314</v>
      </c>
      <c r="H204" s="216">
        <v>5.669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315</v>
      </c>
    </row>
    <row r="205" spans="1:65" s="2" customFormat="1" ht="24.15" customHeight="1">
      <c r="A205" s="38"/>
      <c r="B205" s="39"/>
      <c r="C205" s="212" t="s">
        <v>316</v>
      </c>
      <c r="D205" s="212" t="s">
        <v>131</v>
      </c>
      <c r="E205" s="213" t="s">
        <v>317</v>
      </c>
      <c r="F205" s="214" t="s">
        <v>318</v>
      </c>
      <c r="G205" s="215" t="s">
        <v>314</v>
      </c>
      <c r="H205" s="216">
        <v>5.669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319</v>
      </c>
    </row>
    <row r="206" spans="1:65" s="2" customFormat="1" ht="24.15" customHeight="1">
      <c r="A206" s="38"/>
      <c r="B206" s="39"/>
      <c r="C206" s="212" t="s">
        <v>320</v>
      </c>
      <c r="D206" s="212" t="s">
        <v>131</v>
      </c>
      <c r="E206" s="213" t="s">
        <v>321</v>
      </c>
      <c r="F206" s="214" t="s">
        <v>322</v>
      </c>
      <c r="G206" s="215" t="s">
        <v>314</v>
      </c>
      <c r="H206" s="216">
        <v>56.69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323</v>
      </c>
    </row>
    <row r="207" spans="1:51" s="13" customFormat="1" ht="12">
      <c r="A207" s="13"/>
      <c r="B207" s="226"/>
      <c r="C207" s="227"/>
      <c r="D207" s="228" t="s">
        <v>142</v>
      </c>
      <c r="E207" s="227"/>
      <c r="F207" s="230" t="s">
        <v>324</v>
      </c>
      <c r="G207" s="227"/>
      <c r="H207" s="231">
        <v>56.69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142</v>
      </c>
      <c r="AU207" s="237" t="s">
        <v>136</v>
      </c>
      <c r="AV207" s="13" t="s">
        <v>136</v>
      </c>
      <c r="AW207" s="13" t="s">
        <v>4</v>
      </c>
      <c r="AX207" s="13" t="s">
        <v>81</v>
      </c>
      <c r="AY207" s="237" t="s">
        <v>128</v>
      </c>
    </row>
    <row r="208" spans="1:65" s="2" customFormat="1" ht="24.15" customHeight="1">
      <c r="A208" s="38"/>
      <c r="B208" s="39"/>
      <c r="C208" s="212" t="s">
        <v>325</v>
      </c>
      <c r="D208" s="212" t="s">
        <v>131</v>
      </c>
      <c r="E208" s="213" t="s">
        <v>326</v>
      </c>
      <c r="F208" s="214" t="s">
        <v>327</v>
      </c>
      <c r="G208" s="215" t="s">
        <v>314</v>
      </c>
      <c r="H208" s="216">
        <v>5.669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328</v>
      </c>
    </row>
    <row r="209" spans="1:63" s="12" customFormat="1" ht="22.8" customHeight="1">
      <c r="A209" s="12"/>
      <c r="B209" s="196"/>
      <c r="C209" s="197"/>
      <c r="D209" s="198" t="s">
        <v>75</v>
      </c>
      <c r="E209" s="210" t="s">
        <v>329</v>
      </c>
      <c r="F209" s="210" t="s">
        <v>310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P210</f>
        <v>0</v>
      </c>
      <c r="Q209" s="204"/>
      <c r="R209" s="205">
        <f>R210</f>
        <v>0</v>
      </c>
      <c r="S209" s="204"/>
      <c r="T209" s="206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81</v>
      </c>
      <c r="AT209" s="208" t="s">
        <v>75</v>
      </c>
      <c r="AU209" s="208" t="s">
        <v>81</v>
      </c>
      <c r="AY209" s="207" t="s">
        <v>128</v>
      </c>
      <c r="BK209" s="209">
        <f>BK210</f>
        <v>0</v>
      </c>
    </row>
    <row r="210" spans="1:65" s="2" customFormat="1" ht="24.15" customHeight="1">
      <c r="A210" s="38"/>
      <c r="B210" s="39"/>
      <c r="C210" s="212" t="s">
        <v>330</v>
      </c>
      <c r="D210" s="212" t="s">
        <v>131</v>
      </c>
      <c r="E210" s="213" t="s">
        <v>331</v>
      </c>
      <c r="F210" s="214" t="s">
        <v>332</v>
      </c>
      <c r="G210" s="215" t="s">
        <v>314</v>
      </c>
      <c r="H210" s="216">
        <v>3.309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333</v>
      </c>
    </row>
    <row r="211" spans="1:63" s="12" customFormat="1" ht="25.9" customHeight="1">
      <c r="A211" s="12"/>
      <c r="B211" s="196"/>
      <c r="C211" s="197"/>
      <c r="D211" s="198" t="s">
        <v>75</v>
      </c>
      <c r="E211" s="199" t="s">
        <v>334</v>
      </c>
      <c r="F211" s="199" t="s">
        <v>335</v>
      </c>
      <c r="G211" s="197"/>
      <c r="H211" s="197"/>
      <c r="I211" s="200"/>
      <c r="J211" s="201">
        <f>BK211</f>
        <v>0</v>
      </c>
      <c r="K211" s="197"/>
      <c r="L211" s="202"/>
      <c r="M211" s="203"/>
      <c r="N211" s="204"/>
      <c r="O211" s="204"/>
      <c r="P211" s="205">
        <f>P212+P218+P229+P239+P257+P264+P275+P290+P295+P309+P342+P350+P365</f>
        <v>0</v>
      </c>
      <c r="Q211" s="204"/>
      <c r="R211" s="205">
        <f>R212+R218+R229+R239+R257+R264+R275+R290+R295+R309+R342+R350+R365</f>
        <v>1.1811466760000002</v>
      </c>
      <c r="S211" s="204"/>
      <c r="T211" s="206">
        <f>T212+T218+T229+T239+T257+T264+T275+T290+T295+T309+T342+T350+T365</f>
        <v>0.030538100000000002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136</v>
      </c>
      <c r="AT211" s="208" t="s">
        <v>75</v>
      </c>
      <c r="AU211" s="208" t="s">
        <v>76</v>
      </c>
      <c r="AY211" s="207" t="s">
        <v>128</v>
      </c>
      <c r="BK211" s="209">
        <f>BK212+BK218+BK229+BK239+BK257+BK264+BK275+BK290+BK295+BK309+BK342+BK350+BK365</f>
        <v>0</v>
      </c>
    </row>
    <row r="212" spans="1:63" s="12" customFormat="1" ht="22.8" customHeight="1">
      <c r="A212" s="12"/>
      <c r="B212" s="196"/>
      <c r="C212" s="197"/>
      <c r="D212" s="198" t="s">
        <v>75</v>
      </c>
      <c r="E212" s="210" t="s">
        <v>336</v>
      </c>
      <c r="F212" s="210" t="s">
        <v>337</v>
      </c>
      <c r="G212" s="197"/>
      <c r="H212" s="197"/>
      <c r="I212" s="200"/>
      <c r="J212" s="211">
        <f>BK212</f>
        <v>0</v>
      </c>
      <c r="K212" s="197"/>
      <c r="L212" s="202"/>
      <c r="M212" s="203"/>
      <c r="N212" s="204"/>
      <c r="O212" s="204"/>
      <c r="P212" s="205">
        <f>SUM(P213:P217)</f>
        <v>0</v>
      </c>
      <c r="Q212" s="204"/>
      <c r="R212" s="205">
        <f>SUM(R213:R217)</f>
        <v>0.00663</v>
      </c>
      <c r="S212" s="204"/>
      <c r="T212" s="206">
        <f>SUM(T213:T217)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7" t="s">
        <v>136</v>
      </c>
      <c r="AT212" s="208" t="s">
        <v>75</v>
      </c>
      <c r="AU212" s="208" t="s">
        <v>81</v>
      </c>
      <c r="AY212" s="207" t="s">
        <v>128</v>
      </c>
      <c r="BK212" s="209">
        <f>SUM(BK213:BK217)</f>
        <v>0</v>
      </c>
    </row>
    <row r="213" spans="1:65" s="2" customFormat="1" ht="24.15" customHeight="1">
      <c r="A213" s="38"/>
      <c r="B213" s="39"/>
      <c r="C213" s="212" t="s">
        <v>338</v>
      </c>
      <c r="D213" s="212" t="s">
        <v>131</v>
      </c>
      <c r="E213" s="213" t="s">
        <v>339</v>
      </c>
      <c r="F213" s="214" t="s">
        <v>340</v>
      </c>
      <c r="G213" s="215" t="s">
        <v>140</v>
      </c>
      <c r="H213" s="216">
        <v>3.25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211</v>
      </c>
      <c r="AT213" s="224" t="s">
        <v>131</v>
      </c>
      <c r="AU213" s="224" t="s">
        <v>136</v>
      </c>
      <c r="AY213" s="17" t="s">
        <v>128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136</v>
      </c>
      <c r="BK213" s="225">
        <f>ROUND(I213*H213,2)</f>
        <v>0</v>
      </c>
      <c r="BL213" s="17" t="s">
        <v>211</v>
      </c>
      <c r="BM213" s="224" t="s">
        <v>341</v>
      </c>
    </row>
    <row r="214" spans="1:65" s="2" customFormat="1" ht="16.5" customHeight="1">
      <c r="A214" s="38"/>
      <c r="B214" s="39"/>
      <c r="C214" s="259" t="s">
        <v>342</v>
      </c>
      <c r="D214" s="259" t="s">
        <v>204</v>
      </c>
      <c r="E214" s="260" t="s">
        <v>343</v>
      </c>
      <c r="F214" s="261" t="s">
        <v>344</v>
      </c>
      <c r="G214" s="262" t="s">
        <v>140</v>
      </c>
      <c r="H214" s="263">
        <v>3.315</v>
      </c>
      <c r="I214" s="264"/>
      <c r="J214" s="265">
        <f>ROUND(I214*H214,2)</f>
        <v>0</v>
      </c>
      <c r="K214" s="266"/>
      <c r="L214" s="267"/>
      <c r="M214" s="268" t="s">
        <v>1</v>
      </c>
      <c r="N214" s="269" t="s">
        <v>42</v>
      </c>
      <c r="O214" s="91"/>
      <c r="P214" s="222">
        <f>O214*H214</f>
        <v>0</v>
      </c>
      <c r="Q214" s="222">
        <v>0.002</v>
      </c>
      <c r="R214" s="222">
        <f>Q214*H214</f>
        <v>0.00663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280</v>
      </c>
      <c r="AT214" s="224" t="s">
        <v>204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211</v>
      </c>
      <c r="BM214" s="224" t="s">
        <v>345</v>
      </c>
    </row>
    <row r="215" spans="1:51" s="13" customFormat="1" ht="12">
      <c r="A215" s="13"/>
      <c r="B215" s="226"/>
      <c r="C215" s="227"/>
      <c r="D215" s="228" t="s">
        <v>142</v>
      </c>
      <c r="E215" s="227"/>
      <c r="F215" s="230" t="s">
        <v>346</v>
      </c>
      <c r="G215" s="227"/>
      <c r="H215" s="231">
        <v>3.315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142</v>
      </c>
      <c r="AU215" s="237" t="s">
        <v>136</v>
      </c>
      <c r="AV215" s="13" t="s">
        <v>136</v>
      </c>
      <c r="AW215" s="13" t="s">
        <v>4</v>
      </c>
      <c r="AX215" s="13" t="s">
        <v>81</v>
      </c>
      <c r="AY215" s="237" t="s">
        <v>128</v>
      </c>
    </row>
    <row r="216" spans="1:65" s="2" customFormat="1" ht="16.5" customHeight="1">
      <c r="A216" s="38"/>
      <c r="B216" s="39"/>
      <c r="C216" s="212" t="s">
        <v>347</v>
      </c>
      <c r="D216" s="212" t="s">
        <v>131</v>
      </c>
      <c r="E216" s="213" t="s">
        <v>348</v>
      </c>
      <c r="F216" s="214" t="s">
        <v>349</v>
      </c>
      <c r="G216" s="215" t="s">
        <v>303</v>
      </c>
      <c r="H216" s="216">
        <v>1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211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211</v>
      </c>
      <c r="BM216" s="224" t="s">
        <v>350</v>
      </c>
    </row>
    <row r="217" spans="1:65" s="2" customFormat="1" ht="24.15" customHeight="1">
      <c r="A217" s="38"/>
      <c r="B217" s="39"/>
      <c r="C217" s="212" t="s">
        <v>351</v>
      </c>
      <c r="D217" s="212" t="s">
        <v>131</v>
      </c>
      <c r="E217" s="213" t="s">
        <v>352</v>
      </c>
      <c r="F217" s="214" t="s">
        <v>353</v>
      </c>
      <c r="G217" s="215" t="s">
        <v>314</v>
      </c>
      <c r="H217" s="216">
        <v>0.007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211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211</v>
      </c>
      <c r="BM217" s="224" t="s">
        <v>354</v>
      </c>
    </row>
    <row r="218" spans="1:63" s="12" customFormat="1" ht="22.8" customHeight="1">
      <c r="A218" s="12"/>
      <c r="B218" s="196"/>
      <c r="C218" s="197"/>
      <c r="D218" s="198" t="s">
        <v>75</v>
      </c>
      <c r="E218" s="210" t="s">
        <v>355</v>
      </c>
      <c r="F218" s="210" t="s">
        <v>356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SUM(P219:P228)</f>
        <v>0</v>
      </c>
      <c r="Q218" s="204"/>
      <c r="R218" s="205">
        <f>SUM(R219:R228)</f>
        <v>0.003484</v>
      </c>
      <c r="S218" s="204"/>
      <c r="T218" s="206">
        <f>SUM(T219:T228)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136</v>
      </c>
      <c r="AT218" s="208" t="s">
        <v>75</v>
      </c>
      <c r="AU218" s="208" t="s">
        <v>81</v>
      </c>
      <c r="AY218" s="207" t="s">
        <v>128</v>
      </c>
      <c r="BK218" s="209">
        <f>SUM(BK219:BK228)</f>
        <v>0</v>
      </c>
    </row>
    <row r="219" spans="1:65" s="2" customFormat="1" ht="21.75" customHeight="1">
      <c r="A219" s="38"/>
      <c r="B219" s="39"/>
      <c r="C219" s="212" t="s">
        <v>357</v>
      </c>
      <c r="D219" s="212" t="s">
        <v>131</v>
      </c>
      <c r="E219" s="213" t="s">
        <v>358</v>
      </c>
      <c r="F219" s="214" t="s">
        <v>359</v>
      </c>
      <c r="G219" s="215" t="s">
        <v>146</v>
      </c>
      <c r="H219" s="216">
        <v>1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0.00126</v>
      </c>
      <c r="R219" s="222">
        <f>Q219*H219</f>
        <v>0.00126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135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135</v>
      </c>
      <c r="BM219" s="224" t="s">
        <v>360</v>
      </c>
    </row>
    <row r="220" spans="1:65" s="2" customFormat="1" ht="21.75" customHeight="1">
      <c r="A220" s="38"/>
      <c r="B220" s="39"/>
      <c r="C220" s="212" t="s">
        <v>361</v>
      </c>
      <c r="D220" s="212" t="s">
        <v>131</v>
      </c>
      <c r="E220" s="213" t="s">
        <v>362</v>
      </c>
      <c r="F220" s="214" t="s">
        <v>363</v>
      </c>
      <c r="G220" s="215" t="s">
        <v>146</v>
      </c>
      <c r="H220" s="216">
        <v>1.1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0.00029</v>
      </c>
      <c r="R220" s="222">
        <f>Q220*H220</f>
        <v>0.000319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211</v>
      </c>
      <c r="AT220" s="224" t="s">
        <v>131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211</v>
      </c>
      <c r="BM220" s="224" t="s">
        <v>364</v>
      </c>
    </row>
    <row r="221" spans="1:65" s="2" customFormat="1" ht="21.75" customHeight="1">
      <c r="A221" s="38"/>
      <c r="B221" s="39"/>
      <c r="C221" s="212" t="s">
        <v>365</v>
      </c>
      <c r="D221" s="212" t="s">
        <v>131</v>
      </c>
      <c r="E221" s="213" t="s">
        <v>366</v>
      </c>
      <c r="F221" s="214" t="s">
        <v>367</v>
      </c>
      <c r="G221" s="215" t="s">
        <v>146</v>
      </c>
      <c r="H221" s="216">
        <v>3.5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0.00035</v>
      </c>
      <c r="R221" s="222">
        <f>Q221*H221</f>
        <v>0.001225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211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211</v>
      </c>
      <c r="BM221" s="224" t="s">
        <v>368</v>
      </c>
    </row>
    <row r="222" spans="1:65" s="2" customFormat="1" ht="16.5" customHeight="1">
      <c r="A222" s="38"/>
      <c r="B222" s="39"/>
      <c r="C222" s="212" t="s">
        <v>369</v>
      </c>
      <c r="D222" s="212" t="s">
        <v>131</v>
      </c>
      <c r="E222" s="213" t="s">
        <v>370</v>
      </c>
      <c r="F222" s="214" t="s">
        <v>371</v>
      </c>
      <c r="G222" s="215" t="s">
        <v>134</v>
      </c>
      <c r="H222" s="216">
        <v>1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0.00034</v>
      </c>
      <c r="R222" s="222">
        <f>Q222*H222</f>
        <v>0.00034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211</v>
      </c>
      <c r="AT222" s="224" t="s">
        <v>131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211</v>
      </c>
      <c r="BM222" s="224" t="s">
        <v>372</v>
      </c>
    </row>
    <row r="223" spans="1:65" s="2" customFormat="1" ht="16.5" customHeight="1">
      <c r="A223" s="38"/>
      <c r="B223" s="39"/>
      <c r="C223" s="212" t="s">
        <v>373</v>
      </c>
      <c r="D223" s="212" t="s">
        <v>131</v>
      </c>
      <c r="E223" s="213" t="s">
        <v>374</v>
      </c>
      <c r="F223" s="214" t="s">
        <v>375</v>
      </c>
      <c r="G223" s="215" t="s">
        <v>134</v>
      </c>
      <c r="H223" s="216">
        <v>1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0.00034</v>
      </c>
      <c r="R223" s="222">
        <f>Q223*H223</f>
        <v>0.00034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211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211</v>
      </c>
      <c r="BM223" s="224" t="s">
        <v>376</v>
      </c>
    </row>
    <row r="224" spans="1:65" s="2" customFormat="1" ht="21.75" customHeight="1">
      <c r="A224" s="38"/>
      <c r="B224" s="39"/>
      <c r="C224" s="212" t="s">
        <v>377</v>
      </c>
      <c r="D224" s="212" t="s">
        <v>131</v>
      </c>
      <c r="E224" s="213" t="s">
        <v>378</v>
      </c>
      <c r="F224" s="214" t="s">
        <v>379</v>
      </c>
      <c r="G224" s="215" t="s">
        <v>146</v>
      </c>
      <c r="H224" s="216">
        <v>5.6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211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211</v>
      </c>
      <c r="BM224" s="224" t="s">
        <v>380</v>
      </c>
    </row>
    <row r="225" spans="1:51" s="13" customFormat="1" ht="12">
      <c r="A225" s="13"/>
      <c r="B225" s="226"/>
      <c r="C225" s="227"/>
      <c r="D225" s="228" t="s">
        <v>142</v>
      </c>
      <c r="E225" s="229" t="s">
        <v>1</v>
      </c>
      <c r="F225" s="230" t="s">
        <v>381</v>
      </c>
      <c r="G225" s="227"/>
      <c r="H225" s="231">
        <v>5.6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142</v>
      </c>
      <c r="AU225" s="237" t="s">
        <v>136</v>
      </c>
      <c r="AV225" s="13" t="s">
        <v>136</v>
      </c>
      <c r="AW225" s="13" t="s">
        <v>32</v>
      </c>
      <c r="AX225" s="13" t="s">
        <v>81</v>
      </c>
      <c r="AY225" s="237" t="s">
        <v>128</v>
      </c>
    </row>
    <row r="226" spans="1:65" s="2" customFormat="1" ht="16.5" customHeight="1">
      <c r="A226" s="38"/>
      <c r="B226" s="39"/>
      <c r="C226" s="212" t="s">
        <v>382</v>
      </c>
      <c r="D226" s="212" t="s">
        <v>131</v>
      </c>
      <c r="E226" s="213" t="s">
        <v>383</v>
      </c>
      <c r="F226" s="214" t="s">
        <v>384</v>
      </c>
      <c r="G226" s="215" t="s">
        <v>303</v>
      </c>
      <c r="H226" s="216">
        <v>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211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211</v>
      </c>
      <c r="BM226" s="224" t="s">
        <v>385</v>
      </c>
    </row>
    <row r="227" spans="1:65" s="2" customFormat="1" ht="16.5" customHeight="1">
      <c r="A227" s="38"/>
      <c r="B227" s="39"/>
      <c r="C227" s="212" t="s">
        <v>386</v>
      </c>
      <c r="D227" s="212" t="s">
        <v>131</v>
      </c>
      <c r="E227" s="213" t="s">
        <v>387</v>
      </c>
      <c r="F227" s="214" t="s">
        <v>388</v>
      </c>
      <c r="G227" s="215" t="s">
        <v>303</v>
      </c>
      <c r="H227" s="216">
        <v>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211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211</v>
      </c>
      <c r="BM227" s="224" t="s">
        <v>389</v>
      </c>
    </row>
    <row r="228" spans="1:65" s="2" customFormat="1" ht="24.15" customHeight="1">
      <c r="A228" s="38"/>
      <c r="B228" s="39"/>
      <c r="C228" s="212" t="s">
        <v>390</v>
      </c>
      <c r="D228" s="212" t="s">
        <v>131</v>
      </c>
      <c r="E228" s="213" t="s">
        <v>391</v>
      </c>
      <c r="F228" s="214" t="s">
        <v>392</v>
      </c>
      <c r="G228" s="215" t="s">
        <v>314</v>
      </c>
      <c r="H228" s="216">
        <v>0.002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211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211</v>
      </c>
      <c r="BM228" s="224" t="s">
        <v>393</v>
      </c>
    </row>
    <row r="229" spans="1:63" s="12" customFormat="1" ht="22.8" customHeight="1">
      <c r="A229" s="12"/>
      <c r="B229" s="196"/>
      <c r="C229" s="197"/>
      <c r="D229" s="198" t="s">
        <v>75</v>
      </c>
      <c r="E229" s="210" t="s">
        <v>394</v>
      </c>
      <c r="F229" s="210" t="s">
        <v>395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SUM(P230:P238)</f>
        <v>0</v>
      </c>
      <c r="Q229" s="204"/>
      <c r="R229" s="205">
        <f>SUM(R230:R238)</f>
        <v>0.00966</v>
      </c>
      <c r="S229" s="204"/>
      <c r="T229" s="206">
        <f>SUM(T230:T238)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7" t="s">
        <v>136</v>
      </c>
      <c r="AT229" s="208" t="s">
        <v>75</v>
      </c>
      <c r="AU229" s="208" t="s">
        <v>81</v>
      </c>
      <c r="AY229" s="207" t="s">
        <v>128</v>
      </c>
      <c r="BK229" s="209">
        <f>SUM(BK230:BK238)</f>
        <v>0</v>
      </c>
    </row>
    <row r="230" spans="1:65" s="2" customFormat="1" ht="24.15" customHeight="1">
      <c r="A230" s="38"/>
      <c r="B230" s="39"/>
      <c r="C230" s="212" t="s">
        <v>396</v>
      </c>
      <c r="D230" s="212" t="s">
        <v>131</v>
      </c>
      <c r="E230" s="213" t="s">
        <v>397</v>
      </c>
      <c r="F230" s="214" t="s">
        <v>398</v>
      </c>
      <c r="G230" s="215" t="s">
        <v>146</v>
      </c>
      <c r="H230" s="216">
        <v>9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0.0004</v>
      </c>
      <c r="R230" s="222">
        <f>Q230*H230</f>
        <v>0.0036000000000000003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211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211</v>
      </c>
      <c r="BM230" s="224" t="s">
        <v>399</v>
      </c>
    </row>
    <row r="231" spans="1:65" s="2" customFormat="1" ht="33" customHeight="1">
      <c r="A231" s="38"/>
      <c r="B231" s="39"/>
      <c r="C231" s="212" t="s">
        <v>400</v>
      </c>
      <c r="D231" s="212" t="s">
        <v>131</v>
      </c>
      <c r="E231" s="213" t="s">
        <v>401</v>
      </c>
      <c r="F231" s="214" t="s">
        <v>402</v>
      </c>
      <c r="G231" s="215" t="s">
        <v>146</v>
      </c>
      <c r="H231" s="216">
        <v>4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5E-05</v>
      </c>
      <c r="R231" s="222">
        <f>Q231*H231</f>
        <v>0.0002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211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211</v>
      </c>
      <c r="BM231" s="224" t="s">
        <v>403</v>
      </c>
    </row>
    <row r="232" spans="1:65" s="2" customFormat="1" ht="33" customHeight="1">
      <c r="A232" s="38"/>
      <c r="B232" s="39"/>
      <c r="C232" s="212" t="s">
        <v>404</v>
      </c>
      <c r="D232" s="212" t="s">
        <v>131</v>
      </c>
      <c r="E232" s="213" t="s">
        <v>405</v>
      </c>
      <c r="F232" s="214" t="s">
        <v>406</v>
      </c>
      <c r="G232" s="215" t="s">
        <v>146</v>
      </c>
      <c r="H232" s="216">
        <v>5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7E-05</v>
      </c>
      <c r="R232" s="222">
        <f>Q232*H232</f>
        <v>0.00034999999999999994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211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211</v>
      </c>
      <c r="BM232" s="224" t="s">
        <v>407</v>
      </c>
    </row>
    <row r="233" spans="1:65" s="2" customFormat="1" ht="16.5" customHeight="1">
      <c r="A233" s="38"/>
      <c r="B233" s="39"/>
      <c r="C233" s="212" t="s">
        <v>408</v>
      </c>
      <c r="D233" s="212" t="s">
        <v>131</v>
      </c>
      <c r="E233" s="213" t="s">
        <v>409</v>
      </c>
      <c r="F233" s="214" t="s">
        <v>410</v>
      </c>
      <c r="G233" s="215" t="s">
        <v>134</v>
      </c>
      <c r="H233" s="216">
        <v>3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0.0006</v>
      </c>
      <c r="R233" s="222">
        <f>Q233*H233</f>
        <v>0.0018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211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211</v>
      </c>
      <c r="BM233" s="224" t="s">
        <v>411</v>
      </c>
    </row>
    <row r="234" spans="1:65" s="2" customFormat="1" ht="24.15" customHeight="1">
      <c r="A234" s="38"/>
      <c r="B234" s="39"/>
      <c r="C234" s="212" t="s">
        <v>412</v>
      </c>
      <c r="D234" s="212" t="s">
        <v>131</v>
      </c>
      <c r="E234" s="213" t="s">
        <v>413</v>
      </c>
      <c r="F234" s="214" t="s">
        <v>414</v>
      </c>
      <c r="G234" s="215" t="s">
        <v>146</v>
      </c>
      <c r="H234" s="216">
        <v>9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0.0004</v>
      </c>
      <c r="R234" s="222">
        <f>Q234*H234</f>
        <v>0.0036000000000000003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211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211</v>
      </c>
      <c r="BM234" s="224" t="s">
        <v>415</v>
      </c>
    </row>
    <row r="235" spans="1:65" s="2" customFormat="1" ht="21.75" customHeight="1">
      <c r="A235" s="38"/>
      <c r="B235" s="39"/>
      <c r="C235" s="212" t="s">
        <v>416</v>
      </c>
      <c r="D235" s="212" t="s">
        <v>131</v>
      </c>
      <c r="E235" s="213" t="s">
        <v>417</v>
      </c>
      <c r="F235" s="214" t="s">
        <v>418</v>
      </c>
      <c r="G235" s="215" t="s">
        <v>146</v>
      </c>
      <c r="H235" s="216">
        <v>9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1E-05</v>
      </c>
      <c r="R235" s="222">
        <f>Q235*H235</f>
        <v>9E-05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211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211</v>
      </c>
      <c r="BM235" s="224" t="s">
        <v>419</v>
      </c>
    </row>
    <row r="236" spans="1:65" s="2" customFormat="1" ht="16.5" customHeight="1">
      <c r="A236" s="38"/>
      <c r="B236" s="39"/>
      <c r="C236" s="212" t="s">
        <v>420</v>
      </c>
      <c r="D236" s="212" t="s">
        <v>131</v>
      </c>
      <c r="E236" s="213" t="s">
        <v>421</v>
      </c>
      <c r="F236" s="214" t="s">
        <v>388</v>
      </c>
      <c r="G236" s="215" t="s">
        <v>303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1E-05</v>
      </c>
      <c r="R236" s="222">
        <f>Q236*H236</f>
        <v>1E-05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211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211</v>
      </c>
      <c r="BM236" s="224" t="s">
        <v>422</v>
      </c>
    </row>
    <row r="237" spans="1:65" s="2" customFormat="1" ht="16.5" customHeight="1">
      <c r="A237" s="38"/>
      <c r="B237" s="39"/>
      <c r="C237" s="212" t="s">
        <v>423</v>
      </c>
      <c r="D237" s="212" t="s">
        <v>131</v>
      </c>
      <c r="E237" s="213" t="s">
        <v>424</v>
      </c>
      <c r="F237" s="214" t="s">
        <v>425</v>
      </c>
      <c r="G237" s="215" t="s">
        <v>303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1E-05</v>
      </c>
      <c r="R237" s="222">
        <f>Q237*H237</f>
        <v>1E-05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211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211</v>
      </c>
      <c r="BM237" s="224" t="s">
        <v>426</v>
      </c>
    </row>
    <row r="238" spans="1:65" s="2" customFormat="1" ht="24.15" customHeight="1">
      <c r="A238" s="38"/>
      <c r="B238" s="39"/>
      <c r="C238" s="212" t="s">
        <v>427</v>
      </c>
      <c r="D238" s="212" t="s">
        <v>131</v>
      </c>
      <c r="E238" s="213" t="s">
        <v>428</v>
      </c>
      <c r="F238" s="214" t="s">
        <v>429</v>
      </c>
      <c r="G238" s="215" t="s">
        <v>314</v>
      </c>
      <c r="H238" s="216">
        <v>0.01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211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211</v>
      </c>
      <c r="BM238" s="224" t="s">
        <v>430</v>
      </c>
    </row>
    <row r="239" spans="1:63" s="12" customFormat="1" ht="22.8" customHeight="1">
      <c r="A239" s="12"/>
      <c r="B239" s="196"/>
      <c r="C239" s="197"/>
      <c r="D239" s="198" t="s">
        <v>75</v>
      </c>
      <c r="E239" s="210" t="s">
        <v>431</v>
      </c>
      <c r="F239" s="210" t="s">
        <v>432</v>
      </c>
      <c r="G239" s="197"/>
      <c r="H239" s="197"/>
      <c r="I239" s="200"/>
      <c r="J239" s="211">
        <f>BK239</f>
        <v>0</v>
      </c>
      <c r="K239" s="197"/>
      <c r="L239" s="202"/>
      <c r="M239" s="203"/>
      <c r="N239" s="204"/>
      <c r="O239" s="204"/>
      <c r="P239" s="205">
        <f>SUM(P240:P256)</f>
        <v>0</v>
      </c>
      <c r="Q239" s="204"/>
      <c r="R239" s="205">
        <f>SUM(R240:R256)</f>
        <v>0.02407</v>
      </c>
      <c r="S239" s="204"/>
      <c r="T239" s="206">
        <f>SUM(T240:T256)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7" t="s">
        <v>136</v>
      </c>
      <c r="AT239" s="208" t="s">
        <v>75</v>
      </c>
      <c r="AU239" s="208" t="s">
        <v>81</v>
      </c>
      <c r="AY239" s="207" t="s">
        <v>128</v>
      </c>
      <c r="BK239" s="209">
        <f>SUM(BK240:BK256)</f>
        <v>0</v>
      </c>
    </row>
    <row r="240" spans="1:65" s="2" customFormat="1" ht="16.5" customHeight="1">
      <c r="A240" s="38"/>
      <c r="B240" s="39"/>
      <c r="C240" s="212" t="s">
        <v>433</v>
      </c>
      <c r="D240" s="212" t="s">
        <v>131</v>
      </c>
      <c r="E240" s="213" t="s">
        <v>434</v>
      </c>
      <c r="F240" s="214" t="s">
        <v>435</v>
      </c>
      <c r="G240" s="215" t="s">
        <v>223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0.02407</v>
      </c>
      <c r="R240" s="222">
        <f>Q240*H240</f>
        <v>0.02407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211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211</v>
      </c>
      <c r="BM240" s="224" t="s">
        <v>436</v>
      </c>
    </row>
    <row r="241" spans="1:65" s="2" customFormat="1" ht="16.5" customHeight="1">
      <c r="A241" s="38"/>
      <c r="B241" s="39"/>
      <c r="C241" s="212" t="s">
        <v>437</v>
      </c>
      <c r="D241" s="212" t="s">
        <v>131</v>
      </c>
      <c r="E241" s="213" t="s">
        <v>438</v>
      </c>
      <c r="F241" s="214" t="s">
        <v>439</v>
      </c>
      <c r="G241" s="215" t="s">
        <v>223</v>
      </c>
      <c r="H241" s="216">
        <v>1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211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211</v>
      </c>
      <c r="BM241" s="224" t="s">
        <v>440</v>
      </c>
    </row>
    <row r="242" spans="1:65" s="2" customFormat="1" ht="16.5" customHeight="1">
      <c r="A242" s="38"/>
      <c r="B242" s="39"/>
      <c r="C242" s="212" t="s">
        <v>441</v>
      </c>
      <c r="D242" s="212" t="s">
        <v>131</v>
      </c>
      <c r="E242" s="213" t="s">
        <v>442</v>
      </c>
      <c r="F242" s="214" t="s">
        <v>443</v>
      </c>
      <c r="G242" s="215" t="s">
        <v>223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211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211</v>
      </c>
      <c r="BM242" s="224" t="s">
        <v>444</v>
      </c>
    </row>
    <row r="243" spans="1:65" s="2" customFormat="1" ht="16.5" customHeight="1">
      <c r="A243" s="38"/>
      <c r="B243" s="39"/>
      <c r="C243" s="212" t="s">
        <v>445</v>
      </c>
      <c r="D243" s="212" t="s">
        <v>131</v>
      </c>
      <c r="E243" s="213" t="s">
        <v>446</v>
      </c>
      <c r="F243" s="214" t="s">
        <v>447</v>
      </c>
      <c r="G243" s="215" t="s">
        <v>134</v>
      </c>
      <c r="H243" s="216">
        <v>4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211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211</v>
      </c>
      <c r="BM243" s="224" t="s">
        <v>448</v>
      </c>
    </row>
    <row r="244" spans="1:65" s="2" customFormat="1" ht="16.5" customHeight="1">
      <c r="A244" s="38"/>
      <c r="B244" s="39"/>
      <c r="C244" s="212" t="s">
        <v>449</v>
      </c>
      <c r="D244" s="212" t="s">
        <v>131</v>
      </c>
      <c r="E244" s="213" t="s">
        <v>450</v>
      </c>
      <c r="F244" s="214" t="s">
        <v>451</v>
      </c>
      <c r="G244" s="215" t="s">
        <v>134</v>
      </c>
      <c r="H244" s="216">
        <v>2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211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211</v>
      </c>
      <c r="BM244" s="224" t="s">
        <v>452</v>
      </c>
    </row>
    <row r="245" spans="1:65" s="2" customFormat="1" ht="16.5" customHeight="1">
      <c r="A245" s="38"/>
      <c r="B245" s="39"/>
      <c r="C245" s="212" t="s">
        <v>453</v>
      </c>
      <c r="D245" s="212" t="s">
        <v>131</v>
      </c>
      <c r="E245" s="213" t="s">
        <v>454</v>
      </c>
      <c r="F245" s="214" t="s">
        <v>455</v>
      </c>
      <c r="G245" s="215" t="s">
        <v>223</v>
      </c>
      <c r="H245" s="216">
        <v>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211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211</v>
      </c>
      <c r="BM245" s="224" t="s">
        <v>456</v>
      </c>
    </row>
    <row r="246" spans="1:65" s="2" customFormat="1" ht="16.5" customHeight="1">
      <c r="A246" s="38"/>
      <c r="B246" s="39"/>
      <c r="C246" s="212" t="s">
        <v>457</v>
      </c>
      <c r="D246" s="212" t="s">
        <v>131</v>
      </c>
      <c r="E246" s="213" t="s">
        <v>458</v>
      </c>
      <c r="F246" s="214" t="s">
        <v>459</v>
      </c>
      <c r="G246" s="215" t="s">
        <v>223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211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211</v>
      </c>
      <c r="BM246" s="224" t="s">
        <v>460</v>
      </c>
    </row>
    <row r="247" spans="1:65" s="2" customFormat="1" ht="16.5" customHeight="1">
      <c r="A247" s="38"/>
      <c r="B247" s="39"/>
      <c r="C247" s="212" t="s">
        <v>461</v>
      </c>
      <c r="D247" s="212" t="s">
        <v>131</v>
      </c>
      <c r="E247" s="213" t="s">
        <v>462</v>
      </c>
      <c r="F247" s="214" t="s">
        <v>463</v>
      </c>
      <c r="G247" s="215" t="s">
        <v>223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211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211</v>
      </c>
      <c r="BM247" s="224" t="s">
        <v>464</v>
      </c>
    </row>
    <row r="248" spans="1:65" s="2" customFormat="1" ht="16.5" customHeight="1">
      <c r="A248" s="38"/>
      <c r="B248" s="39"/>
      <c r="C248" s="212" t="s">
        <v>465</v>
      </c>
      <c r="D248" s="212" t="s">
        <v>131</v>
      </c>
      <c r="E248" s="213" t="s">
        <v>466</v>
      </c>
      <c r="F248" s="214" t="s">
        <v>467</v>
      </c>
      <c r="G248" s="215" t="s">
        <v>134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211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211</v>
      </c>
      <c r="BM248" s="224" t="s">
        <v>468</v>
      </c>
    </row>
    <row r="249" spans="1:65" s="2" customFormat="1" ht="16.5" customHeight="1">
      <c r="A249" s="38"/>
      <c r="B249" s="39"/>
      <c r="C249" s="212" t="s">
        <v>469</v>
      </c>
      <c r="D249" s="212" t="s">
        <v>131</v>
      </c>
      <c r="E249" s="213" t="s">
        <v>470</v>
      </c>
      <c r="F249" s="214" t="s">
        <v>471</v>
      </c>
      <c r="G249" s="215" t="s">
        <v>134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211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211</v>
      </c>
      <c r="BM249" s="224" t="s">
        <v>472</v>
      </c>
    </row>
    <row r="250" spans="1:65" s="2" customFormat="1" ht="16.5" customHeight="1">
      <c r="A250" s="38"/>
      <c r="B250" s="39"/>
      <c r="C250" s="212" t="s">
        <v>473</v>
      </c>
      <c r="D250" s="212" t="s">
        <v>131</v>
      </c>
      <c r="E250" s="213" t="s">
        <v>474</v>
      </c>
      <c r="F250" s="214" t="s">
        <v>475</v>
      </c>
      <c r="G250" s="215" t="s">
        <v>134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211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211</v>
      </c>
      <c r="BM250" s="224" t="s">
        <v>476</v>
      </c>
    </row>
    <row r="251" spans="1:65" s="2" customFormat="1" ht="24.15" customHeight="1">
      <c r="A251" s="38"/>
      <c r="B251" s="39"/>
      <c r="C251" s="212" t="s">
        <v>477</v>
      </c>
      <c r="D251" s="212" t="s">
        <v>131</v>
      </c>
      <c r="E251" s="213" t="s">
        <v>478</v>
      </c>
      <c r="F251" s="214" t="s">
        <v>479</v>
      </c>
      <c r="G251" s="215" t="s">
        <v>134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211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211</v>
      </c>
      <c r="BM251" s="224" t="s">
        <v>480</v>
      </c>
    </row>
    <row r="252" spans="1:65" s="2" customFormat="1" ht="21.75" customHeight="1">
      <c r="A252" s="38"/>
      <c r="B252" s="39"/>
      <c r="C252" s="212" t="s">
        <v>481</v>
      </c>
      <c r="D252" s="212" t="s">
        <v>131</v>
      </c>
      <c r="E252" s="213" t="s">
        <v>482</v>
      </c>
      <c r="F252" s="214" t="s">
        <v>483</v>
      </c>
      <c r="G252" s="215" t="s">
        <v>223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211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211</v>
      </c>
      <c r="BM252" s="224" t="s">
        <v>484</v>
      </c>
    </row>
    <row r="253" spans="1:65" s="2" customFormat="1" ht="16.5" customHeight="1">
      <c r="A253" s="38"/>
      <c r="B253" s="39"/>
      <c r="C253" s="212" t="s">
        <v>485</v>
      </c>
      <c r="D253" s="212" t="s">
        <v>131</v>
      </c>
      <c r="E253" s="213" t="s">
        <v>486</v>
      </c>
      <c r="F253" s="214" t="s">
        <v>487</v>
      </c>
      <c r="G253" s="215" t="s">
        <v>134</v>
      </c>
      <c r="H253" s="216">
        <v>2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211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211</v>
      </c>
      <c r="BM253" s="224" t="s">
        <v>488</v>
      </c>
    </row>
    <row r="254" spans="1:65" s="2" customFormat="1" ht="24.15" customHeight="1">
      <c r="A254" s="38"/>
      <c r="B254" s="39"/>
      <c r="C254" s="212" t="s">
        <v>489</v>
      </c>
      <c r="D254" s="212" t="s">
        <v>131</v>
      </c>
      <c r="E254" s="213" t="s">
        <v>490</v>
      </c>
      <c r="F254" s="214" t="s">
        <v>491</v>
      </c>
      <c r="G254" s="215" t="s">
        <v>134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211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211</v>
      </c>
      <c r="BM254" s="224" t="s">
        <v>492</v>
      </c>
    </row>
    <row r="255" spans="1:65" s="2" customFormat="1" ht="16.5" customHeight="1">
      <c r="A255" s="38"/>
      <c r="B255" s="39"/>
      <c r="C255" s="212" t="s">
        <v>493</v>
      </c>
      <c r="D255" s="212" t="s">
        <v>131</v>
      </c>
      <c r="E255" s="213" t="s">
        <v>494</v>
      </c>
      <c r="F255" s="214" t="s">
        <v>495</v>
      </c>
      <c r="G255" s="215" t="s">
        <v>134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211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211</v>
      </c>
      <c r="BM255" s="224" t="s">
        <v>496</v>
      </c>
    </row>
    <row r="256" spans="1:65" s="2" customFormat="1" ht="24.15" customHeight="1">
      <c r="A256" s="38"/>
      <c r="B256" s="39"/>
      <c r="C256" s="212" t="s">
        <v>497</v>
      </c>
      <c r="D256" s="212" t="s">
        <v>131</v>
      </c>
      <c r="E256" s="213" t="s">
        <v>498</v>
      </c>
      <c r="F256" s="214" t="s">
        <v>499</v>
      </c>
      <c r="G256" s="215" t="s">
        <v>314</v>
      </c>
      <c r="H256" s="216">
        <v>0.062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211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211</v>
      </c>
      <c r="BM256" s="224" t="s">
        <v>500</v>
      </c>
    </row>
    <row r="257" spans="1:63" s="12" customFormat="1" ht="22.8" customHeight="1">
      <c r="A257" s="12"/>
      <c r="B257" s="196"/>
      <c r="C257" s="197"/>
      <c r="D257" s="198" t="s">
        <v>75</v>
      </c>
      <c r="E257" s="210" t="s">
        <v>501</v>
      </c>
      <c r="F257" s="210" t="s">
        <v>502</v>
      </c>
      <c r="G257" s="197"/>
      <c r="H257" s="197"/>
      <c r="I257" s="200"/>
      <c r="J257" s="211">
        <f>BK257</f>
        <v>0</v>
      </c>
      <c r="K257" s="197"/>
      <c r="L257" s="202"/>
      <c r="M257" s="203"/>
      <c r="N257" s="204"/>
      <c r="O257" s="204"/>
      <c r="P257" s="205">
        <f>SUM(P258:P263)</f>
        <v>0</v>
      </c>
      <c r="Q257" s="204"/>
      <c r="R257" s="205">
        <f>SUM(R258:R263)</f>
        <v>0.0479641</v>
      </c>
      <c r="S257" s="204"/>
      <c r="T257" s="206">
        <f>SUM(T258:T263)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7" t="s">
        <v>136</v>
      </c>
      <c r="AT257" s="208" t="s">
        <v>75</v>
      </c>
      <c r="AU257" s="208" t="s">
        <v>81</v>
      </c>
      <c r="AY257" s="207" t="s">
        <v>128</v>
      </c>
      <c r="BK257" s="209">
        <f>SUM(BK258:BK263)</f>
        <v>0</v>
      </c>
    </row>
    <row r="258" spans="1:65" s="2" customFormat="1" ht="24.15" customHeight="1">
      <c r="A258" s="38"/>
      <c r="B258" s="39"/>
      <c r="C258" s="212" t="s">
        <v>503</v>
      </c>
      <c r="D258" s="212" t="s">
        <v>131</v>
      </c>
      <c r="E258" s="213" t="s">
        <v>504</v>
      </c>
      <c r="F258" s="214" t="s">
        <v>505</v>
      </c>
      <c r="G258" s="215" t="s">
        <v>140</v>
      </c>
      <c r="H258" s="216">
        <v>1.83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0.02567</v>
      </c>
      <c r="R258" s="222">
        <f>Q258*H258</f>
        <v>0.0469761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211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211</v>
      </c>
      <c r="BM258" s="224" t="s">
        <v>506</v>
      </c>
    </row>
    <row r="259" spans="1:51" s="13" customFormat="1" ht="12">
      <c r="A259" s="13"/>
      <c r="B259" s="226"/>
      <c r="C259" s="227"/>
      <c r="D259" s="228" t="s">
        <v>142</v>
      </c>
      <c r="E259" s="229" t="s">
        <v>1</v>
      </c>
      <c r="F259" s="230" t="s">
        <v>507</v>
      </c>
      <c r="G259" s="227"/>
      <c r="H259" s="231">
        <v>1.83</v>
      </c>
      <c r="I259" s="232"/>
      <c r="J259" s="227"/>
      <c r="K259" s="227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142</v>
      </c>
      <c r="AU259" s="237" t="s">
        <v>136</v>
      </c>
      <c r="AV259" s="13" t="s">
        <v>136</v>
      </c>
      <c r="AW259" s="13" t="s">
        <v>32</v>
      </c>
      <c r="AX259" s="13" t="s">
        <v>81</v>
      </c>
      <c r="AY259" s="237" t="s">
        <v>128</v>
      </c>
    </row>
    <row r="260" spans="1:65" s="2" customFormat="1" ht="16.5" customHeight="1">
      <c r="A260" s="38"/>
      <c r="B260" s="39"/>
      <c r="C260" s="212" t="s">
        <v>508</v>
      </c>
      <c r="D260" s="212" t="s">
        <v>131</v>
      </c>
      <c r="E260" s="213" t="s">
        <v>509</v>
      </c>
      <c r="F260" s="214" t="s">
        <v>510</v>
      </c>
      <c r="G260" s="215" t="s">
        <v>140</v>
      </c>
      <c r="H260" s="216">
        <v>2.47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0.0002</v>
      </c>
      <c r="R260" s="222">
        <f>Q260*H260</f>
        <v>0.0004940000000000001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211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211</v>
      </c>
      <c r="BM260" s="224" t="s">
        <v>511</v>
      </c>
    </row>
    <row r="261" spans="1:51" s="13" customFormat="1" ht="12">
      <c r="A261" s="13"/>
      <c r="B261" s="226"/>
      <c r="C261" s="227"/>
      <c r="D261" s="228" t="s">
        <v>142</v>
      </c>
      <c r="E261" s="229" t="s">
        <v>1</v>
      </c>
      <c r="F261" s="230" t="s">
        <v>512</v>
      </c>
      <c r="G261" s="227"/>
      <c r="H261" s="231">
        <v>2.47</v>
      </c>
      <c r="I261" s="232"/>
      <c r="J261" s="227"/>
      <c r="K261" s="227"/>
      <c r="L261" s="233"/>
      <c r="M261" s="234"/>
      <c r="N261" s="235"/>
      <c r="O261" s="235"/>
      <c r="P261" s="235"/>
      <c r="Q261" s="235"/>
      <c r="R261" s="235"/>
      <c r="S261" s="235"/>
      <c r="T261" s="23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7" t="s">
        <v>142</v>
      </c>
      <c r="AU261" s="237" t="s">
        <v>136</v>
      </c>
      <c r="AV261" s="13" t="s">
        <v>136</v>
      </c>
      <c r="AW261" s="13" t="s">
        <v>32</v>
      </c>
      <c r="AX261" s="13" t="s">
        <v>81</v>
      </c>
      <c r="AY261" s="237" t="s">
        <v>128</v>
      </c>
    </row>
    <row r="262" spans="1:65" s="2" customFormat="1" ht="16.5" customHeight="1">
      <c r="A262" s="38"/>
      <c r="B262" s="39"/>
      <c r="C262" s="212" t="s">
        <v>513</v>
      </c>
      <c r="D262" s="212" t="s">
        <v>131</v>
      </c>
      <c r="E262" s="213" t="s">
        <v>514</v>
      </c>
      <c r="F262" s="214" t="s">
        <v>515</v>
      </c>
      <c r="G262" s="215" t="s">
        <v>140</v>
      </c>
      <c r="H262" s="216">
        <v>2.47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0.0002</v>
      </c>
      <c r="R262" s="222">
        <f>Q262*H262</f>
        <v>0.0004940000000000001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211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211</v>
      </c>
      <c r="BM262" s="224" t="s">
        <v>516</v>
      </c>
    </row>
    <row r="263" spans="1:65" s="2" customFormat="1" ht="24.15" customHeight="1">
      <c r="A263" s="38"/>
      <c r="B263" s="39"/>
      <c r="C263" s="212" t="s">
        <v>517</v>
      </c>
      <c r="D263" s="212" t="s">
        <v>131</v>
      </c>
      <c r="E263" s="213" t="s">
        <v>518</v>
      </c>
      <c r="F263" s="214" t="s">
        <v>519</v>
      </c>
      <c r="G263" s="215" t="s">
        <v>314</v>
      </c>
      <c r="H263" s="216">
        <v>0.048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211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211</v>
      </c>
      <c r="BM263" s="224" t="s">
        <v>520</v>
      </c>
    </row>
    <row r="264" spans="1:63" s="12" customFormat="1" ht="22.8" customHeight="1">
      <c r="A264" s="12"/>
      <c r="B264" s="196"/>
      <c r="C264" s="197"/>
      <c r="D264" s="198" t="s">
        <v>75</v>
      </c>
      <c r="E264" s="210" t="s">
        <v>521</v>
      </c>
      <c r="F264" s="210" t="s">
        <v>522</v>
      </c>
      <c r="G264" s="197"/>
      <c r="H264" s="197"/>
      <c r="I264" s="200"/>
      <c r="J264" s="211">
        <f>BK264</f>
        <v>0</v>
      </c>
      <c r="K264" s="197"/>
      <c r="L264" s="202"/>
      <c r="M264" s="203"/>
      <c r="N264" s="204"/>
      <c r="O264" s="204"/>
      <c r="P264" s="205">
        <f>SUM(P265:P274)</f>
        <v>0</v>
      </c>
      <c r="Q264" s="204"/>
      <c r="R264" s="205">
        <f>SUM(R265:R274)</f>
        <v>0.0615</v>
      </c>
      <c r="S264" s="204"/>
      <c r="T264" s="206">
        <f>SUM(T265:T274)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7" t="s">
        <v>136</v>
      </c>
      <c r="AT264" s="208" t="s">
        <v>75</v>
      </c>
      <c r="AU264" s="208" t="s">
        <v>81</v>
      </c>
      <c r="AY264" s="207" t="s">
        <v>128</v>
      </c>
      <c r="BK264" s="209">
        <f>SUM(BK265:BK274)</f>
        <v>0</v>
      </c>
    </row>
    <row r="265" spans="1:65" s="2" customFormat="1" ht="24.15" customHeight="1">
      <c r="A265" s="38"/>
      <c r="B265" s="39"/>
      <c r="C265" s="212" t="s">
        <v>523</v>
      </c>
      <c r="D265" s="212" t="s">
        <v>131</v>
      </c>
      <c r="E265" s="213" t="s">
        <v>524</v>
      </c>
      <c r="F265" s="214" t="s">
        <v>525</v>
      </c>
      <c r="G265" s="215" t="s">
        <v>134</v>
      </c>
      <c r="H265" s="216">
        <v>3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211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211</v>
      </c>
      <c r="BM265" s="224" t="s">
        <v>526</v>
      </c>
    </row>
    <row r="266" spans="1:65" s="2" customFormat="1" ht="24.15" customHeight="1">
      <c r="A266" s="38"/>
      <c r="B266" s="39"/>
      <c r="C266" s="259" t="s">
        <v>527</v>
      </c>
      <c r="D266" s="259" t="s">
        <v>204</v>
      </c>
      <c r="E266" s="260" t="s">
        <v>528</v>
      </c>
      <c r="F266" s="261" t="s">
        <v>529</v>
      </c>
      <c r="G266" s="262" t="s">
        <v>134</v>
      </c>
      <c r="H266" s="263">
        <v>2</v>
      </c>
      <c r="I266" s="264"/>
      <c r="J266" s="265">
        <f>ROUND(I266*H266,2)</f>
        <v>0</v>
      </c>
      <c r="K266" s="266"/>
      <c r="L266" s="267"/>
      <c r="M266" s="268" t="s">
        <v>1</v>
      </c>
      <c r="N266" s="269" t="s">
        <v>42</v>
      </c>
      <c r="O266" s="91"/>
      <c r="P266" s="222">
        <f>O266*H266</f>
        <v>0</v>
      </c>
      <c r="Q266" s="222">
        <v>0.0138</v>
      </c>
      <c r="R266" s="222">
        <f>Q266*H266</f>
        <v>0.0276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280</v>
      </c>
      <c r="AT266" s="224" t="s">
        <v>204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211</v>
      </c>
      <c r="BM266" s="224" t="s">
        <v>530</v>
      </c>
    </row>
    <row r="267" spans="1:65" s="2" customFormat="1" ht="24.15" customHeight="1">
      <c r="A267" s="38"/>
      <c r="B267" s="39"/>
      <c r="C267" s="259" t="s">
        <v>531</v>
      </c>
      <c r="D267" s="259" t="s">
        <v>204</v>
      </c>
      <c r="E267" s="260" t="s">
        <v>532</v>
      </c>
      <c r="F267" s="261" t="s">
        <v>533</v>
      </c>
      <c r="G267" s="262" t="s">
        <v>134</v>
      </c>
      <c r="H267" s="263">
        <v>1</v>
      </c>
      <c r="I267" s="264"/>
      <c r="J267" s="265">
        <f>ROUND(I267*H267,2)</f>
        <v>0</v>
      </c>
      <c r="K267" s="266"/>
      <c r="L267" s="267"/>
      <c r="M267" s="268" t="s">
        <v>1</v>
      </c>
      <c r="N267" s="269" t="s">
        <v>42</v>
      </c>
      <c r="O267" s="91"/>
      <c r="P267" s="222">
        <f>O267*H267</f>
        <v>0</v>
      </c>
      <c r="Q267" s="222">
        <v>0.0138</v>
      </c>
      <c r="R267" s="222">
        <f>Q267*H267</f>
        <v>0.0138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280</v>
      </c>
      <c r="AT267" s="224" t="s">
        <v>204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211</v>
      </c>
      <c r="BM267" s="224" t="s">
        <v>534</v>
      </c>
    </row>
    <row r="268" spans="1:65" s="2" customFormat="1" ht="24.15" customHeight="1">
      <c r="A268" s="38"/>
      <c r="B268" s="39"/>
      <c r="C268" s="212" t="s">
        <v>535</v>
      </c>
      <c r="D268" s="212" t="s">
        <v>131</v>
      </c>
      <c r="E268" s="213" t="s">
        <v>536</v>
      </c>
      <c r="F268" s="214" t="s">
        <v>537</v>
      </c>
      <c r="G268" s="215" t="s">
        <v>134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211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211</v>
      </c>
      <c r="BM268" s="224" t="s">
        <v>538</v>
      </c>
    </row>
    <row r="269" spans="1:65" s="2" customFormat="1" ht="24.15" customHeight="1">
      <c r="A269" s="38"/>
      <c r="B269" s="39"/>
      <c r="C269" s="259" t="s">
        <v>539</v>
      </c>
      <c r="D269" s="259" t="s">
        <v>204</v>
      </c>
      <c r="E269" s="260" t="s">
        <v>540</v>
      </c>
      <c r="F269" s="261" t="s">
        <v>541</v>
      </c>
      <c r="G269" s="262" t="s">
        <v>134</v>
      </c>
      <c r="H269" s="263">
        <v>1</v>
      </c>
      <c r="I269" s="264"/>
      <c r="J269" s="265">
        <f>ROUND(I269*H269,2)</f>
        <v>0</v>
      </c>
      <c r="K269" s="266"/>
      <c r="L269" s="267"/>
      <c r="M269" s="268" t="s">
        <v>1</v>
      </c>
      <c r="N269" s="269" t="s">
        <v>42</v>
      </c>
      <c r="O269" s="91"/>
      <c r="P269" s="222">
        <f>O269*H269</f>
        <v>0</v>
      </c>
      <c r="Q269" s="222">
        <v>0.0138</v>
      </c>
      <c r="R269" s="222">
        <f>Q269*H269</f>
        <v>0.0138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280</v>
      </c>
      <c r="AT269" s="224" t="s">
        <v>204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211</v>
      </c>
      <c r="BM269" s="224" t="s">
        <v>542</v>
      </c>
    </row>
    <row r="270" spans="1:65" s="2" customFormat="1" ht="16.5" customHeight="1">
      <c r="A270" s="38"/>
      <c r="B270" s="39"/>
      <c r="C270" s="212" t="s">
        <v>543</v>
      </c>
      <c r="D270" s="212" t="s">
        <v>131</v>
      </c>
      <c r="E270" s="213" t="s">
        <v>544</v>
      </c>
      <c r="F270" s="214" t="s">
        <v>545</v>
      </c>
      <c r="G270" s="215" t="s">
        <v>134</v>
      </c>
      <c r="H270" s="216">
        <v>3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211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211</v>
      </c>
      <c r="BM270" s="224" t="s">
        <v>546</v>
      </c>
    </row>
    <row r="271" spans="1:65" s="2" customFormat="1" ht="16.5" customHeight="1">
      <c r="A271" s="38"/>
      <c r="B271" s="39"/>
      <c r="C271" s="259" t="s">
        <v>547</v>
      </c>
      <c r="D271" s="259" t="s">
        <v>204</v>
      </c>
      <c r="E271" s="260" t="s">
        <v>548</v>
      </c>
      <c r="F271" s="261" t="s">
        <v>549</v>
      </c>
      <c r="G271" s="262" t="s">
        <v>134</v>
      </c>
      <c r="H271" s="263">
        <v>3</v>
      </c>
      <c r="I271" s="264"/>
      <c r="J271" s="265">
        <f>ROUND(I271*H271,2)</f>
        <v>0</v>
      </c>
      <c r="K271" s="266"/>
      <c r="L271" s="267"/>
      <c r="M271" s="268" t="s">
        <v>1</v>
      </c>
      <c r="N271" s="269" t="s">
        <v>42</v>
      </c>
      <c r="O271" s="91"/>
      <c r="P271" s="222">
        <f>O271*H271</f>
        <v>0</v>
      </c>
      <c r="Q271" s="222">
        <v>0.0021</v>
      </c>
      <c r="R271" s="222">
        <f>Q271*H271</f>
        <v>0.0063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280</v>
      </c>
      <c r="AT271" s="224" t="s">
        <v>204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211</v>
      </c>
      <c r="BM271" s="224" t="s">
        <v>550</v>
      </c>
    </row>
    <row r="272" spans="1:65" s="2" customFormat="1" ht="16.5" customHeight="1">
      <c r="A272" s="38"/>
      <c r="B272" s="39"/>
      <c r="C272" s="212" t="s">
        <v>551</v>
      </c>
      <c r="D272" s="212" t="s">
        <v>131</v>
      </c>
      <c r="E272" s="213" t="s">
        <v>552</v>
      </c>
      <c r="F272" s="214" t="s">
        <v>553</v>
      </c>
      <c r="G272" s="215" t="s">
        <v>303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211</v>
      </c>
      <c r="AT272" s="224" t="s">
        <v>131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211</v>
      </c>
      <c r="BM272" s="224" t="s">
        <v>554</v>
      </c>
    </row>
    <row r="273" spans="1:65" s="2" customFormat="1" ht="16.5" customHeight="1">
      <c r="A273" s="38"/>
      <c r="B273" s="39"/>
      <c r="C273" s="212" t="s">
        <v>555</v>
      </c>
      <c r="D273" s="212" t="s">
        <v>131</v>
      </c>
      <c r="E273" s="213" t="s">
        <v>556</v>
      </c>
      <c r="F273" s="214" t="s">
        <v>557</v>
      </c>
      <c r="G273" s="215" t="s">
        <v>303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211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211</v>
      </c>
      <c r="BM273" s="224" t="s">
        <v>558</v>
      </c>
    </row>
    <row r="274" spans="1:65" s="2" customFormat="1" ht="24.15" customHeight="1">
      <c r="A274" s="38"/>
      <c r="B274" s="39"/>
      <c r="C274" s="212" t="s">
        <v>559</v>
      </c>
      <c r="D274" s="212" t="s">
        <v>131</v>
      </c>
      <c r="E274" s="213" t="s">
        <v>560</v>
      </c>
      <c r="F274" s="214" t="s">
        <v>561</v>
      </c>
      <c r="G274" s="215" t="s">
        <v>314</v>
      </c>
      <c r="H274" s="216">
        <v>0.062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211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211</v>
      </c>
      <c r="BM274" s="224" t="s">
        <v>562</v>
      </c>
    </row>
    <row r="275" spans="1:63" s="12" customFormat="1" ht="22.8" customHeight="1">
      <c r="A275" s="12"/>
      <c r="B275" s="196"/>
      <c r="C275" s="197"/>
      <c r="D275" s="198" t="s">
        <v>75</v>
      </c>
      <c r="E275" s="210" t="s">
        <v>563</v>
      </c>
      <c r="F275" s="210" t="s">
        <v>564</v>
      </c>
      <c r="G275" s="197"/>
      <c r="H275" s="197"/>
      <c r="I275" s="200"/>
      <c r="J275" s="211">
        <f>BK275</f>
        <v>0</v>
      </c>
      <c r="K275" s="197"/>
      <c r="L275" s="202"/>
      <c r="M275" s="203"/>
      <c r="N275" s="204"/>
      <c r="O275" s="204"/>
      <c r="P275" s="205">
        <f>SUM(P276:P289)</f>
        <v>0</v>
      </c>
      <c r="Q275" s="204"/>
      <c r="R275" s="205">
        <f>SUM(R276:R289)</f>
        <v>0.1159645</v>
      </c>
      <c r="S275" s="204"/>
      <c r="T275" s="206">
        <f>SUM(T276:T289)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7" t="s">
        <v>136</v>
      </c>
      <c r="AT275" s="208" t="s">
        <v>75</v>
      </c>
      <c r="AU275" s="208" t="s">
        <v>81</v>
      </c>
      <c r="AY275" s="207" t="s">
        <v>128</v>
      </c>
      <c r="BK275" s="209">
        <f>SUM(BK276:BK289)</f>
        <v>0</v>
      </c>
    </row>
    <row r="276" spans="1:65" s="2" customFormat="1" ht="16.5" customHeight="1">
      <c r="A276" s="38"/>
      <c r="B276" s="39"/>
      <c r="C276" s="212" t="s">
        <v>565</v>
      </c>
      <c r="D276" s="212" t="s">
        <v>131</v>
      </c>
      <c r="E276" s="213" t="s">
        <v>566</v>
      </c>
      <c r="F276" s="214" t="s">
        <v>567</v>
      </c>
      <c r="G276" s="215" t="s">
        <v>140</v>
      </c>
      <c r="H276" s="216">
        <v>3.25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211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211</v>
      </c>
      <c r="BM276" s="224" t="s">
        <v>568</v>
      </c>
    </row>
    <row r="277" spans="1:65" s="2" customFormat="1" ht="16.5" customHeight="1">
      <c r="A277" s="38"/>
      <c r="B277" s="39"/>
      <c r="C277" s="212" t="s">
        <v>569</v>
      </c>
      <c r="D277" s="212" t="s">
        <v>131</v>
      </c>
      <c r="E277" s="213" t="s">
        <v>570</v>
      </c>
      <c r="F277" s="214" t="s">
        <v>571</v>
      </c>
      <c r="G277" s="215" t="s">
        <v>140</v>
      </c>
      <c r="H277" s="216">
        <v>3.25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0.0003</v>
      </c>
      <c r="R277" s="222">
        <f>Q277*H277</f>
        <v>0.000975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211</v>
      </c>
      <c r="AT277" s="224" t="s">
        <v>131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211</v>
      </c>
      <c r="BM277" s="224" t="s">
        <v>572</v>
      </c>
    </row>
    <row r="278" spans="1:65" s="2" customFormat="1" ht="24.15" customHeight="1">
      <c r="A278" s="38"/>
      <c r="B278" s="39"/>
      <c r="C278" s="212" t="s">
        <v>573</v>
      </c>
      <c r="D278" s="212" t="s">
        <v>131</v>
      </c>
      <c r="E278" s="213" t="s">
        <v>574</v>
      </c>
      <c r="F278" s="214" t="s">
        <v>575</v>
      </c>
      <c r="G278" s="215" t="s">
        <v>140</v>
      </c>
      <c r="H278" s="216">
        <v>3.25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0.00758</v>
      </c>
      <c r="R278" s="222">
        <f>Q278*H278</f>
        <v>0.024635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211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211</v>
      </c>
      <c r="BM278" s="224" t="s">
        <v>576</v>
      </c>
    </row>
    <row r="279" spans="1:65" s="2" customFormat="1" ht="24.15" customHeight="1">
      <c r="A279" s="38"/>
      <c r="B279" s="39"/>
      <c r="C279" s="212" t="s">
        <v>309</v>
      </c>
      <c r="D279" s="212" t="s">
        <v>131</v>
      </c>
      <c r="E279" s="213" t="s">
        <v>577</v>
      </c>
      <c r="F279" s="214" t="s">
        <v>578</v>
      </c>
      <c r="G279" s="215" t="s">
        <v>140</v>
      </c>
      <c r="H279" s="216">
        <v>3.25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0.00362</v>
      </c>
      <c r="R279" s="222">
        <f>Q279*H279</f>
        <v>0.011765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211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211</v>
      </c>
      <c r="BM279" s="224" t="s">
        <v>579</v>
      </c>
    </row>
    <row r="280" spans="1:51" s="13" customFormat="1" ht="12">
      <c r="A280" s="13"/>
      <c r="B280" s="226"/>
      <c r="C280" s="227"/>
      <c r="D280" s="228" t="s">
        <v>142</v>
      </c>
      <c r="E280" s="229" t="s">
        <v>1</v>
      </c>
      <c r="F280" s="230" t="s">
        <v>198</v>
      </c>
      <c r="G280" s="227"/>
      <c r="H280" s="231">
        <v>3.25</v>
      </c>
      <c r="I280" s="232"/>
      <c r="J280" s="227"/>
      <c r="K280" s="227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142</v>
      </c>
      <c r="AU280" s="237" t="s">
        <v>136</v>
      </c>
      <c r="AV280" s="13" t="s">
        <v>136</v>
      </c>
      <c r="AW280" s="13" t="s">
        <v>32</v>
      </c>
      <c r="AX280" s="13" t="s">
        <v>81</v>
      </c>
      <c r="AY280" s="237" t="s">
        <v>128</v>
      </c>
    </row>
    <row r="281" spans="1:65" s="2" customFormat="1" ht="16.5" customHeight="1">
      <c r="A281" s="38"/>
      <c r="B281" s="39"/>
      <c r="C281" s="259" t="s">
        <v>580</v>
      </c>
      <c r="D281" s="259" t="s">
        <v>204</v>
      </c>
      <c r="E281" s="260" t="s">
        <v>581</v>
      </c>
      <c r="F281" s="261" t="s">
        <v>582</v>
      </c>
      <c r="G281" s="262" t="s">
        <v>140</v>
      </c>
      <c r="H281" s="263">
        <v>3.575</v>
      </c>
      <c r="I281" s="264"/>
      <c r="J281" s="265">
        <f>ROUND(I281*H281,2)</f>
        <v>0</v>
      </c>
      <c r="K281" s="266"/>
      <c r="L281" s="267"/>
      <c r="M281" s="268" t="s">
        <v>1</v>
      </c>
      <c r="N281" s="269" t="s">
        <v>42</v>
      </c>
      <c r="O281" s="91"/>
      <c r="P281" s="222">
        <f>O281*H281</f>
        <v>0</v>
      </c>
      <c r="Q281" s="222">
        <v>0.0192</v>
      </c>
      <c r="R281" s="222">
        <f>Q281*H281</f>
        <v>0.06863999999999999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280</v>
      </c>
      <c r="AT281" s="224" t="s">
        <v>204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211</v>
      </c>
      <c r="BM281" s="224" t="s">
        <v>583</v>
      </c>
    </row>
    <row r="282" spans="1:51" s="13" customFormat="1" ht="12">
      <c r="A282" s="13"/>
      <c r="B282" s="226"/>
      <c r="C282" s="227"/>
      <c r="D282" s="228" t="s">
        <v>142</v>
      </c>
      <c r="E282" s="227"/>
      <c r="F282" s="230" t="s">
        <v>584</v>
      </c>
      <c r="G282" s="227"/>
      <c r="H282" s="231">
        <v>3.575</v>
      </c>
      <c r="I282" s="232"/>
      <c r="J282" s="227"/>
      <c r="K282" s="227"/>
      <c r="L282" s="233"/>
      <c r="M282" s="234"/>
      <c r="N282" s="235"/>
      <c r="O282" s="235"/>
      <c r="P282" s="235"/>
      <c r="Q282" s="235"/>
      <c r="R282" s="235"/>
      <c r="S282" s="235"/>
      <c r="T282" s="23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7" t="s">
        <v>142</v>
      </c>
      <c r="AU282" s="237" t="s">
        <v>136</v>
      </c>
      <c r="AV282" s="13" t="s">
        <v>136</v>
      </c>
      <c r="AW282" s="13" t="s">
        <v>4</v>
      </c>
      <c r="AX282" s="13" t="s">
        <v>81</v>
      </c>
      <c r="AY282" s="237" t="s">
        <v>128</v>
      </c>
    </row>
    <row r="283" spans="1:65" s="2" customFormat="1" ht="24.15" customHeight="1">
      <c r="A283" s="38"/>
      <c r="B283" s="39"/>
      <c r="C283" s="212" t="s">
        <v>585</v>
      </c>
      <c r="D283" s="212" t="s">
        <v>131</v>
      </c>
      <c r="E283" s="213" t="s">
        <v>586</v>
      </c>
      <c r="F283" s="214" t="s">
        <v>587</v>
      </c>
      <c r="G283" s="215" t="s">
        <v>140</v>
      </c>
      <c r="H283" s="216">
        <v>3.25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211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211</v>
      </c>
      <c r="BM283" s="224" t="s">
        <v>588</v>
      </c>
    </row>
    <row r="284" spans="1:65" s="2" customFormat="1" ht="24.15" customHeight="1">
      <c r="A284" s="38"/>
      <c r="B284" s="39"/>
      <c r="C284" s="212" t="s">
        <v>589</v>
      </c>
      <c r="D284" s="212" t="s">
        <v>131</v>
      </c>
      <c r="E284" s="213" t="s">
        <v>590</v>
      </c>
      <c r="F284" s="214" t="s">
        <v>591</v>
      </c>
      <c r="G284" s="215" t="s">
        <v>140</v>
      </c>
      <c r="H284" s="216">
        <v>3.25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0.0015</v>
      </c>
      <c r="R284" s="222">
        <f>Q284*H284</f>
        <v>0.004875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211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211</v>
      </c>
      <c r="BM284" s="224" t="s">
        <v>592</v>
      </c>
    </row>
    <row r="285" spans="1:65" s="2" customFormat="1" ht="16.5" customHeight="1">
      <c r="A285" s="38"/>
      <c r="B285" s="39"/>
      <c r="C285" s="212" t="s">
        <v>593</v>
      </c>
      <c r="D285" s="212" t="s">
        <v>131</v>
      </c>
      <c r="E285" s="213" t="s">
        <v>594</v>
      </c>
      <c r="F285" s="214" t="s">
        <v>595</v>
      </c>
      <c r="G285" s="215" t="s">
        <v>134</v>
      </c>
      <c r="H285" s="216">
        <v>8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0.00021</v>
      </c>
      <c r="R285" s="222">
        <f>Q285*H285</f>
        <v>0.00168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211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211</v>
      </c>
      <c r="BM285" s="224" t="s">
        <v>596</v>
      </c>
    </row>
    <row r="286" spans="1:65" s="2" customFormat="1" ht="16.5" customHeight="1">
      <c r="A286" s="38"/>
      <c r="B286" s="39"/>
      <c r="C286" s="212" t="s">
        <v>597</v>
      </c>
      <c r="D286" s="212" t="s">
        <v>131</v>
      </c>
      <c r="E286" s="213" t="s">
        <v>598</v>
      </c>
      <c r="F286" s="214" t="s">
        <v>599</v>
      </c>
      <c r="G286" s="215" t="s">
        <v>146</v>
      </c>
      <c r="H286" s="216">
        <v>10.1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0.00032</v>
      </c>
      <c r="R286" s="222">
        <f>Q286*H286</f>
        <v>0.003232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211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211</v>
      </c>
      <c r="BM286" s="224" t="s">
        <v>600</v>
      </c>
    </row>
    <row r="287" spans="1:51" s="13" customFormat="1" ht="12">
      <c r="A287" s="13"/>
      <c r="B287" s="226"/>
      <c r="C287" s="227"/>
      <c r="D287" s="228" t="s">
        <v>142</v>
      </c>
      <c r="E287" s="229" t="s">
        <v>1</v>
      </c>
      <c r="F287" s="230" t="s">
        <v>601</v>
      </c>
      <c r="G287" s="227"/>
      <c r="H287" s="231">
        <v>10.1</v>
      </c>
      <c r="I287" s="232"/>
      <c r="J287" s="227"/>
      <c r="K287" s="227"/>
      <c r="L287" s="233"/>
      <c r="M287" s="234"/>
      <c r="N287" s="235"/>
      <c r="O287" s="235"/>
      <c r="P287" s="235"/>
      <c r="Q287" s="235"/>
      <c r="R287" s="235"/>
      <c r="S287" s="235"/>
      <c r="T287" s="23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7" t="s">
        <v>142</v>
      </c>
      <c r="AU287" s="237" t="s">
        <v>136</v>
      </c>
      <c r="AV287" s="13" t="s">
        <v>136</v>
      </c>
      <c r="AW287" s="13" t="s">
        <v>32</v>
      </c>
      <c r="AX287" s="13" t="s">
        <v>81</v>
      </c>
      <c r="AY287" s="237" t="s">
        <v>128</v>
      </c>
    </row>
    <row r="288" spans="1:65" s="2" customFormat="1" ht="24.15" customHeight="1">
      <c r="A288" s="38"/>
      <c r="B288" s="39"/>
      <c r="C288" s="212" t="s">
        <v>602</v>
      </c>
      <c r="D288" s="212" t="s">
        <v>131</v>
      </c>
      <c r="E288" s="213" t="s">
        <v>603</v>
      </c>
      <c r="F288" s="214" t="s">
        <v>604</v>
      </c>
      <c r="G288" s="215" t="s">
        <v>140</v>
      </c>
      <c r="H288" s="216">
        <v>3.25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5E-05</v>
      </c>
      <c r="R288" s="222">
        <f>Q288*H288</f>
        <v>0.00016250000000000002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211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211</v>
      </c>
      <c r="BM288" s="224" t="s">
        <v>605</v>
      </c>
    </row>
    <row r="289" spans="1:65" s="2" customFormat="1" ht="24.15" customHeight="1">
      <c r="A289" s="38"/>
      <c r="B289" s="39"/>
      <c r="C289" s="212" t="s">
        <v>606</v>
      </c>
      <c r="D289" s="212" t="s">
        <v>131</v>
      </c>
      <c r="E289" s="213" t="s">
        <v>607</v>
      </c>
      <c r="F289" s="214" t="s">
        <v>608</v>
      </c>
      <c r="G289" s="215" t="s">
        <v>314</v>
      </c>
      <c r="H289" s="216">
        <v>0.116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211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211</v>
      </c>
      <c r="BM289" s="224" t="s">
        <v>609</v>
      </c>
    </row>
    <row r="290" spans="1:63" s="12" customFormat="1" ht="22.8" customHeight="1">
      <c r="A290" s="12"/>
      <c r="B290" s="196"/>
      <c r="C290" s="197"/>
      <c r="D290" s="198" t="s">
        <v>75</v>
      </c>
      <c r="E290" s="210" t="s">
        <v>610</v>
      </c>
      <c r="F290" s="210" t="s">
        <v>611</v>
      </c>
      <c r="G290" s="197"/>
      <c r="H290" s="197"/>
      <c r="I290" s="200"/>
      <c r="J290" s="211">
        <f>BK290</f>
        <v>0</v>
      </c>
      <c r="K290" s="197"/>
      <c r="L290" s="202"/>
      <c r="M290" s="203"/>
      <c r="N290" s="204"/>
      <c r="O290" s="204"/>
      <c r="P290" s="205">
        <f>SUM(P291:P294)</f>
        <v>0</v>
      </c>
      <c r="Q290" s="204"/>
      <c r="R290" s="205">
        <f>SUM(R291:R294)</f>
        <v>0.00058</v>
      </c>
      <c r="S290" s="204"/>
      <c r="T290" s="206">
        <f>SUM(T291:T294)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7" t="s">
        <v>136</v>
      </c>
      <c r="AT290" s="208" t="s">
        <v>75</v>
      </c>
      <c r="AU290" s="208" t="s">
        <v>81</v>
      </c>
      <c r="AY290" s="207" t="s">
        <v>128</v>
      </c>
      <c r="BK290" s="209">
        <f>SUM(BK291:BK294)</f>
        <v>0</v>
      </c>
    </row>
    <row r="291" spans="1:65" s="2" customFormat="1" ht="21.75" customHeight="1">
      <c r="A291" s="38"/>
      <c r="B291" s="39"/>
      <c r="C291" s="212" t="s">
        <v>612</v>
      </c>
      <c r="D291" s="212" t="s">
        <v>131</v>
      </c>
      <c r="E291" s="213" t="s">
        <v>613</v>
      </c>
      <c r="F291" s="214" t="s">
        <v>614</v>
      </c>
      <c r="G291" s="215" t="s">
        <v>146</v>
      </c>
      <c r="H291" s="216">
        <v>2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7E-05</v>
      </c>
      <c r="R291" s="222">
        <f>Q291*H291</f>
        <v>0.00014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211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211</v>
      </c>
      <c r="BM291" s="224" t="s">
        <v>615</v>
      </c>
    </row>
    <row r="292" spans="1:51" s="13" customFormat="1" ht="12">
      <c r="A292" s="13"/>
      <c r="B292" s="226"/>
      <c r="C292" s="227"/>
      <c r="D292" s="228" t="s">
        <v>142</v>
      </c>
      <c r="E292" s="229" t="s">
        <v>1</v>
      </c>
      <c r="F292" s="230" t="s">
        <v>616</v>
      </c>
      <c r="G292" s="227"/>
      <c r="H292" s="231">
        <v>2</v>
      </c>
      <c r="I292" s="232"/>
      <c r="J292" s="227"/>
      <c r="K292" s="227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142</v>
      </c>
      <c r="AU292" s="237" t="s">
        <v>136</v>
      </c>
      <c r="AV292" s="13" t="s">
        <v>136</v>
      </c>
      <c r="AW292" s="13" t="s">
        <v>32</v>
      </c>
      <c r="AX292" s="13" t="s">
        <v>81</v>
      </c>
      <c r="AY292" s="237" t="s">
        <v>128</v>
      </c>
    </row>
    <row r="293" spans="1:65" s="2" customFormat="1" ht="16.5" customHeight="1">
      <c r="A293" s="38"/>
      <c r="B293" s="39"/>
      <c r="C293" s="259" t="s">
        <v>617</v>
      </c>
      <c r="D293" s="259" t="s">
        <v>204</v>
      </c>
      <c r="E293" s="260" t="s">
        <v>618</v>
      </c>
      <c r="F293" s="261" t="s">
        <v>619</v>
      </c>
      <c r="G293" s="262" t="s">
        <v>146</v>
      </c>
      <c r="H293" s="263">
        <v>2.2</v>
      </c>
      <c r="I293" s="264"/>
      <c r="J293" s="265">
        <f>ROUND(I293*H293,2)</f>
        <v>0</v>
      </c>
      <c r="K293" s="266"/>
      <c r="L293" s="267"/>
      <c r="M293" s="268" t="s">
        <v>1</v>
      </c>
      <c r="N293" s="269" t="s">
        <v>42</v>
      </c>
      <c r="O293" s="91"/>
      <c r="P293" s="222">
        <f>O293*H293</f>
        <v>0</v>
      </c>
      <c r="Q293" s="222">
        <v>0.0002</v>
      </c>
      <c r="R293" s="222">
        <f>Q293*H293</f>
        <v>0.00044000000000000007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280</v>
      </c>
      <c r="AT293" s="224" t="s">
        <v>204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211</v>
      </c>
      <c r="BM293" s="224" t="s">
        <v>620</v>
      </c>
    </row>
    <row r="294" spans="1:51" s="13" customFormat="1" ht="12">
      <c r="A294" s="13"/>
      <c r="B294" s="226"/>
      <c r="C294" s="227"/>
      <c r="D294" s="228" t="s">
        <v>142</v>
      </c>
      <c r="E294" s="227"/>
      <c r="F294" s="230" t="s">
        <v>621</v>
      </c>
      <c r="G294" s="227"/>
      <c r="H294" s="231">
        <v>2.2</v>
      </c>
      <c r="I294" s="232"/>
      <c r="J294" s="227"/>
      <c r="K294" s="227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142</v>
      </c>
      <c r="AU294" s="237" t="s">
        <v>136</v>
      </c>
      <c r="AV294" s="13" t="s">
        <v>136</v>
      </c>
      <c r="AW294" s="13" t="s">
        <v>4</v>
      </c>
      <c r="AX294" s="13" t="s">
        <v>81</v>
      </c>
      <c r="AY294" s="237" t="s">
        <v>128</v>
      </c>
    </row>
    <row r="295" spans="1:63" s="12" customFormat="1" ht="22.8" customHeight="1">
      <c r="A295" s="12"/>
      <c r="B295" s="196"/>
      <c r="C295" s="197"/>
      <c r="D295" s="198" t="s">
        <v>75</v>
      </c>
      <c r="E295" s="210" t="s">
        <v>622</v>
      </c>
      <c r="F295" s="210" t="s">
        <v>623</v>
      </c>
      <c r="G295" s="197"/>
      <c r="H295" s="197"/>
      <c r="I295" s="200"/>
      <c r="J295" s="211">
        <f>BK295</f>
        <v>0</v>
      </c>
      <c r="K295" s="197"/>
      <c r="L295" s="202"/>
      <c r="M295" s="203"/>
      <c r="N295" s="204"/>
      <c r="O295" s="204"/>
      <c r="P295" s="205">
        <f>SUM(P296:P308)</f>
        <v>0</v>
      </c>
      <c r="Q295" s="204"/>
      <c r="R295" s="205">
        <f>SUM(R296:R308)</f>
        <v>0.32289944000000004</v>
      </c>
      <c r="S295" s="204"/>
      <c r="T295" s="206">
        <f>SUM(T296:T308)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7" t="s">
        <v>136</v>
      </c>
      <c r="AT295" s="208" t="s">
        <v>75</v>
      </c>
      <c r="AU295" s="208" t="s">
        <v>81</v>
      </c>
      <c r="AY295" s="207" t="s">
        <v>128</v>
      </c>
      <c r="BK295" s="209">
        <f>SUM(BK296:BK308)</f>
        <v>0</v>
      </c>
    </row>
    <row r="296" spans="1:65" s="2" customFormat="1" ht="16.5" customHeight="1">
      <c r="A296" s="38"/>
      <c r="B296" s="39"/>
      <c r="C296" s="212" t="s">
        <v>624</v>
      </c>
      <c r="D296" s="212" t="s">
        <v>131</v>
      </c>
      <c r="E296" s="213" t="s">
        <v>625</v>
      </c>
      <c r="F296" s="214" t="s">
        <v>626</v>
      </c>
      <c r="G296" s="215" t="s">
        <v>140</v>
      </c>
      <c r="H296" s="216">
        <v>29.55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211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211</v>
      </c>
      <c r="BM296" s="224" t="s">
        <v>627</v>
      </c>
    </row>
    <row r="297" spans="1:51" s="13" customFormat="1" ht="12">
      <c r="A297" s="13"/>
      <c r="B297" s="226"/>
      <c r="C297" s="227"/>
      <c r="D297" s="228" t="s">
        <v>142</v>
      </c>
      <c r="E297" s="229" t="s">
        <v>1</v>
      </c>
      <c r="F297" s="230" t="s">
        <v>628</v>
      </c>
      <c r="G297" s="227"/>
      <c r="H297" s="231">
        <v>29.55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142</v>
      </c>
      <c r="AU297" s="237" t="s">
        <v>136</v>
      </c>
      <c r="AV297" s="13" t="s">
        <v>136</v>
      </c>
      <c r="AW297" s="13" t="s">
        <v>32</v>
      </c>
      <c r="AX297" s="13" t="s">
        <v>81</v>
      </c>
      <c r="AY297" s="237" t="s">
        <v>128</v>
      </c>
    </row>
    <row r="298" spans="1:65" s="2" customFormat="1" ht="24.15" customHeight="1">
      <c r="A298" s="38"/>
      <c r="B298" s="39"/>
      <c r="C298" s="212" t="s">
        <v>629</v>
      </c>
      <c r="D298" s="212" t="s">
        <v>131</v>
      </c>
      <c r="E298" s="213" t="s">
        <v>630</v>
      </c>
      <c r="F298" s="214" t="s">
        <v>631</v>
      </c>
      <c r="G298" s="215" t="s">
        <v>140</v>
      </c>
      <c r="H298" s="216">
        <v>29.55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0.0002</v>
      </c>
      <c r="R298" s="222">
        <f>Q298*H298</f>
        <v>0.00591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211</v>
      </c>
      <c r="AT298" s="224" t="s">
        <v>131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211</v>
      </c>
      <c r="BM298" s="224" t="s">
        <v>632</v>
      </c>
    </row>
    <row r="299" spans="1:65" s="2" customFormat="1" ht="24.15" customHeight="1">
      <c r="A299" s="38"/>
      <c r="B299" s="39"/>
      <c r="C299" s="212" t="s">
        <v>633</v>
      </c>
      <c r="D299" s="212" t="s">
        <v>131</v>
      </c>
      <c r="E299" s="213" t="s">
        <v>634</v>
      </c>
      <c r="F299" s="214" t="s">
        <v>635</v>
      </c>
      <c r="G299" s="215" t="s">
        <v>140</v>
      </c>
      <c r="H299" s="216">
        <v>29.55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0.00758</v>
      </c>
      <c r="R299" s="222">
        <f>Q299*H299</f>
        <v>0.223989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211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211</v>
      </c>
      <c r="BM299" s="224" t="s">
        <v>636</v>
      </c>
    </row>
    <row r="300" spans="1:65" s="2" customFormat="1" ht="16.5" customHeight="1">
      <c r="A300" s="38"/>
      <c r="B300" s="39"/>
      <c r="C300" s="212" t="s">
        <v>637</v>
      </c>
      <c r="D300" s="212" t="s">
        <v>131</v>
      </c>
      <c r="E300" s="213" t="s">
        <v>638</v>
      </c>
      <c r="F300" s="214" t="s">
        <v>639</v>
      </c>
      <c r="G300" s="215" t="s">
        <v>146</v>
      </c>
      <c r="H300" s="216">
        <v>23.3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1E-05</v>
      </c>
      <c r="R300" s="222">
        <f>Q300*H300</f>
        <v>0.00023300000000000003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211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211</v>
      </c>
      <c r="BM300" s="224" t="s">
        <v>640</v>
      </c>
    </row>
    <row r="301" spans="1:51" s="13" customFormat="1" ht="12">
      <c r="A301" s="13"/>
      <c r="B301" s="226"/>
      <c r="C301" s="227"/>
      <c r="D301" s="228" t="s">
        <v>142</v>
      </c>
      <c r="E301" s="229" t="s">
        <v>1</v>
      </c>
      <c r="F301" s="230" t="s">
        <v>641</v>
      </c>
      <c r="G301" s="227"/>
      <c r="H301" s="231">
        <v>23.3</v>
      </c>
      <c r="I301" s="232"/>
      <c r="J301" s="227"/>
      <c r="K301" s="227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142</v>
      </c>
      <c r="AU301" s="237" t="s">
        <v>136</v>
      </c>
      <c r="AV301" s="13" t="s">
        <v>136</v>
      </c>
      <c r="AW301" s="13" t="s">
        <v>32</v>
      </c>
      <c r="AX301" s="13" t="s">
        <v>81</v>
      </c>
      <c r="AY301" s="237" t="s">
        <v>128</v>
      </c>
    </row>
    <row r="302" spans="1:65" s="2" customFormat="1" ht="16.5" customHeight="1">
      <c r="A302" s="38"/>
      <c r="B302" s="39"/>
      <c r="C302" s="259" t="s">
        <v>642</v>
      </c>
      <c r="D302" s="259" t="s">
        <v>204</v>
      </c>
      <c r="E302" s="260" t="s">
        <v>643</v>
      </c>
      <c r="F302" s="261" t="s">
        <v>644</v>
      </c>
      <c r="G302" s="262" t="s">
        <v>146</v>
      </c>
      <c r="H302" s="263">
        <v>23.766</v>
      </c>
      <c r="I302" s="264"/>
      <c r="J302" s="265">
        <f>ROUND(I302*H302,2)</f>
        <v>0</v>
      </c>
      <c r="K302" s="266"/>
      <c r="L302" s="267"/>
      <c r="M302" s="268" t="s">
        <v>1</v>
      </c>
      <c r="N302" s="269" t="s">
        <v>42</v>
      </c>
      <c r="O302" s="91"/>
      <c r="P302" s="222">
        <f>O302*H302</f>
        <v>0</v>
      </c>
      <c r="Q302" s="222">
        <v>0.00022</v>
      </c>
      <c r="R302" s="222">
        <f>Q302*H302</f>
        <v>0.0052285199999999995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280</v>
      </c>
      <c r="AT302" s="224" t="s">
        <v>204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211</v>
      </c>
      <c r="BM302" s="224" t="s">
        <v>645</v>
      </c>
    </row>
    <row r="303" spans="1:51" s="13" customFormat="1" ht="12">
      <c r="A303" s="13"/>
      <c r="B303" s="226"/>
      <c r="C303" s="227"/>
      <c r="D303" s="228" t="s">
        <v>142</v>
      </c>
      <c r="E303" s="227"/>
      <c r="F303" s="230" t="s">
        <v>646</v>
      </c>
      <c r="G303" s="227"/>
      <c r="H303" s="231">
        <v>23.766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4</v>
      </c>
      <c r="AX303" s="13" t="s">
        <v>81</v>
      </c>
      <c r="AY303" s="237" t="s">
        <v>128</v>
      </c>
    </row>
    <row r="304" spans="1:65" s="2" customFormat="1" ht="16.5" customHeight="1">
      <c r="A304" s="38"/>
      <c r="B304" s="39"/>
      <c r="C304" s="212" t="s">
        <v>647</v>
      </c>
      <c r="D304" s="212" t="s">
        <v>131</v>
      </c>
      <c r="E304" s="213" t="s">
        <v>648</v>
      </c>
      <c r="F304" s="214" t="s">
        <v>649</v>
      </c>
      <c r="G304" s="215" t="s">
        <v>140</v>
      </c>
      <c r="H304" s="216">
        <v>29.55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0.0003</v>
      </c>
      <c r="R304" s="222">
        <f>Q304*H304</f>
        <v>0.008865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211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211</v>
      </c>
      <c r="BM304" s="224" t="s">
        <v>650</v>
      </c>
    </row>
    <row r="305" spans="1:51" s="13" customFormat="1" ht="12">
      <c r="A305" s="13"/>
      <c r="B305" s="226"/>
      <c r="C305" s="227"/>
      <c r="D305" s="228" t="s">
        <v>142</v>
      </c>
      <c r="E305" s="229" t="s">
        <v>1</v>
      </c>
      <c r="F305" s="230" t="s">
        <v>628</v>
      </c>
      <c r="G305" s="227"/>
      <c r="H305" s="231">
        <v>29.55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32</v>
      </c>
      <c r="AX305" s="13" t="s">
        <v>81</v>
      </c>
      <c r="AY305" s="237" t="s">
        <v>128</v>
      </c>
    </row>
    <row r="306" spans="1:65" s="2" customFormat="1" ht="16.5" customHeight="1">
      <c r="A306" s="38"/>
      <c r="B306" s="39"/>
      <c r="C306" s="259" t="s">
        <v>651</v>
      </c>
      <c r="D306" s="259" t="s">
        <v>204</v>
      </c>
      <c r="E306" s="260" t="s">
        <v>652</v>
      </c>
      <c r="F306" s="261" t="s">
        <v>653</v>
      </c>
      <c r="G306" s="262" t="s">
        <v>140</v>
      </c>
      <c r="H306" s="263">
        <v>30.732</v>
      </c>
      <c r="I306" s="264"/>
      <c r="J306" s="265">
        <f>ROUND(I306*H306,2)</f>
        <v>0</v>
      </c>
      <c r="K306" s="266"/>
      <c r="L306" s="267"/>
      <c r="M306" s="268" t="s">
        <v>1</v>
      </c>
      <c r="N306" s="269" t="s">
        <v>42</v>
      </c>
      <c r="O306" s="91"/>
      <c r="P306" s="222">
        <f>O306*H306</f>
        <v>0</v>
      </c>
      <c r="Q306" s="222">
        <v>0.00256</v>
      </c>
      <c r="R306" s="222">
        <f>Q306*H306</f>
        <v>0.07867392000000001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280</v>
      </c>
      <c r="AT306" s="224" t="s">
        <v>204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211</v>
      </c>
      <c r="BM306" s="224" t="s">
        <v>654</v>
      </c>
    </row>
    <row r="307" spans="1:51" s="13" customFormat="1" ht="12">
      <c r="A307" s="13"/>
      <c r="B307" s="226"/>
      <c r="C307" s="227"/>
      <c r="D307" s="228" t="s">
        <v>142</v>
      </c>
      <c r="E307" s="227"/>
      <c r="F307" s="230" t="s">
        <v>655</v>
      </c>
      <c r="G307" s="227"/>
      <c r="H307" s="231">
        <v>30.732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142</v>
      </c>
      <c r="AU307" s="237" t="s">
        <v>136</v>
      </c>
      <c r="AV307" s="13" t="s">
        <v>136</v>
      </c>
      <c r="AW307" s="13" t="s">
        <v>4</v>
      </c>
      <c r="AX307" s="13" t="s">
        <v>81</v>
      </c>
      <c r="AY307" s="237" t="s">
        <v>128</v>
      </c>
    </row>
    <row r="308" spans="1:65" s="2" customFormat="1" ht="24.15" customHeight="1">
      <c r="A308" s="38"/>
      <c r="B308" s="39"/>
      <c r="C308" s="212" t="s">
        <v>656</v>
      </c>
      <c r="D308" s="212" t="s">
        <v>131</v>
      </c>
      <c r="E308" s="213" t="s">
        <v>657</v>
      </c>
      <c r="F308" s="214" t="s">
        <v>658</v>
      </c>
      <c r="G308" s="215" t="s">
        <v>314</v>
      </c>
      <c r="H308" s="216">
        <v>0.323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211</v>
      </c>
      <c r="AT308" s="224" t="s">
        <v>131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211</v>
      </c>
      <c r="BM308" s="224" t="s">
        <v>659</v>
      </c>
    </row>
    <row r="309" spans="1:63" s="12" customFormat="1" ht="22.8" customHeight="1">
      <c r="A309" s="12"/>
      <c r="B309" s="196"/>
      <c r="C309" s="197"/>
      <c r="D309" s="198" t="s">
        <v>75</v>
      </c>
      <c r="E309" s="210" t="s">
        <v>660</v>
      </c>
      <c r="F309" s="210" t="s">
        <v>661</v>
      </c>
      <c r="G309" s="197"/>
      <c r="H309" s="197"/>
      <c r="I309" s="200"/>
      <c r="J309" s="211">
        <f>BK309</f>
        <v>0</v>
      </c>
      <c r="K309" s="197"/>
      <c r="L309" s="202"/>
      <c r="M309" s="203"/>
      <c r="N309" s="204"/>
      <c r="O309" s="204"/>
      <c r="P309" s="205">
        <f>SUM(P310:P341)</f>
        <v>0</v>
      </c>
      <c r="Q309" s="204"/>
      <c r="R309" s="205">
        <f>SUM(R310:R341)</f>
        <v>0.42840170000000005</v>
      </c>
      <c r="S309" s="204"/>
      <c r="T309" s="206">
        <f>SUM(T310:T341)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7" t="s">
        <v>136</v>
      </c>
      <c r="AT309" s="208" t="s">
        <v>75</v>
      </c>
      <c r="AU309" s="208" t="s">
        <v>81</v>
      </c>
      <c r="AY309" s="207" t="s">
        <v>128</v>
      </c>
      <c r="BK309" s="209">
        <f>SUM(BK310:BK341)</f>
        <v>0</v>
      </c>
    </row>
    <row r="310" spans="1:65" s="2" customFormat="1" ht="16.5" customHeight="1">
      <c r="A310" s="38"/>
      <c r="B310" s="39"/>
      <c r="C310" s="212" t="s">
        <v>662</v>
      </c>
      <c r="D310" s="212" t="s">
        <v>131</v>
      </c>
      <c r="E310" s="213" t="s">
        <v>663</v>
      </c>
      <c r="F310" s="214" t="s">
        <v>664</v>
      </c>
      <c r="G310" s="215" t="s">
        <v>140</v>
      </c>
      <c r="H310" s="216">
        <v>21.34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211</v>
      </c>
      <c r="AT310" s="224" t="s">
        <v>131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211</v>
      </c>
      <c r="BM310" s="224" t="s">
        <v>665</v>
      </c>
    </row>
    <row r="311" spans="1:65" s="2" customFormat="1" ht="16.5" customHeight="1">
      <c r="A311" s="38"/>
      <c r="B311" s="39"/>
      <c r="C311" s="212" t="s">
        <v>666</v>
      </c>
      <c r="D311" s="212" t="s">
        <v>131</v>
      </c>
      <c r="E311" s="213" t="s">
        <v>667</v>
      </c>
      <c r="F311" s="214" t="s">
        <v>668</v>
      </c>
      <c r="G311" s="215" t="s">
        <v>140</v>
      </c>
      <c r="H311" s="216">
        <v>21.34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0.0003</v>
      </c>
      <c r="R311" s="222">
        <f>Q311*H311</f>
        <v>0.006402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211</v>
      </c>
      <c r="AT311" s="224" t="s">
        <v>131</v>
      </c>
      <c r="AU311" s="224" t="s">
        <v>136</v>
      </c>
      <c r="AY311" s="17" t="s">
        <v>128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136</v>
      </c>
      <c r="BK311" s="225">
        <f>ROUND(I311*H311,2)</f>
        <v>0</v>
      </c>
      <c r="BL311" s="17" t="s">
        <v>211</v>
      </c>
      <c r="BM311" s="224" t="s">
        <v>669</v>
      </c>
    </row>
    <row r="312" spans="1:65" s="2" customFormat="1" ht="24.15" customHeight="1">
      <c r="A312" s="38"/>
      <c r="B312" s="39"/>
      <c r="C312" s="212" t="s">
        <v>670</v>
      </c>
      <c r="D312" s="212" t="s">
        <v>131</v>
      </c>
      <c r="E312" s="213" t="s">
        <v>671</v>
      </c>
      <c r="F312" s="214" t="s">
        <v>672</v>
      </c>
      <c r="G312" s="215" t="s">
        <v>140</v>
      </c>
      <c r="H312" s="216">
        <v>8.555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0.0015</v>
      </c>
      <c r="R312" s="222">
        <f>Q312*H312</f>
        <v>0.0128325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211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211</v>
      </c>
      <c r="BM312" s="224" t="s">
        <v>673</v>
      </c>
    </row>
    <row r="313" spans="1:51" s="13" customFormat="1" ht="12">
      <c r="A313" s="13"/>
      <c r="B313" s="226"/>
      <c r="C313" s="227"/>
      <c r="D313" s="228" t="s">
        <v>142</v>
      </c>
      <c r="E313" s="229" t="s">
        <v>1</v>
      </c>
      <c r="F313" s="230" t="s">
        <v>674</v>
      </c>
      <c r="G313" s="227"/>
      <c r="H313" s="231">
        <v>7.325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32</v>
      </c>
      <c r="AX313" s="13" t="s">
        <v>76</v>
      </c>
      <c r="AY313" s="237" t="s">
        <v>128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675</v>
      </c>
      <c r="G314" s="227"/>
      <c r="H314" s="231">
        <v>1.23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5" customFormat="1" ht="12">
      <c r="A315" s="15"/>
      <c r="B315" s="248"/>
      <c r="C315" s="249"/>
      <c r="D315" s="228" t="s">
        <v>142</v>
      </c>
      <c r="E315" s="250" t="s">
        <v>1</v>
      </c>
      <c r="F315" s="251" t="s">
        <v>181</v>
      </c>
      <c r="G315" s="249"/>
      <c r="H315" s="252">
        <v>8.555</v>
      </c>
      <c r="I315" s="253"/>
      <c r="J315" s="249"/>
      <c r="K315" s="249"/>
      <c r="L315" s="254"/>
      <c r="M315" s="255"/>
      <c r="N315" s="256"/>
      <c r="O315" s="256"/>
      <c r="P315" s="256"/>
      <c r="Q315" s="256"/>
      <c r="R315" s="256"/>
      <c r="S315" s="256"/>
      <c r="T315" s="25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8" t="s">
        <v>142</v>
      </c>
      <c r="AU315" s="258" t="s">
        <v>136</v>
      </c>
      <c r="AV315" s="15" t="s">
        <v>135</v>
      </c>
      <c r="AW315" s="15" t="s">
        <v>32</v>
      </c>
      <c r="AX315" s="15" t="s">
        <v>81</v>
      </c>
      <c r="AY315" s="258" t="s">
        <v>128</v>
      </c>
    </row>
    <row r="316" spans="1:65" s="2" customFormat="1" ht="24.15" customHeight="1">
      <c r="A316" s="38"/>
      <c r="B316" s="39"/>
      <c r="C316" s="212" t="s">
        <v>676</v>
      </c>
      <c r="D316" s="212" t="s">
        <v>131</v>
      </c>
      <c r="E316" s="213" t="s">
        <v>677</v>
      </c>
      <c r="F316" s="214" t="s">
        <v>678</v>
      </c>
      <c r="G316" s="215" t="s">
        <v>146</v>
      </c>
      <c r="H316" s="216">
        <v>5.8</v>
      </c>
      <c r="I316" s="217"/>
      <c r="J316" s="218">
        <f>ROUND(I316*H316,2)</f>
        <v>0</v>
      </c>
      <c r="K316" s="219"/>
      <c r="L316" s="44"/>
      <c r="M316" s="220" t="s">
        <v>1</v>
      </c>
      <c r="N316" s="221" t="s">
        <v>42</v>
      </c>
      <c r="O316" s="91"/>
      <c r="P316" s="222">
        <f>O316*H316</f>
        <v>0</v>
      </c>
      <c r="Q316" s="222">
        <v>0.00032</v>
      </c>
      <c r="R316" s="222">
        <f>Q316*H316</f>
        <v>0.001856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211</v>
      </c>
      <c r="AT316" s="224" t="s">
        <v>131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211</v>
      </c>
      <c r="BM316" s="224" t="s">
        <v>679</v>
      </c>
    </row>
    <row r="317" spans="1:51" s="14" customFormat="1" ht="12">
      <c r="A317" s="14"/>
      <c r="B317" s="238"/>
      <c r="C317" s="239"/>
      <c r="D317" s="228" t="s">
        <v>142</v>
      </c>
      <c r="E317" s="240" t="s">
        <v>1</v>
      </c>
      <c r="F317" s="241" t="s">
        <v>680</v>
      </c>
      <c r="G317" s="239"/>
      <c r="H317" s="240" t="s">
        <v>1</v>
      </c>
      <c r="I317" s="242"/>
      <c r="J317" s="239"/>
      <c r="K317" s="239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142</v>
      </c>
      <c r="AU317" s="247" t="s">
        <v>136</v>
      </c>
      <c r="AV317" s="14" t="s">
        <v>81</v>
      </c>
      <c r="AW317" s="14" t="s">
        <v>32</v>
      </c>
      <c r="AX317" s="14" t="s">
        <v>76</v>
      </c>
      <c r="AY317" s="247" t="s">
        <v>128</v>
      </c>
    </row>
    <row r="318" spans="1:51" s="13" customFormat="1" ht="12">
      <c r="A318" s="13"/>
      <c r="B318" s="226"/>
      <c r="C318" s="227"/>
      <c r="D318" s="228" t="s">
        <v>142</v>
      </c>
      <c r="E318" s="229" t="s">
        <v>1</v>
      </c>
      <c r="F318" s="230" t="s">
        <v>681</v>
      </c>
      <c r="G318" s="227"/>
      <c r="H318" s="231">
        <v>5.8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142</v>
      </c>
      <c r="AU318" s="237" t="s">
        <v>136</v>
      </c>
      <c r="AV318" s="13" t="s">
        <v>136</v>
      </c>
      <c r="AW318" s="13" t="s">
        <v>32</v>
      </c>
      <c r="AX318" s="13" t="s">
        <v>81</v>
      </c>
      <c r="AY318" s="237" t="s">
        <v>128</v>
      </c>
    </row>
    <row r="319" spans="1:65" s="2" customFormat="1" ht="24.15" customHeight="1">
      <c r="A319" s="38"/>
      <c r="B319" s="39"/>
      <c r="C319" s="212" t="s">
        <v>682</v>
      </c>
      <c r="D319" s="212" t="s">
        <v>131</v>
      </c>
      <c r="E319" s="213" t="s">
        <v>683</v>
      </c>
      <c r="F319" s="214" t="s">
        <v>684</v>
      </c>
      <c r="G319" s="215" t="s">
        <v>140</v>
      </c>
      <c r="H319" s="216">
        <v>21.34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0.003</v>
      </c>
      <c r="R319" s="222">
        <f>Q319*H319</f>
        <v>0.06402000000000001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211</v>
      </c>
      <c r="AT319" s="224" t="s">
        <v>131</v>
      </c>
      <c r="AU319" s="224" t="s">
        <v>136</v>
      </c>
      <c r="AY319" s="17" t="s">
        <v>128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136</v>
      </c>
      <c r="BK319" s="225">
        <f>ROUND(I319*H319,2)</f>
        <v>0</v>
      </c>
      <c r="BL319" s="17" t="s">
        <v>211</v>
      </c>
      <c r="BM319" s="224" t="s">
        <v>685</v>
      </c>
    </row>
    <row r="320" spans="1:51" s="13" customFormat="1" ht="12">
      <c r="A320" s="13"/>
      <c r="B320" s="226"/>
      <c r="C320" s="227"/>
      <c r="D320" s="228" t="s">
        <v>142</v>
      </c>
      <c r="E320" s="229" t="s">
        <v>1</v>
      </c>
      <c r="F320" s="230" t="s">
        <v>686</v>
      </c>
      <c r="G320" s="227"/>
      <c r="H320" s="231">
        <v>10.8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142</v>
      </c>
      <c r="AU320" s="237" t="s">
        <v>136</v>
      </c>
      <c r="AV320" s="13" t="s">
        <v>136</v>
      </c>
      <c r="AW320" s="13" t="s">
        <v>32</v>
      </c>
      <c r="AX320" s="13" t="s">
        <v>76</v>
      </c>
      <c r="AY320" s="237" t="s">
        <v>128</v>
      </c>
    </row>
    <row r="321" spans="1:51" s="13" customFormat="1" ht="12">
      <c r="A321" s="13"/>
      <c r="B321" s="226"/>
      <c r="C321" s="227"/>
      <c r="D321" s="228" t="s">
        <v>142</v>
      </c>
      <c r="E321" s="229" t="s">
        <v>1</v>
      </c>
      <c r="F321" s="230" t="s">
        <v>687</v>
      </c>
      <c r="G321" s="227"/>
      <c r="H321" s="231">
        <v>7.04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142</v>
      </c>
      <c r="AU321" s="237" t="s">
        <v>136</v>
      </c>
      <c r="AV321" s="13" t="s">
        <v>136</v>
      </c>
      <c r="AW321" s="13" t="s">
        <v>32</v>
      </c>
      <c r="AX321" s="13" t="s">
        <v>76</v>
      </c>
      <c r="AY321" s="237" t="s">
        <v>128</v>
      </c>
    </row>
    <row r="322" spans="1:51" s="13" customFormat="1" ht="12">
      <c r="A322" s="13"/>
      <c r="B322" s="226"/>
      <c r="C322" s="227"/>
      <c r="D322" s="228" t="s">
        <v>142</v>
      </c>
      <c r="E322" s="229" t="s">
        <v>1</v>
      </c>
      <c r="F322" s="230" t="s">
        <v>688</v>
      </c>
      <c r="G322" s="227"/>
      <c r="H322" s="231">
        <v>3.5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32</v>
      </c>
      <c r="AX322" s="13" t="s">
        <v>76</v>
      </c>
      <c r="AY322" s="237" t="s">
        <v>128</v>
      </c>
    </row>
    <row r="323" spans="1:51" s="15" customFormat="1" ht="12">
      <c r="A323" s="15"/>
      <c r="B323" s="248"/>
      <c r="C323" s="249"/>
      <c r="D323" s="228" t="s">
        <v>142</v>
      </c>
      <c r="E323" s="250" t="s">
        <v>1</v>
      </c>
      <c r="F323" s="251" t="s">
        <v>181</v>
      </c>
      <c r="G323" s="249"/>
      <c r="H323" s="252">
        <v>21.34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142</v>
      </c>
      <c r="AU323" s="258" t="s">
        <v>136</v>
      </c>
      <c r="AV323" s="15" t="s">
        <v>135</v>
      </c>
      <c r="AW323" s="15" t="s">
        <v>32</v>
      </c>
      <c r="AX323" s="15" t="s">
        <v>81</v>
      </c>
      <c r="AY323" s="258" t="s">
        <v>128</v>
      </c>
    </row>
    <row r="324" spans="1:65" s="2" customFormat="1" ht="16.5" customHeight="1">
      <c r="A324" s="38"/>
      <c r="B324" s="39"/>
      <c r="C324" s="259" t="s">
        <v>689</v>
      </c>
      <c r="D324" s="259" t="s">
        <v>204</v>
      </c>
      <c r="E324" s="260" t="s">
        <v>690</v>
      </c>
      <c r="F324" s="261" t="s">
        <v>691</v>
      </c>
      <c r="G324" s="262" t="s">
        <v>140</v>
      </c>
      <c r="H324" s="263">
        <v>23.474</v>
      </c>
      <c r="I324" s="264"/>
      <c r="J324" s="265">
        <f>ROUND(I324*H324,2)</f>
        <v>0</v>
      </c>
      <c r="K324" s="266"/>
      <c r="L324" s="267"/>
      <c r="M324" s="268" t="s">
        <v>1</v>
      </c>
      <c r="N324" s="269" t="s">
        <v>42</v>
      </c>
      <c r="O324" s="91"/>
      <c r="P324" s="222">
        <f>O324*H324</f>
        <v>0</v>
      </c>
      <c r="Q324" s="222">
        <v>0.0118</v>
      </c>
      <c r="R324" s="222">
        <f>Q324*H324</f>
        <v>0.2769932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280</v>
      </c>
      <c r="AT324" s="224" t="s">
        <v>204</v>
      </c>
      <c r="AU324" s="224" t="s">
        <v>136</v>
      </c>
      <c r="AY324" s="17" t="s">
        <v>128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136</v>
      </c>
      <c r="BK324" s="225">
        <f>ROUND(I324*H324,2)</f>
        <v>0</v>
      </c>
      <c r="BL324" s="17" t="s">
        <v>211</v>
      </c>
      <c r="BM324" s="224" t="s">
        <v>692</v>
      </c>
    </row>
    <row r="325" spans="1:51" s="13" customFormat="1" ht="12">
      <c r="A325" s="13"/>
      <c r="B325" s="226"/>
      <c r="C325" s="227"/>
      <c r="D325" s="228" t="s">
        <v>142</v>
      </c>
      <c r="E325" s="227"/>
      <c r="F325" s="230" t="s">
        <v>693</v>
      </c>
      <c r="G325" s="227"/>
      <c r="H325" s="231">
        <v>23.474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142</v>
      </c>
      <c r="AU325" s="237" t="s">
        <v>136</v>
      </c>
      <c r="AV325" s="13" t="s">
        <v>136</v>
      </c>
      <c r="AW325" s="13" t="s">
        <v>4</v>
      </c>
      <c r="AX325" s="13" t="s">
        <v>81</v>
      </c>
      <c r="AY325" s="237" t="s">
        <v>128</v>
      </c>
    </row>
    <row r="326" spans="1:65" s="2" customFormat="1" ht="24.15" customHeight="1">
      <c r="A326" s="38"/>
      <c r="B326" s="39"/>
      <c r="C326" s="212" t="s">
        <v>694</v>
      </c>
      <c r="D326" s="212" t="s">
        <v>131</v>
      </c>
      <c r="E326" s="213" t="s">
        <v>695</v>
      </c>
      <c r="F326" s="214" t="s">
        <v>696</v>
      </c>
      <c r="G326" s="215" t="s">
        <v>140</v>
      </c>
      <c r="H326" s="216">
        <v>21.34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211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211</v>
      </c>
      <c r="BM326" s="224" t="s">
        <v>697</v>
      </c>
    </row>
    <row r="327" spans="1:65" s="2" customFormat="1" ht="24.15" customHeight="1">
      <c r="A327" s="38"/>
      <c r="B327" s="39"/>
      <c r="C327" s="212" t="s">
        <v>698</v>
      </c>
      <c r="D327" s="212" t="s">
        <v>131</v>
      </c>
      <c r="E327" s="213" t="s">
        <v>699</v>
      </c>
      <c r="F327" s="214" t="s">
        <v>700</v>
      </c>
      <c r="G327" s="215" t="s">
        <v>140</v>
      </c>
      <c r="H327" s="216">
        <v>6.9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0.008</v>
      </c>
      <c r="R327" s="222">
        <f>Q327*H327</f>
        <v>0.055200000000000006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211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211</v>
      </c>
      <c r="BM327" s="224" t="s">
        <v>701</v>
      </c>
    </row>
    <row r="328" spans="1:51" s="14" customFormat="1" ht="12">
      <c r="A328" s="14"/>
      <c r="B328" s="238"/>
      <c r="C328" s="239"/>
      <c r="D328" s="228" t="s">
        <v>142</v>
      </c>
      <c r="E328" s="240" t="s">
        <v>1</v>
      </c>
      <c r="F328" s="241" t="s">
        <v>702</v>
      </c>
      <c r="G328" s="239"/>
      <c r="H328" s="240" t="s">
        <v>1</v>
      </c>
      <c r="I328" s="242"/>
      <c r="J328" s="239"/>
      <c r="K328" s="239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142</v>
      </c>
      <c r="AU328" s="247" t="s">
        <v>136</v>
      </c>
      <c r="AV328" s="14" t="s">
        <v>81</v>
      </c>
      <c r="AW328" s="14" t="s">
        <v>32</v>
      </c>
      <c r="AX328" s="14" t="s">
        <v>76</v>
      </c>
      <c r="AY328" s="247" t="s">
        <v>128</v>
      </c>
    </row>
    <row r="329" spans="1:51" s="13" customFormat="1" ht="12">
      <c r="A329" s="13"/>
      <c r="B329" s="226"/>
      <c r="C329" s="227"/>
      <c r="D329" s="228" t="s">
        <v>142</v>
      </c>
      <c r="E329" s="229" t="s">
        <v>1</v>
      </c>
      <c r="F329" s="230" t="s">
        <v>703</v>
      </c>
      <c r="G329" s="227"/>
      <c r="H329" s="231">
        <v>1.2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142</v>
      </c>
      <c r="AU329" s="237" t="s">
        <v>136</v>
      </c>
      <c r="AV329" s="13" t="s">
        <v>136</v>
      </c>
      <c r="AW329" s="13" t="s">
        <v>32</v>
      </c>
      <c r="AX329" s="13" t="s">
        <v>76</v>
      </c>
      <c r="AY329" s="237" t="s">
        <v>128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704</v>
      </c>
      <c r="G330" s="227"/>
      <c r="H330" s="231">
        <v>5.7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76</v>
      </c>
      <c r="AY330" s="237" t="s">
        <v>128</v>
      </c>
    </row>
    <row r="331" spans="1:51" s="15" customFormat="1" ht="12">
      <c r="A331" s="15"/>
      <c r="B331" s="248"/>
      <c r="C331" s="249"/>
      <c r="D331" s="228" t="s">
        <v>142</v>
      </c>
      <c r="E331" s="250" t="s">
        <v>1</v>
      </c>
      <c r="F331" s="251" t="s">
        <v>181</v>
      </c>
      <c r="G331" s="249"/>
      <c r="H331" s="252">
        <v>6.9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8" t="s">
        <v>142</v>
      </c>
      <c r="AU331" s="258" t="s">
        <v>136</v>
      </c>
      <c r="AV331" s="15" t="s">
        <v>135</v>
      </c>
      <c r="AW331" s="15" t="s">
        <v>32</v>
      </c>
      <c r="AX331" s="15" t="s">
        <v>81</v>
      </c>
      <c r="AY331" s="258" t="s">
        <v>128</v>
      </c>
    </row>
    <row r="332" spans="1:65" s="2" customFormat="1" ht="21.75" customHeight="1">
      <c r="A332" s="38"/>
      <c r="B332" s="39"/>
      <c r="C332" s="212" t="s">
        <v>705</v>
      </c>
      <c r="D332" s="212" t="s">
        <v>131</v>
      </c>
      <c r="E332" s="213" t="s">
        <v>706</v>
      </c>
      <c r="F332" s="214" t="s">
        <v>707</v>
      </c>
      <c r="G332" s="215" t="s">
        <v>146</v>
      </c>
      <c r="H332" s="216">
        <v>28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0.00031</v>
      </c>
      <c r="R332" s="222">
        <f>Q332*H332</f>
        <v>0.00868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211</v>
      </c>
      <c r="AT332" s="224" t="s">
        <v>131</v>
      </c>
      <c r="AU332" s="224" t="s">
        <v>136</v>
      </c>
      <c r="AY332" s="17" t="s">
        <v>128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136</v>
      </c>
      <c r="BK332" s="225">
        <f>ROUND(I332*H332,2)</f>
        <v>0</v>
      </c>
      <c r="BL332" s="17" t="s">
        <v>211</v>
      </c>
      <c r="BM332" s="224" t="s">
        <v>708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709</v>
      </c>
      <c r="G333" s="227"/>
      <c r="H333" s="231">
        <v>12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76</v>
      </c>
      <c r="AY333" s="237" t="s">
        <v>128</v>
      </c>
    </row>
    <row r="334" spans="1:51" s="13" customFormat="1" ht="12">
      <c r="A334" s="13"/>
      <c r="B334" s="226"/>
      <c r="C334" s="227"/>
      <c r="D334" s="228" t="s">
        <v>142</v>
      </c>
      <c r="E334" s="229" t="s">
        <v>1</v>
      </c>
      <c r="F334" s="230" t="s">
        <v>709</v>
      </c>
      <c r="G334" s="227"/>
      <c r="H334" s="231">
        <v>12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142</v>
      </c>
      <c r="AU334" s="237" t="s">
        <v>136</v>
      </c>
      <c r="AV334" s="13" t="s">
        <v>136</v>
      </c>
      <c r="AW334" s="13" t="s">
        <v>32</v>
      </c>
      <c r="AX334" s="13" t="s">
        <v>76</v>
      </c>
      <c r="AY334" s="237" t="s">
        <v>128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710</v>
      </c>
      <c r="G335" s="227"/>
      <c r="H335" s="231">
        <v>4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5" customFormat="1" ht="12">
      <c r="A336" s="15"/>
      <c r="B336" s="248"/>
      <c r="C336" s="249"/>
      <c r="D336" s="228" t="s">
        <v>142</v>
      </c>
      <c r="E336" s="250" t="s">
        <v>1</v>
      </c>
      <c r="F336" s="251" t="s">
        <v>181</v>
      </c>
      <c r="G336" s="249"/>
      <c r="H336" s="252">
        <v>28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8" t="s">
        <v>142</v>
      </c>
      <c r="AU336" s="258" t="s">
        <v>136</v>
      </c>
      <c r="AV336" s="15" t="s">
        <v>135</v>
      </c>
      <c r="AW336" s="15" t="s">
        <v>32</v>
      </c>
      <c r="AX336" s="15" t="s">
        <v>81</v>
      </c>
      <c r="AY336" s="258" t="s">
        <v>128</v>
      </c>
    </row>
    <row r="337" spans="1:65" s="2" customFormat="1" ht="24.15" customHeight="1">
      <c r="A337" s="38"/>
      <c r="B337" s="39"/>
      <c r="C337" s="212" t="s">
        <v>711</v>
      </c>
      <c r="D337" s="212" t="s">
        <v>131</v>
      </c>
      <c r="E337" s="213" t="s">
        <v>712</v>
      </c>
      <c r="F337" s="214" t="s">
        <v>713</v>
      </c>
      <c r="G337" s="215" t="s">
        <v>146</v>
      </c>
      <c r="H337" s="216">
        <v>9.3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0.00026</v>
      </c>
      <c r="R337" s="222">
        <f>Q337*H337</f>
        <v>0.002418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211</v>
      </c>
      <c r="AT337" s="224" t="s">
        <v>131</v>
      </c>
      <c r="AU337" s="224" t="s">
        <v>136</v>
      </c>
      <c r="AY337" s="17" t="s">
        <v>128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136</v>
      </c>
      <c r="BK337" s="225">
        <f>ROUND(I337*H337,2)</f>
        <v>0</v>
      </c>
      <c r="BL337" s="17" t="s">
        <v>211</v>
      </c>
      <c r="BM337" s="224" t="s">
        <v>714</v>
      </c>
    </row>
    <row r="338" spans="1:51" s="13" customFormat="1" ht="12">
      <c r="A338" s="13"/>
      <c r="B338" s="226"/>
      <c r="C338" s="227"/>
      <c r="D338" s="228" t="s">
        <v>142</v>
      </c>
      <c r="E338" s="229" t="s">
        <v>1</v>
      </c>
      <c r="F338" s="230" t="s">
        <v>715</v>
      </c>
      <c r="G338" s="227"/>
      <c r="H338" s="231">
        <v>3.7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142</v>
      </c>
      <c r="AU338" s="237" t="s">
        <v>136</v>
      </c>
      <c r="AV338" s="13" t="s">
        <v>136</v>
      </c>
      <c r="AW338" s="13" t="s">
        <v>32</v>
      </c>
      <c r="AX338" s="13" t="s">
        <v>76</v>
      </c>
      <c r="AY338" s="237" t="s">
        <v>128</v>
      </c>
    </row>
    <row r="339" spans="1:51" s="13" customFormat="1" ht="12">
      <c r="A339" s="13"/>
      <c r="B339" s="226"/>
      <c r="C339" s="227"/>
      <c r="D339" s="228" t="s">
        <v>142</v>
      </c>
      <c r="E339" s="229" t="s">
        <v>1</v>
      </c>
      <c r="F339" s="230" t="s">
        <v>716</v>
      </c>
      <c r="G339" s="227"/>
      <c r="H339" s="231">
        <v>5.6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32</v>
      </c>
      <c r="AX339" s="13" t="s">
        <v>76</v>
      </c>
      <c r="AY339" s="237" t="s">
        <v>128</v>
      </c>
    </row>
    <row r="340" spans="1:51" s="15" customFormat="1" ht="12">
      <c r="A340" s="15"/>
      <c r="B340" s="248"/>
      <c r="C340" s="249"/>
      <c r="D340" s="228" t="s">
        <v>142</v>
      </c>
      <c r="E340" s="250" t="s">
        <v>1</v>
      </c>
      <c r="F340" s="251" t="s">
        <v>181</v>
      </c>
      <c r="G340" s="249"/>
      <c r="H340" s="252">
        <v>9.3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142</v>
      </c>
      <c r="AU340" s="258" t="s">
        <v>136</v>
      </c>
      <c r="AV340" s="15" t="s">
        <v>135</v>
      </c>
      <c r="AW340" s="15" t="s">
        <v>32</v>
      </c>
      <c r="AX340" s="15" t="s">
        <v>81</v>
      </c>
      <c r="AY340" s="258" t="s">
        <v>128</v>
      </c>
    </row>
    <row r="341" spans="1:65" s="2" customFormat="1" ht="24.15" customHeight="1">
      <c r="A341" s="38"/>
      <c r="B341" s="39"/>
      <c r="C341" s="212" t="s">
        <v>717</v>
      </c>
      <c r="D341" s="212" t="s">
        <v>131</v>
      </c>
      <c r="E341" s="213" t="s">
        <v>718</v>
      </c>
      <c r="F341" s="214" t="s">
        <v>719</v>
      </c>
      <c r="G341" s="215" t="s">
        <v>314</v>
      </c>
      <c r="H341" s="216">
        <v>0.428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211</v>
      </c>
      <c r="AT341" s="224" t="s">
        <v>131</v>
      </c>
      <c r="AU341" s="224" t="s">
        <v>136</v>
      </c>
      <c r="AY341" s="17" t="s">
        <v>128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136</v>
      </c>
      <c r="BK341" s="225">
        <f>ROUND(I341*H341,2)</f>
        <v>0</v>
      </c>
      <c r="BL341" s="17" t="s">
        <v>211</v>
      </c>
      <c r="BM341" s="224" t="s">
        <v>720</v>
      </c>
    </row>
    <row r="342" spans="1:63" s="12" customFormat="1" ht="22.8" customHeight="1">
      <c r="A342" s="12"/>
      <c r="B342" s="196"/>
      <c r="C342" s="197"/>
      <c r="D342" s="198" t="s">
        <v>75</v>
      </c>
      <c r="E342" s="210" t="s">
        <v>721</v>
      </c>
      <c r="F342" s="210" t="s">
        <v>722</v>
      </c>
      <c r="G342" s="197"/>
      <c r="H342" s="197"/>
      <c r="I342" s="200"/>
      <c r="J342" s="211">
        <f>BK342</f>
        <v>0</v>
      </c>
      <c r="K342" s="197"/>
      <c r="L342" s="202"/>
      <c r="M342" s="203"/>
      <c r="N342" s="204"/>
      <c r="O342" s="204"/>
      <c r="P342" s="205">
        <f>SUM(P343:P349)</f>
        <v>0</v>
      </c>
      <c r="Q342" s="204"/>
      <c r="R342" s="205">
        <f>SUM(R343:R349)</f>
        <v>0.009712</v>
      </c>
      <c r="S342" s="204"/>
      <c r="T342" s="206">
        <f>SUM(T343:T349)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7" t="s">
        <v>136</v>
      </c>
      <c r="AT342" s="208" t="s">
        <v>75</v>
      </c>
      <c r="AU342" s="208" t="s">
        <v>81</v>
      </c>
      <c r="AY342" s="207" t="s">
        <v>128</v>
      </c>
      <c r="BK342" s="209">
        <f>SUM(BK343:BK349)</f>
        <v>0</v>
      </c>
    </row>
    <row r="343" spans="1:65" s="2" customFormat="1" ht="24.15" customHeight="1">
      <c r="A343" s="38"/>
      <c r="B343" s="39"/>
      <c r="C343" s="212" t="s">
        <v>723</v>
      </c>
      <c r="D343" s="212" t="s">
        <v>131</v>
      </c>
      <c r="E343" s="213" t="s">
        <v>724</v>
      </c>
      <c r="F343" s="214" t="s">
        <v>725</v>
      </c>
      <c r="G343" s="215" t="s">
        <v>140</v>
      </c>
      <c r="H343" s="216">
        <v>1.1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211</v>
      </c>
      <c r="AT343" s="224" t="s">
        <v>131</v>
      </c>
      <c r="AU343" s="224" t="s">
        <v>136</v>
      </c>
      <c r="AY343" s="17" t="s">
        <v>128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136</v>
      </c>
      <c r="BK343" s="225">
        <f>ROUND(I343*H343,2)</f>
        <v>0</v>
      </c>
      <c r="BL343" s="17" t="s">
        <v>211</v>
      </c>
      <c r="BM343" s="224" t="s">
        <v>726</v>
      </c>
    </row>
    <row r="344" spans="1:51" s="14" customFormat="1" ht="12">
      <c r="A344" s="14"/>
      <c r="B344" s="238"/>
      <c r="C344" s="239"/>
      <c r="D344" s="228" t="s">
        <v>142</v>
      </c>
      <c r="E344" s="240" t="s">
        <v>1</v>
      </c>
      <c r="F344" s="241" t="s">
        <v>727</v>
      </c>
      <c r="G344" s="239"/>
      <c r="H344" s="240" t="s">
        <v>1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142</v>
      </c>
      <c r="AU344" s="247" t="s">
        <v>136</v>
      </c>
      <c r="AV344" s="14" t="s">
        <v>81</v>
      </c>
      <c r="AW344" s="14" t="s">
        <v>32</v>
      </c>
      <c r="AX344" s="14" t="s">
        <v>76</v>
      </c>
      <c r="AY344" s="24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728</v>
      </c>
      <c r="G345" s="227"/>
      <c r="H345" s="231">
        <v>1.1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81</v>
      </c>
      <c r="AY345" s="237" t="s">
        <v>128</v>
      </c>
    </row>
    <row r="346" spans="1:65" s="2" customFormat="1" ht="24.15" customHeight="1">
      <c r="A346" s="38"/>
      <c r="B346" s="39"/>
      <c r="C346" s="212" t="s">
        <v>729</v>
      </c>
      <c r="D346" s="212" t="s">
        <v>131</v>
      </c>
      <c r="E346" s="213" t="s">
        <v>730</v>
      </c>
      <c r="F346" s="214" t="s">
        <v>731</v>
      </c>
      <c r="G346" s="215" t="s">
        <v>140</v>
      </c>
      <c r="H346" s="216">
        <v>4.4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0.00023</v>
      </c>
      <c r="R346" s="222">
        <f>Q346*H346</f>
        <v>0.001012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211</v>
      </c>
      <c r="AT346" s="224" t="s">
        <v>131</v>
      </c>
      <c r="AU346" s="224" t="s">
        <v>136</v>
      </c>
      <c r="AY346" s="17" t="s">
        <v>128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136</v>
      </c>
      <c r="BK346" s="225">
        <f>ROUND(I346*H346,2)</f>
        <v>0</v>
      </c>
      <c r="BL346" s="17" t="s">
        <v>211</v>
      </c>
      <c r="BM346" s="224" t="s">
        <v>732</v>
      </c>
    </row>
    <row r="347" spans="1:51" s="14" customFormat="1" ht="12">
      <c r="A347" s="14"/>
      <c r="B347" s="238"/>
      <c r="C347" s="239"/>
      <c r="D347" s="228" t="s">
        <v>142</v>
      </c>
      <c r="E347" s="240" t="s">
        <v>1</v>
      </c>
      <c r="F347" s="241" t="s">
        <v>733</v>
      </c>
      <c r="G347" s="239"/>
      <c r="H347" s="240" t="s">
        <v>1</v>
      </c>
      <c r="I347" s="242"/>
      <c r="J347" s="239"/>
      <c r="K347" s="239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142</v>
      </c>
      <c r="AU347" s="247" t="s">
        <v>136</v>
      </c>
      <c r="AV347" s="14" t="s">
        <v>81</v>
      </c>
      <c r="AW347" s="14" t="s">
        <v>32</v>
      </c>
      <c r="AX347" s="14" t="s">
        <v>76</v>
      </c>
      <c r="AY347" s="247" t="s">
        <v>128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734</v>
      </c>
      <c r="G348" s="227"/>
      <c r="H348" s="231">
        <v>4.4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81</v>
      </c>
      <c r="AY348" s="237" t="s">
        <v>128</v>
      </c>
    </row>
    <row r="349" spans="1:65" s="2" customFormat="1" ht="16.5" customHeight="1">
      <c r="A349" s="38"/>
      <c r="B349" s="39"/>
      <c r="C349" s="212" t="s">
        <v>735</v>
      </c>
      <c r="D349" s="212" t="s">
        <v>131</v>
      </c>
      <c r="E349" s="213" t="s">
        <v>736</v>
      </c>
      <c r="F349" s="214" t="s">
        <v>737</v>
      </c>
      <c r="G349" s="215" t="s">
        <v>140</v>
      </c>
      <c r="H349" s="216">
        <v>15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0.00058</v>
      </c>
      <c r="R349" s="222">
        <f>Q349*H349</f>
        <v>0.0087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211</v>
      </c>
      <c r="AT349" s="224" t="s">
        <v>131</v>
      </c>
      <c r="AU349" s="224" t="s">
        <v>136</v>
      </c>
      <c r="AY349" s="17" t="s">
        <v>128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136</v>
      </c>
      <c r="BK349" s="225">
        <f>ROUND(I349*H349,2)</f>
        <v>0</v>
      </c>
      <c r="BL349" s="17" t="s">
        <v>211</v>
      </c>
      <c r="BM349" s="224" t="s">
        <v>738</v>
      </c>
    </row>
    <row r="350" spans="1:63" s="12" customFormat="1" ht="22.8" customHeight="1">
      <c r="A350" s="12"/>
      <c r="B350" s="196"/>
      <c r="C350" s="197"/>
      <c r="D350" s="198" t="s">
        <v>75</v>
      </c>
      <c r="E350" s="210" t="s">
        <v>739</v>
      </c>
      <c r="F350" s="210" t="s">
        <v>740</v>
      </c>
      <c r="G350" s="197"/>
      <c r="H350" s="197"/>
      <c r="I350" s="200"/>
      <c r="J350" s="211">
        <f>BK350</f>
        <v>0</v>
      </c>
      <c r="K350" s="197"/>
      <c r="L350" s="202"/>
      <c r="M350" s="203"/>
      <c r="N350" s="204"/>
      <c r="O350" s="204"/>
      <c r="P350" s="205">
        <f>SUM(P351:P364)</f>
        <v>0</v>
      </c>
      <c r="Q350" s="204"/>
      <c r="R350" s="205">
        <f>SUM(R351:R364)</f>
        <v>0.141817936</v>
      </c>
      <c r="S350" s="204"/>
      <c r="T350" s="206">
        <f>SUM(T351:T364)</f>
        <v>0.030538100000000002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7" t="s">
        <v>136</v>
      </c>
      <c r="AT350" s="208" t="s">
        <v>75</v>
      </c>
      <c r="AU350" s="208" t="s">
        <v>81</v>
      </c>
      <c r="AY350" s="207" t="s">
        <v>128</v>
      </c>
      <c r="BK350" s="209">
        <f>SUM(BK351:BK364)</f>
        <v>0</v>
      </c>
    </row>
    <row r="351" spans="1:65" s="2" customFormat="1" ht="16.5" customHeight="1">
      <c r="A351" s="38"/>
      <c r="B351" s="39"/>
      <c r="C351" s="212" t="s">
        <v>741</v>
      </c>
      <c r="D351" s="212" t="s">
        <v>131</v>
      </c>
      <c r="E351" s="213" t="s">
        <v>742</v>
      </c>
      <c r="F351" s="214" t="s">
        <v>743</v>
      </c>
      <c r="G351" s="215" t="s">
        <v>140</v>
      </c>
      <c r="H351" s="216">
        <v>98.51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0.001</v>
      </c>
      <c r="R351" s="222">
        <f>Q351*H351</f>
        <v>0.09851</v>
      </c>
      <c r="S351" s="222">
        <v>0.00031</v>
      </c>
      <c r="T351" s="223">
        <f>S351*H351</f>
        <v>0.030538100000000002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211</v>
      </c>
      <c r="AT351" s="224" t="s">
        <v>131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211</v>
      </c>
      <c r="BM351" s="224" t="s">
        <v>744</v>
      </c>
    </row>
    <row r="352" spans="1:51" s="13" customFormat="1" ht="12">
      <c r="A352" s="13"/>
      <c r="B352" s="226"/>
      <c r="C352" s="227"/>
      <c r="D352" s="228" t="s">
        <v>142</v>
      </c>
      <c r="E352" s="229" t="s">
        <v>1</v>
      </c>
      <c r="F352" s="230" t="s">
        <v>174</v>
      </c>
      <c r="G352" s="227"/>
      <c r="H352" s="231">
        <v>29.55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142</v>
      </c>
      <c r="AU352" s="237" t="s">
        <v>136</v>
      </c>
      <c r="AV352" s="13" t="s">
        <v>136</v>
      </c>
      <c r="AW352" s="13" t="s">
        <v>32</v>
      </c>
      <c r="AX352" s="13" t="s">
        <v>76</v>
      </c>
      <c r="AY352" s="237" t="s">
        <v>128</v>
      </c>
    </row>
    <row r="353" spans="1:51" s="13" customFormat="1" ht="12">
      <c r="A353" s="13"/>
      <c r="B353" s="226"/>
      <c r="C353" s="227"/>
      <c r="D353" s="228" t="s">
        <v>142</v>
      </c>
      <c r="E353" s="229" t="s">
        <v>1</v>
      </c>
      <c r="F353" s="230" t="s">
        <v>191</v>
      </c>
      <c r="G353" s="227"/>
      <c r="H353" s="231">
        <v>11.36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32</v>
      </c>
      <c r="AX353" s="13" t="s">
        <v>76</v>
      </c>
      <c r="AY353" s="237" t="s">
        <v>128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192</v>
      </c>
      <c r="G354" s="227"/>
      <c r="H354" s="231">
        <v>55.89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76</v>
      </c>
      <c r="AY354" s="237" t="s">
        <v>128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193</v>
      </c>
      <c r="G355" s="227"/>
      <c r="H355" s="231">
        <v>1.71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76</v>
      </c>
      <c r="AY355" s="237" t="s">
        <v>128</v>
      </c>
    </row>
    <row r="356" spans="1:51" s="15" customFormat="1" ht="12">
      <c r="A356" s="15"/>
      <c r="B356" s="248"/>
      <c r="C356" s="249"/>
      <c r="D356" s="228" t="s">
        <v>142</v>
      </c>
      <c r="E356" s="250" t="s">
        <v>1</v>
      </c>
      <c r="F356" s="251" t="s">
        <v>181</v>
      </c>
      <c r="G356" s="249"/>
      <c r="H356" s="252">
        <v>98.51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142</v>
      </c>
      <c r="AU356" s="258" t="s">
        <v>136</v>
      </c>
      <c r="AV356" s="15" t="s">
        <v>135</v>
      </c>
      <c r="AW356" s="15" t="s">
        <v>32</v>
      </c>
      <c r="AX356" s="15" t="s">
        <v>81</v>
      </c>
      <c r="AY356" s="258" t="s">
        <v>128</v>
      </c>
    </row>
    <row r="357" spans="1:65" s="2" customFormat="1" ht="24.15" customHeight="1">
      <c r="A357" s="38"/>
      <c r="B357" s="39"/>
      <c r="C357" s="212" t="s">
        <v>745</v>
      </c>
      <c r="D357" s="212" t="s">
        <v>131</v>
      </c>
      <c r="E357" s="213" t="s">
        <v>746</v>
      </c>
      <c r="F357" s="214" t="s">
        <v>747</v>
      </c>
      <c r="G357" s="215" t="s">
        <v>140</v>
      </c>
      <c r="H357" s="216">
        <v>6.51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</v>
      </c>
      <c r="R357" s="222">
        <f>Q357*H357</f>
        <v>0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211</v>
      </c>
      <c r="AT357" s="224" t="s">
        <v>131</v>
      </c>
      <c r="AU357" s="224" t="s">
        <v>136</v>
      </c>
      <c r="AY357" s="17" t="s">
        <v>128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136</v>
      </c>
      <c r="BK357" s="225">
        <f>ROUND(I357*H357,2)</f>
        <v>0</v>
      </c>
      <c r="BL357" s="17" t="s">
        <v>211</v>
      </c>
      <c r="BM357" s="224" t="s">
        <v>748</v>
      </c>
    </row>
    <row r="358" spans="1:51" s="13" customFormat="1" ht="12">
      <c r="A358" s="13"/>
      <c r="B358" s="226"/>
      <c r="C358" s="227"/>
      <c r="D358" s="228" t="s">
        <v>142</v>
      </c>
      <c r="E358" s="229" t="s">
        <v>1</v>
      </c>
      <c r="F358" s="230" t="s">
        <v>749</v>
      </c>
      <c r="G358" s="227"/>
      <c r="H358" s="231">
        <v>6.51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32</v>
      </c>
      <c r="AX358" s="13" t="s">
        <v>81</v>
      </c>
      <c r="AY358" s="237" t="s">
        <v>128</v>
      </c>
    </row>
    <row r="359" spans="1:65" s="2" customFormat="1" ht="16.5" customHeight="1">
      <c r="A359" s="38"/>
      <c r="B359" s="39"/>
      <c r="C359" s="259" t="s">
        <v>750</v>
      </c>
      <c r="D359" s="259" t="s">
        <v>204</v>
      </c>
      <c r="E359" s="260" t="s">
        <v>751</v>
      </c>
      <c r="F359" s="261" t="s">
        <v>752</v>
      </c>
      <c r="G359" s="262" t="s">
        <v>140</v>
      </c>
      <c r="H359" s="263">
        <v>6.836</v>
      </c>
      <c r="I359" s="264"/>
      <c r="J359" s="265">
        <f>ROUND(I359*H359,2)</f>
        <v>0</v>
      </c>
      <c r="K359" s="266"/>
      <c r="L359" s="267"/>
      <c r="M359" s="268" t="s">
        <v>1</v>
      </c>
      <c r="N359" s="269" t="s">
        <v>42</v>
      </c>
      <c r="O359" s="91"/>
      <c r="P359" s="222">
        <f>O359*H359</f>
        <v>0</v>
      </c>
      <c r="Q359" s="222">
        <v>1E-06</v>
      </c>
      <c r="R359" s="222">
        <f>Q359*H359</f>
        <v>6.836E-06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280</v>
      </c>
      <c r="AT359" s="224" t="s">
        <v>204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211</v>
      </c>
      <c r="BM359" s="224" t="s">
        <v>753</v>
      </c>
    </row>
    <row r="360" spans="1:51" s="13" customFormat="1" ht="12">
      <c r="A360" s="13"/>
      <c r="B360" s="226"/>
      <c r="C360" s="227"/>
      <c r="D360" s="228" t="s">
        <v>142</v>
      </c>
      <c r="E360" s="227"/>
      <c r="F360" s="230" t="s">
        <v>754</v>
      </c>
      <c r="G360" s="227"/>
      <c r="H360" s="231">
        <v>6.836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4</v>
      </c>
      <c r="AX360" s="13" t="s">
        <v>81</v>
      </c>
      <c r="AY360" s="237" t="s">
        <v>128</v>
      </c>
    </row>
    <row r="361" spans="1:65" s="2" customFormat="1" ht="24.15" customHeight="1">
      <c r="A361" s="38"/>
      <c r="B361" s="39"/>
      <c r="C361" s="212" t="s">
        <v>755</v>
      </c>
      <c r="D361" s="212" t="s">
        <v>131</v>
      </c>
      <c r="E361" s="213" t="s">
        <v>756</v>
      </c>
      <c r="F361" s="214" t="s">
        <v>757</v>
      </c>
      <c r="G361" s="215" t="s">
        <v>140</v>
      </c>
      <c r="H361" s="216">
        <v>117.03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0.0002</v>
      </c>
      <c r="R361" s="222">
        <f>Q361*H361</f>
        <v>0.023406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211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211</v>
      </c>
      <c r="BM361" s="224" t="s">
        <v>758</v>
      </c>
    </row>
    <row r="362" spans="1:51" s="13" customFormat="1" ht="12">
      <c r="A362" s="13"/>
      <c r="B362" s="226"/>
      <c r="C362" s="227"/>
      <c r="D362" s="228" t="s">
        <v>142</v>
      </c>
      <c r="E362" s="229" t="s">
        <v>1</v>
      </c>
      <c r="F362" s="230" t="s">
        <v>759</v>
      </c>
      <c r="G362" s="227"/>
      <c r="H362" s="231">
        <v>117.03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142</v>
      </c>
      <c r="AU362" s="237" t="s">
        <v>136</v>
      </c>
      <c r="AV362" s="13" t="s">
        <v>136</v>
      </c>
      <c r="AW362" s="13" t="s">
        <v>32</v>
      </c>
      <c r="AX362" s="13" t="s">
        <v>81</v>
      </c>
      <c r="AY362" s="237" t="s">
        <v>128</v>
      </c>
    </row>
    <row r="363" spans="1:65" s="2" customFormat="1" ht="33" customHeight="1">
      <c r="A363" s="38"/>
      <c r="B363" s="39"/>
      <c r="C363" s="212" t="s">
        <v>760</v>
      </c>
      <c r="D363" s="212" t="s">
        <v>131</v>
      </c>
      <c r="E363" s="213" t="s">
        <v>761</v>
      </c>
      <c r="F363" s="214" t="s">
        <v>762</v>
      </c>
      <c r="G363" s="215" t="s">
        <v>140</v>
      </c>
      <c r="H363" s="216">
        <v>117.03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0.00017</v>
      </c>
      <c r="R363" s="222">
        <f>Q363*H363</f>
        <v>0.019895100000000002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211</v>
      </c>
      <c r="AT363" s="224" t="s">
        <v>131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211</v>
      </c>
      <c r="BM363" s="224" t="s">
        <v>763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764</v>
      </c>
      <c r="G364" s="227"/>
      <c r="H364" s="231">
        <v>117.03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81</v>
      </c>
      <c r="AY364" s="237" t="s">
        <v>128</v>
      </c>
    </row>
    <row r="365" spans="1:63" s="12" customFormat="1" ht="22.8" customHeight="1">
      <c r="A365" s="12"/>
      <c r="B365" s="196"/>
      <c r="C365" s="197"/>
      <c r="D365" s="198" t="s">
        <v>75</v>
      </c>
      <c r="E365" s="210" t="s">
        <v>765</v>
      </c>
      <c r="F365" s="210" t="s">
        <v>766</v>
      </c>
      <c r="G365" s="197"/>
      <c r="H365" s="197"/>
      <c r="I365" s="200"/>
      <c r="J365" s="211">
        <f>BK365</f>
        <v>0</v>
      </c>
      <c r="K365" s="197"/>
      <c r="L365" s="202"/>
      <c r="M365" s="203"/>
      <c r="N365" s="204"/>
      <c r="O365" s="204"/>
      <c r="P365" s="205">
        <f>SUM(P366:P369)</f>
        <v>0</v>
      </c>
      <c r="Q365" s="204"/>
      <c r="R365" s="205">
        <f>SUM(R366:R369)</f>
        <v>0.008463</v>
      </c>
      <c r="S365" s="204"/>
      <c r="T365" s="206">
        <f>SUM(T366:T369)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7" t="s">
        <v>136</v>
      </c>
      <c r="AT365" s="208" t="s">
        <v>75</v>
      </c>
      <c r="AU365" s="208" t="s">
        <v>81</v>
      </c>
      <c r="AY365" s="207" t="s">
        <v>128</v>
      </c>
      <c r="BK365" s="209">
        <f>SUM(BK366:BK369)</f>
        <v>0</v>
      </c>
    </row>
    <row r="366" spans="1:65" s="2" customFormat="1" ht="24.15" customHeight="1">
      <c r="A366" s="38"/>
      <c r="B366" s="39"/>
      <c r="C366" s="212" t="s">
        <v>767</v>
      </c>
      <c r="D366" s="212" t="s">
        <v>131</v>
      </c>
      <c r="E366" s="213" t="s">
        <v>768</v>
      </c>
      <c r="F366" s="214" t="s">
        <v>769</v>
      </c>
      <c r="G366" s="215" t="s">
        <v>140</v>
      </c>
      <c r="H366" s="216">
        <v>6.51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</v>
      </c>
      <c r="R366" s="222">
        <f>Q366*H366</f>
        <v>0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211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211</v>
      </c>
      <c r="BM366" s="224" t="s">
        <v>770</v>
      </c>
    </row>
    <row r="367" spans="1:51" s="13" customFormat="1" ht="12">
      <c r="A367" s="13"/>
      <c r="B367" s="226"/>
      <c r="C367" s="227"/>
      <c r="D367" s="228" t="s">
        <v>142</v>
      </c>
      <c r="E367" s="229" t="s">
        <v>1</v>
      </c>
      <c r="F367" s="230" t="s">
        <v>749</v>
      </c>
      <c r="G367" s="227"/>
      <c r="H367" s="231">
        <v>6.51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142</v>
      </c>
      <c r="AU367" s="237" t="s">
        <v>136</v>
      </c>
      <c r="AV367" s="13" t="s">
        <v>136</v>
      </c>
      <c r="AW367" s="13" t="s">
        <v>32</v>
      </c>
      <c r="AX367" s="13" t="s">
        <v>81</v>
      </c>
      <c r="AY367" s="237" t="s">
        <v>128</v>
      </c>
    </row>
    <row r="368" spans="1:65" s="2" customFormat="1" ht="16.5" customHeight="1">
      <c r="A368" s="38"/>
      <c r="B368" s="39"/>
      <c r="C368" s="259" t="s">
        <v>771</v>
      </c>
      <c r="D368" s="259" t="s">
        <v>204</v>
      </c>
      <c r="E368" s="260" t="s">
        <v>772</v>
      </c>
      <c r="F368" s="261" t="s">
        <v>773</v>
      </c>
      <c r="G368" s="262" t="s">
        <v>140</v>
      </c>
      <c r="H368" s="263">
        <v>6.51</v>
      </c>
      <c r="I368" s="264"/>
      <c r="J368" s="265">
        <f>ROUND(I368*H368,2)</f>
        <v>0</v>
      </c>
      <c r="K368" s="266"/>
      <c r="L368" s="267"/>
      <c r="M368" s="268" t="s">
        <v>1</v>
      </c>
      <c r="N368" s="269" t="s">
        <v>42</v>
      </c>
      <c r="O368" s="91"/>
      <c r="P368" s="222">
        <f>O368*H368</f>
        <v>0</v>
      </c>
      <c r="Q368" s="222">
        <v>0.0013</v>
      </c>
      <c r="R368" s="222">
        <f>Q368*H368</f>
        <v>0.008463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280</v>
      </c>
      <c r="AT368" s="224" t="s">
        <v>204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211</v>
      </c>
      <c r="BM368" s="224" t="s">
        <v>774</v>
      </c>
    </row>
    <row r="369" spans="1:65" s="2" customFormat="1" ht="16.5" customHeight="1">
      <c r="A369" s="38"/>
      <c r="B369" s="39"/>
      <c r="C369" s="212" t="s">
        <v>775</v>
      </c>
      <c r="D369" s="212" t="s">
        <v>131</v>
      </c>
      <c r="E369" s="213" t="s">
        <v>776</v>
      </c>
      <c r="F369" s="214" t="s">
        <v>777</v>
      </c>
      <c r="G369" s="215" t="s">
        <v>140</v>
      </c>
      <c r="H369" s="216">
        <v>6.51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211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211</v>
      </c>
      <c r="BM369" s="224" t="s">
        <v>778</v>
      </c>
    </row>
    <row r="370" spans="1:63" s="12" customFormat="1" ht="25.9" customHeight="1">
      <c r="A370" s="12"/>
      <c r="B370" s="196"/>
      <c r="C370" s="197"/>
      <c r="D370" s="198" t="s">
        <v>75</v>
      </c>
      <c r="E370" s="199" t="s">
        <v>204</v>
      </c>
      <c r="F370" s="199" t="s">
        <v>779</v>
      </c>
      <c r="G370" s="197"/>
      <c r="H370" s="197"/>
      <c r="I370" s="200"/>
      <c r="J370" s="201">
        <f>BK370</f>
        <v>0</v>
      </c>
      <c r="K370" s="197"/>
      <c r="L370" s="202"/>
      <c r="M370" s="203"/>
      <c r="N370" s="204"/>
      <c r="O370" s="204"/>
      <c r="P370" s="205">
        <f>P371+P411</f>
        <v>0</v>
      </c>
      <c r="Q370" s="204"/>
      <c r="R370" s="205">
        <f>R371+R411</f>
        <v>0</v>
      </c>
      <c r="S370" s="204"/>
      <c r="T370" s="206">
        <f>T371+T411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7" t="s">
        <v>129</v>
      </c>
      <c r="AT370" s="208" t="s">
        <v>75</v>
      </c>
      <c r="AU370" s="208" t="s">
        <v>76</v>
      </c>
      <c r="AY370" s="207" t="s">
        <v>128</v>
      </c>
      <c r="BK370" s="209">
        <f>BK371+BK411</f>
        <v>0</v>
      </c>
    </row>
    <row r="371" spans="1:63" s="12" customFormat="1" ht="22.8" customHeight="1">
      <c r="A371" s="12"/>
      <c r="B371" s="196"/>
      <c r="C371" s="197"/>
      <c r="D371" s="198" t="s">
        <v>75</v>
      </c>
      <c r="E371" s="210" t="s">
        <v>780</v>
      </c>
      <c r="F371" s="210" t="s">
        <v>781</v>
      </c>
      <c r="G371" s="197"/>
      <c r="H371" s="197"/>
      <c r="I371" s="200"/>
      <c r="J371" s="211">
        <f>BK371</f>
        <v>0</v>
      </c>
      <c r="K371" s="197"/>
      <c r="L371" s="202"/>
      <c r="M371" s="203"/>
      <c r="N371" s="204"/>
      <c r="O371" s="204"/>
      <c r="P371" s="205">
        <f>SUM(P372:P410)</f>
        <v>0</v>
      </c>
      <c r="Q371" s="204"/>
      <c r="R371" s="205">
        <f>SUM(R372:R410)</f>
        <v>0</v>
      </c>
      <c r="S371" s="204"/>
      <c r="T371" s="206">
        <f>SUM(T372:T410)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7" t="s">
        <v>129</v>
      </c>
      <c r="AT371" s="208" t="s">
        <v>75</v>
      </c>
      <c r="AU371" s="208" t="s">
        <v>81</v>
      </c>
      <c r="AY371" s="207" t="s">
        <v>128</v>
      </c>
      <c r="BK371" s="209">
        <f>SUM(BK372:BK410)</f>
        <v>0</v>
      </c>
    </row>
    <row r="372" spans="1:65" s="2" customFormat="1" ht="16.5" customHeight="1">
      <c r="A372" s="38"/>
      <c r="B372" s="39"/>
      <c r="C372" s="212" t="s">
        <v>782</v>
      </c>
      <c r="D372" s="212" t="s">
        <v>131</v>
      </c>
      <c r="E372" s="213" t="s">
        <v>783</v>
      </c>
      <c r="F372" s="214" t="s">
        <v>784</v>
      </c>
      <c r="G372" s="215" t="s">
        <v>303</v>
      </c>
      <c r="H372" s="216">
        <v>1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427</v>
      </c>
      <c r="AT372" s="224" t="s">
        <v>131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427</v>
      </c>
      <c r="BM372" s="224" t="s">
        <v>785</v>
      </c>
    </row>
    <row r="373" spans="1:65" s="2" customFormat="1" ht="16.5" customHeight="1">
      <c r="A373" s="38"/>
      <c r="B373" s="39"/>
      <c r="C373" s="212" t="s">
        <v>786</v>
      </c>
      <c r="D373" s="212" t="s">
        <v>131</v>
      </c>
      <c r="E373" s="213" t="s">
        <v>787</v>
      </c>
      <c r="F373" s="214" t="s">
        <v>788</v>
      </c>
      <c r="G373" s="215" t="s">
        <v>303</v>
      </c>
      <c r="H373" s="216">
        <v>1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</v>
      </c>
      <c r="R373" s="222">
        <f>Q373*H373</f>
        <v>0</v>
      </c>
      <c r="S373" s="222">
        <v>0</v>
      </c>
      <c r="T373" s="22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427</v>
      </c>
      <c r="AT373" s="224" t="s">
        <v>131</v>
      </c>
      <c r="AU373" s="224" t="s">
        <v>136</v>
      </c>
      <c r="AY373" s="17" t="s">
        <v>128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136</v>
      </c>
      <c r="BK373" s="225">
        <f>ROUND(I373*H373,2)</f>
        <v>0</v>
      </c>
      <c r="BL373" s="17" t="s">
        <v>427</v>
      </c>
      <c r="BM373" s="224" t="s">
        <v>789</v>
      </c>
    </row>
    <row r="374" spans="1:65" s="2" customFormat="1" ht="24.15" customHeight="1">
      <c r="A374" s="38"/>
      <c r="B374" s="39"/>
      <c r="C374" s="212" t="s">
        <v>790</v>
      </c>
      <c r="D374" s="212" t="s">
        <v>131</v>
      </c>
      <c r="E374" s="213" t="s">
        <v>791</v>
      </c>
      <c r="F374" s="214" t="s">
        <v>792</v>
      </c>
      <c r="G374" s="215" t="s">
        <v>303</v>
      </c>
      <c r="H374" s="216">
        <v>1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</v>
      </c>
      <c r="R374" s="222">
        <f>Q374*H374</f>
        <v>0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427</v>
      </c>
      <c r="AT374" s="224" t="s">
        <v>131</v>
      </c>
      <c r="AU374" s="224" t="s">
        <v>136</v>
      </c>
      <c r="AY374" s="17" t="s">
        <v>128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136</v>
      </c>
      <c r="BK374" s="225">
        <f>ROUND(I374*H374,2)</f>
        <v>0</v>
      </c>
      <c r="BL374" s="17" t="s">
        <v>427</v>
      </c>
      <c r="BM374" s="224" t="s">
        <v>793</v>
      </c>
    </row>
    <row r="375" spans="1:65" s="2" customFormat="1" ht="16.5" customHeight="1">
      <c r="A375" s="38"/>
      <c r="B375" s="39"/>
      <c r="C375" s="212" t="s">
        <v>794</v>
      </c>
      <c r="D375" s="212" t="s">
        <v>131</v>
      </c>
      <c r="E375" s="213" t="s">
        <v>795</v>
      </c>
      <c r="F375" s="214" t="s">
        <v>796</v>
      </c>
      <c r="G375" s="215" t="s">
        <v>303</v>
      </c>
      <c r="H375" s="216">
        <v>1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427</v>
      </c>
      <c r="AT375" s="224" t="s">
        <v>131</v>
      </c>
      <c r="AU375" s="224" t="s">
        <v>136</v>
      </c>
      <c r="AY375" s="17" t="s">
        <v>128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136</v>
      </c>
      <c r="BK375" s="225">
        <f>ROUND(I375*H375,2)</f>
        <v>0</v>
      </c>
      <c r="BL375" s="17" t="s">
        <v>427</v>
      </c>
      <c r="BM375" s="224" t="s">
        <v>797</v>
      </c>
    </row>
    <row r="376" spans="1:65" s="2" customFormat="1" ht="16.5" customHeight="1">
      <c r="A376" s="38"/>
      <c r="B376" s="39"/>
      <c r="C376" s="212" t="s">
        <v>798</v>
      </c>
      <c r="D376" s="212" t="s">
        <v>131</v>
      </c>
      <c r="E376" s="213" t="s">
        <v>799</v>
      </c>
      <c r="F376" s="214" t="s">
        <v>800</v>
      </c>
      <c r="G376" s="215" t="s">
        <v>303</v>
      </c>
      <c r="H376" s="216">
        <v>1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427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427</v>
      </c>
      <c r="BM376" s="224" t="s">
        <v>801</v>
      </c>
    </row>
    <row r="377" spans="1:65" s="2" customFormat="1" ht="24.15" customHeight="1">
      <c r="A377" s="38"/>
      <c r="B377" s="39"/>
      <c r="C377" s="212" t="s">
        <v>802</v>
      </c>
      <c r="D377" s="212" t="s">
        <v>131</v>
      </c>
      <c r="E377" s="213" t="s">
        <v>803</v>
      </c>
      <c r="F377" s="214" t="s">
        <v>804</v>
      </c>
      <c r="G377" s="215" t="s">
        <v>146</v>
      </c>
      <c r="H377" s="216">
        <v>55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427</v>
      </c>
      <c r="AT377" s="224" t="s">
        <v>131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427</v>
      </c>
      <c r="BM377" s="224" t="s">
        <v>805</v>
      </c>
    </row>
    <row r="378" spans="1:65" s="2" customFormat="1" ht="24.15" customHeight="1">
      <c r="A378" s="38"/>
      <c r="B378" s="39"/>
      <c r="C378" s="212" t="s">
        <v>806</v>
      </c>
      <c r="D378" s="212" t="s">
        <v>131</v>
      </c>
      <c r="E378" s="213" t="s">
        <v>807</v>
      </c>
      <c r="F378" s="214" t="s">
        <v>808</v>
      </c>
      <c r="G378" s="215" t="s">
        <v>146</v>
      </c>
      <c r="H378" s="216">
        <v>105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427</v>
      </c>
      <c r="AT378" s="224" t="s">
        <v>131</v>
      </c>
      <c r="AU378" s="224" t="s">
        <v>136</v>
      </c>
      <c r="AY378" s="17" t="s">
        <v>128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136</v>
      </c>
      <c r="BK378" s="225">
        <f>ROUND(I378*H378,2)</f>
        <v>0</v>
      </c>
      <c r="BL378" s="17" t="s">
        <v>427</v>
      </c>
      <c r="BM378" s="224" t="s">
        <v>809</v>
      </c>
    </row>
    <row r="379" spans="1:65" s="2" customFormat="1" ht="16.5" customHeight="1">
      <c r="A379" s="38"/>
      <c r="B379" s="39"/>
      <c r="C379" s="212" t="s">
        <v>810</v>
      </c>
      <c r="D379" s="212" t="s">
        <v>131</v>
      </c>
      <c r="E379" s="213" t="s">
        <v>811</v>
      </c>
      <c r="F379" s="214" t="s">
        <v>812</v>
      </c>
      <c r="G379" s="215" t="s">
        <v>146</v>
      </c>
      <c r="H379" s="216">
        <v>15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427</v>
      </c>
      <c r="AT379" s="224" t="s">
        <v>131</v>
      </c>
      <c r="AU379" s="224" t="s">
        <v>136</v>
      </c>
      <c r="AY379" s="17" t="s">
        <v>128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136</v>
      </c>
      <c r="BK379" s="225">
        <f>ROUND(I379*H379,2)</f>
        <v>0</v>
      </c>
      <c r="BL379" s="17" t="s">
        <v>427</v>
      </c>
      <c r="BM379" s="224" t="s">
        <v>813</v>
      </c>
    </row>
    <row r="380" spans="1:65" s="2" customFormat="1" ht="16.5" customHeight="1">
      <c r="A380" s="38"/>
      <c r="B380" s="39"/>
      <c r="C380" s="212" t="s">
        <v>814</v>
      </c>
      <c r="D380" s="212" t="s">
        <v>131</v>
      </c>
      <c r="E380" s="213" t="s">
        <v>815</v>
      </c>
      <c r="F380" s="214" t="s">
        <v>816</v>
      </c>
      <c r="G380" s="215" t="s">
        <v>146</v>
      </c>
      <c r="H380" s="216">
        <v>25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427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427</v>
      </c>
      <c r="BM380" s="224" t="s">
        <v>817</v>
      </c>
    </row>
    <row r="381" spans="1:65" s="2" customFormat="1" ht="16.5" customHeight="1">
      <c r="A381" s="38"/>
      <c r="B381" s="39"/>
      <c r="C381" s="212" t="s">
        <v>818</v>
      </c>
      <c r="D381" s="212" t="s">
        <v>131</v>
      </c>
      <c r="E381" s="213" t="s">
        <v>819</v>
      </c>
      <c r="F381" s="214" t="s">
        <v>820</v>
      </c>
      <c r="G381" s="215" t="s">
        <v>146</v>
      </c>
      <c r="H381" s="216">
        <v>6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427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427</v>
      </c>
      <c r="BM381" s="224" t="s">
        <v>821</v>
      </c>
    </row>
    <row r="382" spans="1:65" s="2" customFormat="1" ht="16.5" customHeight="1">
      <c r="A382" s="38"/>
      <c r="B382" s="39"/>
      <c r="C382" s="212" t="s">
        <v>822</v>
      </c>
      <c r="D382" s="212" t="s">
        <v>131</v>
      </c>
      <c r="E382" s="213" t="s">
        <v>823</v>
      </c>
      <c r="F382" s="214" t="s">
        <v>824</v>
      </c>
      <c r="G382" s="215" t="s">
        <v>146</v>
      </c>
      <c r="H382" s="216">
        <v>10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427</v>
      </c>
      <c r="AT382" s="224" t="s">
        <v>131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427</v>
      </c>
      <c r="BM382" s="224" t="s">
        <v>825</v>
      </c>
    </row>
    <row r="383" spans="1:65" s="2" customFormat="1" ht="16.5" customHeight="1">
      <c r="A383" s="38"/>
      <c r="B383" s="39"/>
      <c r="C383" s="212" t="s">
        <v>826</v>
      </c>
      <c r="D383" s="212" t="s">
        <v>131</v>
      </c>
      <c r="E383" s="213" t="s">
        <v>827</v>
      </c>
      <c r="F383" s="214" t="s">
        <v>828</v>
      </c>
      <c r="G383" s="215" t="s">
        <v>146</v>
      </c>
      <c r="H383" s="216">
        <v>10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427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427</v>
      </c>
      <c r="BM383" s="224" t="s">
        <v>829</v>
      </c>
    </row>
    <row r="384" spans="1:65" s="2" customFormat="1" ht="16.5" customHeight="1">
      <c r="A384" s="38"/>
      <c r="B384" s="39"/>
      <c r="C384" s="212" t="s">
        <v>830</v>
      </c>
      <c r="D384" s="212" t="s">
        <v>131</v>
      </c>
      <c r="E384" s="213" t="s">
        <v>831</v>
      </c>
      <c r="F384" s="214" t="s">
        <v>832</v>
      </c>
      <c r="G384" s="215" t="s">
        <v>146</v>
      </c>
      <c r="H384" s="216">
        <v>30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427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427</v>
      </c>
      <c r="BM384" s="224" t="s">
        <v>833</v>
      </c>
    </row>
    <row r="385" spans="1:65" s="2" customFormat="1" ht="16.5" customHeight="1">
      <c r="A385" s="38"/>
      <c r="B385" s="39"/>
      <c r="C385" s="212" t="s">
        <v>834</v>
      </c>
      <c r="D385" s="212" t="s">
        <v>131</v>
      </c>
      <c r="E385" s="213" t="s">
        <v>835</v>
      </c>
      <c r="F385" s="214" t="s">
        <v>836</v>
      </c>
      <c r="G385" s="215" t="s">
        <v>146</v>
      </c>
      <c r="H385" s="216">
        <v>20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427</v>
      </c>
      <c r="AT385" s="224" t="s">
        <v>131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427</v>
      </c>
      <c r="BM385" s="224" t="s">
        <v>837</v>
      </c>
    </row>
    <row r="386" spans="1:65" s="2" customFormat="1" ht="16.5" customHeight="1">
      <c r="A386" s="38"/>
      <c r="B386" s="39"/>
      <c r="C386" s="212" t="s">
        <v>838</v>
      </c>
      <c r="D386" s="212" t="s">
        <v>131</v>
      </c>
      <c r="E386" s="213" t="s">
        <v>839</v>
      </c>
      <c r="F386" s="214" t="s">
        <v>840</v>
      </c>
      <c r="G386" s="215" t="s">
        <v>303</v>
      </c>
      <c r="H386" s="216">
        <v>1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427</v>
      </c>
      <c r="AT386" s="224" t="s">
        <v>131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427</v>
      </c>
      <c r="BM386" s="224" t="s">
        <v>841</v>
      </c>
    </row>
    <row r="387" spans="1:65" s="2" customFormat="1" ht="16.5" customHeight="1">
      <c r="A387" s="38"/>
      <c r="B387" s="39"/>
      <c r="C387" s="212" t="s">
        <v>842</v>
      </c>
      <c r="D387" s="212" t="s">
        <v>131</v>
      </c>
      <c r="E387" s="213" t="s">
        <v>843</v>
      </c>
      <c r="F387" s="214" t="s">
        <v>844</v>
      </c>
      <c r="G387" s="215" t="s">
        <v>303</v>
      </c>
      <c r="H387" s="216">
        <v>1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427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427</v>
      </c>
      <c r="BM387" s="224" t="s">
        <v>845</v>
      </c>
    </row>
    <row r="388" spans="1:65" s="2" customFormat="1" ht="16.5" customHeight="1">
      <c r="A388" s="38"/>
      <c r="B388" s="39"/>
      <c r="C388" s="212" t="s">
        <v>846</v>
      </c>
      <c r="D388" s="212" t="s">
        <v>131</v>
      </c>
      <c r="E388" s="213" t="s">
        <v>847</v>
      </c>
      <c r="F388" s="214" t="s">
        <v>848</v>
      </c>
      <c r="G388" s="215" t="s">
        <v>303</v>
      </c>
      <c r="H388" s="216">
        <v>2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427</v>
      </c>
      <c r="AT388" s="224" t="s">
        <v>131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427</v>
      </c>
      <c r="BM388" s="224" t="s">
        <v>849</v>
      </c>
    </row>
    <row r="389" spans="1:65" s="2" customFormat="1" ht="16.5" customHeight="1">
      <c r="A389" s="38"/>
      <c r="B389" s="39"/>
      <c r="C389" s="212" t="s">
        <v>850</v>
      </c>
      <c r="D389" s="212" t="s">
        <v>131</v>
      </c>
      <c r="E389" s="213" t="s">
        <v>851</v>
      </c>
      <c r="F389" s="214" t="s">
        <v>852</v>
      </c>
      <c r="G389" s="215" t="s">
        <v>303</v>
      </c>
      <c r="H389" s="216">
        <v>9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427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427</v>
      </c>
      <c r="BM389" s="224" t="s">
        <v>853</v>
      </c>
    </row>
    <row r="390" spans="1:65" s="2" customFormat="1" ht="16.5" customHeight="1">
      <c r="A390" s="38"/>
      <c r="B390" s="39"/>
      <c r="C390" s="212" t="s">
        <v>854</v>
      </c>
      <c r="D390" s="212" t="s">
        <v>131</v>
      </c>
      <c r="E390" s="213" t="s">
        <v>855</v>
      </c>
      <c r="F390" s="214" t="s">
        <v>856</v>
      </c>
      <c r="G390" s="215" t="s">
        <v>303</v>
      </c>
      <c r="H390" s="216">
        <v>4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427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427</v>
      </c>
      <c r="BM390" s="224" t="s">
        <v>857</v>
      </c>
    </row>
    <row r="391" spans="1:65" s="2" customFormat="1" ht="16.5" customHeight="1">
      <c r="A391" s="38"/>
      <c r="B391" s="39"/>
      <c r="C391" s="212" t="s">
        <v>858</v>
      </c>
      <c r="D391" s="212" t="s">
        <v>131</v>
      </c>
      <c r="E391" s="213" t="s">
        <v>859</v>
      </c>
      <c r="F391" s="214" t="s">
        <v>860</v>
      </c>
      <c r="G391" s="215" t="s">
        <v>303</v>
      </c>
      <c r="H391" s="216">
        <v>2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427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427</v>
      </c>
      <c r="BM391" s="224" t="s">
        <v>861</v>
      </c>
    </row>
    <row r="392" spans="1:65" s="2" customFormat="1" ht="16.5" customHeight="1">
      <c r="A392" s="38"/>
      <c r="B392" s="39"/>
      <c r="C392" s="212" t="s">
        <v>862</v>
      </c>
      <c r="D392" s="212" t="s">
        <v>131</v>
      </c>
      <c r="E392" s="213" t="s">
        <v>863</v>
      </c>
      <c r="F392" s="214" t="s">
        <v>864</v>
      </c>
      <c r="G392" s="215" t="s">
        <v>303</v>
      </c>
      <c r="H392" s="216">
        <v>12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427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427</v>
      </c>
      <c r="BM392" s="224" t="s">
        <v>865</v>
      </c>
    </row>
    <row r="393" spans="1:65" s="2" customFormat="1" ht="16.5" customHeight="1">
      <c r="A393" s="38"/>
      <c r="B393" s="39"/>
      <c r="C393" s="212" t="s">
        <v>866</v>
      </c>
      <c r="D393" s="212" t="s">
        <v>131</v>
      </c>
      <c r="E393" s="213" t="s">
        <v>867</v>
      </c>
      <c r="F393" s="214" t="s">
        <v>868</v>
      </c>
      <c r="G393" s="215" t="s">
        <v>303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427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427</v>
      </c>
      <c r="BM393" s="224" t="s">
        <v>869</v>
      </c>
    </row>
    <row r="394" spans="1:65" s="2" customFormat="1" ht="16.5" customHeight="1">
      <c r="A394" s="38"/>
      <c r="B394" s="39"/>
      <c r="C394" s="212" t="s">
        <v>870</v>
      </c>
      <c r="D394" s="212" t="s">
        <v>131</v>
      </c>
      <c r="E394" s="213" t="s">
        <v>871</v>
      </c>
      <c r="F394" s="214" t="s">
        <v>872</v>
      </c>
      <c r="G394" s="215" t="s">
        <v>303</v>
      </c>
      <c r="H394" s="216">
        <v>8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427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427</v>
      </c>
      <c r="BM394" s="224" t="s">
        <v>873</v>
      </c>
    </row>
    <row r="395" spans="1:65" s="2" customFormat="1" ht="16.5" customHeight="1">
      <c r="A395" s="38"/>
      <c r="B395" s="39"/>
      <c r="C395" s="212" t="s">
        <v>874</v>
      </c>
      <c r="D395" s="212" t="s">
        <v>131</v>
      </c>
      <c r="E395" s="213" t="s">
        <v>875</v>
      </c>
      <c r="F395" s="214" t="s">
        <v>876</v>
      </c>
      <c r="G395" s="215" t="s">
        <v>303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427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427</v>
      </c>
      <c r="BM395" s="224" t="s">
        <v>877</v>
      </c>
    </row>
    <row r="396" spans="1:65" s="2" customFormat="1" ht="16.5" customHeight="1">
      <c r="A396" s="38"/>
      <c r="B396" s="39"/>
      <c r="C396" s="212" t="s">
        <v>878</v>
      </c>
      <c r="D396" s="212" t="s">
        <v>131</v>
      </c>
      <c r="E396" s="213" t="s">
        <v>879</v>
      </c>
      <c r="F396" s="214" t="s">
        <v>880</v>
      </c>
      <c r="G396" s="215" t="s">
        <v>303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427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427</v>
      </c>
      <c r="BM396" s="224" t="s">
        <v>881</v>
      </c>
    </row>
    <row r="397" spans="1:65" s="2" customFormat="1" ht="16.5" customHeight="1">
      <c r="A397" s="38"/>
      <c r="B397" s="39"/>
      <c r="C397" s="212" t="s">
        <v>882</v>
      </c>
      <c r="D397" s="212" t="s">
        <v>131</v>
      </c>
      <c r="E397" s="213" t="s">
        <v>883</v>
      </c>
      <c r="F397" s="214" t="s">
        <v>884</v>
      </c>
      <c r="G397" s="215" t="s">
        <v>303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427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427</v>
      </c>
      <c r="BM397" s="224" t="s">
        <v>885</v>
      </c>
    </row>
    <row r="398" spans="1:65" s="2" customFormat="1" ht="16.5" customHeight="1">
      <c r="A398" s="38"/>
      <c r="B398" s="39"/>
      <c r="C398" s="212" t="s">
        <v>886</v>
      </c>
      <c r="D398" s="212" t="s">
        <v>131</v>
      </c>
      <c r="E398" s="213" t="s">
        <v>887</v>
      </c>
      <c r="F398" s="214" t="s">
        <v>888</v>
      </c>
      <c r="G398" s="215" t="s">
        <v>303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427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427</v>
      </c>
      <c r="BM398" s="224" t="s">
        <v>889</v>
      </c>
    </row>
    <row r="399" spans="1:65" s="2" customFormat="1" ht="16.5" customHeight="1">
      <c r="A399" s="38"/>
      <c r="B399" s="39"/>
      <c r="C399" s="212" t="s">
        <v>890</v>
      </c>
      <c r="D399" s="212" t="s">
        <v>131</v>
      </c>
      <c r="E399" s="213" t="s">
        <v>891</v>
      </c>
      <c r="F399" s="214" t="s">
        <v>892</v>
      </c>
      <c r="G399" s="215" t="s">
        <v>303</v>
      </c>
      <c r="H399" s="216">
        <v>3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427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427</v>
      </c>
      <c r="BM399" s="224" t="s">
        <v>893</v>
      </c>
    </row>
    <row r="400" spans="1:65" s="2" customFormat="1" ht="16.5" customHeight="1">
      <c r="A400" s="38"/>
      <c r="B400" s="39"/>
      <c r="C400" s="212" t="s">
        <v>894</v>
      </c>
      <c r="D400" s="212" t="s">
        <v>131</v>
      </c>
      <c r="E400" s="213" t="s">
        <v>895</v>
      </c>
      <c r="F400" s="214" t="s">
        <v>896</v>
      </c>
      <c r="G400" s="215" t="s">
        <v>303</v>
      </c>
      <c r="H400" s="216">
        <v>11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427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427</v>
      </c>
      <c r="BM400" s="224" t="s">
        <v>897</v>
      </c>
    </row>
    <row r="401" spans="1:65" s="2" customFormat="1" ht="16.5" customHeight="1">
      <c r="A401" s="38"/>
      <c r="B401" s="39"/>
      <c r="C401" s="212" t="s">
        <v>898</v>
      </c>
      <c r="D401" s="212" t="s">
        <v>131</v>
      </c>
      <c r="E401" s="213" t="s">
        <v>899</v>
      </c>
      <c r="F401" s="214" t="s">
        <v>900</v>
      </c>
      <c r="G401" s="215" t="s">
        <v>303</v>
      </c>
      <c r="H401" s="216">
        <v>14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427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427</v>
      </c>
      <c r="BM401" s="224" t="s">
        <v>901</v>
      </c>
    </row>
    <row r="402" spans="1:65" s="2" customFormat="1" ht="33" customHeight="1">
      <c r="A402" s="38"/>
      <c r="B402" s="39"/>
      <c r="C402" s="212" t="s">
        <v>902</v>
      </c>
      <c r="D402" s="212" t="s">
        <v>131</v>
      </c>
      <c r="E402" s="213" t="s">
        <v>903</v>
      </c>
      <c r="F402" s="214" t="s">
        <v>904</v>
      </c>
      <c r="G402" s="215" t="s">
        <v>134</v>
      </c>
      <c r="H402" s="216">
        <v>3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427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427</v>
      </c>
      <c r="BM402" s="224" t="s">
        <v>905</v>
      </c>
    </row>
    <row r="403" spans="1:65" s="2" customFormat="1" ht="33" customHeight="1">
      <c r="A403" s="38"/>
      <c r="B403" s="39"/>
      <c r="C403" s="212" t="s">
        <v>906</v>
      </c>
      <c r="D403" s="212" t="s">
        <v>131</v>
      </c>
      <c r="E403" s="213" t="s">
        <v>907</v>
      </c>
      <c r="F403" s="214" t="s">
        <v>908</v>
      </c>
      <c r="G403" s="215" t="s">
        <v>134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427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427</v>
      </c>
      <c r="BM403" s="224" t="s">
        <v>909</v>
      </c>
    </row>
    <row r="404" spans="1:65" s="2" customFormat="1" ht="24.15" customHeight="1">
      <c r="A404" s="38"/>
      <c r="B404" s="39"/>
      <c r="C404" s="212" t="s">
        <v>910</v>
      </c>
      <c r="D404" s="212" t="s">
        <v>131</v>
      </c>
      <c r="E404" s="213" t="s">
        <v>911</v>
      </c>
      <c r="F404" s="214" t="s">
        <v>912</v>
      </c>
      <c r="G404" s="215" t="s">
        <v>134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427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427</v>
      </c>
      <c r="BM404" s="224" t="s">
        <v>913</v>
      </c>
    </row>
    <row r="405" spans="1:65" s="2" customFormat="1" ht="37.8" customHeight="1">
      <c r="A405" s="38"/>
      <c r="B405" s="39"/>
      <c r="C405" s="212" t="s">
        <v>914</v>
      </c>
      <c r="D405" s="212" t="s">
        <v>131</v>
      </c>
      <c r="E405" s="213" t="s">
        <v>915</v>
      </c>
      <c r="F405" s="214" t="s">
        <v>916</v>
      </c>
      <c r="G405" s="215" t="s">
        <v>134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427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427</v>
      </c>
      <c r="BM405" s="224" t="s">
        <v>917</v>
      </c>
    </row>
    <row r="406" spans="1:65" s="2" customFormat="1" ht="16.5" customHeight="1">
      <c r="A406" s="38"/>
      <c r="B406" s="39"/>
      <c r="C406" s="212" t="s">
        <v>918</v>
      </c>
      <c r="D406" s="212" t="s">
        <v>131</v>
      </c>
      <c r="E406" s="213" t="s">
        <v>919</v>
      </c>
      <c r="F406" s="214" t="s">
        <v>920</v>
      </c>
      <c r="G406" s="215" t="s">
        <v>303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427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427</v>
      </c>
      <c r="BM406" s="224" t="s">
        <v>921</v>
      </c>
    </row>
    <row r="407" spans="1:65" s="2" customFormat="1" ht="16.5" customHeight="1">
      <c r="A407" s="38"/>
      <c r="B407" s="39"/>
      <c r="C407" s="212" t="s">
        <v>922</v>
      </c>
      <c r="D407" s="212" t="s">
        <v>131</v>
      </c>
      <c r="E407" s="213" t="s">
        <v>923</v>
      </c>
      <c r="F407" s="214" t="s">
        <v>924</v>
      </c>
      <c r="G407" s="215" t="s">
        <v>303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427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427</v>
      </c>
      <c r="BM407" s="224" t="s">
        <v>925</v>
      </c>
    </row>
    <row r="408" spans="1:65" s="2" customFormat="1" ht="16.5" customHeight="1">
      <c r="A408" s="38"/>
      <c r="B408" s="39"/>
      <c r="C408" s="212" t="s">
        <v>926</v>
      </c>
      <c r="D408" s="212" t="s">
        <v>131</v>
      </c>
      <c r="E408" s="213" t="s">
        <v>927</v>
      </c>
      <c r="F408" s="214" t="s">
        <v>928</v>
      </c>
      <c r="G408" s="215" t="s">
        <v>303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427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427</v>
      </c>
      <c r="BM408" s="224" t="s">
        <v>929</v>
      </c>
    </row>
    <row r="409" spans="1:65" s="2" customFormat="1" ht="16.5" customHeight="1">
      <c r="A409" s="38"/>
      <c r="B409" s="39"/>
      <c r="C409" s="212" t="s">
        <v>930</v>
      </c>
      <c r="D409" s="212" t="s">
        <v>131</v>
      </c>
      <c r="E409" s="213" t="s">
        <v>931</v>
      </c>
      <c r="F409" s="214" t="s">
        <v>932</v>
      </c>
      <c r="G409" s="215" t="s">
        <v>303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427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427</v>
      </c>
      <c r="BM409" s="224" t="s">
        <v>933</v>
      </c>
    </row>
    <row r="410" spans="1:65" s="2" customFormat="1" ht="16.5" customHeight="1">
      <c r="A410" s="38"/>
      <c r="B410" s="39"/>
      <c r="C410" s="212" t="s">
        <v>934</v>
      </c>
      <c r="D410" s="212" t="s">
        <v>131</v>
      </c>
      <c r="E410" s="213" t="s">
        <v>935</v>
      </c>
      <c r="F410" s="214" t="s">
        <v>936</v>
      </c>
      <c r="G410" s="215" t="s">
        <v>303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427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427</v>
      </c>
      <c r="BM410" s="224" t="s">
        <v>937</v>
      </c>
    </row>
    <row r="411" spans="1:63" s="12" customFormat="1" ht="22.8" customHeight="1">
      <c r="A411" s="12"/>
      <c r="B411" s="196"/>
      <c r="C411" s="197"/>
      <c r="D411" s="198" t="s">
        <v>75</v>
      </c>
      <c r="E411" s="210" t="s">
        <v>938</v>
      </c>
      <c r="F411" s="210" t="s">
        <v>939</v>
      </c>
      <c r="G411" s="197"/>
      <c r="H411" s="197"/>
      <c r="I411" s="200"/>
      <c r="J411" s="211">
        <f>BK411</f>
        <v>0</v>
      </c>
      <c r="K411" s="197"/>
      <c r="L411" s="202"/>
      <c r="M411" s="203"/>
      <c r="N411" s="204"/>
      <c r="O411" s="204"/>
      <c r="P411" s="205">
        <f>SUM(P412:P415)</f>
        <v>0</v>
      </c>
      <c r="Q411" s="204"/>
      <c r="R411" s="205">
        <f>SUM(R412:R415)</f>
        <v>0</v>
      </c>
      <c r="S411" s="204"/>
      <c r="T411" s="206">
        <f>SUM(T412:T415)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07" t="s">
        <v>129</v>
      </c>
      <c r="AT411" s="208" t="s">
        <v>75</v>
      </c>
      <c r="AU411" s="208" t="s">
        <v>81</v>
      </c>
      <c r="AY411" s="207" t="s">
        <v>128</v>
      </c>
      <c r="BK411" s="209">
        <f>SUM(BK412:BK415)</f>
        <v>0</v>
      </c>
    </row>
    <row r="412" spans="1:65" s="2" customFormat="1" ht="16.5" customHeight="1">
      <c r="A412" s="38"/>
      <c r="B412" s="39"/>
      <c r="C412" s="212" t="s">
        <v>940</v>
      </c>
      <c r="D412" s="212" t="s">
        <v>131</v>
      </c>
      <c r="E412" s="213" t="s">
        <v>941</v>
      </c>
      <c r="F412" s="214" t="s">
        <v>942</v>
      </c>
      <c r="G412" s="215" t="s">
        <v>134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427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427</v>
      </c>
      <c r="BM412" s="224" t="s">
        <v>943</v>
      </c>
    </row>
    <row r="413" spans="1:65" s="2" customFormat="1" ht="21.75" customHeight="1">
      <c r="A413" s="38"/>
      <c r="B413" s="39"/>
      <c r="C413" s="212" t="s">
        <v>944</v>
      </c>
      <c r="D413" s="212" t="s">
        <v>131</v>
      </c>
      <c r="E413" s="213" t="s">
        <v>945</v>
      </c>
      <c r="F413" s="214" t="s">
        <v>946</v>
      </c>
      <c r="G413" s="215" t="s">
        <v>134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427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427</v>
      </c>
      <c r="BM413" s="224" t="s">
        <v>947</v>
      </c>
    </row>
    <row r="414" spans="1:65" s="2" customFormat="1" ht="16.5" customHeight="1">
      <c r="A414" s="38"/>
      <c r="B414" s="39"/>
      <c r="C414" s="212" t="s">
        <v>948</v>
      </c>
      <c r="D414" s="212" t="s">
        <v>131</v>
      </c>
      <c r="E414" s="213" t="s">
        <v>949</v>
      </c>
      <c r="F414" s="214" t="s">
        <v>950</v>
      </c>
      <c r="G414" s="215" t="s">
        <v>146</v>
      </c>
      <c r="H414" s="216">
        <v>1.5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427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427</v>
      </c>
      <c r="BM414" s="224" t="s">
        <v>951</v>
      </c>
    </row>
    <row r="415" spans="1:65" s="2" customFormat="1" ht="16.5" customHeight="1">
      <c r="A415" s="38"/>
      <c r="B415" s="39"/>
      <c r="C415" s="212" t="s">
        <v>952</v>
      </c>
      <c r="D415" s="212" t="s">
        <v>131</v>
      </c>
      <c r="E415" s="213" t="s">
        <v>953</v>
      </c>
      <c r="F415" s="214" t="s">
        <v>954</v>
      </c>
      <c r="G415" s="215" t="s">
        <v>134</v>
      </c>
      <c r="H415" s="216">
        <v>1</v>
      </c>
      <c r="I415" s="217"/>
      <c r="J415" s="218">
        <f>ROUND(I415*H415,2)</f>
        <v>0</v>
      </c>
      <c r="K415" s="219"/>
      <c r="L415" s="44"/>
      <c r="M415" s="270" t="s">
        <v>1</v>
      </c>
      <c r="N415" s="271" t="s">
        <v>42</v>
      </c>
      <c r="O415" s="272"/>
      <c r="P415" s="273">
        <f>O415*H415</f>
        <v>0</v>
      </c>
      <c r="Q415" s="273">
        <v>0</v>
      </c>
      <c r="R415" s="273">
        <f>Q415*H415</f>
        <v>0</v>
      </c>
      <c r="S415" s="273">
        <v>0</v>
      </c>
      <c r="T415" s="274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427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427</v>
      </c>
      <c r="BM415" s="224" t="s">
        <v>955</v>
      </c>
    </row>
    <row r="416" spans="1:31" s="2" customFormat="1" ht="6.95" customHeight="1">
      <c r="A416" s="38"/>
      <c r="B416" s="66"/>
      <c r="C416" s="67"/>
      <c r="D416" s="67"/>
      <c r="E416" s="67"/>
      <c r="F416" s="67"/>
      <c r="G416" s="67"/>
      <c r="H416" s="67"/>
      <c r="I416" s="67"/>
      <c r="J416" s="67"/>
      <c r="K416" s="67"/>
      <c r="L416" s="44"/>
      <c r="M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</row>
  </sheetData>
  <sheetProtection password="CC35" sheet="1" objects="1" scenarios="1" formatColumns="0" formatRows="0" autoFilter="0"/>
  <autoFilter ref="C135:K415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2023-05-23T13:00:06Z</dcterms:created>
  <dcterms:modified xsi:type="dcterms:W3CDTF">2023-05-23T13:00:07Z</dcterms:modified>
  <cp:category/>
  <cp:version/>
  <cp:contentType/>
  <cp:contentStatus/>
</cp:coreProperties>
</file>