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byt...'!$C$135:$K$433</definedName>
    <definedName name="_xlnm.Print_Area" localSheetId="1">'Byt - Stavební úpravy byt...'!$C$4:$J$76,'Byt - Stavební úpravy byt...'!$C$82:$J$119,'Byt - Stavební úpravy byt...'!$C$125:$J$433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<sst xmlns="http://schemas.openxmlformats.org/spreadsheetml/2006/main" count="3813" uniqueCount="976">
  <si>
    <t>Export Komplet</t>
  </si>
  <si>
    <t/>
  </si>
  <si>
    <t>2.0</t>
  </si>
  <si>
    <t>ZAMOK</t>
  </si>
  <si>
    <t>False</t>
  </si>
  <si>
    <t>{50be2cef-30a8-4261-a805-0a5afe58500a}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</si>
  <si>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</si>
  <si>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</si>
  <si>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</si>
  <si>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</si>
  <si>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</si>
  <si>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</si>
  <si>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</si>
  <si>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</si>
  <si>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</si>
  <si>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</si>
  <si>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</si>
  <si>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31</t>
  </si>
  <si>
    <t>KSO:</t>
  </si>
  <si>
    <t>CC-CZ:</t>
  </si>
  <si>
    <t>Místo:</t>
  </si>
  <si>
    <t>Bazovského 1119,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</si>
  <si>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</si>
  <si>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</si>
  <si>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</si>
  <si>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</si>
  <si>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</si>
  <si>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</si>
  <si>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</si>
  <si>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</si>
  <si>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</si>
  <si>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</si>
  <si>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</si>
  <si>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</si>
  <si>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</si>
  <si>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</si>
  <si>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</si>
  <si>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</si>
  <si>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</si>
  <si>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</si>
  <si>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</si>
  <si>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</si>
  <si>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</si>
  <si>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</si>
  <si>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</si>
  <si>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</si>
  <si>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</si>
  <si>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</si>
  <si>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</si>
  <si>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</si>
  <si>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</si>
  <si>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</si>
  <si>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</si>
  <si>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</si>
  <si>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</si>
  <si>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</si>
  <si>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</si>
  <si>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</si>
  <si>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</si>
  <si>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</si>
  <si>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</si>
  <si>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</si>
  <si>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</si>
  <si>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</si>
  <si>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</si>
  <si>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</si>
  <si>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</si>
  <si>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</si>
  <si>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</si>
  <si>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</si>
  <si>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</si>
  <si>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</si>
  <si>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</si>
  <si>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</si>
  <si>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</si>
  <si>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</si>
  <si>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</si>
  <si>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</si>
  <si>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</si>
  <si>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</si>
  <si>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</si>
  <si>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</si>
  <si>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</si>
  <si>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</si>
  <si>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</si>
  <si>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</si>
  <si>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</si>
  <si>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</si>
  <si>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</si>
  <si>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</si>
  <si>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</si>
  <si>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</si>
  <si>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</si>
  <si>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</si>
  <si>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</si>
  <si>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</si>
  <si>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</si>
  <si>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</si>
  <si>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</si>
  <si>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</si>
  <si>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</si>
  <si>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</si>
  <si>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</si>
  <si>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</si>
  <si>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</si>
  <si>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</si>
  <si>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</si>
  <si>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</si>
  <si>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</si>
  <si>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</si>
  <si>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</si>
  <si>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</si>
  <si>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</si>
  <si>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</si>
  <si>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</si>
  <si>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</si>
  <si>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</si>
  <si>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</si>
  <si>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</si>
  <si>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</si>
  <si>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</si>
  <si>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</si>
  <si>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</si>
  <si>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</si>
  <si>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</si>
  <si>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</si>
  <si>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</si>
  <si>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</si>
  <si>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</si>
  <si>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</si>
  <si>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</si>
  <si>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</si>
  <si>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</si>
  <si>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</si>
  <si>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</si>
  <si>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</si>
  <si>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</si>
  <si>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</si>
  <si>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</si>
  <si>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</si>
  <si>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</si>
  <si>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</si>
  <si>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</si>
  <si>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</si>
  <si>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</si>
  <si>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</si>
  <si>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</si>
  <si>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</si>
  <si>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</si>
  <si>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</si>
  <si>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</si>
  <si>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</si>
  <si>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</si>
  <si>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</si>
  <si>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</si>
  <si>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</si>
  <si>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</si>
  <si>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</si>
  <si>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</si>
  <si>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</si>
  <si>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</si>
  <si>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</si>
  <si>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</si>
  <si>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</si>
  <si>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</si>
  <si>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</si>
  <si>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</si>
  <si>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</si>
  <si>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</si>
  <si>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</si>
  <si>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</si>
  <si>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</si>
  <si>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</si>
  <si>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</si>
  <si>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</si>
  <si>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</si>
  <si>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</si>
  <si>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</si>
  <si>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</si>
  <si>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</si>
  <si>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</si>
  <si>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</si>
  <si>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</si>
  <si>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</si>
  <si>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</si>
  <si>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</si>
  <si>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</si>
  <si>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</si>
  <si>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</si>
  <si>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</si>
  <si>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</si>
  <si>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</si>
  <si>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</si>
  <si>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</si>
  <si>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</si>
  <si>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</si>
  <si>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</si>
  <si>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</si>
  <si>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</si>
  <si>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</si>
  <si>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</si>
  <si>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</si>
  <si>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</si>
  <si>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</si>
  <si>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</si>
  <si>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</si>
  <si>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</si>
  <si>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</si>
  <si>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</si>
  <si>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</si>
  <si>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</si>
  <si>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</si>
  <si>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</si>
  <si>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</si>
  <si>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</si>
  <si>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</si>
  <si>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</si>
  <si>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</si>
  <si>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</si>
  <si>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</si>
  <si>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</si>
  <si>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</si>
  <si>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</si>
  <si>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</si>
  <si>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</si>
  <si>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</si>
  <si>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</si>
  <si>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</si>
  <si>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</si>
  <si>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</si>
  <si>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</si>
  <si>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</si>
  <si>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</si>
  <si>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</si>
  <si>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</si>
  <si>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</si>
  <si>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</si>
  <si>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</si>
  <si>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</si>
  <si>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</si>
  <si>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</si>
  <si>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</si>
  <si>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</si>
  <si>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</si>
  <si>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</si>
  <si>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</si>
  <si>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</si>
  <si>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</si>
  <si>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</si>
  <si>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</si>
  <si>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</si>
  <si>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</si>
  <si>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</si>
  <si>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</si>
  <si>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</si>
  <si>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</si>
  <si>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</si>
  <si>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</si>
  <si>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</si>
  <si>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</si>
  <si>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</si>
  <si>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</si>
  <si>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43</t>
  </si>
  <si>
    <t>28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</si>
  <si>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</si>
  <si>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</si>
  <si>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</si>
  <si>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</si>
  <si>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</si>
  <si>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</si>
  <si>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</si>
  <si>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</si>
  <si>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</si>
  <si>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</si>
  <si>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</si>
  <si>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</si>
  <si>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</si>
  <si>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</si>
  <si>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</si>
  <si>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</si>
  <si>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</si>
  <si>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</si>
  <si>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</si>
  <si>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</si>
  <si>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</si>
  <si>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</si>
  <si>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</si>
  <si>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</si>
  <si>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</si>
  <si>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</si>
  <si>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</si>
  <si>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</si>
  <si>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</si>
  <si>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</si>
  <si>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</si>
  <si>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</si>
  <si>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</si>
  <si>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</si>
  <si>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</si>
  <si>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</si>
  <si>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</si>
  <si>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</si>
  <si>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</si>
  <si>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</si>
  <si>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</si>
  <si>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</si>
  <si>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</si>
  <si>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</si>
  <si>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</si>
  <si>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</si>
  <si>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</si>
  <si>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</si>
  <si>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978059541</t>
  </si>
  <si>
    <t>Odsekání a odebrání obkladů stěn z vnitřních obkládaček plochy přes 1 m2</t>
  </si>
  <si>
    <t>-1455760682</t>
  </si>
  <si>
    <t>1,5*1,5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</si>
  <si>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</si>
  <si>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</si>
  <si>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</si>
  <si>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</si>
  <si>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</si>
  <si>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</si>
  <si>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</si>
  <si>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</si>
  <si>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</si>
  <si>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</si>
  <si>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</si>
  <si>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</si>
  <si>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</si>
  <si>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</si>
  <si>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</si>
  <si>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6,713*10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</si>
  <si>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</si>
  <si>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</si>
  <si>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</si>
  <si>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</si>
  <si>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</si>
  <si>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</si>
  <si>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</si>
  <si>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</si>
  <si>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</si>
  <si>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</si>
  <si>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</si>
  <si>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</si>
  <si>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</si>
  <si>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</si>
  <si>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</si>
  <si>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</si>
  <si>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</si>
  <si>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</si>
  <si>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</si>
  <si>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</si>
  <si>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3,6*1,02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</si>
  <si>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</si>
  <si>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</si>
  <si>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</si>
  <si>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</si>
  <si>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</si>
  <si>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</si>
  <si>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</si>
  <si>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</si>
  <si>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</si>
  <si>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</si>
  <si>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</si>
  <si>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</si>
  <si>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</si>
  <si>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-664194793</t>
  </si>
  <si>
    <t>49</t>
  </si>
  <si>
    <t>721174042</t>
  </si>
  <si>
    <t>Potrubí kanalizační z PP připojovací systém HT DN 40</t>
  </si>
  <si>
    <t>-780254168</t>
  </si>
  <si>
    <t>50</t>
  </si>
  <si>
    <t>721174043</t>
  </si>
  <si>
    <t>Potrubí kanalizační z PP připojovací systém HT DN 50</t>
  </si>
  <si>
    <t>1476288295</t>
  </si>
  <si>
    <t>51</t>
  </si>
  <si>
    <t>721226510</t>
  </si>
  <si>
    <t>Zápachová uzávěrka umyvadlo DN 40</t>
  </si>
  <si>
    <t>-1760740188</t>
  </si>
  <si>
    <t>52</t>
  </si>
  <si>
    <t>721226520</t>
  </si>
  <si>
    <t>Zápachová uzávěrka dřez DN 50</t>
  </si>
  <si>
    <t>-9954416</t>
  </si>
  <si>
    <t>53</t>
  </si>
  <si>
    <t>721290111</t>
  </si>
  <si>
    <t>Zkouška těsnosti potrubí kanalizace vodou do DN 125</t>
  </si>
  <si>
    <t>697753780</t>
  </si>
  <si>
    <t>3,5+1,1+1</t>
  </si>
  <si>
    <t>54</t>
  </si>
  <si>
    <t>721290191</t>
  </si>
  <si>
    <t>Drobný instalační materiál</t>
  </si>
  <si>
    <t>454834296</t>
  </si>
  <si>
    <t>55</t>
  </si>
  <si>
    <t>721290192</t>
  </si>
  <si>
    <t>Stavební přípomoce</t>
  </si>
  <si>
    <t>1131025449</t>
  </si>
  <si>
    <t>56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</si>
  <si>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</si>
  <si>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</si>
  <si>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</si>
  <si>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</si>
  <si>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</si>
  <si>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57</t>
  </si>
  <si>
    <t>722174001</t>
  </si>
  <si>
    <t>Potrubí vodovodní plastové PPR svar polyfuze PN 16 D 16 x 2,2 mm</t>
  </si>
  <si>
    <t>-630825325</t>
  </si>
  <si>
    <t>58</t>
  </si>
  <si>
    <t>722181221</t>
  </si>
  <si>
    <t>Ochrana vodovodního potrubí přilepenými tepelně izolačními trubicemi z PE tl do 10 mm DN do 22 mm</t>
  </si>
  <si>
    <t>1496700823</t>
  </si>
  <si>
    <t>59</t>
  </si>
  <si>
    <t>722181231</t>
  </si>
  <si>
    <t>Ochrana vodovodního potrubí přilepenými tepelně izolačními trubicemi z PE tl do 15 mm DN do 22 mm</t>
  </si>
  <si>
    <t>-550669057</t>
  </si>
  <si>
    <t>60</t>
  </si>
  <si>
    <t>722240121</t>
  </si>
  <si>
    <t>Kohout kulový plastový PPR DN 16</t>
  </si>
  <si>
    <t>-2016611362</t>
  </si>
  <si>
    <t>61</t>
  </si>
  <si>
    <t>722290215</t>
  </si>
  <si>
    <t>Zkouška těsnosti vodovodního potrubí hrdlového nebo přírubového do DN 100</t>
  </si>
  <si>
    <t>1911151028</t>
  </si>
  <si>
    <t>62</t>
  </si>
  <si>
    <t>722290234</t>
  </si>
  <si>
    <t>Proplach a dezinfekce vodovodního potrubí do DN 80</t>
  </si>
  <si>
    <t>528314932</t>
  </si>
  <si>
    <t>63</t>
  </si>
  <si>
    <t>722290291</t>
  </si>
  <si>
    <t>1647539305</t>
  </si>
  <si>
    <t>64</t>
  </si>
  <si>
    <t>722290292</t>
  </si>
  <si>
    <t>Drobý instalační materiál</t>
  </si>
  <si>
    <t>-1991188292</t>
  </si>
  <si>
    <t>65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</si>
  <si>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</si>
  <si>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</si>
  <si>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</si>
  <si>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</si>
  <si>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</si>
  <si>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66</t>
  </si>
  <si>
    <t>725112171</t>
  </si>
  <si>
    <t xml:space="preserve">Kombi klozet </t>
  </si>
  <si>
    <t>1781760770</t>
  </si>
  <si>
    <t>67</t>
  </si>
  <si>
    <t>725211621</t>
  </si>
  <si>
    <t>Umyvadlo keram</t>
  </si>
  <si>
    <t>557308810</t>
  </si>
  <si>
    <t>68</t>
  </si>
  <si>
    <t>725311121</t>
  </si>
  <si>
    <t>Drez nerez</t>
  </si>
  <si>
    <t>-1833286398</t>
  </si>
  <si>
    <t>69</t>
  </si>
  <si>
    <t>725813112</t>
  </si>
  <si>
    <t xml:space="preserve">rohový uzávěr  DN 15 </t>
  </si>
  <si>
    <t>909771617</t>
  </si>
  <si>
    <t>70</t>
  </si>
  <si>
    <t>725813113</t>
  </si>
  <si>
    <t>Výtokový ventil T212-DN15</t>
  </si>
  <si>
    <t>909138823</t>
  </si>
  <si>
    <t>71</t>
  </si>
  <si>
    <t>725821325</t>
  </si>
  <si>
    <t>Baterie drezová</t>
  </si>
  <si>
    <t>-1470167571</t>
  </si>
  <si>
    <t>72</t>
  </si>
  <si>
    <t>725822612</t>
  </si>
  <si>
    <t>Baterie umyv stoj páka+výpust</t>
  </si>
  <si>
    <t>130062556</t>
  </si>
  <si>
    <t>73</t>
  </si>
  <si>
    <t>725841311</t>
  </si>
  <si>
    <t>Baterie sprchová nástěnná</t>
  </si>
  <si>
    <t>-341654507</t>
  </si>
  <si>
    <t>74</t>
  </si>
  <si>
    <t>725860202</t>
  </si>
  <si>
    <t>Sifon dřezový HL100G</t>
  </si>
  <si>
    <t>-569363639</t>
  </si>
  <si>
    <t>75</t>
  </si>
  <si>
    <t>725860203</t>
  </si>
  <si>
    <t>Sifon sprchový  HL 522</t>
  </si>
  <si>
    <t>-227060783</t>
  </si>
  <si>
    <t>76</t>
  </si>
  <si>
    <t>725860212</t>
  </si>
  <si>
    <t>Sifon umyvadlový HL134.0 pod omítku</t>
  </si>
  <si>
    <t>1030810032</t>
  </si>
  <si>
    <t>77</t>
  </si>
  <si>
    <t>725901</t>
  </si>
  <si>
    <t>Sporák se sklokeramickou deskou - DODÁVKA+MONTÁŽ</t>
  </si>
  <si>
    <t>85778263</t>
  </si>
  <si>
    <t>78</t>
  </si>
  <si>
    <t>725902</t>
  </si>
  <si>
    <t>Sprchová vanička - polyban akrylát vč- zástěny 120/140</t>
  </si>
  <si>
    <t>-1010161381</t>
  </si>
  <si>
    <t>79</t>
  </si>
  <si>
    <t>998725102</t>
  </si>
  <si>
    <t>Přesun hmot tonážní pro zařizovací předměty v objektech v do 12 m</t>
  </si>
  <si>
    <t>-521361160</t>
  </si>
  <si>
    <t>80</t>
  </si>
  <si>
    <t>Pol5</t>
  </si>
  <si>
    <t>Sifon stěnový -  HL400</t>
  </si>
  <si>
    <t>-765668328</t>
  </si>
  <si>
    <t>81</t>
  </si>
  <si>
    <t>Pol7</t>
  </si>
  <si>
    <t>topný žebřík 960/450 mm- DODÁVKA+MONTÁŽ (koupelna)</t>
  </si>
  <si>
    <t>1502956261</t>
  </si>
  <si>
    <t>82</t>
  </si>
  <si>
    <t>Pol8</t>
  </si>
  <si>
    <t>Zrcadlo s poličkou   DODÁVKA+MONTÁŽ</t>
  </si>
  <si>
    <t>1541391059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</si>
  <si>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</si>
  <si>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</si>
  <si>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</si>
  <si>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</si>
  <si>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</si>
  <si>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</si>
  <si>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</si>
  <si>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</si>
  <si>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</si>
  <si>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</si>
  <si>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</si>
  <si>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</si>
  <si>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</si>
  <si>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</si>
  <si>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</si>
  <si>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</si>
  <si>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</si>
  <si>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</si>
  <si>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</si>
  <si>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</si>
  <si>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</si>
  <si>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</si>
  <si>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</si>
  <si>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</si>
  <si>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</si>
  <si>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</si>
  <si>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</si>
  <si>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</si>
  <si>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</si>
  <si>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</si>
  <si>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</si>
  <si>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</si>
  <si>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</si>
  <si>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</si>
  <si>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</si>
  <si>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</si>
  <si>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</si>
  <si>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</si>
  <si>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</si>
  <si>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</si>
  <si>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</si>
  <si>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</si>
  <si>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</si>
  <si>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</si>
  <si>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</si>
  <si>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</si>
  <si>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</si>
  <si>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</si>
  <si>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</si>
  <si>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</si>
  <si>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</si>
  <si>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</si>
  <si>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</si>
  <si>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</si>
  <si>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</si>
  <si>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</si>
  <si>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</si>
  <si>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</si>
  <si>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</si>
  <si>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</si>
  <si>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</si>
  <si>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</si>
  <si>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</si>
  <si>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</si>
  <si>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</si>
  <si>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</si>
  <si>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</si>
  <si>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</si>
  <si>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</si>
  <si>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</si>
  <si>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</si>
  <si>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</si>
  <si>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</si>
  <si>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</si>
  <si>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</si>
  <si>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</si>
  <si>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</si>
  <si>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</si>
  <si>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</si>
  <si>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</si>
  <si>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</si>
  <si>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</si>
  <si>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</si>
  <si>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3,6*1,1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</si>
  <si>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</si>
  <si>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</si>
  <si>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</si>
  <si>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</si>
  <si>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</si>
  <si>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</si>
  <si>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</si>
  <si>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</si>
  <si>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</si>
  <si>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</si>
  <si>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</si>
  <si>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</si>
  <si>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</si>
  <si>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</si>
  <si>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</si>
  <si>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</si>
  <si>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1,75*2+1,25*2+1,1*2+0,95*2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</si>
  <si>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</si>
  <si>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</si>
  <si>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</si>
  <si>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</si>
  <si>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</si>
  <si>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</si>
  <si>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</si>
  <si>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</si>
  <si>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</si>
  <si>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</si>
  <si>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</si>
  <si>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</si>
  <si>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</si>
  <si>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</si>
  <si>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</si>
  <si>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</si>
  <si>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</si>
  <si>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</si>
  <si>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</si>
  <si>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</si>
  <si>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</si>
  <si>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</si>
  <si>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</si>
  <si>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</si>
  <si>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</si>
  <si>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</si>
  <si>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</si>
  <si>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</si>
  <si>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</si>
  <si>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</si>
  <si>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</si>
  <si>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</si>
  <si>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</si>
  <si>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</si>
  <si>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</si>
  <si>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</si>
  <si>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</si>
  <si>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</si>
  <si>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</si>
  <si>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</si>
  <si>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</si>
  <si>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</si>
  <si>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</si>
  <si>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</si>
  <si>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</si>
  <si>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</si>
  <si>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</si>
  <si>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</si>
  <si>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</si>
  <si>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</si>
  <si>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7+10,5+16,8+4,9</t>
  </si>
  <si>
    <t>116</t>
  </si>
  <si>
    <t>284122551</t>
  </si>
  <si>
    <t>podlahovina PVC</t>
  </si>
  <si>
    <t>929100025</t>
  </si>
  <si>
    <t>38,416*1,04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</si>
  <si>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</si>
  <si>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</si>
  <si>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</si>
  <si>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</si>
  <si>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</si>
  <si>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</si>
  <si>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</si>
  <si>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</si>
  <si>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</si>
  <si>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</si>
  <si>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</si>
  <si>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</si>
  <si>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</si>
  <si>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</si>
  <si>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</si>
  <si>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</si>
  <si>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</si>
  <si>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</si>
  <si>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</si>
  <si>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</si>
  <si>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</si>
  <si>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</si>
  <si>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</si>
  <si>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</si>
  <si>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</si>
  <si>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</si>
  <si>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</si>
  <si>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</si>
  <si>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</si>
  <si>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</si>
  <si>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</si>
  <si>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</si>
  <si>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</si>
  <si>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123</t>
  </si>
  <si>
    <t>597610000</t>
  </si>
  <si>
    <t>keramický obklad</t>
  </si>
  <si>
    <t>-1410715031</t>
  </si>
  <si>
    <t>21,74*1,1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</si>
  <si>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</si>
  <si>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</si>
  <si>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</si>
  <si>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</si>
  <si>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</si>
  <si>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</si>
  <si>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</si>
  <si>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</si>
  <si>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</si>
  <si>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</si>
  <si>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</si>
  <si>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</si>
  <si>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</si>
  <si>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</si>
  <si>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</si>
  <si>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</si>
  <si>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</si>
  <si>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</si>
  <si>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</si>
  <si>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</si>
  <si>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</si>
  <si>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0,9*2+1,2*2-0,6</t>
  </si>
  <si>
    <t>1,75*2+1,31*2-0,6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</si>
  <si>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</si>
  <si>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</si>
  <si>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</si>
  <si>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</si>
  <si>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</si>
  <si>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</si>
  <si>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</si>
  <si>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</si>
  <si>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</si>
  <si>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</si>
  <si>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</si>
  <si>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</si>
  <si>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130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</si>
  <si>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</si>
  <si>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</si>
  <si>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</si>
  <si>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</si>
  <si>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</si>
  <si>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131</t>
  </si>
  <si>
    <t>783315101</t>
  </si>
  <si>
    <t>Mezinátěr jednonásobný syntetický standardní zámečnických konstrukcí</t>
  </si>
  <si>
    <t>-1181583381</t>
  </si>
  <si>
    <t>132</t>
  </si>
  <si>
    <t>783317101</t>
  </si>
  <si>
    <t>Krycí jednonásobný syntetický standardní nátěr zámečnických konstrukcí</t>
  </si>
  <si>
    <t>-1318581461</t>
  </si>
  <si>
    <t>133</t>
  </si>
  <si>
    <t>783321100</t>
  </si>
  <si>
    <t>Nátěry syntetické - otopná tělesa, potrubí ÚT</t>
  </si>
  <si>
    <t>129337366</t>
  </si>
  <si>
    <t>784</t>
  </si>
  <si>
    <t>Dokončovací práce - malby</t>
  </si>
  <si>
    <t>134</t>
  </si>
  <si>
    <t>784111001</t>
  </si>
  <si>
    <t>Oprášení (ometení ) podkladu v místnostech výšky do 3,80 m</t>
  </si>
  <si>
    <t>55485777</t>
  </si>
  <si>
    <t>42,8</t>
  </si>
  <si>
    <t>135</t>
  </si>
  <si>
    <t>784121001</t>
  </si>
  <si>
    <t>Oškrabání malby v mísnostech v do 3,80 m</t>
  </si>
  <si>
    <t>-697976447</t>
  </si>
  <si>
    <t>136</t>
  </si>
  <si>
    <t>784171111</t>
  </si>
  <si>
    <t>Zakrytí vnitřních ploch stěn v místnostech výšky do 3,80 m</t>
  </si>
  <si>
    <t>1931434798</t>
  </si>
  <si>
    <t>1,8*1,55*2</t>
  </si>
  <si>
    <t>137</t>
  </si>
  <si>
    <t>581248431</t>
  </si>
  <si>
    <t>fólie pro malířské potřeby zakrývací</t>
  </si>
  <si>
    <t>-1418744244</t>
  </si>
  <si>
    <t>5,58*1,05 'Přepočtené koeficientem množství</t>
  </si>
  <si>
    <t>138</t>
  </si>
  <si>
    <t>784181121</t>
  </si>
  <si>
    <t>Hloubková jednonásobná penetrace podkladu v místnostech výšky do 3,80 m</t>
  </si>
  <si>
    <t>-554997256</t>
  </si>
  <si>
    <t>160,592</t>
  </si>
  <si>
    <t>139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</si>
  <si>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</si>
  <si>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</si>
  <si>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</si>
  <si>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</si>
  <si>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</si>
  <si>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140</t>
  </si>
  <si>
    <t>786624111</t>
  </si>
  <si>
    <t>Montáž lamelové žaluzie do oken zdvojených dřevěných otevíravých, sklápěcích a vyklápěcích</t>
  </si>
  <si>
    <t>968979338</t>
  </si>
  <si>
    <t>141</t>
  </si>
  <si>
    <t>553462000</t>
  </si>
  <si>
    <t>žaluzie horizontální interiérové</t>
  </si>
  <si>
    <t>708826218</t>
  </si>
  <si>
    <t>142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</si>
  <si>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</si>
  <si>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</si>
  <si>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</si>
  <si>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</si>
  <si>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</si>
  <si>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</si>
  <si>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143</t>
  </si>
  <si>
    <t>210 00-01</t>
  </si>
  <si>
    <t>rozvadec RB vcet. jistice a vybavení</t>
  </si>
  <si>
    <t>-392178354</t>
  </si>
  <si>
    <t>144</t>
  </si>
  <si>
    <t>210 00-03</t>
  </si>
  <si>
    <t>zásuvka TV, SAT, VKV</t>
  </si>
  <si>
    <t>752043836</t>
  </si>
  <si>
    <t>145</t>
  </si>
  <si>
    <t>210 00-04</t>
  </si>
  <si>
    <t>zvýšení príkonu u PRE z 1x20A na 3x25A /ceníková cena 11000/+ vyřízení</t>
  </si>
  <si>
    <t>-1550185220</t>
  </si>
  <si>
    <t>146</t>
  </si>
  <si>
    <t>210 00-05</t>
  </si>
  <si>
    <t>zkoušky, revize, príprava odberného místa</t>
  </si>
  <si>
    <t>866859076</t>
  </si>
  <si>
    <t>147</t>
  </si>
  <si>
    <t>210 00-06</t>
  </si>
  <si>
    <t>domovní telefon</t>
  </si>
  <si>
    <t>-852044734</t>
  </si>
  <si>
    <t>148</t>
  </si>
  <si>
    <t>210800105</t>
  </si>
  <si>
    <t>Kabel CYKY 750 V 3x1,5 mm2 uložený pod omítkou vcetne dodávky kabelu 3Cx1,5</t>
  </si>
  <si>
    <t>-1963382557</t>
  </si>
  <si>
    <t>149</t>
  </si>
  <si>
    <t>210800106</t>
  </si>
  <si>
    <t>Kabel CYKY 750 V 3x2,5 mm2 uložený pod omítkou vcetne dodávky kabelu 3Cx2,5</t>
  </si>
  <si>
    <t>-885619672</t>
  </si>
  <si>
    <t>150</t>
  </si>
  <si>
    <t>Pol09</t>
  </si>
  <si>
    <t>Kabel CYKY 5Cx2,5</t>
  </si>
  <si>
    <t>-889774866</t>
  </si>
  <si>
    <t>151</t>
  </si>
  <si>
    <t>Pol10</t>
  </si>
  <si>
    <t>Kabel CYKY 3Ax1,5</t>
  </si>
  <si>
    <t>620229546</t>
  </si>
  <si>
    <t>152</t>
  </si>
  <si>
    <t>Pol11</t>
  </si>
  <si>
    <t>Kabel CYKY 2Ax1,5</t>
  </si>
  <si>
    <t>-1880915043</t>
  </si>
  <si>
    <t>153</t>
  </si>
  <si>
    <t>Pol12</t>
  </si>
  <si>
    <t>Kabel CYKY 5Cx6</t>
  </si>
  <si>
    <t>354748223</t>
  </si>
  <si>
    <t>154</t>
  </si>
  <si>
    <t>Pol13</t>
  </si>
  <si>
    <t>Kabel CY6</t>
  </si>
  <si>
    <t>-1135927840</t>
  </si>
  <si>
    <t>155</t>
  </si>
  <si>
    <t>Pol14</t>
  </si>
  <si>
    <t>podlahová lišta LP35 s prísluš</t>
  </si>
  <si>
    <t>27496285</t>
  </si>
  <si>
    <t>156</t>
  </si>
  <si>
    <t>Pol15</t>
  </si>
  <si>
    <t>koax kabel</t>
  </si>
  <si>
    <t>-2047493495</t>
  </si>
  <si>
    <t>157</t>
  </si>
  <si>
    <t>Pol16</t>
  </si>
  <si>
    <t>svorkovnice 5pol</t>
  </si>
  <si>
    <t>-90919326</t>
  </si>
  <si>
    <t>158</t>
  </si>
  <si>
    <t>Pol17</t>
  </si>
  <si>
    <t>seriový prepínac</t>
  </si>
  <si>
    <t>-613113248</t>
  </si>
  <si>
    <t>159</t>
  </si>
  <si>
    <t>Pol18</t>
  </si>
  <si>
    <t>Strídavý prepinac</t>
  </si>
  <si>
    <t>-116248671</t>
  </si>
  <si>
    <t>160</t>
  </si>
  <si>
    <t>Pol19</t>
  </si>
  <si>
    <t>prístrojový nosic pro LP35</t>
  </si>
  <si>
    <t>-1374340514</t>
  </si>
  <si>
    <t>161</t>
  </si>
  <si>
    <t>Pol20</t>
  </si>
  <si>
    <t>1pol vypinac</t>
  </si>
  <si>
    <t>251307629</t>
  </si>
  <si>
    <t>162</t>
  </si>
  <si>
    <t>Pol21</t>
  </si>
  <si>
    <t>styk. Ovladac</t>
  </si>
  <si>
    <t>189875150</t>
  </si>
  <si>
    <t>163</t>
  </si>
  <si>
    <t>Pol22</t>
  </si>
  <si>
    <t>zásuvka dvojnásobná</t>
  </si>
  <si>
    <t>1059700207</t>
  </si>
  <si>
    <t>164</t>
  </si>
  <si>
    <t>Pol23</t>
  </si>
  <si>
    <t>jistic 3B25/3</t>
  </si>
  <si>
    <t>-412310243</t>
  </si>
  <si>
    <t>165</t>
  </si>
  <si>
    <t>Pol24</t>
  </si>
  <si>
    <t>LK 80x20R1</t>
  </si>
  <si>
    <t>-1900679152</t>
  </si>
  <si>
    <t>166</t>
  </si>
  <si>
    <t>Pol25</t>
  </si>
  <si>
    <t>LK 80x28 2ZK</t>
  </si>
  <si>
    <t>-155468941</t>
  </si>
  <si>
    <t>167</t>
  </si>
  <si>
    <t>Pol26</t>
  </si>
  <si>
    <t>LK 80x28 2R</t>
  </si>
  <si>
    <t>-623469363</t>
  </si>
  <si>
    <t>168</t>
  </si>
  <si>
    <t>Pol27</t>
  </si>
  <si>
    <t>vícko VLK80 2R</t>
  </si>
  <si>
    <t>-1768718086</t>
  </si>
  <si>
    <t>169</t>
  </si>
  <si>
    <t>Pol28</t>
  </si>
  <si>
    <t>svorkovnice S66</t>
  </si>
  <si>
    <t>-440564171</t>
  </si>
  <si>
    <t>170</t>
  </si>
  <si>
    <t>Pol29</t>
  </si>
  <si>
    <t>LK 80R/3</t>
  </si>
  <si>
    <t>1129358333</t>
  </si>
  <si>
    <t>171</t>
  </si>
  <si>
    <t>Pol30</t>
  </si>
  <si>
    <t>KU 1903</t>
  </si>
  <si>
    <t>-2101221890</t>
  </si>
  <si>
    <t>172</t>
  </si>
  <si>
    <t>Pol31</t>
  </si>
  <si>
    <t>KU 1901</t>
  </si>
  <si>
    <t>-1402473086</t>
  </si>
  <si>
    <t>173</t>
  </si>
  <si>
    <t>Pol32</t>
  </si>
  <si>
    <t>svítidlo kruhové- difuzér opálové sklo, 1x75 W/E27, IP20, D280-300mm, hloubka cca 100 mm, 4000k</t>
  </si>
  <si>
    <t>-1333004819</t>
  </si>
  <si>
    <t>174</t>
  </si>
  <si>
    <t>Pol32-1</t>
  </si>
  <si>
    <t>svítidlo kruhové- difuzér opálové sklo, 1x75 W/E27, IP44/IP64, D280-300mm, hloubka cca 100 mm, 4000k</t>
  </si>
  <si>
    <t>803814644</t>
  </si>
  <si>
    <t>175</t>
  </si>
  <si>
    <t>Pol32-2</t>
  </si>
  <si>
    <t>nábytkové svítidlo -  1x39W/G5; IP44/IP20, délka 600 mm, hloubka 90 mm, 4000k</t>
  </si>
  <si>
    <t>-1713770596</t>
  </si>
  <si>
    <t>176</t>
  </si>
  <si>
    <t>Pol33</t>
  </si>
  <si>
    <t>koupelnové přisazené nástěnné svítidlo - chrom/sklo, 2x40W/E14, IP44/IP64, šířka 300mm, výška 100 mm, 4000k</t>
  </si>
  <si>
    <t>-1844820378</t>
  </si>
  <si>
    <t>177</t>
  </si>
  <si>
    <t>Pol34</t>
  </si>
  <si>
    <t>požární ucpávka - hlavní přívod</t>
  </si>
  <si>
    <t>-713755412</t>
  </si>
  <si>
    <t>178</t>
  </si>
  <si>
    <t>Pol35</t>
  </si>
  <si>
    <t>kontrola a zprovoznení telefonu</t>
  </si>
  <si>
    <t>-1664627932</t>
  </si>
  <si>
    <t>179</t>
  </si>
  <si>
    <t>Pol36</t>
  </si>
  <si>
    <t>kontrola a zprovoznení TV zásuvek</t>
  </si>
  <si>
    <t>1664522157</t>
  </si>
  <si>
    <t>180</t>
  </si>
  <si>
    <t>Pol37</t>
  </si>
  <si>
    <t>stavební přípomoce - sekání rýh</t>
  </si>
  <si>
    <t>-191958482</t>
  </si>
  <si>
    <t>181</t>
  </si>
  <si>
    <t>Pol38</t>
  </si>
  <si>
    <t>stavební přípomoce - zapravení rýh</t>
  </si>
  <si>
    <t>-476948469</t>
  </si>
  <si>
    <t>24-M</t>
  </si>
  <si>
    <t>Montáže vzduchotechnických zařízení</t>
  </si>
  <si>
    <t>182</t>
  </si>
  <si>
    <t>240010212</t>
  </si>
  <si>
    <t>Malý axiální ventilátor s doběhem WC</t>
  </si>
  <si>
    <t>827055625</t>
  </si>
  <si>
    <t>183</t>
  </si>
  <si>
    <t>240010213</t>
  </si>
  <si>
    <t>Malý axiální ventilátor s doběhem 1x12V - kouplena</t>
  </si>
  <si>
    <t>249860714</t>
  </si>
  <si>
    <t>184</t>
  </si>
  <si>
    <t>240080319</t>
  </si>
  <si>
    <t>Potrubí VZT flexi vč. tepelné izolace</t>
  </si>
  <si>
    <t>-825982030</t>
  </si>
  <si>
    <t>185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</si>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</sst>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31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ROUND((SUM(BE136:BE433)),2)</f>
        <v>0</v>
      </c>
      <c r="G31" s="38"/>
      <c r="H31" s="38"/>
      <c r="I31" s="149">
        <v>0.21</v>
      </c>
      <c r="J31" s="148">
        <f>ROUND(((SUM(BE136:BE433))*I31),2)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ROUND((SUM(BF136:BF433)),2)</f>
        <v>0</v>
      </c>
      <c r="G32" s="38"/>
      <c r="H32" s="38"/>
      <c r="I32" s="149">
        <v>0.15</v>
      </c>
      <c r="J32" s="148">
        <f>ROUND(((SUM(BF136:BF433))*I32),2)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31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1119,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J383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J388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J389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J429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1119, byt č. 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1119,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P137+P217+P388</f>
        <v>0</v>
      </c>
      <c r="Q136" s="104"/>
      <c r="R136" s="193">
        <f>R137+R217+R388</f>
        <v>5.416481679</v>
      </c>
      <c r="S136" s="104"/>
      <c r="T136" s="194">
        <f>T137+T217+T388</f>
        <v>6.71335532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BK137+BK217+BK388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4.030287700000001</v>
      </c>
      <c r="S137" s="204"/>
      <c r="T137" s="206">
        <f>T138+T147+T149+T176+T209+T215</f>
        <v>6.66953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0.00731</v>
      </c>
      <c r="S176" s="204"/>
      <c r="T176" s="206">
        <f>SUM(T177:T208)</f>
        <v>6.66953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46.14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46.14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43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262</v>
      </c>
      <c r="G195" s="227"/>
      <c r="H195" s="231">
        <v>43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274</v>
      </c>
      <c r="D196" s="212" t="s">
        <v>131</v>
      </c>
      <c r="E196" s="213" t="s">
        <v>275</v>
      </c>
      <c r="F196" s="214" t="s">
        <v>276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277</v>
      </c>
    </row>
    <row r="197" spans="1:65" s="2" customFormat="1" ht="24.15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286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287</v>
      </c>
      <c r="D200" s="212" t="s">
        <v>131</v>
      </c>
      <c r="E200" s="213" t="s">
        <v>288</v>
      </c>
      <c r="F200" s="214" t="s">
        <v>289</v>
      </c>
      <c r="G200" s="215" t="s">
        <v>290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291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292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1.75" customHeight="1">
      <c r="A202" s="38"/>
      <c r="B202" s="39"/>
      <c r="C202" s="212" t="s">
        <v>293</v>
      </c>
      <c r="D202" s="212" t="s">
        <v>131</v>
      </c>
      <c r="E202" s="213" t="s">
        <v>294</v>
      </c>
      <c r="F202" s="214" t="s">
        <v>295</v>
      </c>
      <c r="G202" s="215" t="s">
        <v>140</v>
      </c>
      <c r="H202" s="216">
        <v>7.2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0.076</v>
      </c>
      <c r="T202" s="223">
        <f>S202*H202</f>
        <v>0.5472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296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297</v>
      </c>
      <c r="G203" s="227"/>
      <c r="H203" s="231">
        <v>7.2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4.15" customHeight="1">
      <c r="A204" s="38"/>
      <c r="B204" s="39"/>
      <c r="C204" s="212" t="s">
        <v>298</v>
      </c>
      <c r="D204" s="212" t="s">
        <v>131</v>
      </c>
      <c r="E204" s="213" t="s">
        <v>299</v>
      </c>
      <c r="F204" s="214" t="s">
        <v>300</v>
      </c>
      <c r="G204" s="215" t="s">
        <v>134</v>
      </c>
      <c r="H204" s="216">
        <v>3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0.0881</v>
      </c>
      <c r="T204" s="223">
        <f>S204*H204</f>
        <v>0.2643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301</v>
      </c>
    </row>
    <row r="205" spans="1:65" s="2" customFormat="1" ht="16.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305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306</v>
      </c>
    </row>
    <row r="206" spans="1:65" s="2" customFormat="1" ht="16.5" customHeight="1">
      <c r="A206" s="38"/>
      <c r="B206" s="39"/>
      <c r="C206" s="212" t="s">
        <v>307</v>
      </c>
      <c r="D206" s="212" t="s">
        <v>131</v>
      </c>
      <c r="E206" s="213" t="s">
        <v>308</v>
      </c>
      <c r="F206" s="214" t="s">
        <v>309</v>
      </c>
      <c r="G206" s="215" t="s">
        <v>305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310</v>
      </c>
    </row>
    <row r="207" spans="1:65" s="2" customFormat="1" ht="24.15" customHeight="1">
      <c r="A207" s="38"/>
      <c r="B207" s="39"/>
      <c r="C207" s="212" t="s">
        <v>311</v>
      </c>
      <c r="D207" s="212" t="s">
        <v>131</v>
      </c>
      <c r="E207" s="213" t="s">
        <v>312</v>
      </c>
      <c r="F207" s="214" t="s">
        <v>313</v>
      </c>
      <c r="G207" s="215" t="s">
        <v>140</v>
      </c>
      <c r="H207" s="216">
        <v>2.25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0.068</v>
      </c>
      <c r="T207" s="223">
        <f>S207*H207</f>
        <v>0.15300000000000002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314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315</v>
      </c>
      <c r="G208" s="227"/>
      <c r="H208" s="231">
        <v>2.25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81</v>
      </c>
      <c r="AY208" s="237" t="s">
        <v>128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316</v>
      </c>
      <c r="F209" s="210" t="s">
        <v>317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318</v>
      </c>
      <c r="D210" s="212" t="s">
        <v>131</v>
      </c>
      <c r="E210" s="213" t="s">
        <v>319</v>
      </c>
      <c r="F210" s="214" t="s">
        <v>320</v>
      </c>
      <c r="G210" s="215" t="s">
        <v>321</v>
      </c>
      <c r="H210" s="216">
        <v>6.713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322</v>
      </c>
    </row>
    <row r="211" spans="1:65" s="2" customFormat="1" ht="24.15" customHeight="1">
      <c r="A211" s="38"/>
      <c r="B211" s="39"/>
      <c r="C211" s="212" t="s">
        <v>323</v>
      </c>
      <c r="D211" s="212" t="s">
        <v>131</v>
      </c>
      <c r="E211" s="213" t="s">
        <v>324</v>
      </c>
      <c r="F211" s="214" t="s">
        <v>325</v>
      </c>
      <c r="G211" s="215" t="s">
        <v>321</v>
      </c>
      <c r="H211" s="216">
        <v>6.713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326</v>
      </c>
    </row>
    <row r="212" spans="1:65" s="2" customFormat="1" ht="24.15" customHeight="1">
      <c r="A212" s="38"/>
      <c r="B212" s="39"/>
      <c r="C212" s="212" t="s">
        <v>327</v>
      </c>
      <c r="D212" s="212" t="s">
        <v>131</v>
      </c>
      <c r="E212" s="213" t="s">
        <v>328</v>
      </c>
      <c r="F212" s="214" t="s">
        <v>329</v>
      </c>
      <c r="G212" s="215" t="s">
        <v>321</v>
      </c>
      <c r="H212" s="216">
        <v>67.13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330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331</v>
      </c>
      <c r="G213" s="227"/>
      <c r="H213" s="231">
        <v>67.13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332</v>
      </c>
      <c r="D214" s="212" t="s">
        <v>131</v>
      </c>
      <c r="E214" s="213" t="s">
        <v>333</v>
      </c>
      <c r="F214" s="214" t="s">
        <v>334</v>
      </c>
      <c r="G214" s="215" t="s">
        <v>321</v>
      </c>
      <c r="H214" s="216">
        <v>6.713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335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336</v>
      </c>
      <c r="F215" s="210" t="s">
        <v>317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24.15" customHeight="1">
      <c r="A216" s="38"/>
      <c r="B216" s="39"/>
      <c r="C216" s="212" t="s">
        <v>262</v>
      </c>
      <c r="D216" s="212" t="s">
        <v>131</v>
      </c>
      <c r="E216" s="213" t="s">
        <v>337</v>
      </c>
      <c r="F216" s="214" t="s">
        <v>338</v>
      </c>
      <c r="G216" s="215" t="s">
        <v>321</v>
      </c>
      <c r="H216" s="216">
        <v>4.032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339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340</v>
      </c>
      <c r="F217" s="199" t="s">
        <v>341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P218+P224+P235+P245+P263+P270+P281+P296+P301+P319+P352+P362+P383</f>
        <v>0</v>
      </c>
      <c r="Q217" s="204"/>
      <c r="R217" s="205">
        <f>R218+R224+R235+R245+R263+R270+R281+R296+R301+R319+R352+R362+R383</f>
        <v>1.3861939790000002</v>
      </c>
      <c r="S217" s="204"/>
      <c r="T217" s="206">
        <f>T218+T224+T235+T245+T263+T270+T281+T296+T301+T319+T352+T362+T383</f>
        <v>0.04382532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BK218+BK224+BK235+BK245+BK263+BK270+BK281+BK296+BK301+BK319+BK352+BK362+BK383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342</v>
      </c>
      <c r="F218" s="210" t="s">
        <v>343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0.007344000000000001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344</v>
      </c>
      <c r="D219" s="212" t="s">
        <v>131</v>
      </c>
      <c r="E219" s="213" t="s">
        <v>345</v>
      </c>
      <c r="F219" s="214" t="s">
        <v>346</v>
      </c>
      <c r="G219" s="215" t="s">
        <v>140</v>
      </c>
      <c r="H219" s="216">
        <v>3.6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212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212</v>
      </c>
      <c r="BM219" s="224" t="s">
        <v>347</v>
      </c>
    </row>
    <row r="220" spans="1:65" s="2" customFormat="1" ht="16.5" customHeight="1">
      <c r="A220" s="38"/>
      <c r="B220" s="39"/>
      <c r="C220" s="259" t="s">
        <v>348</v>
      </c>
      <c r="D220" s="259" t="s">
        <v>205</v>
      </c>
      <c r="E220" s="260" t="s">
        <v>349</v>
      </c>
      <c r="F220" s="261" t="s">
        <v>350</v>
      </c>
      <c r="G220" s="262" t="s">
        <v>140</v>
      </c>
      <c r="H220" s="263">
        <v>3.672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0.002</v>
      </c>
      <c r="R220" s="222">
        <f>Q220*H220</f>
        <v>0.007344000000000001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282</v>
      </c>
      <c r="AT220" s="224" t="s">
        <v>205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351</v>
      </c>
    </row>
    <row r="221" spans="1:51" s="13" customFormat="1" ht="12">
      <c r="A221" s="13"/>
      <c r="B221" s="226"/>
      <c r="C221" s="227"/>
      <c r="D221" s="228" t="s">
        <v>142</v>
      </c>
      <c r="E221" s="227"/>
      <c r="F221" s="230" t="s">
        <v>352</v>
      </c>
      <c r="G221" s="227"/>
      <c r="H221" s="231">
        <v>3.672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142</v>
      </c>
      <c r="AU221" s="237" t="s">
        <v>136</v>
      </c>
      <c r="AV221" s="13" t="s">
        <v>136</v>
      </c>
      <c r="AW221" s="13" t="s">
        <v>4</v>
      </c>
      <c r="AX221" s="13" t="s">
        <v>81</v>
      </c>
      <c r="AY221" s="237" t="s">
        <v>128</v>
      </c>
    </row>
    <row r="222" spans="1:65" s="2" customFormat="1" ht="16.5" customHeight="1">
      <c r="A222" s="38"/>
      <c r="B222" s="39"/>
      <c r="C222" s="212" t="s">
        <v>353</v>
      </c>
      <c r="D222" s="212" t="s">
        <v>131</v>
      </c>
      <c r="E222" s="213" t="s">
        <v>354</v>
      </c>
      <c r="F222" s="214" t="s">
        <v>355</v>
      </c>
      <c r="G222" s="215" t="s">
        <v>305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356</v>
      </c>
    </row>
    <row r="223" spans="1:65" s="2" customFormat="1" ht="24.15" customHeight="1">
      <c r="A223" s="38"/>
      <c r="B223" s="39"/>
      <c r="C223" s="212" t="s">
        <v>357</v>
      </c>
      <c r="D223" s="212" t="s">
        <v>131</v>
      </c>
      <c r="E223" s="213" t="s">
        <v>358</v>
      </c>
      <c r="F223" s="214" t="s">
        <v>359</v>
      </c>
      <c r="G223" s="215" t="s">
        <v>321</v>
      </c>
      <c r="H223" s="216">
        <v>0.007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360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361</v>
      </c>
      <c r="F224" s="210" t="s">
        <v>362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SUM(P225:P234)</f>
        <v>0</v>
      </c>
      <c r="Q224" s="204"/>
      <c r="R224" s="205">
        <f>SUM(R225:R234)</f>
        <v>0.003484</v>
      </c>
      <c r="S224" s="204"/>
      <c r="T224" s="206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SUM(BK225:BK234)</f>
        <v>0</v>
      </c>
    </row>
    <row r="225" spans="1:65" s="2" customFormat="1" ht="21.75" customHeight="1">
      <c r="A225" s="38"/>
      <c r="B225" s="39"/>
      <c r="C225" s="212" t="s">
        <v>363</v>
      </c>
      <c r="D225" s="212" t="s">
        <v>131</v>
      </c>
      <c r="E225" s="213" t="s">
        <v>364</v>
      </c>
      <c r="F225" s="214" t="s">
        <v>365</v>
      </c>
      <c r="G225" s="215" t="s">
        <v>146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0.00126</v>
      </c>
      <c r="R225" s="222">
        <f>Q225*H225</f>
        <v>0.00126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366</v>
      </c>
    </row>
    <row r="226" spans="1:65" s="2" customFormat="1" ht="21.75" customHeight="1">
      <c r="A226" s="38"/>
      <c r="B226" s="39"/>
      <c r="C226" s="212" t="s">
        <v>367</v>
      </c>
      <c r="D226" s="212" t="s">
        <v>131</v>
      </c>
      <c r="E226" s="213" t="s">
        <v>368</v>
      </c>
      <c r="F226" s="214" t="s">
        <v>369</v>
      </c>
      <c r="G226" s="215" t="s">
        <v>146</v>
      </c>
      <c r="H226" s="216">
        <v>1.1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0.00029</v>
      </c>
      <c r="R226" s="222">
        <f>Q226*H226</f>
        <v>0.000319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370</v>
      </c>
    </row>
    <row r="227" spans="1:65" s="2" customFormat="1" ht="21.75" customHeight="1">
      <c r="A227" s="38"/>
      <c r="B227" s="39"/>
      <c r="C227" s="212" t="s">
        <v>371</v>
      </c>
      <c r="D227" s="212" t="s">
        <v>131</v>
      </c>
      <c r="E227" s="213" t="s">
        <v>372</v>
      </c>
      <c r="F227" s="214" t="s">
        <v>373</v>
      </c>
      <c r="G227" s="215" t="s">
        <v>146</v>
      </c>
      <c r="H227" s="216">
        <v>3.5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0.00035</v>
      </c>
      <c r="R227" s="222">
        <f>Q227*H227</f>
        <v>0.001225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374</v>
      </c>
    </row>
    <row r="228" spans="1:65" s="2" customFormat="1" ht="16.5" customHeight="1">
      <c r="A228" s="38"/>
      <c r="B228" s="39"/>
      <c r="C228" s="212" t="s">
        <v>375</v>
      </c>
      <c r="D228" s="212" t="s">
        <v>131</v>
      </c>
      <c r="E228" s="213" t="s">
        <v>376</v>
      </c>
      <c r="F228" s="214" t="s">
        <v>377</v>
      </c>
      <c r="G228" s="215" t="s">
        <v>134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0.00034</v>
      </c>
      <c r="R228" s="222">
        <f>Q228*H228</f>
        <v>0.00034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378</v>
      </c>
    </row>
    <row r="229" spans="1:65" s="2" customFormat="1" ht="16.5" customHeight="1">
      <c r="A229" s="38"/>
      <c r="B229" s="39"/>
      <c r="C229" s="212" t="s">
        <v>379</v>
      </c>
      <c r="D229" s="212" t="s">
        <v>131</v>
      </c>
      <c r="E229" s="213" t="s">
        <v>380</v>
      </c>
      <c r="F229" s="214" t="s">
        <v>381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382</v>
      </c>
    </row>
    <row r="230" spans="1:65" s="2" customFormat="1" ht="21.75" customHeight="1">
      <c r="A230" s="38"/>
      <c r="B230" s="39"/>
      <c r="C230" s="212" t="s">
        <v>383</v>
      </c>
      <c r="D230" s="212" t="s">
        <v>131</v>
      </c>
      <c r="E230" s="213" t="s">
        <v>384</v>
      </c>
      <c r="F230" s="214" t="s">
        <v>385</v>
      </c>
      <c r="G230" s="215" t="s">
        <v>146</v>
      </c>
      <c r="H230" s="216">
        <v>5.6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386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387</v>
      </c>
      <c r="G231" s="227"/>
      <c r="H231" s="231">
        <v>5.6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388</v>
      </c>
      <c r="D232" s="212" t="s">
        <v>131</v>
      </c>
      <c r="E232" s="213" t="s">
        <v>389</v>
      </c>
      <c r="F232" s="214" t="s">
        <v>390</v>
      </c>
      <c r="G232" s="215" t="s">
        <v>305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391</v>
      </c>
    </row>
    <row r="233" spans="1:65" s="2" customFormat="1" ht="16.5" customHeight="1">
      <c r="A233" s="38"/>
      <c r="B233" s="39"/>
      <c r="C233" s="212" t="s">
        <v>392</v>
      </c>
      <c r="D233" s="212" t="s">
        <v>131</v>
      </c>
      <c r="E233" s="213" t="s">
        <v>393</v>
      </c>
      <c r="F233" s="214" t="s">
        <v>394</v>
      </c>
      <c r="G233" s="215" t="s">
        <v>305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395</v>
      </c>
    </row>
    <row r="234" spans="1:65" s="2" customFormat="1" ht="24.15" customHeight="1">
      <c r="A234" s="38"/>
      <c r="B234" s="39"/>
      <c r="C234" s="212" t="s">
        <v>396</v>
      </c>
      <c r="D234" s="212" t="s">
        <v>131</v>
      </c>
      <c r="E234" s="213" t="s">
        <v>397</v>
      </c>
      <c r="F234" s="214" t="s">
        <v>398</v>
      </c>
      <c r="G234" s="215" t="s">
        <v>321</v>
      </c>
      <c r="H234" s="216">
        <v>0.002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399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400</v>
      </c>
      <c r="F235" s="210" t="s">
        <v>401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SUM(P236:P244)</f>
        <v>0</v>
      </c>
      <c r="Q235" s="204"/>
      <c r="R235" s="205">
        <f>SUM(R236:R244)</f>
        <v>0.00966</v>
      </c>
      <c r="S235" s="204"/>
      <c r="T235" s="206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136</v>
      </c>
      <c r="AT235" s="208" t="s">
        <v>75</v>
      </c>
      <c r="AU235" s="208" t="s">
        <v>81</v>
      </c>
      <c r="AY235" s="207" t="s">
        <v>128</v>
      </c>
      <c r="BK235" s="209">
        <f>SUM(BK236:BK244)</f>
        <v>0</v>
      </c>
    </row>
    <row r="236" spans="1:65" s="2" customFormat="1" ht="24.15" customHeight="1">
      <c r="A236" s="38"/>
      <c r="B236" s="39"/>
      <c r="C236" s="212" t="s">
        <v>402</v>
      </c>
      <c r="D236" s="212" t="s">
        <v>131</v>
      </c>
      <c r="E236" s="213" t="s">
        <v>403</v>
      </c>
      <c r="F236" s="214" t="s">
        <v>404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405</v>
      </c>
    </row>
    <row r="237" spans="1:65" s="2" customFormat="1" ht="33" customHeight="1">
      <c r="A237" s="38"/>
      <c r="B237" s="39"/>
      <c r="C237" s="212" t="s">
        <v>406</v>
      </c>
      <c r="D237" s="212" t="s">
        <v>131</v>
      </c>
      <c r="E237" s="213" t="s">
        <v>407</v>
      </c>
      <c r="F237" s="214" t="s">
        <v>408</v>
      </c>
      <c r="G237" s="215" t="s">
        <v>146</v>
      </c>
      <c r="H237" s="216">
        <v>4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5E-05</v>
      </c>
      <c r="R237" s="222">
        <f>Q237*H237</f>
        <v>0.0002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409</v>
      </c>
    </row>
    <row r="238" spans="1:65" s="2" customFormat="1" ht="33" customHeight="1">
      <c r="A238" s="38"/>
      <c r="B238" s="39"/>
      <c r="C238" s="212" t="s">
        <v>410</v>
      </c>
      <c r="D238" s="212" t="s">
        <v>131</v>
      </c>
      <c r="E238" s="213" t="s">
        <v>411</v>
      </c>
      <c r="F238" s="214" t="s">
        <v>412</v>
      </c>
      <c r="G238" s="215" t="s">
        <v>146</v>
      </c>
      <c r="H238" s="216">
        <v>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7E-05</v>
      </c>
      <c r="R238" s="222">
        <f>Q238*H238</f>
        <v>0.00034999999999999994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413</v>
      </c>
    </row>
    <row r="239" spans="1:65" s="2" customFormat="1" ht="16.5" customHeight="1">
      <c r="A239" s="38"/>
      <c r="B239" s="39"/>
      <c r="C239" s="212" t="s">
        <v>414</v>
      </c>
      <c r="D239" s="212" t="s">
        <v>131</v>
      </c>
      <c r="E239" s="213" t="s">
        <v>415</v>
      </c>
      <c r="F239" s="214" t="s">
        <v>416</v>
      </c>
      <c r="G239" s="215" t="s">
        <v>134</v>
      </c>
      <c r="H239" s="216">
        <v>3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0.0006</v>
      </c>
      <c r="R239" s="222">
        <f>Q239*H239</f>
        <v>0.0018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417</v>
      </c>
    </row>
    <row r="240" spans="1:65" s="2" customFormat="1" ht="24.15" customHeight="1">
      <c r="A240" s="38"/>
      <c r="B240" s="39"/>
      <c r="C240" s="212" t="s">
        <v>418</v>
      </c>
      <c r="D240" s="212" t="s">
        <v>131</v>
      </c>
      <c r="E240" s="213" t="s">
        <v>419</v>
      </c>
      <c r="F240" s="214" t="s">
        <v>420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421</v>
      </c>
    </row>
    <row r="241" spans="1:65" s="2" customFormat="1" ht="21.75" customHeight="1">
      <c r="A241" s="38"/>
      <c r="B241" s="39"/>
      <c r="C241" s="212" t="s">
        <v>422</v>
      </c>
      <c r="D241" s="212" t="s">
        <v>131</v>
      </c>
      <c r="E241" s="213" t="s">
        <v>423</v>
      </c>
      <c r="F241" s="214" t="s">
        <v>424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1E-05</v>
      </c>
      <c r="R241" s="222">
        <f>Q241*H241</f>
        <v>9E-05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425</v>
      </c>
    </row>
    <row r="242" spans="1:65" s="2" customFormat="1" ht="16.5" customHeight="1">
      <c r="A242" s="38"/>
      <c r="B242" s="39"/>
      <c r="C242" s="212" t="s">
        <v>426</v>
      </c>
      <c r="D242" s="212" t="s">
        <v>131</v>
      </c>
      <c r="E242" s="213" t="s">
        <v>427</v>
      </c>
      <c r="F242" s="214" t="s">
        <v>394</v>
      </c>
      <c r="G242" s="215" t="s">
        <v>305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1E-05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428</v>
      </c>
    </row>
    <row r="243" spans="1:65" s="2" customFormat="1" ht="16.5" customHeight="1">
      <c r="A243" s="38"/>
      <c r="B243" s="39"/>
      <c r="C243" s="212" t="s">
        <v>429</v>
      </c>
      <c r="D243" s="212" t="s">
        <v>131</v>
      </c>
      <c r="E243" s="213" t="s">
        <v>430</v>
      </c>
      <c r="F243" s="214" t="s">
        <v>431</v>
      </c>
      <c r="G243" s="215" t="s">
        <v>305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432</v>
      </c>
    </row>
    <row r="244" spans="1:65" s="2" customFormat="1" ht="24.15" customHeight="1">
      <c r="A244" s="38"/>
      <c r="B244" s="39"/>
      <c r="C244" s="212" t="s">
        <v>433</v>
      </c>
      <c r="D244" s="212" t="s">
        <v>131</v>
      </c>
      <c r="E244" s="213" t="s">
        <v>434</v>
      </c>
      <c r="F244" s="214" t="s">
        <v>435</v>
      </c>
      <c r="G244" s="215" t="s">
        <v>321</v>
      </c>
      <c r="H244" s="216">
        <v>0.01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436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437</v>
      </c>
      <c r="F245" s="210" t="s">
        <v>438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SUM(P246:P262)</f>
        <v>0</v>
      </c>
      <c r="Q245" s="204"/>
      <c r="R245" s="205">
        <f>SUM(R246:R262)</f>
        <v>0.02407</v>
      </c>
      <c r="S245" s="204"/>
      <c r="T245" s="206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SUM(BK246:BK262)</f>
        <v>0</v>
      </c>
    </row>
    <row r="246" spans="1:65" s="2" customFormat="1" ht="16.5" customHeight="1">
      <c r="A246" s="38"/>
      <c r="B246" s="39"/>
      <c r="C246" s="212" t="s">
        <v>439</v>
      </c>
      <c r="D246" s="212" t="s">
        <v>131</v>
      </c>
      <c r="E246" s="213" t="s">
        <v>440</v>
      </c>
      <c r="F246" s="214" t="s">
        <v>441</v>
      </c>
      <c r="G246" s="215" t="s">
        <v>224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0.02407</v>
      </c>
      <c r="R246" s="222">
        <f>Q246*H246</f>
        <v>0.02407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442</v>
      </c>
    </row>
    <row r="247" spans="1:65" s="2" customFormat="1" ht="16.5" customHeight="1">
      <c r="A247" s="38"/>
      <c r="B247" s="39"/>
      <c r="C247" s="212" t="s">
        <v>443</v>
      </c>
      <c r="D247" s="212" t="s">
        <v>131</v>
      </c>
      <c r="E247" s="213" t="s">
        <v>444</v>
      </c>
      <c r="F247" s="214" t="s">
        <v>445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446</v>
      </c>
    </row>
    <row r="248" spans="1:65" s="2" customFormat="1" ht="16.5" customHeight="1">
      <c r="A248" s="38"/>
      <c r="B248" s="39"/>
      <c r="C248" s="212" t="s">
        <v>447</v>
      </c>
      <c r="D248" s="212" t="s">
        <v>131</v>
      </c>
      <c r="E248" s="213" t="s">
        <v>448</v>
      </c>
      <c r="F248" s="214" t="s">
        <v>449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450</v>
      </c>
    </row>
    <row r="249" spans="1:65" s="2" customFormat="1" ht="16.5" customHeight="1">
      <c r="A249" s="38"/>
      <c r="B249" s="39"/>
      <c r="C249" s="212" t="s">
        <v>451</v>
      </c>
      <c r="D249" s="212" t="s">
        <v>131</v>
      </c>
      <c r="E249" s="213" t="s">
        <v>452</v>
      </c>
      <c r="F249" s="214" t="s">
        <v>453</v>
      </c>
      <c r="G249" s="215" t="s">
        <v>134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454</v>
      </c>
    </row>
    <row r="250" spans="1:65" s="2" customFormat="1" ht="16.5" customHeight="1">
      <c r="A250" s="38"/>
      <c r="B250" s="39"/>
      <c r="C250" s="212" t="s">
        <v>455</v>
      </c>
      <c r="D250" s="212" t="s">
        <v>131</v>
      </c>
      <c r="E250" s="213" t="s">
        <v>456</v>
      </c>
      <c r="F250" s="214" t="s">
        <v>457</v>
      </c>
      <c r="G250" s="215" t="s">
        <v>134</v>
      </c>
      <c r="H250" s="216">
        <v>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458</v>
      </c>
    </row>
    <row r="251" spans="1:65" s="2" customFormat="1" ht="16.5" customHeight="1">
      <c r="A251" s="38"/>
      <c r="B251" s="39"/>
      <c r="C251" s="212" t="s">
        <v>459</v>
      </c>
      <c r="D251" s="212" t="s">
        <v>131</v>
      </c>
      <c r="E251" s="213" t="s">
        <v>460</v>
      </c>
      <c r="F251" s="214" t="s">
        <v>461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462</v>
      </c>
    </row>
    <row r="252" spans="1:65" s="2" customFormat="1" ht="16.5" customHeight="1">
      <c r="A252" s="38"/>
      <c r="B252" s="39"/>
      <c r="C252" s="212" t="s">
        <v>463</v>
      </c>
      <c r="D252" s="212" t="s">
        <v>131</v>
      </c>
      <c r="E252" s="213" t="s">
        <v>464</v>
      </c>
      <c r="F252" s="214" t="s">
        <v>465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466</v>
      </c>
    </row>
    <row r="253" spans="1:65" s="2" customFormat="1" ht="16.5" customHeight="1">
      <c r="A253" s="38"/>
      <c r="B253" s="39"/>
      <c r="C253" s="212" t="s">
        <v>467</v>
      </c>
      <c r="D253" s="212" t="s">
        <v>131</v>
      </c>
      <c r="E253" s="213" t="s">
        <v>468</v>
      </c>
      <c r="F253" s="214" t="s">
        <v>469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470</v>
      </c>
    </row>
    <row r="254" spans="1:65" s="2" customFormat="1" ht="16.5" customHeight="1">
      <c r="A254" s="38"/>
      <c r="B254" s="39"/>
      <c r="C254" s="212" t="s">
        <v>471</v>
      </c>
      <c r="D254" s="212" t="s">
        <v>131</v>
      </c>
      <c r="E254" s="213" t="s">
        <v>472</v>
      </c>
      <c r="F254" s="214" t="s">
        <v>473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474</v>
      </c>
    </row>
    <row r="255" spans="1:65" s="2" customFormat="1" ht="16.5" customHeight="1">
      <c r="A255" s="38"/>
      <c r="B255" s="39"/>
      <c r="C255" s="212" t="s">
        <v>475</v>
      </c>
      <c r="D255" s="212" t="s">
        <v>131</v>
      </c>
      <c r="E255" s="213" t="s">
        <v>476</v>
      </c>
      <c r="F255" s="214" t="s">
        <v>477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478</v>
      </c>
    </row>
    <row r="256" spans="1:65" s="2" customFormat="1" ht="16.5" customHeight="1">
      <c r="A256" s="38"/>
      <c r="B256" s="39"/>
      <c r="C256" s="212" t="s">
        <v>479</v>
      </c>
      <c r="D256" s="212" t="s">
        <v>131</v>
      </c>
      <c r="E256" s="213" t="s">
        <v>480</v>
      </c>
      <c r="F256" s="214" t="s">
        <v>481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482</v>
      </c>
    </row>
    <row r="257" spans="1:65" s="2" customFormat="1" ht="24.15" customHeight="1">
      <c r="A257" s="38"/>
      <c r="B257" s="39"/>
      <c r="C257" s="212" t="s">
        <v>483</v>
      </c>
      <c r="D257" s="212" t="s">
        <v>131</v>
      </c>
      <c r="E257" s="213" t="s">
        <v>484</v>
      </c>
      <c r="F257" s="214" t="s">
        <v>485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486</v>
      </c>
    </row>
    <row r="258" spans="1:65" s="2" customFormat="1" ht="21.75" customHeight="1">
      <c r="A258" s="38"/>
      <c r="B258" s="39"/>
      <c r="C258" s="212" t="s">
        <v>487</v>
      </c>
      <c r="D258" s="212" t="s">
        <v>131</v>
      </c>
      <c r="E258" s="213" t="s">
        <v>488</v>
      </c>
      <c r="F258" s="214" t="s">
        <v>489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490</v>
      </c>
    </row>
    <row r="259" spans="1:65" s="2" customFormat="1" ht="24.15" customHeight="1">
      <c r="A259" s="38"/>
      <c r="B259" s="39"/>
      <c r="C259" s="212" t="s">
        <v>491</v>
      </c>
      <c r="D259" s="212" t="s">
        <v>131</v>
      </c>
      <c r="E259" s="213" t="s">
        <v>492</v>
      </c>
      <c r="F259" s="214" t="s">
        <v>493</v>
      </c>
      <c r="G259" s="215" t="s">
        <v>321</v>
      </c>
      <c r="H259" s="216">
        <v>0.065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494</v>
      </c>
    </row>
    <row r="260" spans="1:65" s="2" customFormat="1" ht="16.5" customHeight="1">
      <c r="A260" s="38"/>
      <c r="B260" s="39"/>
      <c r="C260" s="212" t="s">
        <v>495</v>
      </c>
      <c r="D260" s="212" t="s">
        <v>131</v>
      </c>
      <c r="E260" s="213" t="s">
        <v>496</v>
      </c>
      <c r="F260" s="214" t="s">
        <v>497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498</v>
      </c>
    </row>
    <row r="261" spans="1:65" s="2" customFormat="1" ht="24.15" customHeight="1">
      <c r="A261" s="38"/>
      <c r="B261" s="39"/>
      <c r="C261" s="212" t="s">
        <v>499</v>
      </c>
      <c r="D261" s="212" t="s">
        <v>131</v>
      </c>
      <c r="E261" s="213" t="s">
        <v>500</v>
      </c>
      <c r="F261" s="214" t="s">
        <v>501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502</v>
      </c>
    </row>
    <row r="262" spans="1:65" s="2" customFormat="1" ht="16.5" customHeight="1">
      <c r="A262" s="38"/>
      <c r="B262" s="39"/>
      <c r="C262" s="212" t="s">
        <v>503</v>
      </c>
      <c r="D262" s="212" t="s">
        <v>131</v>
      </c>
      <c r="E262" s="213" t="s">
        <v>504</v>
      </c>
      <c r="F262" s="214" t="s">
        <v>505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506</v>
      </c>
    </row>
    <row r="263" spans="1:63" s="12" customFormat="1" ht="22.8" customHeight="1">
      <c r="A263" s="12"/>
      <c r="B263" s="196"/>
      <c r="C263" s="197"/>
      <c r="D263" s="198" t="s">
        <v>75</v>
      </c>
      <c r="E263" s="210" t="s">
        <v>507</v>
      </c>
      <c r="F263" s="210" t="s">
        <v>508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SUM(P264:P269)</f>
        <v>0</v>
      </c>
      <c r="Q263" s="204"/>
      <c r="R263" s="205">
        <f>SUM(R264:R269)</f>
        <v>0.0479641</v>
      </c>
      <c r="S263" s="204"/>
      <c r="T263" s="206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136</v>
      </c>
      <c r="AT263" s="208" t="s">
        <v>75</v>
      </c>
      <c r="AU263" s="208" t="s">
        <v>81</v>
      </c>
      <c r="AY263" s="207" t="s">
        <v>128</v>
      </c>
      <c r="BK263" s="209">
        <f>SUM(BK264:BK269)</f>
        <v>0</v>
      </c>
    </row>
    <row r="264" spans="1:65" s="2" customFormat="1" ht="24.15" customHeight="1">
      <c r="A264" s="38"/>
      <c r="B264" s="39"/>
      <c r="C264" s="212" t="s">
        <v>509</v>
      </c>
      <c r="D264" s="212" t="s">
        <v>131</v>
      </c>
      <c r="E264" s="213" t="s">
        <v>510</v>
      </c>
      <c r="F264" s="214" t="s">
        <v>511</v>
      </c>
      <c r="G264" s="215" t="s">
        <v>140</v>
      </c>
      <c r="H264" s="216">
        <v>1.83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0.02567</v>
      </c>
      <c r="R264" s="222">
        <f>Q264*H264</f>
        <v>0.0469761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512</v>
      </c>
    </row>
    <row r="265" spans="1:51" s="13" customFormat="1" ht="12">
      <c r="A265" s="13"/>
      <c r="B265" s="226"/>
      <c r="C265" s="227"/>
      <c r="D265" s="228" t="s">
        <v>142</v>
      </c>
      <c r="E265" s="229" t="s">
        <v>1</v>
      </c>
      <c r="F265" s="230" t="s">
        <v>513</v>
      </c>
      <c r="G265" s="227"/>
      <c r="H265" s="231">
        <v>1.83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142</v>
      </c>
      <c r="AU265" s="237" t="s">
        <v>136</v>
      </c>
      <c r="AV265" s="13" t="s">
        <v>136</v>
      </c>
      <c r="AW265" s="13" t="s">
        <v>32</v>
      </c>
      <c r="AX265" s="13" t="s">
        <v>81</v>
      </c>
      <c r="AY265" s="237" t="s">
        <v>128</v>
      </c>
    </row>
    <row r="266" spans="1:65" s="2" customFormat="1" ht="16.5" customHeight="1">
      <c r="A266" s="38"/>
      <c r="B266" s="39"/>
      <c r="C266" s="212" t="s">
        <v>514</v>
      </c>
      <c r="D266" s="212" t="s">
        <v>131</v>
      </c>
      <c r="E266" s="213" t="s">
        <v>515</v>
      </c>
      <c r="F266" s="214" t="s">
        <v>516</v>
      </c>
      <c r="G266" s="215" t="s">
        <v>140</v>
      </c>
      <c r="H266" s="216">
        <v>2.47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0.0002</v>
      </c>
      <c r="R266" s="222">
        <f>Q266*H266</f>
        <v>0.0004940000000000001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517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518</v>
      </c>
      <c r="G267" s="227"/>
      <c r="H267" s="231">
        <v>2.47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519</v>
      </c>
      <c r="D268" s="212" t="s">
        <v>131</v>
      </c>
      <c r="E268" s="213" t="s">
        <v>520</v>
      </c>
      <c r="F268" s="214" t="s">
        <v>521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522</v>
      </c>
    </row>
    <row r="269" spans="1:65" s="2" customFormat="1" ht="24.15" customHeight="1">
      <c r="A269" s="38"/>
      <c r="B269" s="39"/>
      <c r="C269" s="212" t="s">
        <v>523</v>
      </c>
      <c r="D269" s="212" t="s">
        <v>131</v>
      </c>
      <c r="E269" s="213" t="s">
        <v>524</v>
      </c>
      <c r="F269" s="214" t="s">
        <v>525</v>
      </c>
      <c r="G269" s="215" t="s">
        <v>321</v>
      </c>
      <c r="H269" s="216">
        <v>0.048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526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527</v>
      </c>
      <c r="F270" s="210" t="s">
        <v>528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SUM(P271:P280)</f>
        <v>0</v>
      </c>
      <c r="Q270" s="204"/>
      <c r="R270" s="205">
        <f>SUM(R271:R280)</f>
        <v>0.0774</v>
      </c>
      <c r="S270" s="204"/>
      <c r="T270" s="206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SUM(BK271:BK280)</f>
        <v>0</v>
      </c>
    </row>
    <row r="271" spans="1:65" s="2" customFormat="1" ht="24.15" customHeight="1">
      <c r="A271" s="38"/>
      <c r="B271" s="39"/>
      <c r="C271" s="212" t="s">
        <v>529</v>
      </c>
      <c r="D271" s="212" t="s">
        <v>131</v>
      </c>
      <c r="E271" s="213" t="s">
        <v>530</v>
      </c>
      <c r="F271" s="214" t="s">
        <v>531</v>
      </c>
      <c r="G271" s="215" t="s">
        <v>134</v>
      </c>
      <c r="H271" s="216">
        <v>4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532</v>
      </c>
    </row>
    <row r="272" spans="1:65" s="2" customFormat="1" ht="24.15" customHeight="1">
      <c r="A272" s="38"/>
      <c r="B272" s="39"/>
      <c r="C272" s="259" t="s">
        <v>533</v>
      </c>
      <c r="D272" s="259" t="s">
        <v>205</v>
      </c>
      <c r="E272" s="260" t="s">
        <v>534</v>
      </c>
      <c r="F272" s="261" t="s">
        <v>535</v>
      </c>
      <c r="G272" s="262" t="s">
        <v>134</v>
      </c>
      <c r="H272" s="263">
        <v>2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0.0138</v>
      </c>
      <c r="R272" s="222">
        <f>Q272*H272</f>
        <v>0.0276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282</v>
      </c>
      <c r="AT272" s="224" t="s">
        <v>205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536</v>
      </c>
    </row>
    <row r="273" spans="1:65" s="2" customFormat="1" ht="24.15" customHeight="1">
      <c r="A273" s="38"/>
      <c r="B273" s="39"/>
      <c r="C273" s="259" t="s">
        <v>537</v>
      </c>
      <c r="D273" s="259" t="s">
        <v>205</v>
      </c>
      <c r="E273" s="260" t="s">
        <v>538</v>
      </c>
      <c r="F273" s="261" t="s">
        <v>539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282</v>
      </c>
      <c r="AT273" s="224" t="s">
        <v>205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540</v>
      </c>
    </row>
    <row r="274" spans="1:65" s="2" customFormat="1" ht="24.15" customHeight="1">
      <c r="A274" s="38"/>
      <c r="B274" s="39"/>
      <c r="C274" s="212" t="s">
        <v>541</v>
      </c>
      <c r="D274" s="212" t="s">
        <v>131</v>
      </c>
      <c r="E274" s="213" t="s">
        <v>542</v>
      </c>
      <c r="F274" s="214" t="s">
        <v>543</v>
      </c>
      <c r="G274" s="215" t="s">
        <v>134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544</v>
      </c>
    </row>
    <row r="275" spans="1:65" s="2" customFormat="1" ht="24.15" customHeight="1">
      <c r="A275" s="38"/>
      <c r="B275" s="39"/>
      <c r="C275" s="259" t="s">
        <v>545</v>
      </c>
      <c r="D275" s="259" t="s">
        <v>205</v>
      </c>
      <c r="E275" s="260" t="s">
        <v>546</v>
      </c>
      <c r="F275" s="261" t="s">
        <v>547</v>
      </c>
      <c r="G275" s="262" t="s">
        <v>134</v>
      </c>
      <c r="H275" s="263">
        <v>1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0.0138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282</v>
      </c>
      <c r="AT275" s="224" t="s">
        <v>205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548</v>
      </c>
    </row>
    <row r="276" spans="1:65" s="2" customFormat="1" ht="16.5" customHeight="1">
      <c r="A276" s="38"/>
      <c r="B276" s="39"/>
      <c r="C276" s="212" t="s">
        <v>549</v>
      </c>
      <c r="D276" s="212" t="s">
        <v>131</v>
      </c>
      <c r="E276" s="213" t="s">
        <v>550</v>
      </c>
      <c r="F276" s="214" t="s">
        <v>551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552</v>
      </c>
    </row>
    <row r="277" spans="1:65" s="2" customFormat="1" ht="16.5" customHeight="1">
      <c r="A277" s="38"/>
      <c r="B277" s="39"/>
      <c r="C277" s="259" t="s">
        <v>553</v>
      </c>
      <c r="D277" s="259" t="s">
        <v>205</v>
      </c>
      <c r="E277" s="260" t="s">
        <v>554</v>
      </c>
      <c r="F277" s="261" t="s">
        <v>555</v>
      </c>
      <c r="G277" s="262" t="s">
        <v>134</v>
      </c>
      <c r="H277" s="263">
        <v>4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0.0021</v>
      </c>
      <c r="R277" s="222">
        <f>Q277*H277</f>
        <v>0.0084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556</v>
      </c>
    </row>
    <row r="278" spans="1:65" s="2" customFormat="1" ht="16.5" customHeight="1">
      <c r="A278" s="38"/>
      <c r="B278" s="39"/>
      <c r="C278" s="212" t="s">
        <v>557</v>
      </c>
      <c r="D278" s="212" t="s">
        <v>131</v>
      </c>
      <c r="E278" s="213" t="s">
        <v>558</v>
      </c>
      <c r="F278" s="214" t="s">
        <v>559</v>
      </c>
      <c r="G278" s="215" t="s">
        <v>305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560</v>
      </c>
    </row>
    <row r="279" spans="1:65" s="2" customFormat="1" ht="16.5" customHeight="1">
      <c r="A279" s="38"/>
      <c r="B279" s="39"/>
      <c r="C279" s="212" t="s">
        <v>561</v>
      </c>
      <c r="D279" s="212" t="s">
        <v>131</v>
      </c>
      <c r="E279" s="213" t="s">
        <v>562</v>
      </c>
      <c r="F279" s="214" t="s">
        <v>563</v>
      </c>
      <c r="G279" s="215" t="s">
        <v>305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564</v>
      </c>
    </row>
    <row r="280" spans="1:65" s="2" customFormat="1" ht="24.15" customHeight="1">
      <c r="A280" s="38"/>
      <c r="B280" s="39"/>
      <c r="C280" s="212" t="s">
        <v>565</v>
      </c>
      <c r="D280" s="212" t="s">
        <v>131</v>
      </c>
      <c r="E280" s="213" t="s">
        <v>566</v>
      </c>
      <c r="F280" s="214" t="s">
        <v>567</v>
      </c>
      <c r="G280" s="215" t="s">
        <v>321</v>
      </c>
      <c r="H280" s="216">
        <v>0.077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568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569</v>
      </c>
      <c r="F281" s="210" t="s">
        <v>570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SUM(P282:P295)</f>
        <v>0</v>
      </c>
      <c r="Q281" s="204"/>
      <c r="R281" s="205">
        <f>SUM(R282:R295)</f>
        <v>0.127924</v>
      </c>
      <c r="S281" s="204"/>
      <c r="T281" s="206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136</v>
      </c>
      <c r="AT281" s="208" t="s">
        <v>75</v>
      </c>
      <c r="AU281" s="208" t="s">
        <v>81</v>
      </c>
      <c r="AY281" s="207" t="s">
        <v>128</v>
      </c>
      <c r="BK281" s="209">
        <f>SUM(BK282:BK295)</f>
        <v>0</v>
      </c>
    </row>
    <row r="282" spans="1:65" s="2" customFormat="1" ht="16.5" customHeight="1">
      <c r="A282" s="38"/>
      <c r="B282" s="39"/>
      <c r="C282" s="212" t="s">
        <v>571</v>
      </c>
      <c r="D282" s="212" t="s">
        <v>131</v>
      </c>
      <c r="E282" s="213" t="s">
        <v>572</v>
      </c>
      <c r="F282" s="214" t="s">
        <v>573</v>
      </c>
      <c r="G282" s="215" t="s">
        <v>140</v>
      </c>
      <c r="H282" s="216">
        <v>3.6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574</v>
      </c>
    </row>
    <row r="283" spans="1:65" s="2" customFormat="1" ht="16.5" customHeight="1">
      <c r="A283" s="38"/>
      <c r="B283" s="39"/>
      <c r="C283" s="212" t="s">
        <v>575</v>
      </c>
      <c r="D283" s="212" t="s">
        <v>131</v>
      </c>
      <c r="E283" s="213" t="s">
        <v>576</v>
      </c>
      <c r="F283" s="214" t="s">
        <v>577</v>
      </c>
      <c r="G283" s="215" t="s">
        <v>140</v>
      </c>
      <c r="H283" s="216">
        <v>3.6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0.0003</v>
      </c>
      <c r="R283" s="222">
        <f>Q283*H283</f>
        <v>0.00108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578</v>
      </c>
    </row>
    <row r="284" spans="1:65" s="2" customFormat="1" ht="24.15" customHeight="1">
      <c r="A284" s="38"/>
      <c r="B284" s="39"/>
      <c r="C284" s="212" t="s">
        <v>316</v>
      </c>
      <c r="D284" s="212" t="s">
        <v>131</v>
      </c>
      <c r="E284" s="213" t="s">
        <v>579</v>
      </c>
      <c r="F284" s="214" t="s">
        <v>580</v>
      </c>
      <c r="G284" s="215" t="s">
        <v>140</v>
      </c>
      <c r="H284" s="216">
        <v>3.6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0.00758</v>
      </c>
      <c r="R284" s="222">
        <f>Q284*H284</f>
        <v>0.027288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581</v>
      </c>
    </row>
    <row r="285" spans="1:65" s="2" customFormat="1" ht="24.15" customHeight="1">
      <c r="A285" s="38"/>
      <c r="B285" s="39"/>
      <c r="C285" s="212" t="s">
        <v>582</v>
      </c>
      <c r="D285" s="212" t="s">
        <v>131</v>
      </c>
      <c r="E285" s="213" t="s">
        <v>583</v>
      </c>
      <c r="F285" s="214" t="s">
        <v>584</v>
      </c>
      <c r="G285" s="215" t="s">
        <v>140</v>
      </c>
      <c r="H285" s="216">
        <v>3.6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0.00362</v>
      </c>
      <c r="R285" s="222">
        <f>Q285*H285</f>
        <v>0.013032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585</v>
      </c>
    </row>
    <row r="286" spans="1:51" s="13" customFormat="1" ht="12">
      <c r="A286" s="13"/>
      <c r="B286" s="226"/>
      <c r="C286" s="227"/>
      <c r="D286" s="228" t="s">
        <v>142</v>
      </c>
      <c r="E286" s="229" t="s">
        <v>1</v>
      </c>
      <c r="F286" s="230" t="s">
        <v>169</v>
      </c>
      <c r="G286" s="227"/>
      <c r="H286" s="231">
        <v>3.6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142</v>
      </c>
      <c r="AU286" s="237" t="s">
        <v>136</v>
      </c>
      <c r="AV286" s="13" t="s">
        <v>136</v>
      </c>
      <c r="AW286" s="13" t="s">
        <v>32</v>
      </c>
      <c r="AX286" s="13" t="s">
        <v>81</v>
      </c>
      <c r="AY286" s="237" t="s">
        <v>128</v>
      </c>
    </row>
    <row r="287" spans="1:65" s="2" customFormat="1" ht="16.5" customHeight="1">
      <c r="A287" s="38"/>
      <c r="B287" s="39"/>
      <c r="C287" s="259" t="s">
        <v>586</v>
      </c>
      <c r="D287" s="259" t="s">
        <v>205</v>
      </c>
      <c r="E287" s="260" t="s">
        <v>587</v>
      </c>
      <c r="F287" s="261" t="s">
        <v>588</v>
      </c>
      <c r="G287" s="262" t="s">
        <v>140</v>
      </c>
      <c r="H287" s="263">
        <v>3.96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0.0192</v>
      </c>
      <c r="R287" s="222">
        <f>Q287*H287</f>
        <v>0.07603199999999999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282</v>
      </c>
      <c r="AT287" s="224" t="s">
        <v>205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589</v>
      </c>
    </row>
    <row r="288" spans="1:51" s="13" customFormat="1" ht="12">
      <c r="A288" s="13"/>
      <c r="B288" s="226"/>
      <c r="C288" s="227"/>
      <c r="D288" s="228" t="s">
        <v>142</v>
      </c>
      <c r="E288" s="227"/>
      <c r="F288" s="230" t="s">
        <v>590</v>
      </c>
      <c r="G288" s="227"/>
      <c r="H288" s="231">
        <v>3.96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4</v>
      </c>
      <c r="AX288" s="13" t="s">
        <v>81</v>
      </c>
      <c r="AY288" s="237" t="s">
        <v>128</v>
      </c>
    </row>
    <row r="289" spans="1:65" s="2" customFormat="1" ht="24.15" customHeight="1">
      <c r="A289" s="38"/>
      <c r="B289" s="39"/>
      <c r="C289" s="212" t="s">
        <v>591</v>
      </c>
      <c r="D289" s="212" t="s">
        <v>131</v>
      </c>
      <c r="E289" s="213" t="s">
        <v>592</v>
      </c>
      <c r="F289" s="214" t="s">
        <v>593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594</v>
      </c>
    </row>
    <row r="290" spans="1:65" s="2" customFormat="1" ht="24.15" customHeight="1">
      <c r="A290" s="38"/>
      <c r="B290" s="39"/>
      <c r="C290" s="212" t="s">
        <v>595</v>
      </c>
      <c r="D290" s="212" t="s">
        <v>131</v>
      </c>
      <c r="E290" s="213" t="s">
        <v>596</v>
      </c>
      <c r="F290" s="214" t="s">
        <v>597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0.0015</v>
      </c>
      <c r="R290" s="222">
        <f>Q290*H290</f>
        <v>0.0054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598</v>
      </c>
    </row>
    <row r="291" spans="1:65" s="2" customFormat="1" ht="16.5" customHeight="1">
      <c r="A291" s="38"/>
      <c r="B291" s="39"/>
      <c r="C291" s="212" t="s">
        <v>599</v>
      </c>
      <c r="D291" s="212" t="s">
        <v>131</v>
      </c>
      <c r="E291" s="213" t="s">
        <v>600</v>
      </c>
      <c r="F291" s="214" t="s">
        <v>601</v>
      </c>
      <c r="G291" s="215" t="s">
        <v>134</v>
      </c>
      <c r="H291" s="216">
        <v>8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0.00021</v>
      </c>
      <c r="R291" s="222">
        <f>Q291*H291</f>
        <v>0.00168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602</v>
      </c>
    </row>
    <row r="292" spans="1:65" s="2" customFormat="1" ht="16.5" customHeight="1">
      <c r="A292" s="38"/>
      <c r="B292" s="39"/>
      <c r="C292" s="212" t="s">
        <v>603</v>
      </c>
      <c r="D292" s="212" t="s">
        <v>131</v>
      </c>
      <c r="E292" s="213" t="s">
        <v>604</v>
      </c>
      <c r="F292" s="214" t="s">
        <v>605</v>
      </c>
      <c r="G292" s="215" t="s">
        <v>146</v>
      </c>
      <c r="H292" s="216">
        <v>10.1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0.00032</v>
      </c>
      <c r="R292" s="222">
        <f>Q292*H292</f>
        <v>0.003232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606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607</v>
      </c>
      <c r="G293" s="227"/>
      <c r="H293" s="231">
        <v>10.1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608</v>
      </c>
      <c r="D294" s="212" t="s">
        <v>131</v>
      </c>
      <c r="E294" s="213" t="s">
        <v>609</v>
      </c>
      <c r="F294" s="214" t="s">
        <v>610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5E-05</v>
      </c>
      <c r="R294" s="222">
        <f>Q294*H294</f>
        <v>0.00018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611</v>
      </c>
    </row>
    <row r="295" spans="1:65" s="2" customFormat="1" ht="24.15" customHeight="1">
      <c r="A295" s="38"/>
      <c r="B295" s="39"/>
      <c r="C295" s="212" t="s">
        <v>612</v>
      </c>
      <c r="D295" s="212" t="s">
        <v>131</v>
      </c>
      <c r="E295" s="213" t="s">
        <v>613</v>
      </c>
      <c r="F295" s="214" t="s">
        <v>614</v>
      </c>
      <c r="G295" s="215" t="s">
        <v>321</v>
      </c>
      <c r="H295" s="216">
        <v>0.128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615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616</v>
      </c>
      <c r="F296" s="210" t="s">
        <v>617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SUM(P297:P300)</f>
        <v>0</v>
      </c>
      <c r="Q296" s="204"/>
      <c r="R296" s="205">
        <f>SUM(R297:R300)</f>
        <v>0.00058</v>
      </c>
      <c r="S296" s="204"/>
      <c r="T296" s="206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136</v>
      </c>
      <c r="AT296" s="208" t="s">
        <v>75</v>
      </c>
      <c r="AU296" s="208" t="s">
        <v>81</v>
      </c>
      <c r="AY296" s="207" t="s">
        <v>128</v>
      </c>
      <c r="BK296" s="209">
        <f>SUM(BK297:BK300)</f>
        <v>0</v>
      </c>
    </row>
    <row r="297" spans="1:65" s="2" customFormat="1" ht="21.75" customHeight="1">
      <c r="A297" s="38"/>
      <c r="B297" s="39"/>
      <c r="C297" s="212" t="s">
        <v>618</v>
      </c>
      <c r="D297" s="212" t="s">
        <v>131</v>
      </c>
      <c r="E297" s="213" t="s">
        <v>619</v>
      </c>
      <c r="F297" s="214" t="s">
        <v>620</v>
      </c>
      <c r="G297" s="215" t="s">
        <v>146</v>
      </c>
      <c r="H297" s="216">
        <v>2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7E-05</v>
      </c>
      <c r="R297" s="222">
        <f>Q297*H297</f>
        <v>0.00014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621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622</v>
      </c>
      <c r="G298" s="227"/>
      <c r="H298" s="231">
        <v>2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16.5" customHeight="1">
      <c r="A299" s="38"/>
      <c r="B299" s="39"/>
      <c r="C299" s="259" t="s">
        <v>623</v>
      </c>
      <c r="D299" s="259" t="s">
        <v>205</v>
      </c>
      <c r="E299" s="260" t="s">
        <v>624</v>
      </c>
      <c r="F299" s="261" t="s">
        <v>625</v>
      </c>
      <c r="G299" s="262" t="s">
        <v>146</v>
      </c>
      <c r="H299" s="263">
        <v>2.2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0.0002</v>
      </c>
      <c r="R299" s="222">
        <f>Q299*H299</f>
        <v>0.00044000000000000007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282</v>
      </c>
      <c r="AT299" s="224" t="s">
        <v>205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626</v>
      </c>
    </row>
    <row r="300" spans="1:51" s="13" customFormat="1" ht="12">
      <c r="A300" s="13"/>
      <c r="B300" s="226"/>
      <c r="C300" s="227"/>
      <c r="D300" s="228" t="s">
        <v>142</v>
      </c>
      <c r="E300" s="227"/>
      <c r="F300" s="230" t="s">
        <v>627</v>
      </c>
      <c r="G300" s="227"/>
      <c r="H300" s="231">
        <v>2.2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4</v>
      </c>
      <c r="AX300" s="13" t="s">
        <v>81</v>
      </c>
      <c r="AY300" s="237" t="s">
        <v>128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628</v>
      </c>
      <c r="F301" s="210" t="s">
        <v>629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SUM(P302:P318)</f>
        <v>0</v>
      </c>
      <c r="Q301" s="204"/>
      <c r="R301" s="205">
        <f>SUM(R302:R318)</f>
        <v>0.43229508000000005</v>
      </c>
      <c r="S301" s="204"/>
      <c r="T301" s="206">
        <f>SUM(T302:T318)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SUM(BK302:BK318)</f>
        <v>0</v>
      </c>
    </row>
    <row r="302" spans="1:65" s="2" customFormat="1" ht="16.5" customHeight="1">
      <c r="A302" s="38"/>
      <c r="B302" s="39"/>
      <c r="C302" s="212" t="s">
        <v>630</v>
      </c>
      <c r="D302" s="212" t="s">
        <v>131</v>
      </c>
      <c r="E302" s="213" t="s">
        <v>631</v>
      </c>
      <c r="F302" s="214" t="s">
        <v>632</v>
      </c>
      <c r="G302" s="215" t="s">
        <v>140</v>
      </c>
      <c r="H302" s="216">
        <v>39.2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633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164</v>
      </c>
      <c r="G303" s="227"/>
      <c r="H303" s="231">
        <v>39.2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24.15" customHeight="1">
      <c r="A304" s="38"/>
      <c r="B304" s="39"/>
      <c r="C304" s="212" t="s">
        <v>634</v>
      </c>
      <c r="D304" s="212" t="s">
        <v>131</v>
      </c>
      <c r="E304" s="213" t="s">
        <v>635</v>
      </c>
      <c r="F304" s="214" t="s">
        <v>636</v>
      </c>
      <c r="G304" s="215" t="s">
        <v>140</v>
      </c>
      <c r="H304" s="216">
        <v>39.2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0.0002</v>
      </c>
      <c r="R304" s="222">
        <f>Q304*H304</f>
        <v>0.007840000000000001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637</v>
      </c>
    </row>
    <row r="305" spans="1:65" s="2" customFormat="1" ht="24.15" customHeight="1">
      <c r="A305" s="38"/>
      <c r="B305" s="39"/>
      <c r="C305" s="212" t="s">
        <v>638</v>
      </c>
      <c r="D305" s="212" t="s">
        <v>131</v>
      </c>
      <c r="E305" s="213" t="s">
        <v>639</v>
      </c>
      <c r="F305" s="214" t="s">
        <v>640</v>
      </c>
      <c r="G305" s="215" t="s">
        <v>140</v>
      </c>
      <c r="H305" s="216">
        <v>39.2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0.00758</v>
      </c>
      <c r="R305" s="222">
        <f>Q305*H305</f>
        <v>0.297136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641</v>
      </c>
    </row>
    <row r="306" spans="1:51" s="13" customFormat="1" ht="12">
      <c r="A306" s="13"/>
      <c r="B306" s="226"/>
      <c r="C306" s="227"/>
      <c r="D306" s="228" t="s">
        <v>142</v>
      </c>
      <c r="E306" s="229" t="s">
        <v>1</v>
      </c>
      <c r="F306" s="230" t="s">
        <v>174</v>
      </c>
      <c r="G306" s="227"/>
      <c r="H306" s="231">
        <v>39.2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32</v>
      </c>
      <c r="AX306" s="13" t="s">
        <v>81</v>
      </c>
      <c r="AY306" s="237" t="s">
        <v>128</v>
      </c>
    </row>
    <row r="307" spans="1:65" s="2" customFormat="1" ht="24.15" customHeight="1">
      <c r="A307" s="38"/>
      <c r="B307" s="39"/>
      <c r="C307" s="212" t="s">
        <v>642</v>
      </c>
      <c r="D307" s="212" t="s">
        <v>131</v>
      </c>
      <c r="E307" s="213" t="s">
        <v>643</v>
      </c>
      <c r="F307" s="214" t="s">
        <v>644</v>
      </c>
      <c r="G307" s="215" t="s">
        <v>146</v>
      </c>
      <c r="H307" s="216">
        <v>43.54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2E-05</v>
      </c>
      <c r="R307" s="222">
        <f>Q307*H307</f>
        <v>0.0008708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645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646</v>
      </c>
      <c r="G308" s="227"/>
      <c r="H308" s="231">
        <v>8.72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76</v>
      </c>
      <c r="AY308" s="237" t="s">
        <v>128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647</v>
      </c>
      <c r="G309" s="227"/>
      <c r="H309" s="231">
        <v>12.52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648</v>
      </c>
      <c r="G310" s="227"/>
      <c r="H310" s="231">
        <v>22.3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5" customFormat="1" ht="12">
      <c r="A311" s="15"/>
      <c r="B311" s="248"/>
      <c r="C311" s="249"/>
      <c r="D311" s="228" t="s">
        <v>142</v>
      </c>
      <c r="E311" s="250" t="s">
        <v>1</v>
      </c>
      <c r="F311" s="251" t="s">
        <v>181</v>
      </c>
      <c r="G311" s="249"/>
      <c r="H311" s="252">
        <v>43.54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8" t="s">
        <v>142</v>
      </c>
      <c r="AU311" s="258" t="s">
        <v>136</v>
      </c>
      <c r="AV311" s="15" t="s">
        <v>135</v>
      </c>
      <c r="AW311" s="15" t="s">
        <v>32</v>
      </c>
      <c r="AX311" s="15" t="s">
        <v>81</v>
      </c>
      <c r="AY311" s="258" t="s">
        <v>128</v>
      </c>
    </row>
    <row r="312" spans="1:65" s="2" customFormat="1" ht="16.5" customHeight="1">
      <c r="A312" s="38"/>
      <c r="B312" s="39"/>
      <c r="C312" s="259" t="s">
        <v>649</v>
      </c>
      <c r="D312" s="259" t="s">
        <v>205</v>
      </c>
      <c r="E312" s="260" t="s">
        <v>650</v>
      </c>
      <c r="F312" s="261" t="s">
        <v>651</v>
      </c>
      <c r="G312" s="262" t="s">
        <v>146</v>
      </c>
      <c r="H312" s="263">
        <v>45.282</v>
      </c>
      <c r="I312" s="264"/>
      <c r="J312" s="265">
        <f>ROUND(I312*H312,2)</f>
        <v>0</v>
      </c>
      <c r="K312" s="266"/>
      <c r="L312" s="267"/>
      <c r="M312" s="268" t="s">
        <v>1</v>
      </c>
      <c r="N312" s="269" t="s">
        <v>42</v>
      </c>
      <c r="O312" s="91"/>
      <c r="P312" s="222">
        <f>O312*H312</f>
        <v>0</v>
      </c>
      <c r="Q312" s="222">
        <v>0.0003</v>
      </c>
      <c r="R312" s="222">
        <f>Q312*H312</f>
        <v>0.013584599999999997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282</v>
      </c>
      <c r="AT312" s="224" t="s">
        <v>205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652</v>
      </c>
    </row>
    <row r="313" spans="1:51" s="13" customFormat="1" ht="12">
      <c r="A313" s="13"/>
      <c r="B313" s="226"/>
      <c r="C313" s="227"/>
      <c r="D313" s="228" t="s">
        <v>142</v>
      </c>
      <c r="E313" s="227"/>
      <c r="F313" s="230" t="s">
        <v>653</v>
      </c>
      <c r="G313" s="227"/>
      <c r="H313" s="231">
        <v>45.282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4</v>
      </c>
      <c r="AX313" s="13" t="s">
        <v>81</v>
      </c>
      <c r="AY313" s="237" t="s">
        <v>128</v>
      </c>
    </row>
    <row r="314" spans="1:65" s="2" customFormat="1" ht="16.5" customHeight="1">
      <c r="A314" s="38"/>
      <c r="B314" s="39"/>
      <c r="C314" s="212" t="s">
        <v>654</v>
      </c>
      <c r="D314" s="212" t="s">
        <v>131</v>
      </c>
      <c r="E314" s="213" t="s">
        <v>655</v>
      </c>
      <c r="F314" s="214" t="s">
        <v>656</v>
      </c>
      <c r="G314" s="215" t="s">
        <v>140</v>
      </c>
      <c r="H314" s="216">
        <v>39.2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0.00027</v>
      </c>
      <c r="R314" s="222">
        <f>Q314*H314</f>
        <v>0.010584000000000001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657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658</v>
      </c>
      <c r="G315" s="227"/>
      <c r="H315" s="231">
        <v>39.2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59" t="s">
        <v>659</v>
      </c>
      <c r="D316" s="259" t="s">
        <v>205</v>
      </c>
      <c r="E316" s="260" t="s">
        <v>660</v>
      </c>
      <c r="F316" s="261" t="s">
        <v>661</v>
      </c>
      <c r="G316" s="262" t="s">
        <v>140</v>
      </c>
      <c r="H316" s="263">
        <v>39.953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0.00256</v>
      </c>
      <c r="R316" s="222">
        <f>Q316*H316</f>
        <v>0.10227968000000001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282</v>
      </c>
      <c r="AT316" s="224" t="s">
        <v>205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662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663</v>
      </c>
      <c r="G317" s="227"/>
      <c r="H317" s="231">
        <v>39.953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24.15" customHeight="1">
      <c r="A318" s="38"/>
      <c r="B318" s="39"/>
      <c r="C318" s="212" t="s">
        <v>664</v>
      </c>
      <c r="D318" s="212" t="s">
        <v>131</v>
      </c>
      <c r="E318" s="213" t="s">
        <v>665</v>
      </c>
      <c r="F318" s="214" t="s">
        <v>666</v>
      </c>
      <c r="G318" s="215" t="s">
        <v>321</v>
      </c>
      <c r="H318" s="216">
        <v>0.432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212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667</v>
      </c>
    </row>
    <row r="319" spans="1:63" s="12" customFormat="1" ht="22.8" customHeight="1">
      <c r="A319" s="12"/>
      <c r="B319" s="196"/>
      <c r="C319" s="197"/>
      <c r="D319" s="198" t="s">
        <v>75</v>
      </c>
      <c r="E319" s="210" t="s">
        <v>668</v>
      </c>
      <c r="F319" s="210" t="s">
        <v>669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SUM(P320:P351)</f>
        <v>0</v>
      </c>
      <c r="Q319" s="204"/>
      <c r="R319" s="205">
        <f>SUM(R320:R351)</f>
        <v>0.43646690000000005</v>
      </c>
      <c r="S319" s="204"/>
      <c r="T319" s="206">
        <f>SUM(T320:T351)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136</v>
      </c>
      <c r="AT319" s="208" t="s">
        <v>75</v>
      </c>
      <c r="AU319" s="208" t="s">
        <v>81</v>
      </c>
      <c r="AY319" s="207" t="s">
        <v>128</v>
      </c>
      <c r="BK319" s="209">
        <f>SUM(BK320:BK351)</f>
        <v>0</v>
      </c>
    </row>
    <row r="320" spans="1:65" s="2" customFormat="1" ht="16.5" customHeight="1">
      <c r="A320" s="38"/>
      <c r="B320" s="39"/>
      <c r="C320" s="212" t="s">
        <v>670</v>
      </c>
      <c r="D320" s="212" t="s">
        <v>131</v>
      </c>
      <c r="E320" s="213" t="s">
        <v>671</v>
      </c>
      <c r="F320" s="214" t="s">
        <v>672</v>
      </c>
      <c r="G320" s="215" t="s">
        <v>140</v>
      </c>
      <c r="H320" s="216">
        <v>21.743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673</v>
      </c>
    </row>
    <row r="321" spans="1:65" s="2" customFormat="1" ht="16.5" customHeight="1">
      <c r="A321" s="38"/>
      <c r="B321" s="39"/>
      <c r="C321" s="212" t="s">
        <v>674</v>
      </c>
      <c r="D321" s="212" t="s">
        <v>131</v>
      </c>
      <c r="E321" s="213" t="s">
        <v>675</v>
      </c>
      <c r="F321" s="214" t="s">
        <v>676</v>
      </c>
      <c r="G321" s="215" t="s">
        <v>140</v>
      </c>
      <c r="H321" s="216">
        <v>21.74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0.0003</v>
      </c>
      <c r="R321" s="222">
        <f>Q321*H321</f>
        <v>0.006521999999999999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677</v>
      </c>
    </row>
    <row r="322" spans="1:65" s="2" customFormat="1" ht="24.15" customHeight="1">
      <c r="A322" s="38"/>
      <c r="B322" s="39"/>
      <c r="C322" s="212" t="s">
        <v>678</v>
      </c>
      <c r="D322" s="212" t="s">
        <v>131</v>
      </c>
      <c r="E322" s="213" t="s">
        <v>679</v>
      </c>
      <c r="F322" s="214" t="s">
        <v>680</v>
      </c>
      <c r="G322" s="215" t="s">
        <v>140</v>
      </c>
      <c r="H322" s="216">
        <v>8.555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0.0015</v>
      </c>
      <c r="R322" s="222">
        <f>Q322*H322</f>
        <v>0.0128325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681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682</v>
      </c>
      <c r="G323" s="227"/>
      <c r="H323" s="231">
        <v>7.325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683</v>
      </c>
      <c r="G324" s="227"/>
      <c r="H324" s="231">
        <v>1.23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181</v>
      </c>
      <c r="G325" s="249"/>
      <c r="H325" s="252">
        <v>8.555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24.15" customHeight="1">
      <c r="A326" s="38"/>
      <c r="B326" s="39"/>
      <c r="C326" s="212" t="s">
        <v>684</v>
      </c>
      <c r="D326" s="212" t="s">
        <v>131</v>
      </c>
      <c r="E326" s="213" t="s">
        <v>685</v>
      </c>
      <c r="F326" s="214" t="s">
        <v>686</v>
      </c>
      <c r="G326" s="215" t="s">
        <v>146</v>
      </c>
      <c r="H326" s="216">
        <v>5.8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0.00032</v>
      </c>
      <c r="R326" s="222">
        <f>Q326*H326</f>
        <v>0.001856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687</v>
      </c>
    </row>
    <row r="327" spans="1:51" s="14" customFormat="1" ht="12">
      <c r="A327" s="14"/>
      <c r="B327" s="238"/>
      <c r="C327" s="239"/>
      <c r="D327" s="228" t="s">
        <v>142</v>
      </c>
      <c r="E327" s="240" t="s">
        <v>1</v>
      </c>
      <c r="F327" s="241" t="s">
        <v>688</v>
      </c>
      <c r="G327" s="239"/>
      <c r="H327" s="240" t="s">
        <v>1</v>
      </c>
      <c r="I327" s="242"/>
      <c r="J327" s="239"/>
      <c r="K327" s="239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142</v>
      </c>
      <c r="AU327" s="247" t="s">
        <v>136</v>
      </c>
      <c r="AV327" s="14" t="s">
        <v>81</v>
      </c>
      <c r="AW327" s="14" t="s">
        <v>32</v>
      </c>
      <c r="AX327" s="14" t="s">
        <v>76</v>
      </c>
      <c r="AY327" s="24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689</v>
      </c>
      <c r="G328" s="227"/>
      <c r="H328" s="231">
        <v>5.8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81</v>
      </c>
      <c r="AY328" s="237" t="s">
        <v>128</v>
      </c>
    </row>
    <row r="329" spans="1:65" s="2" customFormat="1" ht="24.15" customHeight="1">
      <c r="A329" s="38"/>
      <c r="B329" s="39"/>
      <c r="C329" s="212" t="s">
        <v>690</v>
      </c>
      <c r="D329" s="212" t="s">
        <v>131</v>
      </c>
      <c r="E329" s="213" t="s">
        <v>691</v>
      </c>
      <c r="F329" s="214" t="s">
        <v>692</v>
      </c>
      <c r="G329" s="215" t="s">
        <v>140</v>
      </c>
      <c r="H329" s="216">
        <v>21.74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0.06522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212</v>
      </c>
      <c r="BM329" s="224" t="s">
        <v>693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694</v>
      </c>
      <c r="G330" s="227"/>
      <c r="H330" s="231">
        <v>11.04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695</v>
      </c>
      <c r="G331" s="227"/>
      <c r="H331" s="231">
        <v>7.2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696</v>
      </c>
      <c r="G332" s="227"/>
      <c r="H332" s="231">
        <v>3.5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181</v>
      </c>
      <c r="G333" s="249"/>
      <c r="H333" s="252">
        <v>21.74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16.5" customHeight="1">
      <c r="A334" s="38"/>
      <c r="B334" s="39"/>
      <c r="C334" s="259" t="s">
        <v>697</v>
      </c>
      <c r="D334" s="259" t="s">
        <v>205</v>
      </c>
      <c r="E334" s="260" t="s">
        <v>698</v>
      </c>
      <c r="F334" s="261" t="s">
        <v>699</v>
      </c>
      <c r="G334" s="262" t="s">
        <v>140</v>
      </c>
      <c r="H334" s="263">
        <v>23.914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0.2821852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282</v>
      </c>
      <c r="AT334" s="224" t="s">
        <v>205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700</v>
      </c>
    </row>
    <row r="335" spans="1:51" s="13" customFormat="1" ht="12">
      <c r="A335" s="13"/>
      <c r="B335" s="226"/>
      <c r="C335" s="227"/>
      <c r="D335" s="228" t="s">
        <v>142</v>
      </c>
      <c r="E335" s="227"/>
      <c r="F335" s="230" t="s">
        <v>701</v>
      </c>
      <c r="G335" s="227"/>
      <c r="H335" s="231">
        <v>23.914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4</v>
      </c>
      <c r="AX335" s="13" t="s">
        <v>81</v>
      </c>
      <c r="AY335" s="237" t="s">
        <v>128</v>
      </c>
    </row>
    <row r="336" spans="1:65" s="2" customFormat="1" ht="24.15" customHeight="1">
      <c r="A336" s="38"/>
      <c r="B336" s="39"/>
      <c r="C336" s="212" t="s">
        <v>702</v>
      </c>
      <c r="D336" s="212" t="s">
        <v>131</v>
      </c>
      <c r="E336" s="213" t="s">
        <v>703</v>
      </c>
      <c r="F336" s="214" t="s">
        <v>704</v>
      </c>
      <c r="G336" s="215" t="s">
        <v>140</v>
      </c>
      <c r="H336" s="216">
        <v>21.34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705</v>
      </c>
    </row>
    <row r="337" spans="1:65" s="2" customFormat="1" ht="24.15" customHeight="1">
      <c r="A337" s="38"/>
      <c r="B337" s="39"/>
      <c r="C337" s="212" t="s">
        <v>706</v>
      </c>
      <c r="D337" s="212" t="s">
        <v>131</v>
      </c>
      <c r="E337" s="213" t="s">
        <v>707</v>
      </c>
      <c r="F337" s="214" t="s">
        <v>708</v>
      </c>
      <c r="G337" s="215" t="s">
        <v>140</v>
      </c>
      <c r="H337" s="216">
        <v>7.1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0.056799999999999996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709</v>
      </c>
    </row>
    <row r="338" spans="1:51" s="14" customFormat="1" ht="12">
      <c r="A338" s="14"/>
      <c r="B338" s="238"/>
      <c r="C338" s="239"/>
      <c r="D338" s="228" t="s">
        <v>142</v>
      </c>
      <c r="E338" s="240" t="s">
        <v>1</v>
      </c>
      <c r="F338" s="241" t="s">
        <v>710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142</v>
      </c>
      <c r="AU338" s="247" t="s">
        <v>136</v>
      </c>
      <c r="AV338" s="14" t="s">
        <v>81</v>
      </c>
      <c r="AW338" s="14" t="s">
        <v>32</v>
      </c>
      <c r="AX338" s="14" t="s">
        <v>76</v>
      </c>
      <c r="AY338" s="24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711</v>
      </c>
      <c r="G339" s="227"/>
      <c r="H339" s="231">
        <v>1.2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712</v>
      </c>
      <c r="G340" s="227"/>
      <c r="H340" s="231">
        <v>5.9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181</v>
      </c>
      <c r="G341" s="249"/>
      <c r="H341" s="252">
        <v>7.1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1.75" customHeight="1">
      <c r="A342" s="38"/>
      <c r="B342" s="39"/>
      <c r="C342" s="212" t="s">
        <v>713</v>
      </c>
      <c r="D342" s="212" t="s">
        <v>131</v>
      </c>
      <c r="E342" s="213" t="s">
        <v>714</v>
      </c>
      <c r="F342" s="214" t="s">
        <v>715</v>
      </c>
      <c r="G342" s="215" t="s">
        <v>146</v>
      </c>
      <c r="H342" s="216">
        <v>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0.00868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716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717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717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718</v>
      </c>
      <c r="G345" s="227"/>
      <c r="H345" s="231">
        <v>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28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719</v>
      </c>
      <c r="D347" s="212" t="s">
        <v>131</v>
      </c>
      <c r="E347" s="213" t="s">
        <v>720</v>
      </c>
      <c r="F347" s="214" t="s">
        <v>721</v>
      </c>
      <c r="G347" s="215" t="s">
        <v>146</v>
      </c>
      <c r="H347" s="216">
        <v>9.12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0.00026</v>
      </c>
      <c r="R347" s="222">
        <f>Q347*H347</f>
        <v>0.0023711999999999995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722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723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724</v>
      </c>
      <c r="G349" s="227"/>
      <c r="H349" s="231">
        <v>5.52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9.12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24.15" customHeight="1">
      <c r="A351" s="38"/>
      <c r="B351" s="39"/>
      <c r="C351" s="212" t="s">
        <v>725</v>
      </c>
      <c r="D351" s="212" t="s">
        <v>131</v>
      </c>
      <c r="E351" s="213" t="s">
        <v>726</v>
      </c>
      <c r="F351" s="214" t="s">
        <v>727</v>
      </c>
      <c r="G351" s="215" t="s">
        <v>321</v>
      </c>
      <c r="H351" s="216">
        <v>0.436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728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729</v>
      </c>
      <c r="F352" s="210" t="s">
        <v>730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SUM(P353:P361)</f>
        <v>0</v>
      </c>
      <c r="Q352" s="204"/>
      <c r="R352" s="205">
        <f>SUM(R353:R361)</f>
        <v>0.010955</v>
      </c>
      <c r="S352" s="204"/>
      <c r="T352" s="206">
        <f>SUM(T353:T361)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SUM(BK353:BK361)</f>
        <v>0</v>
      </c>
    </row>
    <row r="353" spans="1:65" s="2" customFormat="1" ht="24.15" customHeight="1">
      <c r="A353" s="38"/>
      <c r="B353" s="39"/>
      <c r="C353" s="212" t="s">
        <v>731</v>
      </c>
      <c r="D353" s="212" t="s">
        <v>131</v>
      </c>
      <c r="E353" s="213" t="s">
        <v>732</v>
      </c>
      <c r="F353" s="214" t="s">
        <v>733</v>
      </c>
      <c r="G353" s="215" t="s">
        <v>140</v>
      </c>
      <c r="H353" s="216">
        <v>2.2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734</v>
      </c>
    </row>
    <row r="354" spans="1:51" s="14" customFormat="1" ht="12">
      <c r="A354" s="14"/>
      <c r="B354" s="238"/>
      <c r="C354" s="239"/>
      <c r="D354" s="228" t="s">
        <v>142</v>
      </c>
      <c r="E354" s="240" t="s">
        <v>1</v>
      </c>
      <c r="F354" s="241" t="s">
        <v>735</v>
      </c>
      <c r="G354" s="239"/>
      <c r="H354" s="240" t="s">
        <v>1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142</v>
      </c>
      <c r="AU354" s="247" t="s">
        <v>136</v>
      </c>
      <c r="AV354" s="14" t="s">
        <v>81</v>
      </c>
      <c r="AW354" s="14" t="s">
        <v>32</v>
      </c>
      <c r="AX354" s="14" t="s">
        <v>76</v>
      </c>
      <c r="AY354" s="24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736</v>
      </c>
      <c r="G355" s="227"/>
      <c r="H355" s="231">
        <v>2.2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737</v>
      </c>
      <c r="D356" s="212" t="s">
        <v>131</v>
      </c>
      <c r="E356" s="213" t="s">
        <v>738</v>
      </c>
      <c r="F356" s="214" t="s">
        <v>739</v>
      </c>
      <c r="G356" s="215" t="s">
        <v>140</v>
      </c>
      <c r="H356" s="216">
        <v>5.5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0.00017</v>
      </c>
      <c r="R356" s="222">
        <f>Q356*H356</f>
        <v>0.0009350000000000001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740</v>
      </c>
    </row>
    <row r="357" spans="1:51" s="14" customFormat="1" ht="12">
      <c r="A357" s="14"/>
      <c r="B357" s="238"/>
      <c r="C357" s="239"/>
      <c r="D357" s="228" t="s">
        <v>142</v>
      </c>
      <c r="E357" s="240" t="s">
        <v>1</v>
      </c>
      <c r="F357" s="241" t="s">
        <v>741</v>
      </c>
      <c r="G357" s="239"/>
      <c r="H357" s="240" t="s">
        <v>1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142</v>
      </c>
      <c r="AU357" s="247" t="s">
        <v>136</v>
      </c>
      <c r="AV357" s="14" t="s">
        <v>81</v>
      </c>
      <c r="AW357" s="14" t="s">
        <v>32</v>
      </c>
      <c r="AX357" s="14" t="s">
        <v>76</v>
      </c>
      <c r="AY357" s="247" t="s">
        <v>128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742</v>
      </c>
      <c r="G358" s="227"/>
      <c r="H358" s="231">
        <v>5.5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743</v>
      </c>
      <c r="D359" s="212" t="s">
        <v>131</v>
      </c>
      <c r="E359" s="213" t="s">
        <v>744</v>
      </c>
      <c r="F359" s="214" t="s">
        <v>745</v>
      </c>
      <c r="G359" s="215" t="s">
        <v>140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746</v>
      </c>
    </row>
    <row r="360" spans="1:65" s="2" customFormat="1" ht="24.15" customHeight="1">
      <c r="A360" s="38"/>
      <c r="B360" s="39"/>
      <c r="C360" s="212" t="s">
        <v>747</v>
      </c>
      <c r="D360" s="212" t="s">
        <v>131</v>
      </c>
      <c r="E360" s="213" t="s">
        <v>748</v>
      </c>
      <c r="F360" s="214" t="s">
        <v>749</v>
      </c>
      <c r="G360" s="215" t="s">
        <v>140</v>
      </c>
      <c r="H360" s="216">
        <v>5.5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0.00066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750</v>
      </c>
    </row>
    <row r="361" spans="1:65" s="2" customFormat="1" ht="16.5" customHeight="1">
      <c r="A361" s="38"/>
      <c r="B361" s="39"/>
      <c r="C361" s="212" t="s">
        <v>751</v>
      </c>
      <c r="D361" s="212" t="s">
        <v>131</v>
      </c>
      <c r="E361" s="213" t="s">
        <v>752</v>
      </c>
      <c r="F361" s="214" t="s">
        <v>753</v>
      </c>
      <c r="G361" s="215" t="s">
        <v>140</v>
      </c>
      <c r="H361" s="216">
        <v>15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0.00058</v>
      </c>
      <c r="R361" s="222">
        <f>Q361*H361</f>
        <v>0.0087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754</v>
      </c>
    </row>
    <row r="362" spans="1:63" s="12" customFormat="1" ht="22.8" customHeight="1">
      <c r="A362" s="12"/>
      <c r="B362" s="196"/>
      <c r="C362" s="197"/>
      <c r="D362" s="198" t="s">
        <v>75</v>
      </c>
      <c r="E362" s="210" t="s">
        <v>755</v>
      </c>
      <c r="F362" s="210" t="s">
        <v>756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SUM(P363:P382)</f>
        <v>0</v>
      </c>
      <c r="Q362" s="204"/>
      <c r="R362" s="205">
        <f>SUM(R363:R382)</f>
        <v>0.20079689900000006</v>
      </c>
      <c r="S362" s="204"/>
      <c r="T362" s="206">
        <f>SUM(T363:T382)</f>
        <v>0.04382532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136</v>
      </c>
      <c r="AT362" s="208" t="s">
        <v>75</v>
      </c>
      <c r="AU362" s="208" t="s">
        <v>81</v>
      </c>
      <c r="AY362" s="207" t="s">
        <v>128</v>
      </c>
      <c r="BK362" s="209">
        <f>SUM(BK363:BK382)</f>
        <v>0</v>
      </c>
    </row>
    <row r="363" spans="1:65" s="2" customFormat="1" ht="24.15" customHeight="1">
      <c r="A363" s="38"/>
      <c r="B363" s="39"/>
      <c r="C363" s="212" t="s">
        <v>757</v>
      </c>
      <c r="D363" s="212" t="s">
        <v>131</v>
      </c>
      <c r="E363" s="213" t="s">
        <v>758</v>
      </c>
      <c r="F363" s="214" t="s">
        <v>759</v>
      </c>
      <c r="G363" s="215" t="s">
        <v>140</v>
      </c>
      <c r="H363" s="216">
        <v>160.592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760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761</v>
      </c>
      <c r="G364" s="227"/>
      <c r="H364" s="231">
        <v>42.8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76</v>
      </c>
      <c r="AY364" s="237" t="s">
        <v>128</v>
      </c>
    </row>
    <row r="365" spans="1:51" s="13" customFormat="1" ht="12">
      <c r="A365" s="13"/>
      <c r="B365" s="226"/>
      <c r="C365" s="227"/>
      <c r="D365" s="228" t="s">
        <v>142</v>
      </c>
      <c r="E365" s="229" t="s">
        <v>1</v>
      </c>
      <c r="F365" s="230" t="s">
        <v>186</v>
      </c>
      <c r="G365" s="227"/>
      <c r="H365" s="231">
        <v>117.792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142</v>
      </c>
      <c r="AU365" s="237" t="s">
        <v>136</v>
      </c>
      <c r="AV365" s="13" t="s">
        <v>136</v>
      </c>
      <c r="AW365" s="13" t="s">
        <v>32</v>
      </c>
      <c r="AX365" s="13" t="s">
        <v>76</v>
      </c>
      <c r="AY365" s="237" t="s">
        <v>128</v>
      </c>
    </row>
    <row r="366" spans="1:51" s="15" customFormat="1" ht="12">
      <c r="A366" s="15"/>
      <c r="B366" s="248"/>
      <c r="C366" s="249"/>
      <c r="D366" s="228" t="s">
        <v>142</v>
      </c>
      <c r="E366" s="250" t="s">
        <v>1</v>
      </c>
      <c r="F366" s="251" t="s">
        <v>181</v>
      </c>
      <c r="G366" s="249"/>
      <c r="H366" s="252">
        <v>160.592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8" t="s">
        <v>142</v>
      </c>
      <c r="AU366" s="258" t="s">
        <v>136</v>
      </c>
      <c r="AV366" s="15" t="s">
        <v>135</v>
      </c>
      <c r="AW366" s="15" t="s">
        <v>32</v>
      </c>
      <c r="AX366" s="15" t="s">
        <v>81</v>
      </c>
      <c r="AY366" s="258" t="s">
        <v>128</v>
      </c>
    </row>
    <row r="367" spans="1:65" s="2" customFormat="1" ht="16.5" customHeight="1">
      <c r="A367" s="38"/>
      <c r="B367" s="39"/>
      <c r="C367" s="212" t="s">
        <v>762</v>
      </c>
      <c r="D367" s="212" t="s">
        <v>131</v>
      </c>
      <c r="E367" s="213" t="s">
        <v>763</v>
      </c>
      <c r="F367" s="214" t="s">
        <v>764</v>
      </c>
      <c r="G367" s="215" t="s">
        <v>140</v>
      </c>
      <c r="H367" s="216">
        <v>141.372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0.001</v>
      </c>
      <c r="R367" s="222">
        <f>Q367*H367</f>
        <v>0.14137200000000003</v>
      </c>
      <c r="S367" s="222">
        <v>0.00031</v>
      </c>
      <c r="T367" s="223">
        <f>S367*H367</f>
        <v>0.04382532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765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164</v>
      </c>
      <c r="G368" s="227"/>
      <c r="H368" s="231">
        <v>39.2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76</v>
      </c>
      <c r="AY368" s="237" t="s">
        <v>128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191</v>
      </c>
      <c r="G369" s="227"/>
      <c r="H369" s="231">
        <v>21.096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192</v>
      </c>
      <c r="G370" s="227"/>
      <c r="H370" s="231">
        <v>30.384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193</v>
      </c>
      <c r="G371" s="227"/>
      <c r="H371" s="231">
        <v>35.61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194</v>
      </c>
      <c r="G372" s="227"/>
      <c r="H372" s="231">
        <v>13.312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195</v>
      </c>
      <c r="G373" s="227"/>
      <c r="H373" s="231">
        <v>1.77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5" customFormat="1" ht="12">
      <c r="A374" s="15"/>
      <c r="B374" s="248"/>
      <c r="C374" s="249"/>
      <c r="D374" s="228" t="s">
        <v>142</v>
      </c>
      <c r="E374" s="250" t="s">
        <v>1</v>
      </c>
      <c r="F374" s="251" t="s">
        <v>181</v>
      </c>
      <c r="G374" s="249"/>
      <c r="H374" s="252">
        <v>141.372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142</v>
      </c>
      <c r="AU374" s="258" t="s">
        <v>136</v>
      </c>
      <c r="AV374" s="15" t="s">
        <v>135</v>
      </c>
      <c r="AW374" s="15" t="s">
        <v>32</v>
      </c>
      <c r="AX374" s="15" t="s">
        <v>81</v>
      </c>
      <c r="AY374" s="258" t="s">
        <v>128</v>
      </c>
    </row>
    <row r="375" spans="1:65" s="2" customFormat="1" ht="24.15" customHeight="1">
      <c r="A375" s="38"/>
      <c r="B375" s="39"/>
      <c r="C375" s="212" t="s">
        <v>766</v>
      </c>
      <c r="D375" s="212" t="s">
        <v>131</v>
      </c>
      <c r="E375" s="213" t="s">
        <v>767</v>
      </c>
      <c r="F375" s="214" t="s">
        <v>768</v>
      </c>
      <c r="G375" s="215" t="s">
        <v>140</v>
      </c>
      <c r="H375" s="216">
        <v>5.58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769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770</v>
      </c>
      <c r="G376" s="227"/>
      <c r="H376" s="231">
        <v>5.58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81</v>
      </c>
      <c r="AY376" s="237" t="s">
        <v>128</v>
      </c>
    </row>
    <row r="377" spans="1:65" s="2" customFormat="1" ht="16.5" customHeight="1">
      <c r="A377" s="38"/>
      <c r="B377" s="39"/>
      <c r="C377" s="259" t="s">
        <v>771</v>
      </c>
      <c r="D377" s="259" t="s">
        <v>205</v>
      </c>
      <c r="E377" s="260" t="s">
        <v>772</v>
      </c>
      <c r="F377" s="261" t="s">
        <v>773</v>
      </c>
      <c r="G377" s="262" t="s">
        <v>140</v>
      </c>
      <c r="H377" s="263">
        <v>5.859</v>
      </c>
      <c r="I377" s="264"/>
      <c r="J377" s="265">
        <f>ROUND(I377*H377,2)</f>
        <v>0</v>
      </c>
      <c r="K377" s="266"/>
      <c r="L377" s="267"/>
      <c r="M377" s="268" t="s">
        <v>1</v>
      </c>
      <c r="N377" s="269" t="s">
        <v>42</v>
      </c>
      <c r="O377" s="91"/>
      <c r="P377" s="222">
        <f>O377*H377</f>
        <v>0</v>
      </c>
      <c r="Q377" s="222">
        <v>1E-06</v>
      </c>
      <c r="R377" s="222">
        <f>Q377*H377</f>
        <v>5.858999999999999E-06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282</v>
      </c>
      <c r="AT377" s="224" t="s">
        <v>205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774</v>
      </c>
    </row>
    <row r="378" spans="1:51" s="13" customFormat="1" ht="12">
      <c r="A378" s="13"/>
      <c r="B378" s="226"/>
      <c r="C378" s="227"/>
      <c r="D378" s="228" t="s">
        <v>142</v>
      </c>
      <c r="E378" s="227"/>
      <c r="F378" s="230" t="s">
        <v>775</v>
      </c>
      <c r="G378" s="227"/>
      <c r="H378" s="231">
        <v>5.859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4</v>
      </c>
      <c r="AX378" s="13" t="s">
        <v>81</v>
      </c>
      <c r="AY378" s="237" t="s">
        <v>128</v>
      </c>
    </row>
    <row r="379" spans="1:65" s="2" customFormat="1" ht="24.15" customHeight="1">
      <c r="A379" s="38"/>
      <c r="B379" s="39"/>
      <c r="C379" s="212" t="s">
        <v>776</v>
      </c>
      <c r="D379" s="212" t="s">
        <v>131</v>
      </c>
      <c r="E379" s="213" t="s">
        <v>777</v>
      </c>
      <c r="F379" s="214" t="s">
        <v>778</v>
      </c>
      <c r="G379" s="215" t="s">
        <v>140</v>
      </c>
      <c r="H379" s="216">
        <v>160.592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0.0002</v>
      </c>
      <c r="R379" s="222">
        <f>Q379*H379</f>
        <v>0.032118400000000005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212</v>
      </c>
      <c r="BM379" s="224" t="s">
        <v>779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780</v>
      </c>
      <c r="G380" s="227"/>
      <c r="H380" s="231">
        <v>160.592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81</v>
      </c>
      <c r="AY380" s="237" t="s">
        <v>128</v>
      </c>
    </row>
    <row r="381" spans="1:65" s="2" customFormat="1" ht="33" customHeight="1">
      <c r="A381" s="38"/>
      <c r="B381" s="39"/>
      <c r="C381" s="212" t="s">
        <v>781</v>
      </c>
      <c r="D381" s="212" t="s">
        <v>131</v>
      </c>
      <c r="E381" s="213" t="s">
        <v>782</v>
      </c>
      <c r="F381" s="214" t="s">
        <v>783</v>
      </c>
      <c r="G381" s="215" t="s">
        <v>140</v>
      </c>
      <c r="H381" s="216">
        <v>160.592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0.00017</v>
      </c>
      <c r="R381" s="222">
        <f>Q381*H381</f>
        <v>0.027300640000000004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784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780</v>
      </c>
      <c r="G382" s="227"/>
      <c r="H382" s="231">
        <v>160.592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81</v>
      </c>
      <c r="AY382" s="237" t="s">
        <v>128</v>
      </c>
    </row>
    <row r="383" spans="1:63" s="12" customFormat="1" ht="22.8" customHeight="1">
      <c r="A383" s="12"/>
      <c r="B383" s="196"/>
      <c r="C383" s="197"/>
      <c r="D383" s="198" t="s">
        <v>75</v>
      </c>
      <c r="E383" s="210" t="s">
        <v>785</v>
      </c>
      <c r="F383" s="210" t="s">
        <v>786</v>
      </c>
      <c r="G383" s="197"/>
      <c r="H383" s="197"/>
      <c r="I383" s="200"/>
      <c r="J383" s="211">
        <f>BK383</f>
        <v>0</v>
      </c>
      <c r="K383" s="197"/>
      <c r="L383" s="202"/>
      <c r="M383" s="203"/>
      <c r="N383" s="204"/>
      <c r="O383" s="204"/>
      <c r="P383" s="205">
        <f>SUM(P384:P387)</f>
        <v>0</v>
      </c>
      <c r="Q383" s="204"/>
      <c r="R383" s="205">
        <f>SUM(R384:R387)</f>
        <v>0.007254</v>
      </c>
      <c r="S383" s="204"/>
      <c r="T383" s="206">
        <f>SUM(T384:T387)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136</v>
      </c>
      <c r="AT383" s="208" t="s">
        <v>75</v>
      </c>
      <c r="AU383" s="208" t="s">
        <v>81</v>
      </c>
      <c r="AY383" s="207" t="s">
        <v>128</v>
      </c>
      <c r="BK383" s="209">
        <f>SUM(BK384:BK387)</f>
        <v>0</v>
      </c>
    </row>
    <row r="384" spans="1:65" s="2" customFormat="1" ht="24.15" customHeight="1">
      <c r="A384" s="38"/>
      <c r="B384" s="39"/>
      <c r="C384" s="212" t="s">
        <v>787</v>
      </c>
      <c r="D384" s="212" t="s">
        <v>131</v>
      </c>
      <c r="E384" s="213" t="s">
        <v>788</v>
      </c>
      <c r="F384" s="214" t="s">
        <v>789</v>
      </c>
      <c r="G384" s="215" t="s">
        <v>140</v>
      </c>
      <c r="H384" s="216">
        <v>5.58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790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770</v>
      </c>
      <c r="G385" s="227"/>
      <c r="H385" s="231">
        <v>5.58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5" s="2" customFormat="1" ht="16.5" customHeight="1">
      <c r="A386" s="38"/>
      <c r="B386" s="39"/>
      <c r="C386" s="259" t="s">
        <v>791</v>
      </c>
      <c r="D386" s="259" t="s">
        <v>205</v>
      </c>
      <c r="E386" s="260" t="s">
        <v>792</v>
      </c>
      <c r="F386" s="261" t="s">
        <v>793</v>
      </c>
      <c r="G386" s="262" t="s">
        <v>140</v>
      </c>
      <c r="H386" s="263">
        <v>5.58</v>
      </c>
      <c r="I386" s="264"/>
      <c r="J386" s="265">
        <f>ROUND(I386*H386,2)</f>
        <v>0</v>
      </c>
      <c r="K386" s="266"/>
      <c r="L386" s="267"/>
      <c r="M386" s="268" t="s">
        <v>1</v>
      </c>
      <c r="N386" s="269" t="s">
        <v>42</v>
      </c>
      <c r="O386" s="91"/>
      <c r="P386" s="222">
        <f>O386*H386</f>
        <v>0</v>
      </c>
      <c r="Q386" s="222">
        <v>0.0013</v>
      </c>
      <c r="R386" s="222">
        <f>Q386*H386</f>
        <v>0.007254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282</v>
      </c>
      <c r="AT386" s="224" t="s">
        <v>205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794</v>
      </c>
    </row>
    <row r="387" spans="1:65" s="2" customFormat="1" ht="16.5" customHeight="1">
      <c r="A387" s="38"/>
      <c r="B387" s="39"/>
      <c r="C387" s="212" t="s">
        <v>795</v>
      </c>
      <c r="D387" s="212" t="s">
        <v>131</v>
      </c>
      <c r="E387" s="213" t="s">
        <v>796</v>
      </c>
      <c r="F387" s="214" t="s">
        <v>797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798</v>
      </c>
    </row>
    <row r="388" spans="1:63" s="12" customFormat="1" ht="25.9" customHeight="1">
      <c r="A388" s="12"/>
      <c r="B388" s="196"/>
      <c r="C388" s="197"/>
      <c r="D388" s="198" t="s">
        <v>75</v>
      </c>
      <c r="E388" s="199" t="s">
        <v>205</v>
      </c>
      <c r="F388" s="199" t="s">
        <v>799</v>
      </c>
      <c r="G388" s="197"/>
      <c r="H388" s="197"/>
      <c r="I388" s="200"/>
      <c r="J388" s="201">
        <f>BK388</f>
        <v>0</v>
      </c>
      <c r="K388" s="197"/>
      <c r="L388" s="202"/>
      <c r="M388" s="203"/>
      <c r="N388" s="204"/>
      <c r="O388" s="204"/>
      <c r="P388" s="205">
        <f>P389+P429</f>
        <v>0</v>
      </c>
      <c r="Q388" s="204"/>
      <c r="R388" s="205">
        <f>R389+R429</f>
        <v>0</v>
      </c>
      <c r="S388" s="204"/>
      <c r="T388" s="206">
        <f>T389+T429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129</v>
      </c>
      <c r="AT388" s="208" t="s">
        <v>75</v>
      </c>
      <c r="AU388" s="208" t="s">
        <v>76</v>
      </c>
      <c r="AY388" s="207" t="s">
        <v>128</v>
      </c>
      <c r="BK388" s="209">
        <f>BK389+BK429</f>
        <v>0</v>
      </c>
    </row>
    <row r="389" spans="1:63" s="12" customFormat="1" ht="22.8" customHeight="1">
      <c r="A389" s="12"/>
      <c r="B389" s="196"/>
      <c r="C389" s="197"/>
      <c r="D389" s="198" t="s">
        <v>75</v>
      </c>
      <c r="E389" s="210" t="s">
        <v>800</v>
      </c>
      <c r="F389" s="210" t="s">
        <v>801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SUM(P390:P428)</f>
        <v>0</v>
      </c>
      <c r="Q389" s="204"/>
      <c r="R389" s="205">
        <f>SUM(R390:R428)</f>
        <v>0</v>
      </c>
      <c r="S389" s="204"/>
      <c r="T389" s="206">
        <f>SUM(T390:T428)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7" t="s">
        <v>129</v>
      </c>
      <c r="AT389" s="208" t="s">
        <v>75</v>
      </c>
      <c r="AU389" s="208" t="s">
        <v>81</v>
      </c>
      <c r="AY389" s="207" t="s">
        <v>128</v>
      </c>
      <c r="BK389" s="209">
        <f>SUM(BK390:BK428)</f>
        <v>0</v>
      </c>
    </row>
    <row r="390" spans="1:65" s="2" customFormat="1" ht="16.5" customHeight="1">
      <c r="A390" s="38"/>
      <c r="B390" s="39"/>
      <c r="C390" s="212" t="s">
        <v>802</v>
      </c>
      <c r="D390" s="212" t="s">
        <v>131</v>
      </c>
      <c r="E390" s="213" t="s">
        <v>803</v>
      </c>
      <c r="F390" s="214" t="s">
        <v>804</v>
      </c>
      <c r="G390" s="215" t="s">
        <v>305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429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429</v>
      </c>
      <c r="BM390" s="224" t="s">
        <v>805</v>
      </c>
    </row>
    <row r="391" spans="1:65" s="2" customFormat="1" ht="16.5" customHeight="1">
      <c r="A391" s="38"/>
      <c r="B391" s="39"/>
      <c r="C391" s="212" t="s">
        <v>806</v>
      </c>
      <c r="D391" s="212" t="s">
        <v>131</v>
      </c>
      <c r="E391" s="213" t="s">
        <v>807</v>
      </c>
      <c r="F391" s="214" t="s">
        <v>808</v>
      </c>
      <c r="G391" s="215" t="s">
        <v>305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429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429</v>
      </c>
      <c r="BM391" s="224" t="s">
        <v>809</v>
      </c>
    </row>
    <row r="392" spans="1:65" s="2" customFormat="1" ht="24.15" customHeight="1">
      <c r="A392" s="38"/>
      <c r="B392" s="39"/>
      <c r="C392" s="212" t="s">
        <v>810</v>
      </c>
      <c r="D392" s="212" t="s">
        <v>131</v>
      </c>
      <c r="E392" s="213" t="s">
        <v>811</v>
      </c>
      <c r="F392" s="214" t="s">
        <v>812</v>
      </c>
      <c r="G392" s="215" t="s">
        <v>305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429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429</v>
      </c>
      <c r="BM392" s="224" t="s">
        <v>813</v>
      </c>
    </row>
    <row r="393" spans="1:65" s="2" customFormat="1" ht="16.5" customHeight="1">
      <c r="A393" s="38"/>
      <c r="B393" s="39"/>
      <c r="C393" s="212" t="s">
        <v>814</v>
      </c>
      <c r="D393" s="212" t="s">
        <v>131</v>
      </c>
      <c r="E393" s="213" t="s">
        <v>815</v>
      </c>
      <c r="F393" s="214" t="s">
        <v>816</v>
      </c>
      <c r="G393" s="215" t="s">
        <v>305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429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429</v>
      </c>
      <c r="BM393" s="224" t="s">
        <v>817</v>
      </c>
    </row>
    <row r="394" spans="1:65" s="2" customFormat="1" ht="16.5" customHeight="1">
      <c r="A394" s="38"/>
      <c r="B394" s="39"/>
      <c r="C394" s="212" t="s">
        <v>818</v>
      </c>
      <c r="D394" s="212" t="s">
        <v>131</v>
      </c>
      <c r="E394" s="213" t="s">
        <v>819</v>
      </c>
      <c r="F394" s="214" t="s">
        <v>820</v>
      </c>
      <c r="G394" s="215" t="s">
        <v>305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429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429</v>
      </c>
      <c r="BM394" s="224" t="s">
        <v>821</v>
      </c>
    </row>
    <row r="395" spans="1:65" s="2" customFormat="1" ht="24.15" customHeight="1">
      <c r="A395" s="38"/>
      <c r="B395" s="39"/>
      <c r="C395" s="212" t="s">
        <v>822</v>
      </c>
      <c r="D395" s="212" t="s">
        <v>131</v>
      </c>
      <c r="E395" s="213" t="s">
        <v>823</v>
      </c>
      <c r="F395" s="214" t="s">
        <v>824</v>
      </c>
      <c r="G395" s="215" t="s">
        <v>146</v>
      </c>
      <c r="H395" s="216">
        <v>55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429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429</v>
      </c>
      <c r="BM395" s="224" t="s">
        <v>825</v>
      </c>
    </row>
    <row r="396" spans="1:65" s="2" customFormat="1" ht="24.15" customHeight="1">
      <c r="A396" s="38"/>
      <c r="B396" s="39"/>
      <c r="C396" s="212" t="s">
        <v>826</v>
      </c>
      <c r="D396" s="212" t="s">
        <v>131</v>
      </c>
      <c r="E396" s="213" t="s">
        <v>827</v>
      </c>
      <c r="F396" s="214" t="s">
        <v>828</v>
      </c>
      <c r="G396" s="215" t="s">
        <v>146</v>
      </c>
      <c r="H396" s="216">
        <v>105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429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429</v>
      </c>
      <c r="BM396" s="224" t="s">
        <v>829</v>
      </c>
    </row>
    <row r="397" spans="1:65" s="2" customFormat="1" ht="16.5" customHeight="1">
      <c r="A397" s="38"/>
      <c r="B397" s="39"/>
      <c r="C397" s="212" t="s">
        <v>830</v>
      </c>
      <c r="D397" s="212" t="s">
        <v>131</v>
      </c>
      <c r="E397" s="213" t="s">
        <v>831</v>
      </c>
      <c r="F397" s="214" t="s">
        <v>832</v>
      </c>
      <c r="G397" s="215" t="s">
        <v>146</v>
      </c>
      <c r="H397" s="216">
        <v>15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429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429</v>
      </c>
      <c r="BM397" s="224" t="s">
        <v>833</v>
      </c>
    </row>
    <row r="398" spans="1:65" s="2" customFormat="1" ht="16.5" customHeight="1">
      <c r="A398" s="38"/>
      <c r="B398" s="39"/>
      <c r="C398" s="212" t="s">
        <v>834</v>
      </c>
      <c r="D398" s="212" t="s">
        <v>131</v>
      </c>
      <c r="E398" s="213" t="s">
        <v>835</v>
      </c>
      <c r="F398" s="214" t="s">
        <v>836</v>
      </c>
      <c r="G398" s="215" t="s">
        <v>146</v>
      </c>
      <c r="H398" s="216">
        <v>25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429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429</v>
      </c>
      <c r="BM398" s="224" t="s">
        <v>837</v>
      </c>
    </row>
    <row r="399" spans="1:65" s="2" customFormat="1" ht="16.5" customHeight="1">
      <c r="A399" s="38"/>
      <c r="B399" s="39"/>
      <c r="C399" s="212" t="s">
        <v>838</v>
      </c>
      <c r="D399" s="212" t="s">
        <v>131</v>
      </c>
      <c r="E399" s="213" t="s">
        <v>839</v>
      </c>
      <c r="F399" s="214" t="s">
        <v>840</v>
      </c>
      <c r="G399" s="215" t="s">
        <v>146</v>
      </c>
      <c r="H399" s="216">
        <v>6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429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429</v>
      </c>
      <c r="BM399" s="224" t="s">
        <v>841</v>
      </c>
    </row>
    <row r="400" spans="1:65" s="2" customFormat="1" ht="16.5" customHeight="1">
      <c r="A400" s="38"/>
      <c r="B400" s="39"/>
      <c r="C400" s="212" t="s">
        <v>842</v>
      </c>
      <c r="D400" s="212" t="s">
        <v>131</v>
      </c>
      <c r="E400" s="213" t="s">
        <v>843</v>
      </c>
      <c r="F400" s="214" t="s">
        <v>844</v>
      </c>
      <c r="G400" s="215" t="s">
        <v>146</v>
      </c>
      <c r="H400" s="216">
        <v>10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429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429</v>
      </c>
      <c r="BM400" s="224" t="s">
        <v>845</v>
      </c>
    </row>
    <row r="401" spans="1:65" s="2" customFormat="1" ht="16.5" customHeight="1">
      <c r="A401" s="38"/>
      <c r="B401" s="39"/>
      <c r="C401" s="212" t="s">
        <v>846</v>
      </c>
      <c r="D401" s="212" t="s">
        <v>131</v>
      </c>
      <c r="E401" s="213" t="s">
        <v>847</v>
      </c>
      <c r="F401" s="214" t="s">
        <v>848</v>
      </c>
      <c r="G401" s="215" t="s">
        <v>146</v>
      </c>
      <c r="H401" s="216">
        <v>10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429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429</v>
      </c>
      <c r="BM401" s="224" t="s">
        <v>849</v>
      </c>
    </row>
    <row r="402" spans="1:65" s="2" customFormat="1" ht="16.5" customHeight="1">
      <c r="A402" s="38"/>
      <c r="B402" s="39"/>
      <c r="C402" s="212" t="s">
        <v>850</v>
      </c>
      <c r="D402" s="212" t="s">
        <v>131</v>
      </c>
      <c r="E402" s="213" t="s">
        <v>851</v>
      </c>
      <c r="F402" s="214" t="s">
        <v>852</v>
      </c>
      <c r="G402" s="215" t="s">
        <v>146</v>
      </c>
      <c r="H402" s="216">
        <v>30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429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429</v>
      </c>
      <c r="BM402" s="224" t="s">
        <v>853</v>
      </c>
    </row>
    <row r="403" spans="1:65" s="2" customFormat="1" ht="16.5" customHeight="1">
      <c r="A403" s="38"/>
      <c r="B403" s="39"/>
      <c r="C403" s="212" t="s">
        <v>854</v>
      </c>
      <c r="D403" s="212" t="s">
        <v>131</v>
      </c>
      <c r="E403" s="213" t="s">
        <v>855</v>
      </c>
      <c r="F403" s="214" t="s">
        <v>856</v>
      </c>
      <c r="G403" s="215" t="s">
        <v>146</v>
      </c>
      <c r="H403" s="216">
        <v>20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429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429</v>
      </c>
      <c r="BM403" s="224" t="s">
        <v>857</v>
      </c>
    </row>
    <row r="404" spans="1:65" s="2" customFormat="1" ht="16.5" customHeight="1">
      <c r="A404" s="38"/>
      <c r="B404" s="39"/>
      <c r="C404" s="212" t="s">
        <v>858</v>
      </c>
      <c r="D404" s="212" t="s">
        <v>131</v>
      </c>
      <c r="E404" s="213" t="s">
        <v>859</v>
      </c>
      <c r="F404" s="214" t="s">
        <v>860</v>
      </c>
      <c r="G404" s="215" t="s">
        <v>305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429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429</v>
      </c>
      <c r="BM404" s="224" t="s">
        <v>861</v>
      </c>
    </row>
    <row r="405" spans="1:65" s="2" customFormat="1" ht="16.5" customHeight="1">
      <c r="A405" s="38"/>
      <c r="B405" s="39"/>
      <c r="C405" s="212" t="s">
        <v>862</v>
      </c>
      <c r="D405" s="212" t="s">
        <v>131</v>
      </c>
      <c r="E405" s="213" t="s">
        <v>863</v>
      </c>
      <c r="F405" s="214" t="s">
        <v>864</v>
      </c>
      <c r="G405" s="215" t="s">
        <v>305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429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429</v>
      </c>
      <c r="BM405" s="224" t="s">
        <v>865</v>
      </c>
    </row>
    <row r="406" spans="1:65" s="2" customFormat="1" ht="16.5" customHeight="1">
      <c r="A406" s="38"/>
      <c r="B406" s="39"/>
      <c r="C406" s="212" t="s">
        <v>866</v>
      </c>
      <c r="D406" s="212" t="s">
        <v>131</v>
      </c>
      <c r="E406" s="213" t="s">
        <v>867</v>
      </c>
      <c r="F406" s="214" t="s">
        <v>868</v>
      </c>
      <c r="G406" s="215" t="s">
        <v>305</v>
      </c>
      <c r="H406" s="216">
        <v>2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429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429</v>
      </c>
      <c r="BM406" s="224" t="s">
        <v>869</v>
      </c>
    </row>
    <row r="407" spans="1:65" s="2" customFormat="1" ht="16.5" customHeight="1">
      <c r="A407" s="38"/>
      <c r="B407" s="39"/>
      <c r="C407" s="212" t="s">
        <v>870</v>
      </c>
      <c r="D407" s="212" t="s">
        <v>131</v>
      </c>
      <c r="E407" s="213" t="s">
        <v>871</v>
      </c>
      <c r="F407" s="214" t="s">
        <v>872</v>
      </c>
      <c r="G407" s="215" t="s">
        <v>305</v>
      </c>
      <c r="H407" s="216">
        <v>9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429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429</v>
      </c>
      <c r="BM407" s="224" t="s">
        <v>873</v>
      </c>
    </row>
    <row r="408" spans="1:65" s="2" customFormat="1" ht="16.5" customHeight="1">
      <c r="A408" s="38"/>
      <c r="B408" s="39"/>
      <c r="C408" s="212" t="s">
        <v>874</v>
      </c>
      <c r="D408" s="212" t="s">
        <v>131</v>
      </c>
      <c r="E408" s="213" t="s">
        <v>875</v>
      </c>
      <c r="F408" s="214" t="s">
        <v>876</v>
      </c>
      <c r="G408" s="215" t="s">
        <v>305</v>
      </c>
      <c r="H408" s="216">
        <v>4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429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429</v>
      </c>
      <c r="BM408" s="224" t="s">
        <v>877</v>
      </c>
    </row>
    <row r="409" spans="1:65" s="2" customFormat="1" ht="16.5" customHeight="1">
      <c r="A409" s="38"/>
      <c r="B409" s="39"/>
      <c r="C409" s="212" t="s">
        <v>878</v>
      </c>
      <c r="D409" s="212" t="s">
        <v>131</v>
      </c>
      <c r="E409" s="213" t="s">
        <v>879</v>
      </c>
      <c r="F409" s="214" t="s">
        <v>880</v>
      </c>
      <c r="G409" s="215" t="s">
        <v>305</v>
      </c>
      <c r="H409" s="216">
        <v>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429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429</v>
      </c>
      <c r="BM409" s="224" t="s">
        <v>881</v>
      </c>
    </row>
    <row r="410" spans="1:65" s="2" customFormat="1" ht="16.5" customHeight="1">
      <c r="A410" s="38"/>
      <c r="B410" s="39"/>
      <c r="C410" s="212" t="s">
        <v>882</v>
      </c>
      <c r="D410" s="212" t="s">
        <v>131</v>
      </c>
      <c r="E410" s="213" t="s">
        <v>883</v>
      </c>
      <c r="F410" s="214" t="s">
        <v>884</v>
      </c>
      <c r="G410" s="215" t="s">
        <v>305</v>
      </c>
      <c r="H410" s="216">
        <v>12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429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429</v>
      </c>
      <c r="BM410" s="224" t="s">
        <v>885</v>
      </c>
    </row>
    <row r="411" spans="1:65" s="2" customFormat="1" ht="16.5" customHeight="1">
      <c r="A411" s="38"/>
      <c r="B411" s="39"/>
      <c r="C411" s="212" t="s">
        <v>886</v>
      </c>
      <c r="D411" s="212" t="s">
        <v>131</v>
      </c>
      <c r="E411" s="213" t="s">
        <v>887</v>
      </c>
      <c r="F411" s="214" t="s">
        <v>888</v>
      </c>
      <c r="G411" s="215" t="s">
        <v>305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429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429</v>
      </c>
      <c r="BM411" s="224" t="s">
        <v>889</v>
      </c>
    </row>
    <row r="412" spans="1:65" s="2" customFormat="1" ht="16.5" customHeight="1">
      <c r="A412" s="38"/>
      <c r="B412" s="39"/>
      <c r="C412" s="212" t="s">
        <v>890</v>
      </c>
      <c r="D412" s="212" t="s">
        <v>131</v>
      </c>
      <c r="E412" s="213" t="s">
        <v>891</v>
      </c>
      <c r="F412" s="214" t="s">
        <v>892</v>
      </c>
      <c r="G412" s="215" t="s">
        <v>305</v>
      </c>
      <c r="H412" s="216">
        <v>8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429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429</v>
      </c>
      <c r="BM412" s="224" t="s">
        <v>893</v>
      </c>
    </row>
    <row r="413" spans="1:65" s="2" customFormat="1" ht="16.5" customHeight="1">
      <c r="A413" s="38"/>
      <c r="B413" s="39"/>
      <c r="C413" s="212" t="s">
        <v>894</v>
      </c>
      <c r="D413" s="212" t="s">
        <v>131</v>
      </c>
      <c r="E413" s="213" t="s">
        <v>895</v>
      </c>
      <c r="F413" s="214" t="s">
        <v>896</v>
      </c>
      <c r="G413" s="215" t="s">
        <v>305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429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429</v>
      </c>
      <c r="BM413" s="224" t="s">
        <v>897</v>
      </c>
    </row>
    <row r="414" spans="1:65" s="2" customFormat="1" ht="16.5" customHeight="1">
      <c r="A414" s="38"/>
      <c r="B414" s="39"/>
      <c r="C414" s="212" t="s">
        <v>898</v>
      </c>
      <c r="D414" s="212" t="s">
        <v>131</v>
      </c>
      <c r="E414" s="213" t="s">
        <v>899</v>
      </c>
      <c r="F414" s="214" t="s">
        <v>900</v>
      </c>
      <c r="G414" s="215" t="s">
        <v>305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429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429</v>
      </c>
      <c r="BM414" s="224" t="s">
        <v>901</v>
      </c>
    </row>
    <row r="415" spans="1:65" s="2" customFormat="1" ht="16.5" customHeight="1">
      <c r="A415" s="38"/>
      <c r="B415" s="39"/>
      <c r="C415" s="212" t="s">
        <v>902</v>
      </c>
      <c r="D415" s="212" t="s">
        <v>131</v>
      </c>
      <c r="E415" s="213" t="s">
        <v>903</v>
      </c>
      <c r="F415" s="214" t="s">
        <v>904</v>
      </c>
      <c r="G415" s="215" t="s">
        <v>305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429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429</v>
      </c>
      <c r="BM415" s="224" t="s">
        <v>905</v>
      </c>
    </row>
    <row r="416" spans="1:65" s="2" customFormat="1" ht="16.5" customHeight="1">
      <c r="A416" s="38"/>
      <c r="B416" s="39"/>
      <c r="C416" s="212" t="s">
        <v>906</v>
      </c>
      <c r="D416" s="212" t="s">
        <v>131</v>
      </c>
      <c r="E416" s="213" t="s">
        <v>907</v>
      </c>
      <c r="F416" s="214" t="s">
        <v>908</v>
      </c>
      <c r="G416" s="215" t="s">
        <v>305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429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429</v>
      </c>
      <c r="BM416" s="224" t="s">
        <v>909</v>
      </c>
    </row>
    <row r="417" spans="1:65" s="2" customFormat="1" ht="16.5" customHeight="1">
      <c r="A417" s="38"/>
      <c r="B417" s="39"/>
      <c r="C417" s="212" t="s">
        <v>910</v>
      </c>
      <c r="D417" s="212" t="s">
        <v>131</v>
      </c>
      <c r="E417" s="213" t="s">
        <v>911</v>
      </c>
      <c r="F417" s="214" t="s">
        <v>912</v>
      </c>
      <c r="G417" s="215" t="s">
        <v>305</v>
      </c>
      <c r="H417" s="216">
        <v>3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429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429</v>
      </c>
      <c r="BM417" s="224" t="s">
        <v>913</v>
      </c>
    </row>
    <row r="418" spans="1:65" s="2" customFormat="1" ht="16.5" customHeight="1">
      <c r="A418" s="38"/>
      <c r="B418" s="39"/>
      <c r="C418" s="212" t="s">
        <v>914</v>
      </c>
      <c r="D418" s="212" t="s">
        <v>131</v>
      </c>
      <c r="E418" s="213" t="s">
        <v>915</v>
      </c>
      <c r="F418" s="214" t="s">
        <v>916</v>
      </c>
      <c r="G418" s="215" t="s">
        <v>305</v>
      </c>
      <c r="H418" s="216">
        <v>11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429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429</v>
      </c>
      <c r="BM418" s="224" t="s">
        <v>917</v>
      </c>
    </row>
    <row r="419" spans="1:65" s="2" customFormat="1" ht="16.5" customHeight="1">
      <c r="A419" s="38"/>
      <c r="B419" s="39"/>
      <c r="C419" s="212" t="s">
        <v>918</v>
      </c>
      <c r="D419" s="212" t="s">
        <v>131</v>
      </c>
      <c r="E419" s="213" t="s">
        <v>919</v>
      </c>
      <c r="F419" s="214" t="s">
        <v>920</v>
      </c>
      <c r="G419" s="215" t="s">
        <v>305</v>
      </c>
      <c r="H419" s="216">
        <v>14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429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429</v>
      </c>
      <c r="BM419" s="224" t="s">
        <v>921</v>
      </c>
    </row>
    <row r="420" spans="1:65" s="2" customFormat="1" ht="33" customHeight="1">
      <c r="A420" s="38"/>
      <c r="B420" s="39"/>
      <c r="C420" s="212" t="s">
        <v>922</v>
      </c>
      <c r="D420" s="212" t="s">
        <v>131</v>
      </c>
      <c r="E420" s="213" t="s">
        <v>923</v>
      </c>
      <c r="F420" s="214" t="s">
        <v>924</v>
      </c>
      <c r="G420" s="215" t="s">
        <v>134</v>
      </c>
      <c r="H420" s="216">
        <v>3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429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429</v>
      </c>
      <c r="BM420" s="224" t="s">
        <v>925</v>
      </c>
    </row>
    <row r="421" spans="1:65" s="2" customFormat="1" ht="33" customHeight="1">
      <c r="A421" s="38"/>
      <c r="B421" s="39"/>
      <c r="C421" s="212" t="s">
        <v>926</v>
      </c>
      <c r="D421" s="212" t="s">
        <v>131</v>
      </c>
      <c r="E421" s="213" t="s">
        <v>927</v>
      </c>
      <c r="F421" s="214" t="s">
        <v>928</v>
      </c>
      <c r="G421" s="215" t="s">
        <v>134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429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429</v>
      </c>
      <c r="BM421" s="224" t="s">
        <v>929</v>
      </c>
    </row>
    <row r="422" spans="1:65" s="2" customFormat="1" ht="24.15" customHeight="1">
      <c r="A422" s="38"/>
      <c r="B422" s="39"/>
      <c r="C422" s="212" t="s">
        <v>930</v>
      </c>
      <c r="D422" s="212" t="s">
        <v>131</v>
      </c>
      <c r="E422" s="213" t="s">
        <v>931</v>
      </c>
      <c r="F422" s="214" t="s">
        <v>932</v>
      </c>
      <c r="G422" s="215" t="s">
        <v>134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429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429</v>
      </c>
      <c r="BM422" s="224" t="s">
        <v>933</v>
      </c>
    </row>
    <row r="423" spans="1:65" s="2" customFormat="1" ht="37.8" customHeight="1">
      <c r="A423" s="38"/>
      <c r="B423" s="39"/>
      <c r="C423" s="212" t="s">
        <v>934</v>
      </c>
      <c r="D423" s="212" t="s">
        <v>131</v>
      </c>
      <c r="E423" s="213" t="s">
        <v>935</v>
      </c>
      <c r="F423" s="214" t="s">
        <v>936</v>
      </c>
      <c r="G423" s="215" t="s">
        <v>134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429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429</v>
      </c>
      <c r="BM423" s="224" t="s">
        <v>937</v>
      </c>
    </row>
    <row r="424" spans="1:65" s="2" customFormat="1" ht="16.5" customHeight="1">
      <c r="A424" s="38"/>
      <c r="B424" s="39"/>
      <c r="C424" s="212" t="s">
        <v>938</v>
      </c>
      <c r="D424" s="212" t="s">
        <v>131</v>
      </c>
      <c r="E424" s="213" t="s">
        <v>939</v>
      </c>
      <c r="F424" s="214" t="s">
        <v>940</v>
      </c>
      <c r="G424" s="215" t="s">
        <v>305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429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429</v>
      </c>
      <c r="BM424" s="224" t="s">
        <v>941</v>
      </c>
    </row>
    <row r="425" spans="1:65" s="2" customFormat="1" ht="16.5" customHeight="1">
      <c r="A425" s="38"/>
      <c r="B425" s="39"/>
      <c r="C425" s="212" t="s">
        <v>942</v>
      </c>
      <c r="D425" s="212" t="s">
        <v>131</v>
      </c>
      <c r="E425" s="213" t="s">
        <v>943</v>
      </c>
      <c r="F425" s="214" t="s">
        <v>944</v>
      </c>
      <c r="G425" s="215" t="s">
        <v>305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429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429</v>
      </c>
      <c r="BM425" s="224" t="s">
        <v>945</v>
      </c>
    </row>
    <row r="426" spans="1:65" s="2" customFormat="1" ht="16.5" customHeight="1">
      <c r="A426" s="38"/>
      <c r="B426" s="39"/>
      <c r="C426" s="212" t="s">
        <v>946</v>
      </c>
      <c r="D426" s="212" t="s">
        <v>131</v>
      </c>
      <c r="E426" s="213" t="s">
        <v>947</v>
      </c>
      <c r="F426" s="214" t="s">
        <v>948</v>
      </c>
      <c r="G426" s="215" t="s">
        <v>305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429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429</v>
      </c>
      <c r="BM426" s="224" t="s">
        <v>949</v>
      </c>
    </row>
    <row r="427" spans="1:65" s="2" customFormat="1" ht="16.5" customHeight="1">
      <c r="A427" s="38"/>
      <c r="B427" s="39"/>
      <c r="C427" s="212" t="s">
        <v>950</v>
      </c>
      <c r="D427" s="212" t="s">
        <v>131</v>
      </c>
      <c r="E427" s="213" t="s">
        <v>951</v>
      </c>
      <c r="F427" s="214" t="s">
        <v>952</v>
      </c>
      <c r="G427" s="215" t="s">
        <v>305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429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429</v>
      </c>
      <c r="BM427" s="224" t="s">
        <v>953</v>
      </c>
    </row>
    <row r="428" spans="1:65" s="2" customFormat="1" ht="16.5" customHeight="1">
      <c r="A428" s="38"/>
      <c r="B428" s="39"/>
      <c r="C428" s="212" t="s">
        <v>954</v>
      </c>
      <c r="D428" s="212" t="s">
        <v>131</v>
      </c>
      <c r="E428" s="213" t="s">
        <v>955</v>
      </c>
      <c r="F428" s="214" t="s">
        <v>956</v>
      </c>
      <c r="G428" s="215" t="s">
        <v>305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429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429</v>
      </c>
      <c r="BM428" s="224" t="s">
        <v>957</v>
      </c>
    </row>
    <row r="429" spans="1:63" s="12" customFormat="1" ht="22.8" customHeight="1">
      <c r="A429" s="12"/>
      <c r="B429" s="196"/>
      <c r="C429" s="197"/>
      <c r="D429" s="198" t="s">
        <v>75</v>
      </c>
      <c r="E429" s="210" t="s">
        <v>958</v>
      </c>
      <c r="F429" s="210" t="s">
        <v>959</v>
      </c>
      <c r="G429" s="197"/>
      <c r="H429" s="197"/>
      <c r="I429" s="200"/>
      <c r="J429" s="211">
        <f>BK429</f>
        <v>0</v>
      </c>
      <c r="K429" s="197"/>
      <c r="L429" s="202"/>
      <c r="M429" s="203"/>
      <c r="N429" s="204"/>
      <c r="O429" s="204"/>
      <c r="P429" s="205">
        <f>SUM(P430:P433)</f>
        <v>0</v>
      </c>
      <c r="Q429" s="204"/>
      <c r="R429" s="205">
        <f>SUM(R430:R433)</f>
        <v>0</v>
      </c>
      <c r="S429" s="204"/>
      <c r="T429" s="206">
        <f>SUM(T430:T433)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7" t="s">
        <v>129</v>
      </c>
      <c r="AT429" s="208" t="s">
        <v>75</v>
      </c>
      <c r="AU429" s="208" t="s">
        <v>81</v>
      </c>
      <c r="AY429" s="207" t="s">
        <v>128</v>
      </c>
      <c r="BK429" s="209">
        <f>SUM(BK430:BK433)</f>
        <v>0</v>
      </c>
    </row>
    <row r="430" spans="1:65" s="2" customFormat="1" ht="16.5" customHeight="1">
      <c r="A430" s="38"/>
      <c r="B430" s="39"/>
      <c r="C430" s="212" t="s">
        <v>960</v>
      </c>
      <c r="D430" s="212" t="s">
        <v>131</v>
      </c>
      <c r="E430" s="213" t="s">
        <v>961</v>
      </c>
      <c r="F430" s="214" t="s">
        <v>962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429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429</v>
      </c>
      <c r="BM430" s="224" t="s">
        <v>963</v>
      </c>
    </row>
    <row r="431" spans="1:65" s="2" customFormat="1" ht="21.75" customHeight="1">
      <c r="A431" s="38"/>
      <c r="B431" s="39"/>
      <c r="C431" s="212" t="s">
        <v>964</v>
      </c>
      <c r="D431" s="212" t="s">
        <v>131</v>
      </c>
      <c r="E431" s="213" t="s">
        <v>965</v>
      </c>
      <c r="F431" s="214" t="s">
        <v>966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429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429</v>
      </c>
      <c r="BM431" s="224" t="s">
        <v>967</v>
      </c>
    </row>
    <row r="432" spans="1:65" s="2" customFormat="1" ht="16.5" customHeight="1">
      <c r="A432" s="38"/>
      <c r="B432" s="39"/>
      <c r="C432" s="212" t="s">
        <v>968</v>
      </c>
      <c r="D432" s="212" t="s">
        <v>131</v>
      </c>
      <c r="E432" s="213" t="s">
        <v>969</v>
      </c>
      <c r="F432" s="214" t="s">
        <v>970</v>
      </c>
      <c r="G432" s="215" t="s">
        <v>146</v>
      </c>
      <c r="H432" s="216">
        <v>1.5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429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429</v>
      </c>
      <c r="BM432" s="224" t="s">
        <v>971</v>
      </c>
    </row>
    <row r="433" spans="1:65" s="2" customFormat="1" ht="16.5" customHeight="1">
      <c r="A433" s="38"/>
      <c r="B433" s="39"/>
      <c r="C433" s="212" t="s">
        <v>972</v>
      </c>
      <c r="D433" s="212" t="s">
        <v>131</v>
      </c>
      <c r="E433" s="213" t="s">
        <v>973</v>
      </c>
      <c r="F433" s="214" t="s">
        <v>974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70" t="s">
        <v>1</v>
      </c>
      <c r="N433" s="271" t="s">
        <v>42</v>
      </c>
      <c r="O433" s="272"/>
      <c r="P433" s="273">
        <f>O433*H433</f>
        <v>0</v>
      </c>
      <c r="Q433" s="273">
        <v>0</v>
      </c>
      <c r="R433" s="273">
        <f>Q433*H433</f>
        <v>0</v>
      </c>
      <c r="S433" s="273">
        <v>0</v>
      </c>
      <c r="T433" s="27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429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429</v>
      </c>
      <c r="BM433" s="224" t="s">
        <v>975</v>
      </c>
    </row>
    <row r="434" spans="1:31" s="2" customFormat="1" ht="6.95" customHeight="1">
      <c r="A434" s="38"/>
      <c r="B434" s="66"/>
      <c r="C434" s="67"/>
      <c r="D434" s="67"/>
      <c r="E434" s="67"/>
      <c r="F434" s="67"/>
      <c r="G434" s="67"/>
      <c r="H434" s="67"/>
      <c r="I434" s="67"/>
      <c r="J434" s="67"/>
      <c r="K434" s="67"/>
      <c r="L434" s="44"/>
      <c r="M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</row>
  </sheetData>
  <sheetProtection password="CC35" sheet="1" objects="1" scenarios="1" formatColumns="0" formatRows="0" autoFilter="0"/>
  <autoFilter ref="C135:K43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2023-05-23T13:32:48Z</dcterms:created>
  <dcterms:modified xsi:type="dcterms:W3CDTF">2023-05-23T13:32:50Z</dcterms:modified>
  <cp:category/>
  <cp:version/>
  <cp:contentType/>
  <cp:contentStatus/>
</cp:coreProperties>
</file>