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Byt - Stavební úpravy byt..." sheetId="2" r:id="rId2"/>
  </sheets>
  <definedNames>
    <definedName name="_xlnm.Print_Area" localSheetId="0">'Rekapitulace stavby'!$D$4:$AO$76,'Rekapitulace stavby'!$C$82:$AQ$96</definedName>
    <definedName name="_xlnm._FilterDatabase" localSheetId="1" hidden="1">'Byt - Stavební úpravy byt...'!$C$135:$K$444</definedName>
    <definedName name="_xlnm.Print_Area" localSheetId="1">'Byt - Stavební úpravy byt...'!$C$4:$J$76,'Byt - Stavební úpravy byt...'!$C$82:$J$119,'Byt - Stavební úpravy byt...'!$C$125:$J$444</definedName>
    <definedName name="_xlnm.Print_Titles" localSheetId="0">'Rekapitulace stavby'!$92:$92</definedName>
    <definedName name="_xlnm.Print_Titles" localSheetId="1">'Byt - Stavební úpravy byt...'!$135:$135</definedName>
  </definedNames>
  <calcPr fullCalcOnLoad="1"/>
</workbook>
</file>

<file path=xl/sharedStrings.xml><?xml version="1.0" encoding="utf-8"?>
<sst xmlns="http://schemas.openxmlformats.org/spreadsheetml/2006/main" count="3937" uniqueCount="1004">
  <si>
    <t>Export Komplet</t>
  </si>
  <si>
    <t/>
  </si>
  <si>
    <t>2.0</t>
  </si>
  <si>
    <t>ZAMOK</t>
  </si>
  <si>
    <t>False</t>
  </si>
  <si>
    <t>{8711f0eb-0c14-4aeb-80fc-fb2084523547}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</si>
  <si>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</si>
  <si>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</si>
  <si>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</si>
  <si>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</si>
  <si>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</si>
  <si>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</si>
  <si>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</si>
  <si>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</si>
  <si>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Byt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</si>
  <si>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</si>
  <si>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</si>
  <si>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bytu - Galandova 1239, byt č. 31</t>
  </si>
  <si>
    <t>KSO:</t>
  </si>
  <si>
    <t>CC-CZ:</t>
  </si>
  <si>
    <t>Místo:</t>
  </si>
  <si>
    <t>Galandova 1239, Praha 17-Řepy</t>
  </si>
  <si>
    <t>Datum:</t>
  </si>
  <si>
    <t>18. 5. 2023</t>
  </si>
  <si>
    <t>Zadavatel:</t>
  </si>
  <si>
    <t>IČ:</t>
  </si>
  <si>
    <t>Městská část Praha 17</t>
  </si>
  <si>
    <t>DIČ:</t>
  </si>
  <si>
    <t>Uchazeč:</t>
  </si>
  <si>
    <t>Vyplň údaj</t>
  </si>
  <si>
    <t>Projektant:</t>
  </si>
  <si>
    <t>Ing.arch. Lenka David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</si>
  <si>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</si>
  <si>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</si>
  <si>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</si>
  <si>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</si>
  <si>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</si>
  <si>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</si>
  <si>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</si>
  <si>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</si>
  <si>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</si>
  <si>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</si>
  <si>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</si>
  <si>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</si>
  <si>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</si>
  <si>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</si>
  <si>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</si>
  <si>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</si>
  <si>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</si>
  <si>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</si>
  <si>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</si>
  <si>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</si>
  <si>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</si>
  <si>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</si>
  <si>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</si>
  <si>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</si>
  <si>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</si>
  <si>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</si>
  <si>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</si>
  <si>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</si>
  <si>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</si>
  <si>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</si>
  <si>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</si>
  <si>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</si>
  <si>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</si>
  <si>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</si>
  <si>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</si>
  <si>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</si>
  <si>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</si>
  <si>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</si>
  <si>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</si>
  <si>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</si>
  <si>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</si>
  <si>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</si>
  <si>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</si>
  <si>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</si>
  <si>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</si>
  <si>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</si>
  <si>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</si>
  <si>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</si>
  <si>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</si>
  <si>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</si>
  <si>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</si>
  <si>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</si>
  <si>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</si>
  <si>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</si>
  <si>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</si>
  <si>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</si>
  <si>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</si>
  <si>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</si>
  <si>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</si>
  <si>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</si>
  <si>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</si>
  <si>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</si>
  <si>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</si>
  <si>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998 - Přesun hmot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</si>
  <si>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</si>
  <si>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</si>
  <si>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</si>
  <si>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</si>
  <si>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</si>
  <si>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</si>
  <si>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</si>
  <si>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</si>
  <si>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</si>
  <si>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</si>
  <si>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</si>
  <si>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</si>
  <si>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</si>
  <si>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</si>
  <si>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</si>
  <si>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21-M - Elektromontáže (montáž vč. dodávky)</t>
  </si>
  <si>
    <t xml:space="preserve">    24-M - Montáže vzduchotechnických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</si>
  <si>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</si>
  <si>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</si>
  <si>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</si>
  <si>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</si>
  <si>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</si>
  <si>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</si>
  <si>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</si>
  <si>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</si>
  <si>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</si>
  <si>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</si>
  <si>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</si>
  <si>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</si>
  <si>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</si>
  <si>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</si>
  <si>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</si>
  <si>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</si>
  <si>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</si>
  <si>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</si>
  <si>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</si>
  <si>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317142420</t>
  </si>
  <si>
    <t>Překlad nenosný pórobetonový š 100 mm v do 250 mm na tenkovrstvou maltu dl do 1000 mm</t>
  </si>
  <si>
    <t>kus</t>
  </si>
  <si>
    <t>4</t>
  </si>
  <si>
    <t>2</t>
  </si>
  <si>
    <t>-1184075828</t>
  </si>
  <si>
    <t>342272225</t>
  </si>
  <si>
    <t>Příčka z pórobetonových hladkých tvárnic na tenkovrstvou maltu tl 100 mm</t>
  </si>
  <si>
    <t>m2</t>
  </si>
  <si>
    <t>-846693410</t>
  </si>
  <si>
    <t>VV</t>
  </si>
  <si>
    <t>(2,25*2+1,77)*2,6-0,6*2*2</t>
  </si>
  <si>
    <t>342291111</t>
  </si>
  <si>
    <t>Ukotvení příček montážní polyuretanovou pěnou tl příčky do 100 mm</t>
  </si>
  <si>
    <t>m</t>
  </si>
  <si>
    <t>893489675</t>
  </si>
  <si>
    <t>" ke stropu"</t>
  </si>
  <si>
    <t>2,25*2+1,77</t>
  </si>
  <si>
    <t>342291131</t>
  </si>
  <si>
    <t>Ukotvení příček k betonovým konstrukcím plochými kotvami</t>
  </si>
  <si>
    <t>-1635266728</t>
  </si>
  <si>
    <t>2,6*4</t>
  </si>
  <si>
    <t>Vodorovné konstrukce</t>
  </si>
  <si>
    <t>5</t>
  </si>
  <si>
    <t>411386611</t>
  </si>
  <si>
    <t>Zabetonování prostupů v instalačních šachtách ze suchých směsí pl do 0,09 m2 ve stropech</t>
  </si>
  <si>
    <t>-128388447</t>
  </si>
  <si>
    <t>6</t>
  </si>
  <si>
    <t>Úpravy povrchů, podlahy a osazování výplní</t>
  </si>
  <si>
    <t>611311131</t>
  </si>
  <si>
    <t>Potažení vnitřních rovných stropů vápenným štukem tloušťky do 3 mm</t>
  </si>
  <si>
    <t>1841001663</t>
  </si>
  <si>
    <t>42,85-3,25</t>
  </si>
  <si>
    <t>7</t>
  </si>
  <si>
    <t>611321141</t>
  </si>
  <si>
    <t>Vápenocementová omítka štuková dvouvrstvá vnitřních stropů rovných nanášená ručně</t>
  </si>
  <si>
    <t>1355624426</t>
  </si>
  <si>
    <t>2,2+1,05</t>
  </si>
  <si>
    <t>8</t>
  </si>
  <si>
    <t>611325411</t>
  </si>
  <si>
    <t>Oprava vnitřní vápenocementové hladké omítky stropů v rozsahu plochy do 10%</t>
  </si>
  <si>
    <t>1992375743</t>
  </si>
  <si>
    <t>39,6</t>
  </si>
  <si>
    <t>9</t>
  </si>
  <si>
    <t>612142001</t>
  </si>
  <si>
    <t>Potažení vnitřních stěn sklovláknitým pletivem vtlačeným do tenkovrstvé hmoty</t>
  </si>
  <si>
    <t>492599293</t>
  </si>
  <si>
    <t>(2,25*2)*2,6-0,6*2*2</t>
  </si>
  <si>
    <t>(1,77*2+1,2*2+1,1*2+0,96*2)*0,6 "nad obkladem</t>
  </si>
  <si>
    <t>Součet</t>
  </si>
  <si>
    <t>10</t>
  </si>
  <si>
    <t>612311131</t>
  </si>
  <si>
    <t>Potažení vnitřních stěn vápenným štukem tloušťky do 3 mm</t>
  </si>
  <si>
    <t>-169962358</t>
  </si>
  <si>
    <t>15,335+101,132</t>
  </si>
  <si>
    <t>11</t>
  </si>
  <si>
    <t>612325412</t>
  </si>
  <si>
    <t>Oprava vnitřní vápenocementové hladké omítky stěn v rozsahu plochy do 30%</t>
  </si>
  <si>
    <t>-739948956</t>
  </si>
  <si>
    <t>(2,4*2+3,56+1,2)*2,6-(0,8*2*3)</t>
  </si>
  <si>
    <t>(2,4*2+4,2*2)*2,6-(0,8*2+1,5*1,5)</t>
  </si>
  <si>
    <t>(3,35+1,5+5,35*2)*2,6-(0,8*2+2,1*1,5)</t>
  </si>
  <si>
    <t>(2,16+2,30+0,6)*2,6</t>
  </si>
  <si>
    <t>(1,75+1,2)*0,6</t>
  </si>
  <si>
    <t>12</t>
  </si>
  <si>
    <t>632451031</t>
  </si>
  <si>
    <t>Vyrovnávací potěr tl do 20 mm  provedený v ploše</t>
  </si>
  <si>
    <t>-149239891</t>
  </si>
  <si>
    <t>13</t>
  </si>
  <si>
    <t>642942111</t>
  </si>
  <si>
    <t>Osazování zárubní nebo rámů dveřních kovových do 2,5 m2 na MC</t>
  </si>
  <si>
    <t>-545958111</t>
  </si>
  <si>
    <t>14</t>
  </si>
  <si>
    <t>M</t>
  </si>
  <si>
    <t>55331480</t>
  </si>
  <si>
    <t>zárubeň jednokřídlá ocelová pro zdění tl stěny 75-100mm rozměru 600/1970, 2100mm</t>
  </si>
  <si>
    <t>-1084694862</t>
  </si>
  <si>
    <t>642945111</t>
  </si>
  <si>
    <t>Osazování protipožárních nebo protiplynových zárubní dveří jednokřídlových do 2,5 m2</t>
  </si>
  <si>
    <t>-1065515981</t>
  </si>
  <si>
    <t>16</t>
  </si>
  <si>
    <t>55331567</t>
  </si>
  <si>
    <t>zárubeň jednokřídlá ocelová pro zdění s protipožární úpravou tl stěny 160-200mm rozměru 800/1970, 2100mm</t>
  </si>
  <si>
    <t>1011295314</t>
  </si>
  <si>
    <t>17</t>
  </si>
  <si>
    <t>644941119</t>
  </si>
  <si>
    <t>Montáž a dodávka instalačních dvířek 800x800 mm</t>
  </si>
  <si>
    <t>-1032659650</t>
  </si>
  <si>
    <t>Ostatní konstrukce a práce-bourání</t>
  </si>
  <si>
    <t>18</t>
  </si>
  <si>
    <t>725110811</t>
  </si>
  <si>
    <t>Demontáž klozetů splachovací s nádrží</t>
  </si>
  <si>
    <t>soubor</t>
  </si>
  <si>
    <t>-594840461</t>
  </si>
  <si>
    <t>19</t>
  </si>
  <si>
    <t>725210821</t>
  </si>
  <si>
    <t xml:space="preserve">Demontáž umyvadel </t>
  </si>
  <si>
    <t>1582323182</t>
  </si>
  <si>
    <t>20</t>
  </si>
  <si>
    <t>725220832</t>
  </si>
  <si>
    <t>Demontáž van</t>
  </si>
  <si>
    <t>1388871822</t>
  </si>
  <si>
    <t>725310823</t>
  </si>
  <si>
    <t>Demontáž dřez jednoduchý vestavěný v kuchyňských sestavách bez výtokových armatur</t>
  </si>
  <si>
    <t>679428946</t>
  </si>
  <si>
    <t>22</t>
  </si>
  <si>
    <t>725820801</t>
  </si>
  <si>
    <t>Demontáž baterie nástěnné do G 3 / 4</t>
  </si>
  <si>
    <t>-1203392490</t>
  </si>
  <si>
    <t>23</t>
  </si>
  <si>
    <t>725840850</t>
  </si>
  <si>
    <t>Demontáž baterie vanové</t>
  </si>
  <si>
    <t>-1618791072</t>
  </si>
  <si>
    <t>24</t>
  </si>
  <si>
    <t>763251812</t>
  </si>
  <si>
    <t>Demontáž podlah bytového jádra</t>
  </si>
  <si>
    <t>232939224</t>
  </si>
  <si>
    <t>1,9*2,3-0,6*0,9</t>
  </si>
  <si>
    <t>25</t>
  </si>
  <si>
    <t>766691914</t>
  </si>
  <si>
    <t>Vyvěšení nebo zavěšení dřevěných křídel dveří pl do 2 m2</t>
  </si>
  <si>
    <t>2134257361</t>
  </si>
  <si>
    <t>26</t>
  </si>
  <si>
    <t>766812840</t>
  </si>
  <si>
    <t>Demontáž kuchyňských linek dřevěných nebo kovových délky do 2,1 m</t>
  </si>
  <si>
    <t>1929061827</t>
  </si>
  <si>
    <t>27</t>
  </si>
  <si>
    <t>766825812</t>
  </si>
  <si>
    <t>Demontáž skříně nade dveřmi</t>
  </si>
  <si>
    <t>-2055395635</t>
  </si>
  <si>
    <t>28</t>
  </si>
  <si>
    <t>776201811</t>
  </si>
  <si>
    <t>Demontáž lepených povlakových podlah bez podložky ručně</t>
  </si>
  <si>
    <t>2026595413</t>
  </si>
  <si>
    <t>43-3,1</t>
  </si>
  <si>
    <t>29</t>
  </si>
  <si>
    <t>776401800</t>
  </si>
  <si>
    <t>Odstranění soklíků a lišt pryžových nebo plastových</t>
  </si>
  <si>
    <t>-115708446</t>
  </si>
  <si>
    <t>2,6*2+3,55*2+0,6-0,8</t>
  </si>
  <si>
    <t>2,6*2+4,07*2-0,8</t>
  </si>
  <si>
    <t>3,15*2+7,7*2+0,6-0,8</t>
  </si>
  <si>
    <t>30</t>
  </si>
  <si>
    <t>776991821</t>
  </si>
  <si>
    <t>Odstranění lepidla ručně z podlah</t>
  </si>
  <si>
    <t>-1242859949</t>
  </si>
  <si>
    <t>39,9</t>
  </si>
  <si>
    <t>31</t>
  </si>
  <si>
    <t>949101111</t>
  </si>
  <si>
    <t>Lešení pomocné pro objekty pozemních staveb s lešeňovou podlahou v do 1,9 m zatížení do 150 kg/m2</t>
  </si>
  <si>
    <t>-1890955934</t>
  </si>
  <si>
    <t>32</t>
  </si>
  <si>
    <t>952901111</t>
  </si>
  <si>
    <t>Vyčištění budov bytové a občanské výstavby při výšce podlaží do 4 m</t>
  </si>
  <si>
    <t>1491500019</t>
  </si>
  <si>
    <t>33</t>
  </si>
  <si>
    <t>962084131</t>
  </si>
  <si>
    <t>Bourání příček deskových umakartových tl do 100 mm vč.stropu</t>
  </si>
  <si>
    <t>631974700</t>
  </si>
  <si>
    <t>(2,3*2+1,75*3+0,98)*2,6+3</t>
  </si>
  <si>
    <t>34</t>
  </si>
  <si>
    <t>965042131</t>
  </si>
  <si>
    <t>Bourání podkladů pod dlažby nebo mazanin betonových nebo z litého asfaltu tl do 100 mm pl do 4 m2</t>
  </si>
  <si>
    <t>m3</t>
  </si>
  <si>
    <t>1004834656</t>
  </si>
  <si>
    <t>(2+1)*0,05</t>
  </si>
  <si>
    <t>35</t>
  </si>
  <si>
    <t>965081213</t>
  </si>
  <si>
    <t>Bourání podlah z dlaždic keramických nebo xylolitových tl do 10 mm plochy přes 1 m2</t>
  </si>
  <si>
    <t>-661292519</t>
  </si>
  <si>
    <t>36</t>
  </si>
  <si>
    <t>968072455</t>
  </si>
  <si>
    <t>Vybourání kovových dveřních zárubní pl do 2 m2</t>
  </si>
  <si>
    <t>1210790330</t>
  </si>
  <si>
    <t>0,8*2*2+0,6*2*2+0,8*2</t>
  </si>
  <si>
    <t>37</t>
  </si>
  <si>
    <t>766825811</t>
  </si>
  <si>
    <t>Demontáž truhlářských vestavěných skříní jednokřídlových</t>
  </si>
  <si>
    <t>-1525264550</t>
  </si>
  <si>
    <t>38</t>
  </si>
  <si>
    <t>969011120</t>
  </si>
  <si>
    <t>Demontáž potrubí ZTI+VZT+ rozvody elektro</t>
  </si>
  <si>
    <t>soub</t>
  </si>
  <si>
    <t>2101970879</t>
  </si>
  <si>
    <t>39</t>
  </si>
  <si>
    <t>969011121</t>
  </si>
  <si>
    <t>Zaslepení vývodů instalací</t>
  </si>
  <si>
    <t>-924492923</t>
  </si>
  <si>
    <t>40</t>
  </si>
  <si>
    <t>978059541</t>
  </si>
  <si>
    <t>Odsekání a odebrání obkladů stěn z vnitřních obkládaček plochy přes 1 m2</t>
  </si>
  <si>
    <t>-1455760682</t>
  </si>
  <si>
    <t>1,35*0,12</t>
  </si>
  <si>
    <t>0,6*0,45</t>
  </si>
  <si>
    <t>41</t>
  </si>
  <si>
    <t>713110851</t>
  </si>
  <si>
    <t>Odstranění tepelné izolace stropů lepené z polystyrenu suchého tl do 100 mm</t>
  </si>
  <si>
    <t>-2067446898</t>
  </si>
  <si>
    <t>43</t>
  </si>
  <si>
    <t>99</t>
  </si>
  <si>
    <t>Přesun hmot</t>
  </si>
  <si>
    <t>42</t>
  </si>
  <si>
    <t>997013215</t>
  </si>
  <si>
    <t>Vnitrostaveništní doprava suti a vybouraných hmot pro budovy v do 18 m ručně</t>
  </si>
  <si>
    <t>t</t>
  </si>
  <si>
    <t>-944759043</t>
  </si>
  <si>
    <t>997013501</t>
  </si>
  <si>
    <t>Odvoz suti na skládku a vybouraných hmot nebo meziskládku do 1 km se složením</t>
  </si>
  <si>
    <t>1209795515</t>
  </si>
  <si>
    <t>44</t>
  </si>
  <si>
    <t>997013509</t>
  </si>
  <si>
    <t>Příplatek k odvozu suti a vybouraných hmot na skládku ZKD 1 km přes 1 km</t>
  </si>
  <si>
    <t>215347158</t>
  </si>
  <si>
    <t>6,754*10 'Přepočtené koeficientem množství</t>
  </si>
  <si>
    <t>45</t>
  </si>
  <si>
    <t>997013831</t>
  </si>
  <si>
    <t>Poplatek za uložení stavebního směsného odpadu na skládce (skládkovné)</t>
  </si>
  <si>
    <t>-1971012564</t>
  </si>
  <si>
    <t>998</t>
  </si>
  <si>
    <t>46</t>
  </si>
  <si>
    <t>998017003</t>
  </si>
  <si>
    <t>Přesun hmot s omezením mechanizace pro budovy v přes 12 do 24 m</t>
  </si>
  <si>
    <t>-1456152976</t>
  </si>
  <si>
    <t>PSV</t>
  </si>
  <si>
    <t>Práce a dodávky PSV</t>
  </si>
  <si>
    <t>713</t>
  </si>
  <si>
    <t>Izolace tepelné</t>
  </si>
  <si>
    <t>47</t>
  </si>
  <si>
    <t>713121111</t>
  </si>
  <si>
    <t>Montáž izolace tepelné podlah volně kladenými rohožemi, pásy, dílci, deskami 1 vrstva</t>
  </si>
  <si>
    <t>-479695708</t>
  </si>
  <si>
    <t>48</t>
  </si>
  <si>
    <t>631414301</t>
  </si>
  <si>
    <t>deska izolační podlahová 15 mm</t>
  </si>
  <si>
    <t>1622649133</t>
  </si>
  <si>
    <t>3,25*1,02 'Přepočtené koeficientem množství</t>
  </si>
  <si>
    <t>49</t>
  </si>
  <si>
    <t>713121129</t>
  </si>
  <si>
    <t>Protipožární ucpávky kolem stoupaček</t>
  </si>
  <si>
    <t>-717802662</t>
  </si>
  <si>
    <t>50</t>
  </si>
  <si>
    <t>998713102</t>
  </si>
  <si>
    <t>Přesun hmot tonážní pro izolace tepelné v objektech v do 12 m</t>
  </si>
  <si>
    <t>1639615570</t>
  </si>
  <si>
    <t>721</t>
  </si>
  <si>
    <t>Zdravotechnika - vnitřní kanalizace</t>
  </si>
  <si>
    <t>51</t>
  </si>
  <si>
    <t>721173401</t>
  </si>
  <si>
    <t>Potrubí kanalizační plastové svodné systém KG DN 100</t>
  </si>
  <si>
    <t>-664194793</t>
  </si>
  <si>
    <t>52</t>
  </si>
  <si>
    <t>721174042</t>
  </si>
  <si>
    <t>Potrubí kanalizační z PP připojovací systém HT DN 40</t>
  </si>
  <si>
    <t>-780254168</t>
  </si>
  <si>
    <t>53</t>
  </si>
  <si>
    <t>721174043</t>
  </si>
  <si>
    <t>Potrubí kanalizační z PP připojovací systém HT DN 50</t>
  </si>
  <si>
    <t>1476288295</t>
  </si>
  <si>
    <t>54</t>
  </si>
  <si>
    <t>721226510</t>
  </si>
  <si>
    <t>Zápachová uzávěrka umyvadlo DN 40</t>
  </si>
  <si>
    <t>-1760740188</t>
  </si>
  <si>
    <t>55</t>
  </si>
  <si>
    <t>721226520</t>
  </si>
  <si>
    <t>Zápachová uzávěrka dřez DN 50</t>
  </si>
  <si>
    <t>-9954416</t>
  </si>
  <si>
    <t>56</t>
  </si>
  <si>
    <t>721290111</t>
  </si>
  <si>
    <t>Zkouška těsnosti potrubí kanalizace vodou do DN 125</t>
  </si>
  <si>
    <t>697753780</t>
  </si>
  <si>
    <t>3,5+1,1+1</t>
  </si>
  <si>
    <t>57</t>
  </si>
  <si>
    <t>721290191</t>
  </si>
  <si>
    <t>Drobný instalační materiál</t>
  </si>
  <si>
    <t>454834296</t>
  </si>
  <si>
    <t>58</t>
  </si>
  <si>
    <t>721290192</t>
  </si>
  <si>
    <t>Stavební přípomoce</t>
  </si>
  <si>
    <t>1131025449</t>
  </si>
  <si>
    <t>59</t>
  </si>
  <si>
    <t>998721101</t>
  </si>
  <si>
    <t>Přesun hmot tonážní pro vnitřní kanalizace v objektech v do 6 m</t>
  </si>
  <si>
    <t>-886892480</t>
  </si>
  <si>
    <t>722</t>
  </si>
  <si>
    <t>Zdravotechnika - vnitřní vodovod</t>
  </si>
  <si>
    <t>60</t>
  </si>
  <si>
    <t>722174001</t>
  </si>
  <si>
    <t>Potrubí vodovodní plastové PPR svar polyfuze PN 16 D 16 x 2,2 mm</t>
  </si>
  <si>
    <t>-630825325</t>
  </si>
  <si>
    <t>61</t>
  </si>
  <si>
    <t>722181221</t>
  </si>
  <si>
    <t>Ochrana vodovodního potrubí přilepenými tepelně izolačními trubicemi z PE tl do 10 mm DN do 22 mm</t>
  </si>
  <si>
    <t>1496700823</t>
  </si>
  <si>
    <t>62</t>
  </si>
  <si>
    <t>722181231</t>
  </si>
  <si>
    <t>Ochrana vodovodního potrubí přilepenými tepelně izolačními trubicemi z PE tl do 15 mm DN do 22 mm</t>
  </si>
  <si>
    <t>-550669057</t>
  </si>
  <si>
    <t>63</t>
  </si>
  <si>
    <t>722240121</t>
  </si>
  <si>
    <t>Kohout kulový plastový PPR DN 16</t>
  </si>
  <si>
    <t>-2016611362</t>
  </si>
  <si>
    <t>64</t>
  </si>
  <si>
    <t>722290215</t>
  </si>
  <si>
    <t>Zkouška těsnosti vodovodního potrubí hrdlového nebo přírubového do DN 100</t>
  </si>
  <si>
    <t>1911151028</t>
  </si>
  <si>
    <t>65</t>
  </si>
  <si>
    <t>722290234</t>
  </si>
  <si>
    <t>Proplach a dezinfekce vodovodního potrubí do DN 80</t>
  </si>
  <si>
    <t>528314932</t>
  </si>
  <si>
    <t>66</t>
  </si>
  <si>
    <t>722290291</t>
  </si>
  <si>
    <t>1647539305</t>
  </si>
  <si>
    <t>67</t>
  </si>
  <si>
    <t>722290292</t>
  </si>
  <si>
    <t>Drobý instalační materiál</t>
  </si>
  <si>
    <t>-1991188292</t>
  </si>
  <si>
    <t>68</t>
  </si>
  <si>
    <t>998722102</t>
  </si>
  <si>
    <t>Přesun hmot tonážní tonážní pro vnitřní vodovod v objektech v do 12 m</t>
  </si>
  <si>
    <t>245218189</t>
  </si>
  <si>
    <t>725</t>
  </si>
  <si>
    <t>Zdravotechnika - zařizovací předměty</t>
  </si>
  <si>
    <t>69</t>
  </si>
  <si>
    <t>725112171</t>
  </si>
  <si>
    <t xml:space="preserve">Kombi klozet </t>
  </si>
  <si>
    <t>1781760770</t>
  </si>
  <si>
    <t>70</t>
  </si>
  <si>
    <t>725211621</t>
  </si>
  <si>
    <t>Umyvadlo keram</t>
  </si>
  <si>
    <t>557308810</t>
  </si>
  <si>
    <t>71</t>
  </si>
  <si>
    <t>725311121</t>
  </si>
  <si>
    <t>Drez nerez</t>
  </si>
  <si>
    <t>-1833286398</t>
  </si>
  <si>
    <t>72</t>
  </si>
  <si>
    <t>725813112</t>
  </si>
  <si>
    <t xml:space="preserve">rohový uzávěr  DN 15 </t>
  </si>
  <si>
    <t>909771617</t>
  </si>
  <si>
    <t>73</t>
  </si>
  <si>
    <t>725813113</t>
  </si>
  <si>
    <t>Výtokový ventil T212-DN15</t>
  </si>
  <si>
    <t>909138823</t>
  </si>
  <si>
    <t>74</t>
  </si>
  <si>
    <t>725821325</t>
  </si>
  <si>
    <t>Baterie drezová</t>
  </si>
  <si>
    <t>-1470167571</t>
  </si>
  <si>
    <t>75</t>
  </si>
  <si>
    <t>725822612</t>
  </si>
  <si>
    <t>Baterie umyv stoj páka+výpust</t>
  </si>
  <si>
    <t>130062556</t>
  </si>
  <si>
    <t>76</t>
  </si>
  <si>
    <t>725841311</t>
  </si>
  <si>
    <t>Baterie sprchová nástěnná</t>
  </si>
  <si>
    <t>-341654507</t>
  </si>
  <si>
    <t>77</t>
  </si>
  <si>
    <t>725860202</t>
  </si>
  <si>
    <t>Sifon dřezový HL100G</t>
  </si>
  <si>
    <t>-569363639</t>
  </si>
  <si>
    <t>78</t>
  </si>
  <si>
    <t>725860203</t>
  </si>
  <si>
    <t>Sifon sprchový  HL 522</t>
  </si>
  <si>
    <t>-227060783</t>
  </si>
  <si>
    <t>79</t>
  </si>
  <si>
    <t>725860212</t>
  </si>
  <si>
    <t>Sifon umyvadlový HL134.0 pod omítku</t>
  </si>
  <si>
    <t>1030810032</t>
  </si>
  <si>
    <t>80</t>
  </si>
  <si>
    <t>725901</t>
  </si>
  <si>
    <t>Sporák se sklokeramickou deskou - DODÁVKA+MONTÁŽ</t>
  </si>
  <si>
    <t>85778263</t>
  </si>
  <si>
    <t>81</t>
  </si>
  <si>
    <t>725902</t>
  </si>
  <si>
    <t>Sprchová vanička - polyban akrylát vč- zástěny 120/140</t>
  </si>
  <si>
    <t>-1010161381</t>
  </si>
  <si>
    <t>82</t>
  </si>
  <si>
    <t>998725102</t>
  </si>
  <si>
    <t>Přesun hmot tonážní pro zařizovací předměty v objektech v do 12 m</t>
  </si>
  <si>
    <t>-521361160</t>
  </si>
  <si>
    <t>83</t>
  </si>
  <si>
    <t>Pol5</t>
  </si>
  <si>
    <t>Sifon stěnový -  HL400</t>
  </si>
  <si>
    <t>-765668328</t>
  </si>
  <si>
    <t>84</t>
  </si>
  <si>
    <t>Pol7</t>
  </si>
  <si>
    <t>topný žebřík 960/450 mm- DODÁVKA+MONTÁŽ (koupelna)</t>
  </si>
  <si>
    <t>1502956261</t>
  </si>
  <si>
    <t>85</t>
  </si>
  <si>
    <t>Pol8</t>
  </si>
  <si>
    <t>Zrcadlo s poličkou   DODÁVKA+MONTÁŽ</t>
  </si>
  <si>
    <t>1541391059</t>
  </si>
  <si>
    <t>763</t>
  </si>
  <si>
    <t>Konstrukce suché výstavby</t>
  </si>
  <si>
    <t>86</t>
  </si>
  <si>
    <t>763111333</t>
  </si>
  <si>
    <t>SDK příčka tl 100 mm profil CW+UW 75 desky 1xH2 12,5 TI 60 mm EI 30 Rw 45 dB</t>
  </si>
  <si>
    <t>-1452548205</t>
  </si>
  <si>
    <t>0,95*2,6-0,8*0,8</t>
  </si>
  <si>
    <t>87</t>
  </si>
  <si>
    <t>763111717</t>
  </si>
  <si>
    <t>SDK příčka základní penetrační nátěr</t>
  </si>
  <si>
    <t>-1742490150</t>
  </si>
  <si>
    <t>0,95*2,6</t>
  </si>
  <si>
    <t>88</t>
  </si>
  <si>
    <t>763111771</t>
  </si>
  <si>
    <t>Příplatek k SDK příčce za rovinnost kvality Q3</t>
  </si>
  <si>
    <t>767072733</t>
  </si>
  <si>
    <t>89</t>
  </si>
  <si>
    <t>998763302</t>
  </si>
  <si>
    <t>Přesun hmot tonážní pro sádrokartonové konstrukce v objektech v do 12 m</t>
  </si>
  <si>
    <t>994308034</t>
  </si>
  <si>
    <t>766</t>
  </si>
  <si>
    <t>Konstrukce truhlářské</t>
  </si>
  <si>
    <t>90</t>
  </si>
  <si>
    <t>766660001</t>
  </si>
  <si>
    <t>Montáž dveřních křídel otvíravých 1křídlových š do 0,8 m do ocelové zárubně</t>
  </si>
  <si>
    <t>-1089152215</t>
  </si>
  <si>
    <t>91</t>
  </si>
  <si>
    <t>611601260</t>
  </si>
  <si>
    <t>dveře dřevěné vnitřní hladké plné 1křídlové  60x197 cm dekor dub</t>
  </si>
  <si>
    <t>1575298825</t>
  </si>
  <si>
    <t>92</t>
  </si>
  <si>
    <t>611601261</t>
  </si>
  <si>
    <t>dveře dřevěné vnitřní hladké 2/3 sklo 1křídlové  80x197 cm dekor dub</t>
  </si>
  <si>
    <t>-1651821917</t>
  </si>
  <si>
    <t>93</t>
  </si>
  <si>
    <t>766660021</t>
  </si>
  <si>
    <t>Montáž dveřních křídel otvíravých 1křídlových š do 0,8 m požárních do ocelové zárubně</t>
  </si>
  <si>
    <t>-229263114</t>
  </si>
  <si>
    <t>94</t>
  </si>
  <si>
    <t>611600501</t>
  </si>
  <si>
    <t>dveře vstupní 80x197 EI 30 , vč. kování, plné s kukátkem</t>
  </si>
  <si>
    <t>662135706</t>
  </si>
  <si>
    <t>95</t>
  </si>
  <si>
    <t>766660722</t>
  </si>
  <si>
    <t>Montáž dveřního kování</t>
  </si>
  <si>
    <t>2123850908</t>
  </si>
  <si>
    <t>96</t>
  </si>
  <si>
    <t>549141001</t>
  </si>
  <si>
    <t>kování dveřní kovové</t>
  </si>
  <si>
    <t>-1234049698</t>
  </si>
  <si>
    <t>97</t>
  </si>
  <si>
    <t>766691939</t>
  </si>
  <si>
    <t>Seřízení oken</t>
  </si>
  <si>
    <t>-2024615848</t>
  </si>
  <si>
    <t>98</t>
  </si>
  <si>
    <t>766811110</t>
  </si>
  <si>
    <t xml:space="preserve">Montáž a dodávka kuchyňské linky </t>
  </si>
  <si>
    <t>-173624350</t>
  </si>
  <si>
    <t>998766102</t>
  </si>
  <si>
    <t>Přesun hmot tonážní pro konstrukce truhlářské v objektech v do 12 m</t>
  </si>
  <si>
    <t>1814035188</t>
  </si>
  <si>
    <t>771</t>
  </si>
  <si>
    <t>Podlahy z dlaždic</t>
  </si>
  <si>
    <t>100</t>
  </si>
  <si>
    <t>771111011</t>
  </si>
  <si>
    <t>Vysátí podkladu před pokládkou dlažby</t>
  </si>
  <si>
    <t>367430176</t>
  </si>
  <si>
    <t>101</t>
  </si>
  <si>
    <t>771121011</t>
  </si>
  <si>
    <t>Nátěr penetrační na podlahu</t>
  </si>
  <si>
    <t>1728941471</t>
  </si>
  <si>
    <t>102</t>
  </si>
  <si>
    <t>771151012</t>
  </si>
  <si>
    <t>Samonivelační stěrka podlah pevnosti 20 MPa tl přes 3 do 5 mm</t>
  </si>
  <si>
    <t>-1280605794</t>
  </si>
  <si>
    <t>103</t>
  </si>
  <si>
    <t>771574117</t>
  </si>
  <si>
    <t>Montáž podlah keramických režných hladkých lepených flexibilním lepidlem do 35 ks/m2</t>
  </si>
  <si>
    <t>463781819</t>
  </si>
  <si>
    <t>104</t>
  </si>
  <si>
    <t>597614081</t>
  </si>
  <si>
    <t>keramická dlažba</t>
  </si>
  <si>
    <t>-1209913485</t>
  </si>
  <si>
    <t>3,25*1,1 'Přepočtené koeficientem množství</t>
  </si>
  <si>
    <t>105</t>
  </si>
  <si>
    <t>771577151</t>
  </si>
  <si>
    <t>Příplatek k montáži podlah keramických do malty za plochu do 5 m2</t>
  </si>
  <si>
    <t>82674836</t>
  </si>
  <si>
    <t>106</t>
  </si>
  <si>
    <t>771591112</t>
  </si>
  <si>
    <t>Izolace pod dlažbu nátěrem nebo stěrkou ve dvou vrstvách</t>
  </si>
  <si>
    <t>-2057450249</t>
  </si>
  <si>
    <t>107</t>
  </si>
  <si>
    <t>771591241</t>
  </si>
  <si>
    <t>Izolace těsnícími pásy vnitřní kout</t>
  </si>
  <si>
    <t>-43895510</t>
  </si>
  <si>
    <t>108</t>
  </si>
  <si>
    <t>771591264</t>
  </si>
  <si>
    <t>Izolace těsnícími pásy mezi podlahou a stěnou</t>
  </si>
  <si>
    <t>571812258</t>
  </si>
  <si>
    <t>1,75*2+1,25*2+1,1*2+0,95*2</t>
  </si>
  <si>
    <t>109</t>
  </si>
  <si>
    <t>771592011</t>
  </si>
  <si>
    <t>Čištění vnitřních ploch podlah nebo schodišť po položení dlažby chemickými prostředky</t>
  </si>
  <si>
    <t>1222683394</t>
  </si>
  <si>
    <t>110</t>
  </si>
  <si>
    <t>998771102</t>
  </si>
  <si>
    <t>Přesun hmot tonážní pro podlahy z dlaždic v objektech v do 12 m</t>
  </si>
  <si>
    <t>-198824929</t>
  </si>
  <si>
    <t>775</t>
  </si>
  <si>
    <t>Podlahy skládané (parkety, vlysy, lamely aj.)</t>
  </si>
  <si>
    <t>111</t>
  </si>
  <si>
    <t>775429121</t>
  </si>
  <si>
    <t>Montáž podlahové lišty přechodové připevněné vruty</t>
  </si>
  <si>
    <t>1344921463</t>
  </si>
  <si>
    <t>0,6*2+0,8</t>
  </si>
  <si>
    <t>112</t>
  </si>
  <si>
    <t>614181012</t>
  </si>
  <si>
    <t>lišta podlahová přechodová</t>
  </si>
  <si>
    <t>963348319</t>
  </si>
  <si>
    <t>2*1,1 'Přepočtené koeficientem množství</t>
  </si>
  <si>
    <t>776</t>
  </si>
  <si>
    <t>Podlahy povlakové</t>
  </si>
  <si>
    <t>113</t>
  </si>
  <si>
    <t>776111311</t>
  </si>
  <si>
    <t>Vysátí podkladu povlakových podlah</t>
  </si>
  <si>
    <t>1653614619</t>
  </si>
  <si>
    <t>6,6+10+18,1+4,9</t>
  </si>
  <si>
    <t>114</t>
  </si>
  <si>
    <t>776121321</t>
  </si>
  <si>
    <t>Neředěná penetrace savého podkladu povlakových podlah</t>
  </si>
  <si>
    <t>843491221</t>
  </si>
  <si>
    <t>115</t>
  </si>
  <si>
    <t>776141112</t>
  </si>
  <si>
    <t>Vyrovnání podkladu povlakových podlah stěrkou pevnosti 20 MPa tl přes 3 do 5 mm</t>
  </si>
  <si>
    <t>-476789030</t>
  </si>
  <si>
    <t>116</t>
  </si>
  <si>
    <t>776421100</t>
  </si>
  <si>
    <t>Lepení obvodových soklíků nebo lišt z měkčených plastů</t>
  </si>
  <si>
    <t>570309232</t>
  </si>
  <si>
    <t>(2,6*2+3,56*2)-(0,8*3+0,6*2)</t>
  </si>
  <si>
    <t>(2,6*2+4,06*2)-0,8</t>
  </si>
  <si>
    <t>(3,15*2+7,7*2+0,7*2)-0,8</t>
  </si>
  <si>
    <t>117</t>
  </si>
  <si>
    <t>284110081</t>
  </si>
  <si>
    <t xml:space="preserve">lišta speciální soklová </t>
  </si>
  <si>
    <t>344117318</t>
  </si>
  <si>
    <t>43,54*1,04 'Přepočtené koeficientem množství</t>
  </si>
  <si>
    <t>118</t>
  </si>
  <si>
    <t>776521100</t>
  </si>
  <si>
    <t>Lepení pásů povlakových podlah plastových</t>
  </si>
  <si>
    <t>-863558226</t>
  </si>
  <si>
    <t>119</t>
  </si>
  <si>
    <t>284122551</t>
  </si>
  <si>
    <t>podlahovina PVC</t>
  </si>
  <si>
    <t>929100025</t>
  </si>
  <si>
    <t>38,808*1,04 'Přepočtené koeficientem množství</t>
  </si>
  <si>
    <t>120</t>
  </si>
  <si>
    <t>998776102</t>
  </si>
  <si>
    <t>Přesun hmot tonážní pro podlahy povlakové v objektech v do 12 m</t>
  </si>
  <si>
    <t>-341998434</t>
  </si>
  <si>
    <t>781</t>
  </si>
  <si>
    <t>Dokončovací práce - obklady keramické</t>
  </si>
  <si>
    <t>121</t>
  </si>
  <si>
    <t>781111011</t>
  </si>
  <si>
    <t>Ometení (oprášení) stěny při přípravě podkladu</t>
  </si>
  <si>
    <t>1755914111</t>
  </si>
  <si>
    <t>122</t>
  </si>
  <si>
    <t>781121011</t>
  </si>
  <si>
    <t>Nátěr penetrační na stěnu</t>
  </si>
  <si>
    <t>-300229917</t>
  </si>
  <si>
    <t>123</t>
  </si>
  <si>
    <t>781131112</t>
  </si>
  <si>
    <t>Izolace pod obklad nátěrem nebo stěrkou ve dvou vrstvách</t>
  </si>
  <si>
    <t>-173471494</t>
  </si>
  <si>
    <t>(1,2+1*2)*2+(0,75*2+1,2)*0,3</t>
  </si>
  <si>
    <t>(1,1*2+0,95*2)*0,3</t>
  </si>
  <si>
    <t>124</t>
  </si>
  <si>
    <t>781131264</t>
  </si>
  <si>
    <t>Izolace pod obklad těsnícími pásy mezi podlahou a stěnou</t>
  </si>
  <si>
    <t>-1475703238</t>
  </si>
  <si>
    <t>" svislá spára"</t>
  </si>
  <si>
    <t>2*2+0,3*6</t>
  </si>
  <si>
    <t>125</t>
  </si>
  <si>
    <t>781474115</t>
  </si>
  <si>
    <t>Montáž obkladů vnitřních keramických hladkých do 25 ks/m2 lepených flexibilním lepidlem</t>
  </si>
  <si>
    <t>-1231600687</t>
  </si>
  <si>
    <t>(1,77*2+1,2*2)*2-0,6*2</t>
  </si>
  <si>
    <t>(1,1*2+0,96*2)*2-0,6*2</t>
  </si>
  <si>
    <t>(0,6+2,25+0,6)*1</t>
  </si>
  <si>
    <t>126</t>
  </si>
  <si>
    <t>597610000</t>
  </si>
  <si>
    <t>keramický obklad</t>
  </si>
  <si>
    <t>-1410715031</t>
  </si>
  <si>
    <t>21,17*1,1 'Přepočtené koeficientem množství</t>
  </si>
  <si>
    <t>127</t>
  </si>
  <si>
    <t>781477111</t>
  </si>
  <si>
    <t>Příplatek k montáži obkladů vnitřních keramických hladkých za plochu do 10 m2</t>
  </si>
  <si>
    <t>-1226646755</t>
  </si>
  <si>
    <t>128</t>
  </si>
  <si>
    <t>781479194</t>
  </si>
  <si>
    <t>Příplatek k montáži obkladů vnitřních keramických hladkých za nerovný povrch</t>
  </si>
  <si>
    <t>-2031451987</t>
  </si>
  <si>
    <t>" stávající stěna "</t>
  </si>
  <si>
    <t>0,6*2*1  " kuchyně</t>
  </si>
  <si>
    <t>(1,2+1,75)*2 "Koupelna a wC"</t>
  </si>
  <si>
    <t>129</t>
  </si>
  <si>
    <t>781493111</t>
  </si>
  <si>
    <t>Plastové profily rohové lepené standardním lepidlem</t>
  </si>
  <si>
    <t>-502039305</t>
  </si>
  <si>
    <t>6*2</t>
  </si>
  <si>
    <t>4*1</t>
  </si>
  <si>
    <t>130</t>
  </si>
  <si>
    <t>781493511</t>
  </si>
  <si>
    <t>Plastové profily ukončovací lepené standardním lepidlem</t>
  </si>
  <si>
    <t>1533520813</t>
  </si>
  <si>
    <t>0,9*2+1,2*2-0,6</t>
  </si>
  <si>
    <t>1,75*2+1,31*2-0,6</t>
  </si>
  <si>
    <t>131</t>
  </si>
  <si>
    <t>998781102</t>
  </si>
  <si>
    <t>Přesun hmot tonážní pro obklady keramické v objektech v do 12 m</t>
  </si>
  <si>
    <t>560206125</t>
  </si>
  <si>
    <t>783</t>
  </si>
  <si>
    <t>Dokončovací práce - nátěry</t>
  </si>
  <si>
    <t>132</t>
  </si>
  <si>
    <t>783201811</t>
  </si>
  <si>
    <t>Odstranění nátěrů ze zámečnických konstrukcí oškrabáním</t>
  </si>
  <si>
    <t>1439131909</t>
  </si>
  <si>
    <t>" stávající zárubeň"</t>
  </si>
  <si>
    <t>1,1*2</t>
  </si>
  <si>
    <t>133</t>
  </si>
  <si>
    <t>783314201</t>
  </si>
  <si>
    <t>Základní antikorozní jednonásobný syntetický standardní nátěr zámečnických konstrukcí</t>
  </si>
  <si>
    <t>-1238625317</t>
  </si>
  <si>
    <t>" zárubně"</t>
  </si>
  <si>
    <t>1,1*5</t>
  </si>
  <si>
    <t>134</t>
  </si>
  <si>
    <t>783315101</t>
  </si>
  <si>
    <t>Mezinátěr jednonásobný syntetický standardní zámečnických konstrukcí</t>
  </si>
  <si>
    <t>-1181583381</t>
  </si>
  <si>
    <t>135</t>
  </si>
  <si>
    <t>783317101</t>
  </si>
  <si>
    <t>Krycí jednonásobný syntetický standardní nátěr zámečnických konstrukcí</t>
  </si>
  <si>
    <t>-1318581461</t>
  </si>
  <si>
    <t>136</t>
  </si>
  <si>
    <t>783321100</t>
  </si>
  <si>
    <t>Nátěry syntetické - otopná tělesa, potrubí ÚT</t>
  </si>
  <si>
    <t>129337366</t>
  </si>
  <si>
    <t>784</t>
  </si>
  <si>
    <t>Dokončovací práce - malby</t>
  </si>
  <si>
    <t>137</t>
  </si>
  <si>
    <t>784111001</t>
  </si>
  <si>
    <t>Oprášení (ometení ) podkladu v místnostech výšky do 3,80 m</t>
  </si>
  <si>
    <t>55485777</t>
  </si>
  <si>
    <t>42,85</t>
  </si>
  <si>
    <t>15,336+101,132</t>
  </si>
  <si>
    <t>138</t>
  </si>
  <si>
    <t>784111011</t>
  </si>
  <si>
    <t>Obroušení podkladu omítnutého v místnostech výšky do 3,80 m</t>
  </si>
  <si>
    <t>-616186742</t>
  </si>
  <si>
    <t>101,132</t>
  </si>
  <si>
    <t>139</t>
  </si>
  <si>
    <t>784121001</t>
  </si>
  <si>
    <t>Oškrabání malby v mísnostech v do 3,80 m</t>
  </si>
  <si>
    <t>-697976447</t>
  </si>
  <si>
    <t>140</t>
  </si>
  <si>
    <t>784131017</t>
  </si>
  <si>
    <t>Odstranění lepených tapet bez makulatury ze stěn výšky do 3,80 m</t>
  </si>
  <si>
    <t>1315366430</t>
  </si>
  <si>
    <t>141</t>
  </si>
  <si>
    <t>784171111</t>
  </si>
  <si>
    <t>Zakrytí vnitřních ploch stěn v místnostech výšky do 3,80 m</t>
  </si>
  <si>
    <t>1931434798</t>
  </si>
  <si>
    <t>1,5*1,55+2,1*1,55</t>
  </si>
  <si>
    <t>142</t>
  </si>
  <si>
    <t>581248431</t>
  </si>
  <si>
    <t>fólie pro malířské potřeby zakrývací</t>
  </si>
  <si>
    <t>-1418744244</t>
  </si>
  <si>
    <t>5,58*1,05 'Přepočtené koeficientem množství</t>
  </si>
  <si>
    <t>143</t>
  </si>
  <si>
    <t>784181121</t>
  </si>
  <si>
    <t>Hloubková jednonásobná penetrace podkladu v místnostech výšky do 3,80 m</t>
  </si>
  <si>
    <t>-554997256</t>
  </si>
  <si>
    <t>101,132+15,336+42,85</t>
  </si>
  <si>
    <t>144</t>
  </si>
  <si>
    <t>784221121</t>
  </si>
  <si>
    <t>Dvojnásobné bílé malby  ze směsí za sucha minimálně otěruvzdorných v místnostech do 3,80 m</t>
  </si>
  <si>
    <t>1865482585</t>
  </si>
  <si>
    <t>159,318</t>
  </si>
  <si>
    <t>786</t>
  </si>
  <si>
    <t>Dokončovací práce - čalounické úpravy</t>
  </si>
  <si>
    <t>145</t>
  </si>
  <si>
    <t>786624111</t>
  </si>
  <si>
    <t>Montáž lamelové žaluzie do oken zdvojených dřevěných otevíravých, sklápěcích a vyklápěcích</t>
  </si>
  <si>
    <t>968979338</t>
  </si>
  <si>
    <t>1,5*1,55</t>
  </si>
  <si>
    <t>2,1*1,55</t>
  </si>
  <si>
    <t>146</t>
  </si>
  <si>
    <t>553462000</t>
  </si>
  <si>
    <t>žaluzie horizontální interiérové</t>
  </si>
  <si>
    <t>708826218</t>
  </si>
  <si>
    <t>147</t>
  </si>
  <si>
    <t>786624119</t>
  </si>
  <si>
    <t>Demontář lamelové žaluzie</t>
  </si>
  <si>
    <t>-1781428636</t>
  </si>
  <si>
    <t>Práce a dodávky M</t>
  </si>
  <si>
    <t>21-M</t>
  </si>
  <si>
    <t>Elektromontáže (montáž vč. dodávky)</t>
  </si>
  <si>
    <t>148</t>
  </si>
  <si>
    <t>210 00-01</t>
  </si>
  <si>
    <t>rozvadec RB vcet. jistice a vybavení</t>
  </si>
  <si>
    <t>-392178354</t>
  </si>
  <si>
    <t>149</t>
  </si>
  <si>
    <t>210 00-03</t>
  </si>
  <si>
    <t>zásuvka TV, SAT, VKV</t>
  </si>
  <si>
    <t>752043836</t>
  </si>
  <si>
    <t>150</t>
  </si>
  <si>
    <t>210 00-04</t>
  </si>
  <si>
    <t>zvýšení príkonu u PRE z 1x20A na 3x25A /ceníková cena 11000/+ vyřízení</t>
  </si>
  <si>
    <t>-1550185220</t>
  </si>
  <si>
    <t>151</t>
  </si>
  <si>
    <t>210 00-05</t>
  </si>
  <si>
    <t>zkoušky, revize, príprava odberného místa</t>
  </si>
  <si>
    <t>866859076</t>
  </si>
  <si>
    <t>152</t>
  </si>
  <si>
    <t>210 00-06</t>
  </si>
  <si>
    <t>domovní telefon</t>
  </si>
  <si>
    <t>-852044734</t>
  </si>
  <si>
    <t>153</t>
  </si>
  <si>
    <t>210800105</t>
  </si>
  <si>
    <t>Kabel CYKY 750 V 3x1,5 mm2 uložený pod omítkou vcetne dodávky kabelu 3Cx1,5</t>
  </si>
  <si>
    <t>-1963382557</t>
  </si>
  <si>
    <t>154</t>
  </si>
  <si>
    <t>210800106</t>
  </si>
  <si>
    <t>Kabel CYKY 750 V 3x2,5 mm2 uložený pod omítkou vcetne dodávky kabelu 3Cx2,5</t>
  </si>
  <si>
    <t>-885619672</t>
  </si>
  <si>
    <t>155</t>
  </si>
  <si>
    <t>Pol09</t>
  </si>
  <si>
    <t>Kabel CYKY 5Cx2,5</t>
  </si>
  <si>
    <t>-889774866</t>
  </si>
  <si>
    <t>156</t>
  </si>
  <si>
    <t>Pol10</t>
  </si>
  <si>
    <t>Kabel CYKY 3Ax1,5</t>
  </si>
  <si>
    <t>620229546</t>
  </si>
  <si>
    <t>157</t>
  </si>
  <si>
    <t>Pol11</t>
  </si>
  <si>
    <t>Kabel CYKY 2Ax1,5</t>
  </si>
  <si>
    <t>-1880915043</t>
  </si>
  <si>
    <t>158</t>
  </si>
  <si>
    <t>Pol12</t>
  </si>
  <si>
    <t>Kabel CYKY 5Cx6</t>
  </si>
  <si>
    <t>354748223</t>
  </si>
  <si>
    <t>159</t>
  </si>
  <si>
    <t>Pol13</t>
  </si>
  <si>
    <t>Kabel CY6</t>
  </si>
  <si>
    <t>-1135927840</t>
  </si>
  <si>
    <t>160</t>
  </si>
  <si>
    <t>Pol14</t>
  </si>
  <si>
    <t>podlahová lišta LP35 s prísluš</t>
  </si>
  <si>
    <t>27496285</t>
  </si>
  <si>
    <t>161</t>
  </si>
  <si>
    <t>Pol15</t>
  </si>
  <si>
    <t>koax kabel</t>
  </si>
  <si>
    <t>-2047493495</t>
  </si>
  <si>
    <t>162</t>
  </si>
  <si>
    <t>Pol16</t>
  </si>
  <si>
    <t>svorkovnice 5pol</t>
  </si>
  <si>
    <t>-90919326</t>
  </si>
  <si>
    <t>163</t>
  </si>
  <si>
    <t>Pol17</t>
  </si>
  <si>
    <t>seriový prepínac</t>
  </si>
  <si>
    <t>-613113248</t>
  </si>
  <si>
    <t>164</t>
  </si>
  <si>
    <t>Pol18</t>
  </si>
  <si>
    <t>Strídavý prepinac</t>
  </si>
  <si>
    <t>-116248671</t>
  </si>
  <si>
    <t>165</t>
  </si>
  <si>
    <t>Pol19</t>
  </si>
  <si>
    <t>prístrojový nosic pro LP35</t>
  </si>
  <si>
    <t>-1374340514</t>
  </si>
  <si>
    <t>166</t>
  </si>
  <si>
    <t>Pol20</t>
  </si>
  <si>
    <t>1pol vypinac</t>
  </si>
  <si>
    <t>251307629</t>
  </si>
  <si>
    <t>167</t>
  </si>
  <si>
    <t>Pol21</t>
  </si>
  <si>
    <t>styk. Ovladac</t>
  </si>
  <si>
    <t>189875150</t>
  </si>
  <si>
    <t>168</t>
  </si>
  <si>
    <t>Pol22</t>
  </si>
  <si>
    <t>zásuvka dvojnásobná</t>
  </si>
  <si>
    <t>1059700207</t>
  </si>
  <si>
    <t>169</t>
  </si>
  <si>
    <t>Pol23</t>
  </si>
  <si>
    <t>jistic 3B25/3</t>
  </si>
  <si>
    <t>-412310243</t>
  </si>
  <si>
    <t>170</t>
  </si>
  <si>
    <t>Pol24</t>
  </si>
  <si>
    <t>LK 80x20R1</t>
  </si>
  <si>
    <t>-1900679152</t>
  </si>
  <si>
    <t>171</t>
  </si>
  <si>
    <t>Pol25</t>
  </si>
  <si>
    <t>LK 80x28 2ZK</t>
  </si>
  <si>
    <t>-155468941</t>
  </si>
  <si>
    <t>172</t>
  </si>
  <si>
    <t>Pol26</t>
  </si>
  <si>
    <t>LK 80x28 2R</t>
  </si>
  <si>
    <t>-623469363</t>
  </si>
  <si>
    <t>173</t>
  </si>
  <si>
    <t>Pol27</t>
  </si>
  <si>
    <t>vícko VLK80 2R</t>
  </si>
  <si>
    <t>-1768718086</t>
  </si>
  <si>
    <t>174</t>
  </si>
  <si>
    <t>Pol28</t>
  </si>
  <si>
    <t>svorkovnice S66</t>
  </si>
  <si>
    <t>-440564171</t>
  </si>
  <si>
    <t>175</t>
  </si>
  <si>
    <t>Pol29</t>
  </si>
  <si>
    <t>LK 80R/3</t>
  </si>
  <si>
    <t>1129358333</t>
  </si>
  <si>
    <t>176</t>
  </si>
  <si>
    <t>Pol30</t>
  </si>
  <si>
    <t>KU 1903</t>
  </si>
  <si>
    <t>-2101221890</t>
  </si>
  <si>
    <t>177</t>
  </si>
  <si>
    <t>Pol31</t>
  </si>
  <si>
    <t>KU 1901</t>
  </si>
  <si>
    <t>-1402473086</t>
  </si>
  <si>
    <t>178</t>
  </si>
  <si>
    <t>Pol32</t>
  </si>
  <si>
    <t>svítidlo kruhové- difuzér opálové sklo, 1x75 W/E27, IP20, D280-300mm, hloubka cca 100 mm, 4000k</t>
  </si>
  <si>
    <t>-1333004819</t>
  </si>
  <si>
    <t>179</t>
  </si>
  <si>
    <t>Pol32-1</t>
  </si>
  <si>
    <t>svítidlo kruhové- difuzér opálové sklo, 1x75 W/E27, IP44/IP64, D280-300mm, hloubka cca 100 mm, 4000k</t>
  </si>
  <si>
    <t>803814644</t>
  </si>
  <si>
    <t>180</t>
  </si>
  <si>
    <t>Pol32-2</t>
  </si>
  <si>
    <t>nábytkové svítidlo -  1x39W/G5; IP44/IP20, délka 600 mm, hloubka 90 mm, 4000k</t>
  </si>
  <si>
    <t>-1713770596</t>
  </si>
  <si>
    <t>181</t>
  </si>
  <si>
    <t>Pol33</t>
  </si>
  <si>
    <t>koupelnové přisazené nástěnné svítidlo - chrom/sklo, 2x40W/E14, IP44/IP64, šířka 300mm, výška 100 mm, 4000k</t>
  </si>
  <si>
    <t>-1844820378</t>
  </si>
  <si>
    <t>182</t>
  </si>
  <si>
    <t>Pol34</t>
  </si>
  <si>
    <t>požární ucpávka - hlavní přívod</t>
  </si>
  <si>
    <t>-713755412</t>
  </si>
  <si>
    <t>183</t>
  </si>
  <si>
    <t>Pol35</t>
  </si>
  <si>
    <t>kontrola a zprovoznení telefonu</t>
  </si>
  <si>
    <t>-1664627932</t>
  </si>
  <si>
    <t>184</t>
  </si>
  <si>
    <t>Pol36</t>
  </si>
  <si>
    <t>kontrola a zprovoznení TV zásuvek</t>
  </si>
  <si>
    <t>1664522157</t>
  </si>
  <si>
    <t>185</t>
  </si>
  <si>
    <t>Pol37</t>
  </si>
  <si>
    <t>stavební přípomoce - sekání rýh</t>
  </si>
  <si>
    <t>-191958482</t>
  </si>
  <si>
    <t>186</t>
  </si>
  <si>
    <t>Pol38</t>
  </si>
  <si>
    <t>stavební přípomoce - zapravení rýh</t>
  </si>
  <si>
    <t>-476948469</t>
  </si>
  <si>
    <t>24-M</t>
  </si>
  <si>
    <t>Montáže vzduchotechnických zařízení</t>
  </si>
  <si>
    <t>187</t>
  </si>
  <si>
    <t>240010212</t>
  </si>
  <si>
    <t>Malý axiální ventilátor s doběhem WC</t>
  </si>
  <si>
    <t>827055625</t>
  </si>
  <si>
    <t>188</t>
  </si>
  <si>
    <t>240010213</t>
  </si>
  <si>
    <t>Malý axiální ventilátor s doběhem 1x12V - kouplena</t>
  </si>
  <si>
    <t>249860714</t>
  </si>
  <si>
    <t>189</t>
  </si>
  <si>
    <t>240080319</t>
  </si>
  <si>
    <t>Potrubí VZT flexi vč. tepelné izolace</t>
  </si>
  <si>
    <t>-825982030</t>
  </si>
  <si>
    <t>190</t>
  </si>
  <si>
    <t>728414611</t>
  </si>
  <si>
    <t>dodávka a montáž digestore s horním odtahem</t>
  </si>
  <si>
    <t>58925354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</si>
</sst>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Byt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Stavební úpravy bytu - Galandova 1239, byt č. 31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Galandova 1239, Praha 17-Řepy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18. 5. 2023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Městská část Praha 17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Ing.arch. Lenka David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Lenka Jandová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0" s="7" customFormat="1" ht="24.75" customHeight="1">
      <c r="A95" s="118" t="s">
        <v>79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'Byt - Stavební úpravy byt...'!J28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'Byt - Stavební úpravy byt...'!P136</f>
        <v>0</v>
      </c>
      <c r="AV95" s="127">
        <f>'Byt - Stavební úpravy byt...'!J31</f>
        <v>0</v>
      </c>
      <c r="AW95" s="127">
        <f>'Byt - Stavební úpravy byt...'!J32</f>
        <v>0</v>
      </c>
      <c r="AX95" s="127">
        <f>'Byt - Stavební úpravy byt...'!J33</f>
        <v>0</v>
      </c>
      <c r="AY95" s="127">
        <f>'Byt - Stavební úpravy byt...'!J34</f>
        <v>0</v>
      </c>
      <c r="AZ95" s="127">
        <f>'Byt - Stavební úpravy byt...'!F31</f>
        <v>0</v>
      </c>
      <c r="BA95" s="127">
        <f>'Byt - Stavební úpravy byt...'!F32</f>
        <v>0</v>
      </c>
      <c r="BB95" s="127">
        <f>'Byt - Stavební úpravy byt...'!F33</f>
        <v>0</v>
      </c>
      <c r="BC95" s="127">
        <f>'Byt - Stavební úpravy byt...'!F34</f>
        <v>0</v>
      </c>
      <c r="BD95" s="129">
        <f>'Byt - Stavební úpravy byt...'!F35</f>
        <v>0</v>
      </c>
      <c r="BE95" s="7"/>
      <c r="BT95" s="130" t="s">
        <v>81</v>
      </c>
      <c r="BU95" s="130" t="s">
        <v>82</v>
      </c>
      <c r="BV95" s="130" t="s">
        <v>77</v>
      </c>
      <c r="BW95" s="130" t="s">
        <v>5</v>
      </c>
      <c r="BX95" s="130" t="s">
        <v>78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Byt - Stavební úpravy by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81</v>
      </c>
    </row>
    <row r="4" spans="2:46" s="1" customFormat="1" ht="24.95" customHeight="1">
      <c r="B4" s="20"/>
      <c r="D4" s="133" t="s">
        <v>83</v>
      </c>
      <c r="L4" s="20"/>
      <c r="M4" s="134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5" t="s">
        <v>18</v>
      </c>
      <c r="E9" s="38"/>
      <c r="F9" s="137" t="s">
        <v>1</v>
      </c>
      <c r="G9" s="38"/>
      <c r="H9" s="38"/>
      <c r="I9" s="135" t="s">
        <v>19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5" t="s">
        <v>20</v>
      </c>
      <c r="E10" s="38"/>
      <c r="F10" s="137" t="s">
        <v>21</v>
      </c>
      <c r="G10" s="38"/>
      <c r="H10" s="38"/>
      <c r="I10" s="135" t="s">
        <v>22</v>
      </c>
      <c r="J10" s="138" t="str">
        <f>'Rekapitulace stavby'!AN8</f>
        <v>18. 5. 2023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24</v>
      </c>
      <c r="E12" s="38"/>
      <c r="F12" s="38"/>
      <c r="G12" s="38"/>
      <c r="H12" s="38"/>
      <c r="I12" s="135" t="s">
        <v>25</v>
      </c>
      <c r="J12" s="137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7" t="s">
        <v>26</v>
      </c>
      <c r="F13" s="38"/>
      <c r="G13" s="38"/>
      <c r="H13" s="38"/>
      <c r="I13" s="135" t="s">
        <v>27</v>
      </c>
      <c r="J13" s="137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5" t="s">
        <v>28</v>
      </c>
      <c r="E15" s="38"/>
      <c r="F15" s="38"/>
      <c r="G15" s="38"/>
      <c r="H15" s="38"/>
      <c r="I15" s="135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27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5" t="s">
        <v>30</v>
      </c>
      <c r="E18" s="38"/>
      <c r="F18" s="38"/>
      <c r="G18" s="38"/>
      <c r="H18" s="38"/>
      <c r="I18" s="135" t="s">
        <v>25</v>
      </c>
      <c r="J18" s="137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7" t="s">
        <v>31</v>
      </c>
      <c r="F19" s="38"/>
      <c r="G19" s="38"/>
      <c r="H19" s="38"/>
      <c r="I19" s="135" t="s">
        <v>27</v>
      </c>
      <c r="J19" s="137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5" t="s">
        <v>33</v>
      </c>
      <c r="E21" s="38"/>
      <c r="F21" s="38"/>
      <c r="G21" s="38"/>
      <c r="H21" s="38"/>
      <c r="I21" s="135" t="s">
        <v>25</v>
      </c>
      <c r="J21" s="137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7" t="s">
        <v>34</v>
      </c>
      <c r="F22" s="38"/>
      <c r="G22" s="38"/>
      <c r="H22" s="38"/>
      <c r="I22" s="135" t="s">
        <v>27</v>
      </c>
      <c r="J22" s="137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5" t="s">
        <v>35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44" t="s">
        <v>36</v>
      </c>
      <c r="E28" s="38"/>
      <c r="F28" s="38"/>
      <c r="G28" s="38"/>
      <c r="H28" s="38"/>
      <c r="I28" s="38"/>
      <c r="J28" s="145">
        <f>ROUND(J136,2)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46" t="s">
        <v>38</v>
      </c>
      <c r="G30" s="38"/>
      <c r="H30" s="38"/>
      <c r="I30" s="146" t="s">
        <v>37</v>
      </c>
      <c r="J30" s="146" t="s">
        <v>39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7" t="s">
        <v>40</v>
      </c>
      <c r="E31" s="135" t="s">
        <v>41</v>
      </c>
      <c r="F31" s="148">
        <f>ROUND((SUM(BE136:BE444)),2)</f>
        <v>0</v>
      </c>
      <c r="G31" s="38"/>
      <c r="H31" s="38"/>
      <c r="I31" s="149">
        <v>0.21</v>
      </c>
      <c r="J31" s="148">
        <f>ROUND(((SUM(BE136:BE444))*I31),2)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5" t="s">
        <v>42</v>
      </c>
      <c r="F32" s="148">
        <f>ROUND((SUM(BF136:BF444)),2)</f>
        <v>0</v>
      </c>
      <c r="G32" s="38"/>
      <c r="H32" s="38"/>
      <c r="I32" s="149">
        <v>0.15</v>
      </c>
      <c r="J32" s="148">
        <f>ROUND(((SUM(BF136:BF444))*I32),2)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5" t="s">
        <v>43</v>
      </c>
      <c r="F33" s="148">
        <f>ROUND((SUM(BG136:BG444)),2)</f>
        <v>0</v>
      </c>
      <c r="G33" s="38"/>
      <c r="H33" s="38"/>
      <c r="I33" s="149">
        <v>0.21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44</v>
      </c>
      <c r="F34" s="148">
        <f>ROUND((SUM(BH136:BH444)),2)</f>
        <v>0</v>
      </c>
      <c r="G34" s="38"/>
      <c r="H34" s="38"/>
      <c r="I34" s="149">
        <v>0.15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45</v>
      </c>
      <c r="F35" s="148">
        <f>ROUND((SUM(BI136:BI444)),2)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0"/>
      <c r="D37" s="151" t="s">
        <v>46</v>
      </c>
      <c r="E37" s="152"/>
      <c r="F37" s="152"/>
      <c r="G37" s="153" t="s">
        <v>47</v>
      </c>
      <c r="H37" s="154" t="s">
        <v>48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L39" s="20"/>
    </row>
    <row r="40" spans="2:12" s="1" customFormat="1" ht="14.4" customHeight="1">
      <c r="B40" s="20"/>
      <c r="L40" s="2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7" t="s">
        <v>49</v>
      </c>
      <c r="E50" s="158"/>
      <c r="F50" s="158"/>
      <c r="G50" s="157" t="s">
        <v>50</v>
      </c>
      <c r="H50" s="158"/>
      <c r="I50" s="158"/>
      <c r="J50" s="158"/>
      <c r="K50" s="158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59" t="s">
        <v>51</v>
      </c>
      <c r="E61" s="160"/>
      <c r="F61" s="161" t="s">
        <v>52</v>
      </c>
      <c r="G61" s="159" t="s">
        <v>51</v>
      </c>
      <c r="H61" s="160"/>
      <c r="I61" s="160"/>
      <c r="J61" s="162" t="s">
        <v>52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7" t="s">
        <v>53</v>
      </c>
      <c r="E65" s="163"/>
      <c r="F65" s="163"/>
      <c r="G65" s="157" t="s">
        <v>54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59" t="s">
        <v>51</v>
      </c>
      <c r="E76" s="160"/>
      <c r="F76" s="161" t="s">
        <v>52</v>
      </c>
      <c r="G76" s="159" t="s">
        <v>51</v>
      </c>
      <c r="H76" s="160"/>
      <c r="I76" s="160"/>
      <c r="J76" s="162" t="s">
        <v>52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76" t="str">
        <f>E7</f>
        <v>Stavební úpravy bytu - Galandova 1239, byt č. 31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20</v>
      </c>
      <c r="D87" s="40"/>
      <c r="E87" s="40"/>
      <c r="F87" s="27" t="str">
        <f>F10</f>
        <v>Galandova 1239, Praha 17-Řepy</v>
      </c>
      <c r="G87" s="40"/>
      <c r="H87" s="40"/>
      <c r="I87" s="32" t="s">
        <v>22</v>
      </c>
      <c r="J87" s="79" t="str">
        <f>IF(J10="","",J10)</f>
        <v>18. 5. 2023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24</v>
      </c>
      <c r="D89" s="40"/>
      <c r="E89" s="40"/>
      <c r="F89" s="27" t="str">
        <f>E13</f>
        <v>Městská část Praha 17</v>
      </c>
      <c r="G89" s="40"/>
      <c r="H89" s="40"/>
      <c r="I89" s="32" t="s">
        <v>30</v>
      </c>
      <c r="J89" s="36" t="str">
        <f>E19</f>
        <v>Ing.arch. Lenka David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28</v>
      </c>
      <c r="D90" s="40"/>
      <c r="E90" s="40"/>
      <c r="F90" s="27" t="str">
        <f>IF(E16="","",E16)</f>
        <v>Vyplň údaj</v>
      </c>
      <c r="G90" s="40"/>
      <c r="H90" s="40"/>
      <c r="I90" s="32" t="s">
        <v>33</v>
      </c>
      <c r="J90" s="36" t="str">
        <f>E22</f>
        <v>Lenka Jandová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>
      <c r="A92" s="38"/>
      <c r="B92" s="39"/>
      <c r="C92" s="168" t="s">
        <v>85</v>
      </c>
      <c r="D92" s="169"/>
      <c r="E92" s="169"/>
      <c r="F92" s="169"/>
      <c r="G92" s="169"/>
      <c r="H92" s="169"/>
      <c r="I92" s="169"/>
      <c r="J92" s="170" t="s">
        <v>86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>
      <c r="A94" s="38"/>
      <c r="B94" s="39"/>
      <c r="C94" s="171" t="s">
        <v>87</v>
      </c>
      <c r="D94" s="40"/>
      <c r="E94" s="40"/>
      <c r="F94" s="40"/>
      <c r="G94" s="40"/>
      <c r="H94" s="40"/>
      <c r="I94" s="40"/>
      <c r="J94" s="110">
        <f>J136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88</v>
      </c>
    </row>
    <row r="95" spans="1:31" s="9" customFormat="1" ht="24.95" customHeight="1">
      <c r="A95" s="9"/>
      <c r="B95" s="172"/>
      <c r="C95" s="173"/>
      <c r="D95" s="174" t="s">
        <v>89</v>
      </c>
      <c r="E95" s="175"/>
      <c r="F95" s="175"/>
      <c r="G95" s="175"/>
      <c r="H95" s="175"/>
      <c r="I95" s="175"/>
      <c r="J95" s="176">
        <f>J137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8"/>
      <c r="C96" s="179"/>
      <c r="D96" s="180" t="s">
        <v>90</v>
      </c>
      <c r="E96" s="181"/>
      <c r="F96" s="181"/>
      <c r="G96" s="181"/>
      <c r="H96" s="181"/>
      <c r="I96" s="181"/>
      <c r="J96" s="182">
        <f>J138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8"/>
      <c r="C97" s="179"/>
      <c r="D97" s="180" t="s">
        <v>91</v>
      </c>
      <c r="E97" s="181"/>
      <c r="F97" s="181"/>
      <c r="G97" s="181"/>
      <c r="H97" s="181"/>
      <c r="I97" s="181"/>
      <c r="J97" s="182">
        <f>J147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8"/>
      <c r="C98" s="179"/>
      <c r="D98" s="180" t="s">
        <v>92</v>
      </c>
      <c r="E98" s="181"/>
      <c r="F98" s="181"/>
      <c r="G98" s="181"/>
      <c r="H98" s="181"/>
      <c r="I98" s="181"/>
      <c r="J98" s="182">
        <f>J149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93</v>
      </c>
      <c r="E99" s="181"/>
      <c r="F99" s="181"/>
      <c r="G99" s="181"/>
      <c r="H99" s="181"/>
      <c r="I99" s="181"/>
      <c r="J99" s="182">
        <f>J176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8"/>
      <c r="C100" s="179"/>
      <c r="D100" s="180" t="s">
        <v>94</v>
      </c>
      <c r="E100" s="181"/>
      <c r="F100" s="181"/>
      <c r="G100" s="181"/>
      <c r="H100" s="181"/>
      <c r="I100" s="181"/>
      <c r="J100" s="182">
        <f>J215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8"/>
      <c r="C101" s="179"/>
      <c r="D101" s="180" t="s">
        <v>95</v>
      </c>
      <c r="E101" s="181"/>
      <c r="F101" s="181"/>
      <c r="G101" s="181"/>
      <c r="H101" s="181"/>
      <c r="I101" s="181"/>
      <c r="J101" s="182">
        <f>J221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2"/>
      <c r="C102" s="173"/>
      <c r="D102" s="174" t="s">
        <v>96</v>
      </c>
      <c r="E102" s="175"/>
      <c r="F102" s="175"/>
      <c r="G102" s="175"/>
      <c r="H102" s="175"/>
      <c r="I102" s="175"/>
      <c r="J102" s="176">
        <f>J223</f>
        <v>0</v>
      </c>
      <c r="K102" s="173"/>
      <c r="L102" s="17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78"/>
      <c r="C103" s="179"/>
      <c r="D103" s="180" t="s">
        <v>97</v>
      </c>
      <c r="E103" s="181"/>
      <c r="F103" s="181"/>
      <c r="G103" s="181"/>
      <c r="H103" s="181"/>
      <c r="I103" s="181"/>
      <c r="J103" s="182">
        <f>J224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8"/>
      <c r="C104" s="179"/>
      <c r="D104" s="180" t="s">
        <v>98</v>
      </c>
      <c r="E104" s="181"/>
      <c r="F104" s="181"/>
      <c r="G104" s="181"/>
      <c r="H104" s="181"/>
      <c r="I104" s="181"/>
      <c r="J104" s="182">
        <f>J230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8"/>
      <c r="C105" s="179"/>
      <c r="D105" s="180" t="s">
        <v>99</v>
      </c>
      <c r="E105" s="181"/>
      <c r="F105" s="181"/>
      <c r="G105" s="181"/>
      <c r="H105" s="181"/>
      <c r="I105" s="181"/>
      <c r="J105" s="182">
        <f>J241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8"/>
      <c r="C106" s="179"/>
      <c r="D106" s="180" t="s">
        <v>100</v>
      </c>
      <c r="E106" s="181"/>
      <c r="F106" s="181"/>
      <c r="G106" s="181"/>
      <c r="H106" s="181"/>
      <c r="I106" s="181"/>
      <c r="J106" s="182">
        <f>J251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8"/>
      <c r="C107" s="179"/>
      <c r="D107" s="180" t="s">
        <v>101</v>
      </c>
      <c r="E107" s="181"/>
      <c r="F107" s="181"/>
      <c r="G107" s="181"/>
      <c r="H107" s="181"/>
      <c r="I107" s="181"/>
      <c r="J107" s="182">
        <f>J269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78"/>
      <c r="C108" s="179"/>
      <c r="D108" s="180" t="s">
        <v>102</v>
      </c>
      <c r="E108" s="181"/>
      <c r="F108" s="181"/>
      <c r="G108" s="181"/>
      <c r="H108" s="181"/>
      <c r="I108" s="181"/>
      <c r="J108" s="182">
        <f>J276</f>
        <v>0</v>
      </c>
      <c r="K108" s="179"/>
      <c r="L108" s="18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78"/>
      <c r="C109" s="179"/>
      <c r="D109" s="180" t="s">
        <v>103</v>
      </c>
      <c r="E109" s="181"/>
      <c r="F109" s="181"/>
      <c r="G109" s="181"/>
      <c r="H109" s="181"/>
      <c r="I109" s="181"/>
      <c r="J109" s="182">
        <f>J287</f>
        <v>0</v>
      </c>
      <c r="K109" s="179"/>
      <c r="L109" s="18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78"/>
      <c r="C110" s="179"/>
      <c r="D110" s="180" t="s">
        <v>104</v>
      </c>
      <c r="E110" s="181"/>
      <c r="F110" s="181"/>
      <c r="G110" s="181"/>
      <c r="H110" s="181"/>
      <c r="I110" s="181"/>
      <c r="J110" s="182">
        <f>J302</f>
        <v>0</v>
      </c>
      <c r="K110" s="179"/>
      <c r="L110" s="18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78"/>
      <c r="C111" s="179"/>
      <c r="D111" s="180" t="s">
        <v>105</v>
      </c>
      <c r="E111" s="181"/>
      <c r="F111" s="181"/>
      <c r="G111" s="181"/>
      <c r="H111" s="181"/>
      <c r="I111" s="181"/>
      <c r="J111" s="182">
        <f>J307</f>
        <v>0</v>
      </c>
      <c r="K111" s="179"/>
      <c r="L111" s="18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78"/>
      <c r="C112" s="179"/>
      <c r="D112" s="180" t="s">
        <v>106</v>
      </c>
      <c r="E112" s="181"/>
      <c r="F112" s="181"/>
      <c r="G112" s="181"/>
      <c r="H112" s="181"/>
      <c r="I112" s="181"/>
      <c r="J112" s="182">
        <f>J325</f>
        <v>0</v>
      </c>
      <c r="K112" s="179"/>
      <c r="L112" s="18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78"/>
      <c r="C113" s="179"/>
      <c r="D113" s="180" t="s">
        <v>107</v>
      </c>
      <c r="E113" s="181"/>
      <c r="F113" s="181"/>
      <c r="G113" s="181"/>
      <c r="H113" s="181"/>
      <c r="I113" s="181"/>
      <c r="J113" s="182">
        <f>J358</f>
        <v>0</v>
      </c>
      <c r="K113" s="179"/>
      <c r="L113" s="18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78"/>
      <c r="C114" s="179"/>
      <c r="D114" s="180" t="s">
        <v>108</v>
      </c>
      <c r="E114" s="181"/>
      <c r="F114" s="181"/>
      <c r="G114" s="181"/>
      <c r="H114" s="181"/>
      <c r="I114" s="181"/>
      <c r="J114" s="182">
        <f>J368</f>
        <v>0</v>
      </c>
      <c r="K114" s="179"/>
      <c r="L114" s="18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78"/>
      <c r="C115" s="179"/>
      <c r="D115" s="180" t="s">
        <v>109</v>
      </c>
      <c r="E115" s="181"/>
      <c r="F115" s="181"/>
      <c r="G115" s="181"/>
      <c r="H115" s="181"/>
      <c r="I115" s="181"/>
      <c r="J115" s="182">
        <f>J392</f>
        <v>0</v>
      </c>
      <c r="K115" s="179"/>
      <c r="L115" s="18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9" customFormat="1" ht="24.95" customHeight="1">
      <c r="A116" s="9"/>
      <c r="B116" s="172"/>
      <c r="C116" s="173"/>
      <c r="D116" s="174" t="s">
        <v>110</v>
      </c>
      <c r="E116" s="175"/>
      <c r="F116" s="175"/>
      <c r="G116" s="175"/>
      <c r="H116" s="175"/>
      <c r="I116" s="175"/>
      <c r="J116" s="176">
        <f>J399</f>
        <v>0</v>
      </c>
      <c r="K116" s="173"/>
      <c r="L116" s="177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s="10" customFormat="1" ht="19.9" customHeight="1">
      <c r="A117" s="10"/>
      <c r="B117" s="178"/>
      <c r="C117" s="179"/>
      <c r="D117" s="180" t="s">
        <v>111</v>
      </c>
      <c r="E117" s="181"/>
      <c r="F117" s="181"/>
      <c r="G117" s="181"/>
      <c r="H117" s="181"/>
      <c r="I117" s="181"/>
      <c r="J117" s="182">
        <f>J400</f>
        <v>0</v>
      </c>
      <c r="K117" s="179"/>
      <c r="L117" s="183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78"/>
      <c r="C118" s="179"/>
      <c r="D118" s="180" t="s">
        <v>112</v>
      </c>
      <c r="E118" s="181"/>
      <c r="F118" s="181"/>
      <c r="G118" s="181"/>
      <c r="H118" s="181"/>
      <c r="I118" s="181"/>
      <c r="J118" s="182">
        <f>J440</f>
        <v>0</v>
      </c>
      <c r="K118" s="179"/>
      <c r="L118" s="18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2" customFormat="1" ht="21.8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66"/>
      <c r="C120" s="67"/>
      <c r="D120" s="67"/>
      <c r="E120" s="67"/>
      <c r="F120" s="67"/>
      <c r="G120" s="67"/>
      <c r="H120" s="67"/>
      <c r="I120" s="67"/>
      <c r="J120" s="67"/>
      <c r="K120" s="67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4" spans="1:31" s="2" customFormat="1" ht="6.95" customHeight="1">
      <c r="A124" s="38"/>
      <c r="B124" s="68"/>
      <c r="C124" s="69"/>
      <c r="D124" s="69"/>
      <c r="E124" s="69"/>
      <c r="F124" s="69"/>
      <c r="G124" s="69"/>
      <c r="H124" s="69"/>
      <c r="I124" s="69"/>
      <c r="J124" s="69"/>
      <c r="K124" s="69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24.95" customHeight="1">
      <c r="A125" s="38"/>
      <c r="B125" s="39"/>
      <c r="C125" s="23" t="s">
        <v>113</v>
      </c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16</v>
      </c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6.5" customHeight="1">
      <c r="A128" s="38"/>
      <c r="B128" s="39"/>
      <c r="C128" s="40"/>
      <c r="D128" s="40"/>
      <c r="E128" s="76" t="str">
        <f>E7</f>
        <v>Stavební úpravy bytu - Galandova 1239, byt č. 31</v>
      </c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6.95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2" customHeight="1">
      <c r="A130" s="38"/>
      <c r="B130" s="39"/>
      <c r="C130" s="32" t="s">
        <v>20</v>
      </c>
      <c r="D130" s="40"/>
      <c r="E130" s="40"/>
      <c r="F130" s="27" t="str">
        <f>F10</f>
        <v>Galandova 1239, Praha 17-Řepy</v>
      </c>
      <c r="G130" s="40"/>
      <c r="H130" s="40"/>
      <c r="I130" s="32" t="s">
        <v>22</v>
      </c>
      <c r="J130" s="79" t="str">
        <f>IF(J10="","",J10)</f>
        <v>18. 5. 2023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6.95" customHeight="1">
      <c r="A131" s="38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5.15" customHeight="1">
      <c r="A132" s="38"/>
      <c r="B132" s="39"/>
      <c r="C132" s="32" t="s">
        <v>24</v>
      </c>
      <c r="D132" s="40"/>
      <c r="E132" s="40"/>
      <c r="F132" s="27" t="str">
        <f>E13</f>
        <v>Městská část Praha 17</v>
      </c>
      <c r="G132" s="40"/>
      <c r="H132" s="40"/>
      <c r="I132" s="32" t="s">
        <v>30</v>
      </c>
      <c r="J132" s="36" t="str">
        <f>E19</f>
        <v>Ing.arch. Lenka David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28</v>
      </c>
      <c r="D133" s="40"/>
      <c r="E133" s="40"/>
      <c r="F133" s="27" t="str">
        <f>IF(E16="","",E16)</f>
        <v>Vyplň údaj</v>
      </c>
      <c r="G133" s="40"/>
      <c r="H133" s="40"/>
      <c r="I133" s="32" t="s">
        <v>33</v>
      </c>
      <c r="J133" s="36" t="str">
        <f>E22</f>
        <v>Lenka Jandová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0.3" customHeight="1">
      <c r="A134" s="38"/>
      <c r="B134" s="39"/>
      <c r="C134" s="40"/>
      <c r="D134" s="40"/>
      <c r="E134" s="40"/>
      <c r="F134" s="40"/>
      <c r="G134" s="40"/>
      <c r="H134" s="40"/>
      <c r="I134" s="40"/>
      <c r="J134" s="40"/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11" customFormat="1" ht="29.25" customHeight="1">
      <c r="A135" s="184"/>
      <c r="B135" s="185"/>
      <c r="C135" s="186" t="s">
        <v>114</v>
      </c>
      <c r="D135" s="187" t="s">
        <v>61</v>
      </c>
      <c r="E135" s="187" t="s">
        <v>57</v>
      </c>
      <c r="F135" s="187" t="s">
        <v>58</v>
      </c>
      <c r="G135" s="187" t="s">
        <v>115</v>
      </c>
      <c r="H135" s="187" t="s">
        <v>116</v>
      </c>
      <c r="I135" s="187" t="s">
        <v>117</v>
      </c>
      <c r="J135" s="188" t="s">
        <v>86</v>
      </c>
      <c r="K135" s="189" t="s">
        <v>118</v>
      </c>
      <c r="L135" s="190"/>
      <c r="M135" s="100" t="s">
        <v>1</v>
      </c>
      <c r="N135" s="101" t="s">
        <v>40</v>
      </c>
      <c r="O135" s="101" t="s">
        <v>119</v>
      </c>
      <c r="P135" s="101" t="s">
        <v>120</v>
      </c>
      <c r="Q135" s="101" t="s">
        <v>121</v>
      </c>
      <c r="R135" s="101" t="s">
        <v>122</v>
      </c>
      <c r="S135" s="101" t="s">
        <v>123</v>
      </c>
      <c r="T135" s="102" t="s">
        <v>124</v>
      </c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</row>
    <row r="136" spans="1:63" s="2" customFormat="1" ht="22.8" customHeight="1">
      <c r="A136" s="38"/>
      <c r="B136" s="39"/>
      <c r="C136" s="107" t="s">
        <v>125</v>
      </c>
      <c r="D136" s="40"/>
      <c r="E136" s="40"/>
      <c r="F136" s="40"/>
      <c r="G136" s="40"/>
      <c r="H136" s="40"/>
      <c r="I136" s="40"/>
      <c r="J136" s="191">
        <f>BK136</f>
        <v>0</v>
      </c>
      <c r="K136" s="40"/>
      <c r="L136" s="44"/>
      <c r="M136" s="103"/>
      <c r="N136" s="192"/>
      <c r="O136" s="104"/>
      <c r="P136" s="193">
        <f>P137+P223+P399</f>
        <v>0</v>
      </c>
      <c r="Q136" s="104"/>
      <c r="R136" s="193">
        <f>R137+R223+R399</f>
        <v>5.241895199</v>
      </c>
      <c r="S136" s="104"/>
      <c r="T136" s="194">
        <f>T137+T223+T399</f>
        <v>6.7537716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75</v>
      </c>
      <c r="AU136" s="17" t="s">
        <v>88</v>
      </c>
      <c r="BK136" s="195">
        <f>BK137+BK223+BK399</f>
        <v>0</v>
      </c>
    </row>
    <row r="137" spans="1:63" s="12" customFormat="1" ht="25.9" customHeight="1">
      <c r="A137" s="12"/>
      <c r="B137" s="196"/>
      <c r="C137" s="197"/>
      <c r="D137" s="198" t="s">
        <v>75</v>
      </c>
      <c r="E137" s="199" t="s">
        <v>126</v>
      </c>
      <c r="F137" s="199" t="s">
        <v>127</v>
      </c>
      <c r="G137" s="197"/>
      <c r="H137" s="197"/>
      <c r="I137" s="200"/>
      <c r="J137" s="201">
        <f>BK137</f>
        <v>0</v>
      </c>
      <c r="K137" s="197"/>
      <c r="L137" s="202"/>
      <c r="M137" s="203"/>
      <c r="N137" s="204"/>
      <c r="O137" s="204"/>
      <c r="P137" s="205">
        <f>P138+P147+P149+P176+P215+P221</f>
        <v>0</v>
      </c>
      <c r="Q137" s="204"/>
      <c r="R137" s="205">
        <f>R138+R147+R149+R176+R215+R221</f>
        <v>3.97579078</v>
      </c>
      <c r="S137" s="204"/>
      <c r="T137" s="206">
        <f>T138+T147+T149+T176+T215+T221</f>
        <v>6.711156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7" t="s">
        <v>81</v>
      </c>
      <c r="AT137" s="208" t="s">
        <v>75</v>
      </c>
      <c r="AU137" s="208" t="s">
        <v>76</v>
      </c>
      <c r="AY137" s="207" t="s">
        <v>128</v>
      </c>
      <c r="BK137" s="209">
        <f>BK138+BK147+BK149+BK176+BK215+BK221</f>
        <v>0</v>
      </c>
    </row>
    <row r="138" spans="1:63" s="12" customFormat="1" ht="22.8" customHeight="1">
      <c r="A138" s="12"/>
      <c r="B138" s="196"/>
      <c r="C138" s="197"/>
      <c r="D138" s="198" t="s">
        <v>75</v>
      </c>
      <c r="E138" s="210" t="s">
        <v>129</v>
      </c>
      <c r="F138" s="210" t="s">
        <v>130</v>
      </c>
      <c r="G138" s="197"/>
      <c r="H138" s="197"/>
      <c r="I138" s="200"/>
      <c r="J138" s="211">
        <f>BK138</f>
        <v>0</v>
      </c>
      <c r="K138" s="197"/>
      <c r="L138" s="202"/>
      <c r="M138" s="203"/>
      <c r="N138" s="204"/>
      <c r="O138" s="204"/>
      <c r="P138" s="205">
        <f>SUM(P139:P146)</f>
        <v>0</v>
      </c>
      <c r="Q138" s="204"/>
      <c r="R138" s="205">
        <f>SUM(R139:R146)</f>
        <v>0.8669425399999999</v>
      </c>
      <c r="S138" s="204"/>
      <c r="T138" s="206">
        <f>SUM(T139:T146)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7" t="s">
        <v>81</v>
      </c>
      <c r="AT138" s="208" t="s">
        <v>75</v>
      </c>
      <c r="AU138" s="208" t="s">
        <v>81</v>
      </c>
      <c r="AY138" s="207" t="s">
        <v>128</v>
      </c>
      <c r="BK138" s="209">
        <f>SUM(BK139:BK146)</f>
        <v>0</v>
      </c>
    </row>
    <row r="139" spans="1:65" s="2" customFormat="1" ht="33" customHeight="1">
      <c r="A139" s="38"/>
      <c r="B139" s="39"/>
      <c r="C139" s="212" t="s">
        <v>81</v>
      </c>
      <c r="D139" s="212" t="s">
        <v>131</v>
      </c>
      <c r="E139" s="213" t="s">
        <v>132</v>
      </c>
      <c r="F139" s="214" t="s">
        <v>133</v>
      </c>
      <c r="G139" s="215" t="s">
        <v>134</v>
      </c>
      <c r="H139" s="216">
        <v>2</v>
      </c>
      <c r="I139" s="217"/>
      <c r="J139" s="218">
        <f>ROUND(I139*H139,2)</f>
        <v>0</v>
      </c>
      <c r="K139" s="219"/>
      <c r="L139" s="44"/>
      <c r="M139" s="220" t="s">
        <v>1</v>
      </c>
      <c r="N139" s="221" t="s">
        <v>42</v>
      </c>
      <c r="O139" s="91"/>
      <c r="P139" s="222">
        <f>O139*H139</f>
        <v>0</v>
      </c>
      <c r="Q139" s="222">
        <v>0.02228</v>
      </c>
      <c r="R139" s="222">
        <f>Q139*H139</f>
        <v>0.04456</v>
      </c>
      <c r="S139" s="222">
        <v>0</v>
      </c>
      <c r="T139" s="22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4" t="s">
        <v>135</v>
      </c>
      <c r="AT139" s="224" t="s">
        <v>131</v>
      </c>
      <c r="AU139" s="224" t="s">
        <v>136</v>
      </c>
      <c r="AY139" s="17" t="s">
        <v>128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7" t="s">
        <v>136</v>
      </c>
      <c r="BK139" s="225">
        <f>ROUND(I139*H139,2)</f>
        <v>0</v>
      </c>
      <c r="BL139" s="17" t="s">
        <v>135</v>
      </c>
      <c r="BM139" s="224" t="s">
        <v>137</v>
      </c>
    </row>
    <row r="140" spans="1:65" s="2" customFormat="1" ht="24.15" customHeight="1">
      <c r="A140" s="38"/>
      <c r="B140" s="39"/>
      <c r="C140" s="212" t="s">
        <v>136</v>
      </c>
      <c r="D140" s="212" t="s">
        <v>131</v>
      </c>
      <c r="E140" s="213" t="s">
        <v>138</v>
      </c>
      <c r="F140" s="214" t="s">
        <v>139</v>
      </c>
      <c r="G140" s="215" t="s">
        <v>140</v>
      </c>
      <c r="H140" s="216">
        <v>13.902</v>
      </c>
      <c r="I140" s="217"/>
      <c r="J140" s="218">
        <f>ROUND(I140*H140,2)</f>
        <v>0</v>
      </c>
      <c r="K140" s="219"/>
      <c r="L140" s="44"/>
      <c r="M140" s="220" t="s">
        <v>1</v>
      </c>
      <c r="N140" s="221" t="s">
        <v>42</v>
      </c>
      <c r="O140" s="91"/>
      <c r="P140" s="222">
        <f>O140*H140</f>
        <v>0</v>
      </c>
      <c r="Q140" s="222">
        <v>0.05897</v>
      </c>
      <c r="R140" s="222">
        <f>Q140*H140</f>
        <v>0.8198009399999999</v>
      </c>
      <c r="S140" s="222">
        <v>0</v>
      </c>
      <c r="T140" s="22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4" t="s">
        <v>135</v>
      </c>
      <c r="AT140" s="224" t="s">
        <v>131</v>
      </c>
      <c r="AU140" s="224" t="s">
        <v>136</v>
      </c>
      <c r="AY140" s="17" t="s">
        <v>128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7" t="s">
        <v>136</v>
      </c>
      <c r="BK140" s="225">
        <f>ROUND(I140*H140,2)</f>
        <v>0</v>
      </c>
      <c r="BL140" s="17" t="s">
        <v>135</v>
      </c>
      <c r="BM140" s="224" t="s">
        <v>141</v>
      </c>
    </row>
    <row r="141" spans="1:51" s="13" customFormat="1" ht="12">
      <c r="A141" s="13"/>
      <c r="B141" s="226"/>
      <c r="C141" s="227"/>
      <c r="D141" s="228" t="s">
        <v>142</v>
      </c>
      <c r="E141" s="229" t="s">
        <v>1</v>
      </c>
      <c r="F141" s="230" t="s">
        <v>143</v>
      </c>
      <c r="G141" s="227"/>
      <c r="H141" s="231">
        <v>13.902</v>
      </c>
      <c r="I141" s="232"/>
      <c r="J141" s="227"/>
      <c r="K141" s="227"/>
      <c r="L141" s="233"/>
      <c r="M141" s="234"/>
      <c r="N141" s="235"/>
      <c r="O141" s="235"/>
      <c r="P141" s="235"/>
      <c r="Q141" s="235"/>
      <c r="R141" s="235"/>
      <c r="S141" s="235"/>
      <c r="T141" s="23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7" t="s">
        <v>142</v>
      </c>
      <c r="AU141" s="237" t="s">
        <v>136</v>
      </c>
      <c r="AV141" s="13" t="s">
        <v>136</v>
      </c>
      <c r="AW141" s="13" t="s">
        <v>32</v>
      </c>
      <c r="AX141" s="13" t="s">
        <v>81</v>
      </c>
      <c r="AY141" s="237" t="s">
        <v>128</v>
      </c>
    </row>
    <row r="142" spans="1:65" s="2" customFormat="1" ht="24.15" customHeight="1">
      <c r="A142" s="38"/>
      <c r="B142" s="39"/>
      <c r="C142" s="212" t="s">
        <v>129</v>
      </c>
      <c r="D142" s="212" t="s">
        <v>131</v>
      </c>
      <c r="E142" s="213" t="s">
        <v>144</v>
      </c>
      <c r="F142" s="214" t="s">
        <v>145</v>
      </c>
      <c r="G142" s="215" t="s">
        <v>146</v>
      </c>
      <c r="H142" s="216">
        <v>6.27</v>
      </c>
      <c r="I142" s="217"/>
      <c r="J142" s="218">
        <f>ROUND(I142*H142,2)</f>
        <v>0</v>
      </c>
      <c r="K142" s="219"/>
      <c r="L142" s="44"/>
      <c r="M142" s="220" t="s">
        <v>1</v>
      </c>
      <c r="N142" s="221" t="s">
        <v>42</v>
      </c>
      <c r="O142" s="91"/>
      <c r="P142" s="222">
        <f>O142*H142</f>
        <v>0</v>
      </c>
      <c r="Q142" s="222">
        <v>8E-05</v>
      </c>
      <c r="R142" s="222">
        <f>Q142*H142</f>
        <v>0.0005016</v>
      </c>
      <c r="S142" s="222">
        <v>0</v>
      </c>
      <c r="T142" s="22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4" t="s">
        <v>135</v>
      </c>
      <c r="AT142" s="224" t="s">
        <v>131</v>
      </c>
      <c r="AU142" s="224" t="s">
        <v>136</v>
      </c>
      <c r="AY142" s="17" t="s">
        <v>128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7" t="s">
        <v>136</v>
      </c>
      <c r="BK142" s="225">
        <f>ROUND(I142*H142,2)</f>
        <v>0</v>
      </c>
      <c r="BL142" s="17" t="s">
        <v>135</v>
      </c>
      <c r="BM142" s="224" t="s">
        <v>147</v>
      </c>
    </row>
    <row r="143" spans="1:51" s="14" customFormat="1" ht="12">
      <c r="A143" s="14"/>
      <c r="B143" s="238"/>
      <c r="C143" s="239"/>
      <c r="D143" s="228" t="s">
        <v>142</v>
      </c>
      <c r="E143" s="240" t="s">
        <v>1</v>
      </c>
      <c r="F143" s="241" t="s">
        <v>148</v>
      </c>
      <c r="G143" s="239"/>
      <c r="H143" s="240" t="s">
        <v>1</v>
      </c>
      <c r="I143" s="242"/>
      <c r="J143" s="239"/>
      <c r="K143" s="239"/>
      <c r="L143" s="243"/>
      <c r="M143" s="244"/>
      <c r="N143" s="245"/>
      <c r="O143" s="245"/>
      <c r="P143" s="245"/>
      <c r="Q143" s="245"/>
      <c r="R143" s="245"/>
      <c r="S143" s="245"/>
      <c r="T143" s="246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7" t="s">
        <v>142</v>
      </c>
      <c r="AU143" s="247" t="s">
        <v>136</v>
      </c>
      <c r="AV143" s="14" t="s">
        <v>81</v>
      </c>
      <c r="AW143" s="14" t="s">
        <v>32</v>
      </c>
      <c r="AX143" s="14" t="s">
        <v>76</v>
      </c>
      <c r="AY143" s="247" t="s">
        <v>128</v>
      </c>
    </row>
    <row r="144" spans="1:51" s="13" customFormat="1" ht="12">
      <c r="A144" s="13"/>
      <c r="B144" s="226"/>
      <c r="C144" s="227"/>
      <c r="D144" s="228" t="s">
        <v>142</v>
      </c>
      <c r="E144" s="229" t="s">
        <v>1</v>
      </c>
      <c r="F144" s="230" t="s">
        <v>149</v>
      </c>
      <c r="G144" s="227"/>
      <c r="H144" s="231">
        <v>6.27</v>
      </c>
      <c r="I144" s="232"/>
      <c r="J144" s="227"/>
      <c r="K144" s="227"/>
      <c r="L144" s="233"/>
      <c r="M144" s="234"/>
      <c r="N144" s="235"/>
      <c r="O144" s="235"/>
      <c r="P144" s="235"/>
      <c r="Q144" s="235"/>
      <c r="R144" s="235"/>
      <c r="S144" s="235"/>
      <c r="T144" s="23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7" t="s">
        <v>142</v>
      </c>
      <c r="AU144" s="237" t="s">
        <v>136</v>
      </c>
      <c r="AV144" s="13" t="s">
        <v>136</v>
      </c>
      <c r="AW144" s="13" t="s">
        <v>32</v>
      </c>
      <c r="AX144" s="13" t="s">
        <v>81</v>
      </c>
      <c r="AY144" s="237" t="s">
        <v>128</v>
      </c>
    </row>
    <row r="145" spans="1:65" s="2" customFormat="1" ht="24.15" customHeight="1">
      <c r="A145" s="38"/>
      <c r="B145" s="39"/>
      <c r="C145" s="212" t="s">
        <v>135</v>
      </c>
      <c r="D145" s="212" t="s">
        <v>131</v>
      </c>
      <c r="E145" s="213" t="s">
        <v>150</v>
      </c>
      <c r="F145" s="214" t="s">
        <v>151</v>
      </c>
      <c r="G145" s="215" t="s">
        <v>146</v>
      </c>
      <c r="H145" s="216">
        <v>10.4</v>
      </c>
      <c r="I145" s="217"/>
      <c r="J145" s="218">
        <f>ROUND(I145*H145,2)</f>
        <v>0</v>
      </c>
      <c r="K145" s="219"/>
      <c r="L145" s="44"/>
      <c r="M145" s="220" t="s">
        <v>1</v>
      </c>
      <c r="N145" s="221" t="s">
        <v>42</v>
      </c>
      <c r="O145" s="91"/>
      <c r="P145" s="222">
        <f>O145*H145</f>
        <v>0</v>
      </c>
      <c r="Q145" s="222">
        <v>0.0002</v>
      </c>
      <c r="R145" s="222">
        <f>Q145*H145</f>
        <v>0.0020800000000000003</v>
      </c>
      <c r="S145" s="222">
        <v>0</v>
      </c>
      <c r="T145" s="223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4" t="s">
        <v>135</v>
      </c>
      <c r="AT145" s="224" t="s">
        <v>131</v>
      </c>
      <c r="AU145" s="224" t="s">
        <v>136</v>
      </c>
      <c r="AY145" s="17" t="s">
        <v>128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7" t="s">
        <v>136</v>
      </c>
      <c r="BK145" s="225">
        <f>ROUND(I145*H145,2)</f>
        <v>0</v>
      </c>
      <c r="BL145" s="17" t="s">
        <v>135</v>
      </c>
      <c r="BM145" s="224" t="s">
        <v>152</v>
      </c>
    </row>
    <row r="146" spans="1:51" s="13" customFormat="1" ht="12">
      <c r="A146" s="13"/>
      <c r="B146" s="226"/>
      <c r="C146" s="227"/>
      <c r="D146" s="228" t="s">
        <v>142</v>
      </c>
      <c r="E146" s="229" t="s">
        <v>1</v>
      </c>
      <c r="F146" s="230" t="s">
        <v>153</v>
      </c>
      <c r="G146" s="227"/>
      <c r="H146" s="231">
        <v>10.4</v>
      </c>
      <c r="I146" s="232"/>
      <c r="J146" s="227"/>
      <c r="K146" s="227"/>
      <c r="L146" s="233"/>
      <c r="M146" s="234"/>
      <c r="N146" s="235"/>
      <c r="O146" s="235"/>
      <c r="P146" s="235"/>
      <c r="Q146" s="235"/>
      <c r="R146" s="235"/>
      <c r="S146" s="235"/>
      <c r="T146" s="23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7" t="s">
        <v>142</v>
      </c>
      <c r="AU146" s="237" t="s">
        <v>136</v>
      </c>
      <c r="AV146" s="13" t="s">
        <v>136</v>
      </c>
      <c r="AW146" s="13" t="s">
        <v>32</v>
      </c>
      <c r="AX146" s="13" t="s">
        <v>81</v>
      </c>
      <c r="AY146" s="237" t="s">
        <v>128</v>
      </c>
    </row>
    <row r="147" spans="1:63" s="12" customFormat="1" ht="22.8" customHeight="1">
      <c r="A147" s="12"/>
      <c r="B147" s="196"/>
      <c r="C147" s="197"/>
      <c r="D147" s="198" t="s">
        <v>75</v>
      </c>
      <c r="E147" s="210" t="s">
        <v>135</v>
      </c>
      <c r="F147" s="210" t="s">
        <v>154</v>
      </c>
      <c r="G147" s="197"/>
      <c r="H147" s="197"/>
      <c r="I147" s="200"/>
      <c r="J147" s="211">
        <f>BK147</f>
        <v>0</v>
      </c>
      <c r="K147" s="197"/>
      <c r="L147" s="202"/>
      <c r="M147" s="203"/>
      <c r="N147" s="204"/>
      <c r="O147" s="204"/>
      <c r="P147" s="205">
        <f>P148</f>
        <v>0</v>
      </c>
      <c r="Q147" s="204"/>
      <c r="R147" s="205">
        <f>R148</f>
        <v>0.0394</v>
      </c>
      <c r="S147" s="204"/>
      <c r="T147" s="206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7" t="s">
        <v>81</v>
      </c>
      <c r="AT147" s="208" t="s">
        <v>75</v>
      </c>
      <c r="AU147" s="208" t="s">
        <v>81</v>
      </c>
      <c r="AY147" s="207" t="s">
        <v>128</v>
      </c>
      <c r="BK147" s="209">
        <f>BK148</f>
        <v>0</v>
      </c>
    </row>
    <row r="148" spans="1:65" s="2" customFormat="1" ht="24.15" customHeight="1">
      <c r="A148" s="38"/>
      <c r="B148" s="39"/>
      <c r="C148" s="212" t="s">
        <v>155</v>
      </c>
      <c r="D148" s="212" t="s">
        <v>131</v>
      </c>
      <c r="E148" s="213" t="s">
        <v>156</v>
      </c>
      <c r="F148" s="214" t="s">
        <v>157</v>
      </c>
      <c r="G148" s="215" t="s">
        <v>134</v>
      </c>
      <c r="H148" s="216">
        <v>2</v>
      </c>
      <c r="I148" s="217"/>
      <c r="J148" s="218">
        <f>ROUND(I148*H148,2)</f>
        <v>0</v>
      </c>
      <c r="K148" s="219"/>
      <c r="L148" s="44"/>
      <c r="M148" s="220" t="s">
        <v>1</v>
      </c>
      <c r="N148" s="221" t="s">
        <v>42</v>
      </c>
      <c r="O148" s="91"/>
      <c r="P148" s="222">
        <f>O148*H148</f>
        <v>0</v>
      </c>
      <c r="Q148" s="222">
        <v>0.0197</v>
      </c>
      <c r="R148" s="222">
        <f>Q148*H148</f>
        <v>0.0394</v>
      </c>
      <c r="S148" s="222">
        <v>0</v>
      </c>
      <c r="T148" s="223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4" t="s">
        <v>135</v>
      </c>
      <c r="AT148" s="224" t="s">
        <v>131</v>
      </c>
      <c r="AU148" s="224" t="s">
        <v>136</v>
      </c>
      <c r="AY148" s="17" t="s">
        <v>128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7" t="s">
        <v>136</v>
      </c>
      <c r="BK148" s="225">
        <f>ROUND(I148*H148,2)</f>
        <v>0</v>
      </c>
      <c r="BL148" s="17" t="s">
        <v>135</v>
      </c>
      <c r="BM148" s="224" t="s">
        <v>158</v>
      </c>
    </row>
    <row r="149" spans="1:63" s="12" customFormat="1" ht="22.8" customHeight="1">
      <c r="A149" s="12"/>
      <c r="B149" s="196"/>
      <c r="C149" s="197"/>
      <c r="D149" s="198" t="s">
        <v>75</v>
      </c>
      <c r="E149" s="210" t="s">
        <v>159</v>
      </c>
      <c r="F149" s="210" t="s">
        <v>160</v>
      </c>
      <c r="G149" s="197"/>
      <c r="H149" s="197"/>
      <c r="I149" s="200"/>
      <c r="J149" s="211">
        <f>BK149</f>
        <v>0</v>
      </c>
      <c r="K149" s="197"/>
      <c r="L149" s="202"/>
      <c r="M149" s="203"/>
      <c r="N149" s="204"/>
      <c r="O149" s="204"/>
      <c r="P149" s="205">
        <f>SUM(P150:P175)</f>
        <v>0</v>
      </c>
      <c r="Q149" s="204"/>
      <c r="R149" s="205">
        <f>SUM(R150:R175)</f>
        <v>3.0621382400000003</v>
      </c>
      <c r="S149" s="204"/>
      <c r="T149" s="206">
        <f>SUM(T150:T175)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7" t="s">
        <v>81</v>
      </c>
      <c r="AT149" s="208" t="s">
        <v>75</v>
      </c>
      <c r="AU149" s="208" t="s">
        <v>81</v>
      </c>
      <c r="AY149" s="207" t="s">
        <v>128</v>
      </c>
      <c r="BK149" s="209">
        <f>SUM(BK150:BK175)</f>
        <v>0</v>
      </c>
    </row>
    <row r="150" spans="1:65" s="2" customFormat="1" ht="24.15" customHeight="1">
      <c r="A150" s="38"/>
      <c r="B150" s="39"/>
      <c r="C150" s="212" t="s">
        <v>159</v>
      </c>
      <c r="D150" s="212" t="s">
        <v>131</v>
      </c>
      <c r="E150" s="213" t="s">
        <v>161</v>
      </c>
      <c r="F150" s="214" t="s">
        <v>162</v>
      </c>
      <c r="G150" s="215" t="s">
        <v>140</v>
      </c>
      <c r="H150" s="216">
        <v>39.6</v>
      </c>
      <c r="I150" s="217"/>
      <c r="J150" s="218">
        <f>ROUND(I150*H150,2)</f>
        <v>0</v>
      </c>
      <c r="K150" s="219"/>
      <c r="L150" s="44"/>
      <c r="M150" s="220" t="s">
        <v>1</v>
      </c>
      <c r="N150" s="221" t="s">
        <v>42</v>
      </c>
      <c r="O150" s="91"/>
      <c r="P150" s="222">
        <f>O150*H150</f>
        <v>0</v>
      </c>
      <c r="Q150" s="222">
        <v>0.003</v>
      </c>
      <c r="R150" s="222">
        <f>Q150*H150</f>
        <v>0.1188</v>
      </c>
      <c r="S150" s="222">
        <v>0</v>
      </c>
      <c r="T150" s="22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4" t="s">
        <v>135</v>
      </c>
      <c r="AT150" s="224" t="s">
        <v>131</v>
      </c>
      <c r="AU150" s="224" t="s">
        <v>136</v>
      </c>
      <c r="AY150" s="17" t="s">
        <v>128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7" t="s">
        <v>136</v>
      </c>
      <c r="BK150" s="225">
        <f>ROUND(I150*H150,2)</f>
        <v>0</v>
      </c>
      <c r="BL150" s="17" t="s">
        <v>135</v>
      </c>
      <c r="BM150" s="224" t="s">
        <v>163</v>
      </c>
    </row>
    <row r="151" spans="1:51" s="13" customFormat="1" ht="12">
      <c r="A151" s="13"/>
      <c r="B151" s="226"/>
      <c r="C151" s="227"/>
      <c r="D151" s="228" t="s">
        <v>142</v>
      </c>
      <c r="E151" s="229" t="s">
        <v>1</v>
      </c>
      <c r="F151" s="230" t="s">
        <v>164</v>
      </c>
      <c r="G151" s="227"/>
      <c r="H151" s="231">
        <v>39.6</v>
      </c>
      <c r="I151" s="232"/>
      <c r="J151" s="227"/>
      <c r="K151" s="227"/>
      <c r="L151" s="233"/>
      <c r="M151" s="234"/>
      <c r="N151" s="235"/>
      <c r="O151" s="235"/>
      <c r="P151" s="235"/>
      <c r="Q151" s="235"/>
      <c r="R151" s="235"/>
      <c r="S151" s="235"/>
      <c r="T151" s="23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7" t="s">
        <v>142</v>
      </c>
      <c r="AU151" s="237" t="s">
        <v>136</v>
      </c>
      <c r="AV151" s="13" t="s">
        <v>136</v>
      </c>
      <c r="AW151" s="13" t="s">
        <v>32</v>
      </c>
      <c r="AX151" s="13" t="s">
        <v>81</v>
      </c>
      <c r="AY151" s="237" t="s">
        <v>128</v>
      </c>
    </row>
    <row r="152" spans="1:65" s="2" customFormat="1" ht="24.15" customHeight="1">
      <c r="A152" s="38"/>
      <c r="B152" s="39"/>
      <c r="C152" s="212" t="s">
        <v>165</v>
      </c>
      <c r="D152" s="212" t="s">
        <v>131</v>
      </c>
      <c r="E152" s="213" t="s">
        <v>166</v>
      </c>
      <c r="F152" s="214" t="s">
        <v>167</v>
      </c>
      <c r="G152" s="215" t="s">
        <v>140</v>
      </c>
      <c r="H152" s="216">
        <v>3.25</v>
      </c>
      <c r="I152" s="217"/>
      <c r="J152" s="218">
        <f>ROUND(I152*H152,2)</f>
        <v>0</v>
      </c>
      <c r="K152" s="219"/>
      <c r="L152" s="44"/>
      <c r="M152" s="220" t="s">
        <v>1</v>
      </c>
      <c r="N152" s="221" t="s">
        <v>42</v>
      </c>
      <c r="O152" s="91"/>
      <c r="P152" s="222">
        <f>O152*H152</f>
        <v>0</v>
      </c>
      <c r="Q152" s="222">
        <v>0.01838</v>
      </c>
      <c r="R152" s="222">
        <f>Q152*H152</f>
        <v>0.059735</v>
      </c>
      <c r="S152" s="222">
        <v>0</v>
      </c>
      <c r="T152" s="22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4" t="s">
        <v>135</v>
      </c>
      <c r="AT152" s="224" t="s">
        <v>131</v>
      </c>
      <c r="AU152" s="224" t="s">
        <v>136</v>
      </c>
      <c r="AY152" s="17" t="s">
        <v>128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7" t="s">
        <v>136</v>
      </c>
      <c r="BK152" s="225">
        <f>ROUND(I152*H152,2)</f>
        <v>0</v>
      </c>
      <c r="BL152" s="17" t="s">
        <v>135</v>
      </c>
      <c r="BM152" s="224" t="s">
        <v>168</v>
      </c>
    </row>
    <row r="153" spans="1:51" s="13" customFormat="1" ht="12">
      <c r="A153" s="13"/>
      <c r="B153" s="226"/>
      <c r="C153" s="227"/>
      <c r="D153" s="228" t="s">
        <v>142</v>
      </c>
      <c r="E153" s="229" t="s">
        <v>1</v>
      </c>
      <c r="F153" s="230" t="s">
        <v>169</v>
      </c>
      <c r="G153" s="227"/>
      <c r="H153" s="231">
        <v>3.25</v>
      </c>
      <c r="I153" s="232"/>
      <c r="J153" s="227"/>
      <c r="K153" s="227"/>
      <c r="L153" s="233"/>
      <c r="M153" s="234"/>
      <c r="N153" s="235"/>
      <c r="O153" s="235"/>
      <c r="P153" s="235"/>
      <c r="Q153" s="235"/>
      <c r="R153" s="235"/>
      <c r="S153" s="235"/>
      <c r="T153" s="23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7" t="s">
        <v>142</v>
      </c>
      <c r="AU153" s="237" t="s">
        <v>136</v>
      </c>
      <c r="AV153" s="13" t="s">
        <v>136</v>
      </c>
      <c r="AW153" s="13" t="s">
        <v>32</v>
      </c>
      <c r="AX153" s="13" t="s">
        <v>81</v>
      </c>
      <c r="AY153" s="237" t="s">
        <v>128</v>
      </c>
    </row>
    <row r="154" spans="1:65" s="2" customFormat="1" ht="24.15" customHeight="1">
      <c r="A154" s="38"/>
      <c r="B154" s="39"/>
      <c r="C154" s="212" t="s">
        <v>170</v>
      </c>
      <c r="D154" s="212" t="s">
        <v>131</v>
      </c>
      <c r="E154" s="213" t="s">
        <v>171</v>
      </c>
      <c r="F154" s="214" t="s">
        <v>172</v>
      </c>
      <c r="G154" s="215" t="s">
        <v>140</v>
      </c>
      <c r="H154" s="216">
        <v>39.6</v>
      </c>
      <c r="I154" s="217"/>
      <c r="J154" s="218">
        <f>ROUND(I154*H154,2)</f>
        <v>0</v>
      </c>
      <c r="K154" s="219"/>
      <c r="L154" s="44"/>
      <c r="M154" s="220" t="s">
        <v>1</v>
      </c>
      <c r="N154" s="221" t="s">
        <v>42</v>
      </c>
      <c r="O154" s="91"/>
      <c r="P154" s="222">
        <f>O154*H154</f>
        <v>0</v>
      </c>
      <c r="Q154" s="222">
        <v>0.0051</v>
      </c>
      <c r="R154" s="222">
        <f>Q154*H154</f>
        <v>0.20196000000000003</v>
      </c>
      <c r="S154" s="222">
        <v>0</v>
      </c>
      <c r="T154" s="223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4" t="s">
        <v>135</v>
      </c>
      <c r="AT154" s="224" t="s">
        <v>131</v>
      </c>
      <c r="AU154" s="224" t="s">
        <v>136</v>
      </c>
      <c r="AY154" s="17" t="s">
        <v>128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7" t="s">
        <v>136</v>
      </c>
      <c r="BK154" s="225">
        <f>ROUND(I154*H154,2)</f>
        <v>0</v>
      </c>
      <c r="BL154" s="17" t="s">
        <v>135</v>
      </c>
      <c r="BM154" s="224" t="s">
        <v>173</v>
      </c>
    </row>
    <row r="155" spans="1:51" s="13" customFormat="1" ht="12">
      <c r="A155" s="13"/>
      <c r="B155" s="226"/>
      <c r="C155" s="227"/>
      <c r="D155" s="228" t="s">
        <v>142</v>
      </c>
      <c r="E155" s="229" t="s">
        <v>1</v>
      </c>
      <c r="F155" s="230" t="s">
        <v>174</v>
      </c>
      <c r="G155" s="227"/>
      <c r="H155" s="231">
        <v>39.6</v>
      </c>
      <c r="I155" s="232"/>
      <c r="J155" s="227"/>
      <c r="K155" s="227"/>
      <c r="L155" s="233"/>
      <c r="M155" s="234"/>
      <c r="N155" s="235"/>
      <c r="O155" s="235"/>
      <c r="P155" s="235"/>
      <c r="Q155" s="235"/>
      <c r="R155" s="235"/>
      <c r="S155" s="235"/>
      <c r="T155" s="23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7" t="s">
        <v>142</v>
      </c>
      <c r="AU155" s="237" t="s">
        <v>136</v>
      </c>
      <c r="AV155" s="13" t="s">
        <v>136</v>
      </c>
      <c r="AW155" s="13" t="s">
        <v>32</v>
      </c>
      <c r="AX155" s="13" t="s">
        <v>81</v>
      </c>
      <c r="AY155" s="237" t="s">
        <v>128</v>
      </c>
    </row>
    <row r="156" spans="1:65" s="2" customFormat="1" ht="24.15" customHeight="1">
      <c r="A156" s="38"/>
      <c r="B156" s="39"/>
      <c r="C156" s="212" t="s">
        <v>175</v>
      </c>
      <c r="D156" s="212" t="s">
        <v>131</v>
      </c>
      <c r="E156" s="213" t="s">
        <v>176</v>
      </c>
      <c r="F156" s="214" t="s">
        <v>177</v>
      </c>
      <c r="G156" s="215" t="s">
        <v>140</v>
      </c>
      <c r="H156" s="216">
        <v>15.336</v>
      </c>
      <c r="I156" s="217"/>
      <c r="J156" s="218">
        <f>ROUND(I156*H156,2)</f>
        <v>0</v>
      </c>
      <c r="K156" s="219"/>
      <c r="L156" s="44"/>
      <c r="M156" s="220" t="s">
        <v>1</v>
      </c>
      <c r="N156" s="221" t="s">
        <v>42</v>
      </c>
      <c r="O156" s="91"/>
      <c r="P156" s="222">
        <f>O156*H156</f>
        <v>0</v>
      </c>
      <c r="Q156" s="222">
        <v>0.00489</v>
      </c>
      <c r="R156" s="222">
        <f>Q156*H156</f>
        <v>0.07499304000000001</v>
      </c>
      <c r="S156" s="222">
        <v>0</v>
      </c>
      <c r="T156" s="223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4" t="s">
        <v>135</v>
      </c>
      <c r="AT156" s="224" t="s">
        <v>131</v>
      </c>
      <c r="AU156" s="224" t="s">
        <v>136</v>
      </c>
      <c r="AY156" s="17" t="s">
        <v>128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7" t="s">
        <v>136</v>
      </c>
      <c r="BK156" s="225">
        <f>ROUND(I156*H156,2)</f>
        <v>0</v>
      </c>
      <c r="BL156" s="17" t="s">
        <v>135</v>
      </c>
      <c r="BM156" s="224" t="s">
        <v>178</v>
      </c>
    </row>
    <row r="157" spans="1:51" s="13" customFormat="1" ht="12">
      <c r="A157" s="13"/>
      <c r="B157" s="226"/>
      <c r="C157" s="227"/>
      <c r="D157" s="228" t="s">
        <v>142</v>
      </c>
      <c r="E157" s="229" t="s">
        <v>1</v>
      </c>
      <c r="F157" s="230" t="s">
        <v>179</v>
      </c>
      <c r="G157" s="227"/>
      <c r="H157" s="231">
        <v>9.3</v>
      </c>
      <c r="I157" s="232"/>
      <c r="J157" s="227"/>
      <c r="K157" s="227"/>
      <c r="L157" s="233"/>
      <c r="M157" s="234"/>
      <c r="N157" s="235"/>
      <c r="O157" s="235"/>
      <c r="P157" s="235"/>
      <c r="Q157" s="235"/>
      <c r="R157" s="235"/>
      <c r="S157" s="235"/>
      <c r="T157" s="23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7" t="s">
        <v>142</v>
      </c>
      <c r="AU157" s="237" t="s">
        <v>136</v>
      </c>
      <c r="AV157" s="13" t="s">
        <v>136</v>
      </c>
      <c r="AW157" s="13" t="s">
        <v>32</v>
      </c>
      <c r="AX157" s="13" t="s">
        <v>76</v>
      </c>
      <c r="AY157" s="237" t="s">
        <v>128</v>
      </c>
    </row>
    <row r="158" spans="1:51" s="13" customFormat="1" ht="12">
      <c r="A158" s="13"/>
      <c r="B158" s="226"/>
      <c r="C158" s="227"/>
      <c r="D158" s="228" t="s">
        <v>142</v>
      </c>
      <c r="E158" s="229" t="s">
        <v>1</v>
      </c>
      <c r="F158" s="230" t="s">
        <v>180</v>
      </c>
      <c r="G158" s="227"/>
      <c r="H158" s="231">
        <v>6.036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7" t="s">
        <v>142</v>
      </c>
      <c r="AU158" s="237" t="s">
        <v>136</v>
      </c>
      <c r="AV158" s="13" t="s">
        <v>136</v>
      </c>
      <c r="AW158" s="13" t="s">
        <v>32</v>
      </c>
      <c r="AX158" s="13" t="s">
        <v>76</v>
      </c>
      <c r="AY158" s="237" t="s">
        <v>128</v>
      </c>
    </row>
    <row r="159" spans="1:51" s="15" customFormat="1" ht="12">
      <c r="A159" s="15"/>
      <c r="B159" s="248"/>
      <c r="C159" s="249"/>
      <c r="D159" s="228" t="s">
        <v>142</v>
      </c>
      <c r="E159" s="250" t="s">
        <v>1</v>
      </c>
      <c r="F159" s="251" t="s">
        <v>181</v>
      </c>
      <c r="G159" s="249"/>
      <c r="H159" s="252">
        <v>15.336</v>
      </c>
      <c r="I159" s="253"/>
      <c r="J159" s="249"/>
      <c r="K159" s="249"/>
      <c r="L159" s="254"/>
      <c r="M159" s="255"/>
      <c r="N159" s="256"/>
      <c r="O159" s="256"/>
      <c r="P159" s="256"/>
      <c r="Q159" s="256"/>
      <c r="R159" s="256"/>
      <c r="S159" s="256"/>
      <c r="T159" s="257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58" t="s">
        <v>142</v>
      </c>
      <c r="AU159" s="258" t="s">
        <v>136</v>
      </c>
      <c r="AV159" s="15" t="s">
        <v>135</v>
      </c>
      <c r="AW159" s="15" t="s">
        <v>32</v>
      </c>
      <c r="AX159" s="15" t="s">
        <v>81</v>
      </c>
      <c r="AY159" s="258" t="s">
        <v>128</v>
      </c>
    </row>
    <row r="160" spans="1:65" s="2" customFormat="1" ht="24.15" customHeight="1">
      <c r="A160" s="38"/>
      <c r="B160" s="39"/>
      <c r="C160" s="212" t="s">
        <v>182</v>
      </c>
      <c r="D160" s="212" t="s">
        <v>131</v>
      </c>
      <c r="E160" s="213" t="s">
        <v>183</v>
      </c>
      <c r="F160" s="214" t="s">
        <v>184</v>
      </c>
      <c r="G160" s="215" t="s">
        <v>140</v>
      </c>
      <c r="H160" s="216">
        <v>116.467</v>
      </c>
      <c r="I160" s="217"/>
      <c r="J160" s="218">
        <f>ROUND(I160*H160,2)</f>
        <v>0</v>
      </c>
      <c r="K160" s="219"/>
      <c r="L160" s="44"/>
      <c r="M160" s="220" t="s">
        <v>1</v>
      </c>
      <c r="N160" s="221" t="s">
        <v>42</v>
      </c>
      <c r="O160" s="91"/>
      <c r="P160" s="222">
        <f>O160*H160</f>
        <v>0</v>
      </c>
      <c r="Q160" s="222">
        <v>0.003</v>
      </c>
      <c r="R160" s="222">
        <f>Q160*H160</f>
        <v>0.349401</v>
      </c>
      <c r="S160" s="222">
        <v>0</v>
      </c>
      <c r="T160" s="223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4" t="s">
        <v>135</v>
      </c>
      <c r="AT160" s="224" t="s">
        <v>131</v>
      </c>
      <c r="AU160" s="224" t="s">
        <v>136</v>
      </c>
      <c r="AY160" s="17" t="s">
        <v>128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7" t="s">
        <v>136</v>
      </c>
      <c r="BK160" s="225">
        <f>ROUND(I160*H160,2)</f>
        <v>0</v>
      </c>
      <c r="BL160" s="17" t="s">
        <v>135</v>
      </c>
      <c r="BM160" s="224" t="s">
        <v>185</v>
      </c>
    </row>
    <row r="161" spans="1:51" s="13" customFormat="1" ht="12">
      <c r="A161" s="13"/>
      <c r="B161" s="226"/>
      <c r="C161" s="227"/>
      <c r="D161" s="228" t="s">
        <v>142</v>
      </c>
      <c r="E161" s="229" t="s">
        <v>1</v>
      </c>
      <c r="F161" s="230" t="s">
        <v>186</v>
      </c>
      <c r="G161" s="227"/>
      <c r="H161" s="231">
        <v>116.467</v>
      </c>
      <c r="I161" s="232"/>
      <c r="J161" s="227"/>
      <c r="K161" s="227"/>
      <c r="L161" s="233"/>
      <c r="M161" s="234"/>
      <c r="N161" s="235"/>
      <c r="O161" s="235"/>
      <c r="P161" s="235"/>
      <c r="Q161" s="235"/>
      <c r="R161" s="235"/>
      <c r="S161" s="235"/>
      <c r="T161" s="23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7" t="s">
        <v>142</v>
      </c>
      <c r="AU161" s="237" t="s">
        <v>136</v>
      </c>
      <c r="AV161" s="13" t="s">
        <v>136</v>
      </c>
      <c r="AW161" s="13" t="s">
        <v>32</v>
      </c>
      <c r="AX161" s="13" t="s">
        <v>81</v>
      </c>
      <c r="AY161" s="237" t="s">
        <v>128</v>
      </c>
    </row>
    <row r="162" spans="1:65" s="2" customFormat="1" ht="24.15" customHeight="1">
      <c r="A162" s="38"/>
      <c r="B162" s="39"/>
      <c r="C162" s="212" t="s">
        <v>187</v>
      </c>
      <c r="D162" s="212" t="s">
        <v>131</v>
      </c>
      <c r="E162" s="213" t="s">
        <v>188</v>
      </c>
      <c r="F162" s="214" t="s">
        <v>189</v>
      </c>
      <c r="G162" s="215" t="s">
        <v>140</v>
      </c>
      <c r="H162" s="216">
        <v>101.132</v>
      </c>
      <c r="I162" s="217"/>
      <c r="J162" s="218">
        <f>ROUND(I162*H162,2)</f>
        <v>0</v>
      </c>
      <c r="K162" s="219"/>
      <c r="L162" s="44"/>
      <c r="M162" s="220" t="s">
        <v>1</v>
      </c>
      <c r="N162" s="221" t="s">
        <v>42</v>
      </c>
      <c r="O162" s="91"/>
      <c r="P162" s="222">
        <f>O162*H162</f>
        <v>0</v>
      </c>
      <c r="Q162" s="222">
        <v>0.0156</v>
      </c>
      <c r="R162" s="222">
        <f>Q162*H162</f>
        <v>1.5776592</v>
      </c>
      <c r="S162" s="222">
        <v>0</v>
      </c>
      <c r="T162" s="223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4" t="s">
        <v>135</v>
      </c>
      <c r="AT162" s="224" t="s">
        <v>131</v>
      </c>
      <c r="AU162" s="224" t="s">
        <v>136</v>
      </c>
      <c r="AY162" s="17" t="s">
        <v>128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7" t="s">
        <v>136</v>
      </c>
      <c r="BK162" s="225">
        <f>ROUND(I162*H162,2)</f>
        <v>0</v>
      </c>
      <c r="BL162" s="17" t="s">
        <v>135</v>
      </c>
      <c r="BM162" s="224" t="s">
        <v>190</v>
      </c>
    </row>
    <row r="163" spans="1:51" s="13" customFormat="1" ht="12">
      <c r="A163" s="13"/>
      <c r="B163" s="226"/>
      <c r="C163" s="227"/>
      <c r="D163" s="228" t="s">
        <v>142</v>
      </c>
      <c r="E163" s="229" t="s">
        <v>1</v>
      </c>
      <c r="F163" s="230" t="s">
        <v>191</v>
      </c>
      <c r="G163" s="227"/>
      <c r="H163" s="231">
        <v>20.056</v>
      </c>
      <c r="I163" s="232"/>
      <c r="J163" s="227"/>
      <c r="K163" s="227"/>
      <c r="L163" s="233"/>
      <c r="M163" s="234"/>
      <c r="N163" s="235"/>
      <c r="O163" s="235"/>
      <c r="P163" s="235"/>
      <c r="Q163" s="235"/>
      <c r="R163" s="235"/>
      <c r="S163" s="235"/>
      <c r="T163" s="23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7" t="s">
        <v>142</v>
      </c>
      <c r="AU163" s="237" t="s">
        <v>136</v>
      </c>
      <c r="AV163" s="13" t="s">
        <v>136</v>
      </c>
      <c r="AW163" s="13" t="s">
        <v>32</v>
      </c>
      <c r="AX163" s="13" t="s">
        <v>76</v>
      </c>
      <c r="AY163" s="237" t="s">
        <v>128</v>
      </c>
    </row>
    <row r="164" spans="1:51" s="13" customFormat="1" ht="12">
      <c r="A164" s="13"/>
      <c r="B164" s="226"/>
      <c r="C164" s="227"/>
      <c r="D164" s="228" t="s">
        <v>142</v>
      </c>
      <c r="E164" s="229" t="s">
        <v>1</v>
      </c>
      <c r="F164" s="230" t="s">
        <v>192</v>
      </c>
      <c r="G164" s="227"/>
      <c r="H164" s="231">
        <v>30.47</v>
      </c>
      <c r="I164" s="232"/>
      <c r="J164" s="227"/>
      <c r="K164" s="227"/>
      <c r="L164" s="233"/>
      <c r="M164" s="234"/>
      <c r="N164" s="235"/>
      <c r="O164" s="235"/>
      <c r="P164" s="235"/>
      <c r="Q164" s="235"/>
      <c r="R164" s="235"/>
      <c r="S164" s="235"/>
      <c r="T164" s="23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7" t="s">
        <v>142</v>
      </c>
      <c r="AU164" s="237" t="s">
        <v>136</v>
      </c>
      <c r="AV164" s="13" t="s">
        <v>136</v>
      </c>
      <c r="AW164" s="13" t="s">
        <v>32</v>
      </c>
      <c r="AX164" s="13" t="s">
        <v>76</v>
      </c>
      <c r="AY164" s="237" t="s">
        <v>128</v>
      </c>
    </row>
    <row r="165" spans="1:51" s="13" customFormat="1" ht="12">
      <c r="A165" s="13"/>
      <c r="B165" s="226"/>
      <c r="C165" s="227"/>
      <c r="D165" s="228" t="s">
        <v>142</v>
      </c>
      <c r="E165" s="229" t="s">
        <v>1</v>
      </c>
      <c r="F165" s="230" t="s">
        <v>193</v>
      </c>
      <c r="G165" s="227"/>
      <c r="H165" s="231">
        <v>35.68</v>
      </c>
      <c r="I165" s="232"/>
      <c r="J165" s="227"/>
      <c r="K165" s="227"/>
      <c r="L165" s="233"/>
      <c r="M165" s="234"/>
      <c r="N165" s="235"/>
      <c r="O165" s="235"/>
      <c r="P165" s="235"/>
      <c r="Q165" s="235"/>
      <c r="R165" s="235"/>
      <c r="S165" s="235"/>
      <c r="T165" s="23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7" t="s">
        <v>142</v>
      </c>
      <c r="AU165" s="237" t="s">
        <v>136</v>
      </c>
      <c r="AV165" s="13" t="s">
        <v>136</v>
      </c>
      <c r="AW165" s="13" t="s">
        <v>32</v>
      </c>
      <c r="AX165" s="13" t="s">
        <v>76</v>
      </c>
      <c r="AY165" s="237" t="s">
        <v>128</v>
      </c>
    </row>
    <row r="166" spans="1:51" s="13" customFormat="1" ht="12">
      <c r="A166" s="13"/>
      <c r="B166" s="226"/>
      <c r="C166" s="227"/>
      <c r="D166" s="228" t="s">
        <v>142</v>
      </c>
      <c r="E166" s="229" t="s">
        <v>1</v>
      </c>
      <c r="F166" s="230" t="s">
        <v>194</v>
      </c>
      <c r="G166" s="227"/>
      <c r="H166" s="231">
        <v>13.156</v>
      </c>
      <c r="I166" s="232"/>
      <c r="J166" s="227"/>
      <c r="K166" s="227"/>
      <c r="L166" s="233"/>
      <c r="M166" s="234"/>
      <c r="N166" s="235"/>
      <c r="O166" s="235"/>
      <c r="P166" s="235"/>
      <c r="Q166" s="235"/>
      <c r="R166" s="235"/>
      <c r="S166" s="235"/>
      <c r="T166" s="23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7" t="s">
        <v>142</v>
      </c>
      <c r="AU166" s="237" t="s">
        <v>136</v>
      </c>
      <c r="AV166" s="13" t="s">
        <v>136</v>
      </c>
      <c r="AW166" s="13" t="s">
        <v>32</v>
      </c>
      <c r="AX166" s="13" t="s">
        <v>76</v>
      </c>
      <c r="AY166" s="237" t="s">
        <v>128</v>
      </c>
    </row>
    <row r="167" spans="1:51" s="13" customFormat="1" ht="12">
      <c r="A167" s="13"/>
      <c r="B167" s="226"/>
      <c r="C167" s="227"/>
      <c r="D167" s="228" t="s">
        <v>142</v>
      </c>
      <c r="E167" s="229" t="s">
        <v>1</v>
      </c>
      <c r="F167" s="230" t="s">
        <v>195</v>
      </c>
      <c r="G167" s="227"/>
      <c r="H167" s="231">
        <v>1.77</v>
      </c>
      <c r="I167" s="232"/>
      <c r="J167" s="227"/>
      <c r="K167" s="227"/>
      <c r="L167" s="233"/>
      <c r="M167" s="234"/>
      <c r="N167" s="235"/>
      <c r="O167" s="235"/>
      <c r="P167" s="235"/>
      <c r="Q167" s="235"/>
      <c r="R167" s="235"/>
      <c r="S167" s="235"/>
      <c r="T167" s="23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7" t="s">
        <v>142</v>
      </c>
      <c r="AU167" s="237" t="s">
        <v>136</v>
      </c>
      <c r="AV167" s="13" t="s">
        <v>136</v>
      </c>
      <c r="AW167" s="13" t="s">
        <v>32</v>
      </c>
      <c r="AX167" s="13" t="s">
        <v>76</v>
      </c>
      <c r="AY167" s="237" t="s">
        <v>128</v>
      </c>
    </row>
    <row r="168" spans="1:51" s="15" customFormat="1" ht="12">
      <c r="A168" s="15"/>
      <c r="B168" s="248"/>
      <c r="C168" s="249"/>
      <c r="D168" s="228" t="s">
        <v>142</v>
      </c>
      <c r="E168" s="250" t="s">
        <v>1</v>
      </c>
      <c r="F168" s="251" t="s">
        <v>181</v>
      </c>
      <c r="G168" s="249"/>
      <c r="H168" s="252">
        <v>101.132</v>
      </c>
      <c r="I168" s="253"/>
      <c r="J168" s="249"/>
      <c r="K168" s="249"/>
      <c r="L168" s="254"/>
      <c r="M168" s="255"/>
      <c r="N168" s="256"/>
      <c r="O168" s="256"/>
      <c r="P168" s="256"/>
      <c r="Q168" s="256"/>
      <c r="R168" s="256"/>
      <c r="S168" s="256"/>
      <c r="T168" s="257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58" t="s">
        <v>142</v>
      </c>
      <c r="AU168" s="258" t="s">
        <v>136</v>
      </c>
      <c r="AV168" s="15" t="s">
        <v>135</v>
      </c>
      <c r="AW168" s="15" t="s">
        <v>32</v>
      </c>
      <c r="AX168" s="15" t="s">
        <v>81</v>
      </c>
      <c r="AY168" s="258" t="s">
        <v>128</v>
      </c>
    </row>
    <row r="169" spans="1:65" s="2" customFormat="1" ht="21.75" customHeight="1">
      <c r="A169" s="38"/>
      <c r="B169" s="39"/>
      <c r="C169" s="212" t="s">
        <v>196</v>
      </c>
      <c r="D169" s="212" t="s">
        <v>131</v>
      </c>
      <c r="E169" s="213" t="s">
        <v>197</v>
      </c>
      <c r="F169" s="214" t="s">
        <v>198</v>
      </c>
      <c r="G169" s="215" t="s">
        <v>140</v>
      </c>
      <c r="H169" s="216">
        <v>3.25</v>
      </c>
      <c r="I169" s="217"/>
      <c r="J169" s="218">
        <f>ROUND(I169*H169,2)</f>
        <v>0</v>
      </c>
      <c r="K169" s="219"/>
      <c r="L169" s="44"/>
      <c r="M169" s="220" t="s">
        <v>1</v>
      </c>
      <c r="N169" s="221" t="s">
        <v>42</v>
      </c>
      <c r="O169" s="91"/>
      <c r="P169" s="222">
        <f>O169*H169</f>
        <v>0</v>
      </c>
      <c r="Q169" s="222">
        <v>0.04984</v>
      </c>
      <c r="R169" s="222">
        <f>Q169*H169</f>
        <v>0.16198</v>
      </c>
      <c r="S169" s="222">
        <v>0</v>
      </c>
      <c r="T169" s="223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4" t="s">
        <v>135</v>
      </c>
      <c r="AT169" s="224" t="s">
        <v>131</v>
      </c>
      <c r="AU169" s="224" t="s">
        <v>136</v>
      </c>
      <c r="AY169" s="17" t="s">
        <v>128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7" t="s">
        <v>136</v>
      </c>
      <c r="BK169" s="225">
        <f>ROUND(I169*H169,2)</f>
        <v>0</v>
      </c>
      <c r="BL169" s="17" t="s">
        <v>135</v>
      </c>
      <c r="BM169" s="224" t="s">
        <v>199</v>
      </c>
    </row>
    <row r="170" spans="1:51" s="13" customFormat="1" ht="12">
      <c r="A170" s="13"/>
      <c r="B170" s="226"/>
      <c r="C170" s="227"/>
      <c r="D170" s="228" t="s">
        <v>142</v>
      </c>
      <c r="E170" s="229" t="s">
        <v>1</v>
      </c>
      <c r="F170" s="230" t="s">
        <v>169</v>
      </c>
      <c r="G170" s="227"/>
      <c r="H170" s="231">
        <v>3.25</v>
      </c>
      <c r="I170" s="232"/>
      <c r="J170" s="227"/>
      <c r="K170" s="227"/>
      <c r="L170" s="233"/>
      <c r="M170" s="234"/>
      <c r="N170" s="235"/>
      <c r="O170" s="235"/>
      <c r="P170" s="235"/>
      <c r="Q170" s="235"/>
      <c r="R170" s="235"/>
      <c r="S170" s="235"/>
      <c r="T170" s="23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7" t="s">
        <v>142</v>
      </c>
      <c r="AU170" s="237" t="s">
        <v>136</v>
      </c>
      <c r="AV170" s="13" t="s">
        <v>136</v>
      </c>
      <c r="AW170" s="13" t="s">
        <v>32</v>
      </c>
      <c r="AX170" s="13" t="s">
        <v>81</v>
      </c>
      <c r="AY170" s="237" t="s">
        <v>128</v>
      </c>
    </row>
    <row r="171" spans="1:65" s="2" customFormat="1" ht="24.15" customHeight="1">
      <c r="A171" s="38"/>
      <c r="B171" s="39"/>
      <c r="C171" s="212" t="s">
        <v>200</v>
      </c>
      <c r="D171" s="212" t="s">
        <v>131</v>
      </c>
      <c r="E171" s="213" t="s">
        <v>201</v>
      </c>
      <c r="F171" s="214" t="s">
        <v>202</v>
      </c>
      <c r="G171" s="215" t="s">
        <v>134</v>
      </c>
      <c r="H171" s="216">
        <v>2</v>
      </c>
      <c r="I171" s="217"/>
      <c r="J171" s="218">
        <f>ROUND(I171*H171,2)</f>
        <v>0</v>
      </c>
      <c r="K171" s="219"/>
      <c r="L171" s="44"/>
      <c r="M171" s="220" t="s">
        <v>1</v>
      </c>
      <c r="N171" s="221" t="s">
        <v>42</v>
      </c>
      <c r="O171" s="91"/>
      <c r="P171" s="222">
        <f>O171*H171</f>
        <v>0</v>
      </c>
      <c r="Q171" s="222">
        <v>0.01698</v>
      </c>
      <c r="R171" s="222">
        <f>Q171*H171</f>
        <v>0.03396</v>
      </c>
      <c r="S171" s="222">
        <v>0</v>
      </c>
      <c r="T171" s="22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4" t="s">
        <v>135</v>
      </c>
      <c r="AT171" s="224" t="s">
        <v>131</v>
      </c>
      <c r="AU171" s="224" t="s">
        <v>136</v>
      </c>
      <c r="AY171" s="17" t="s">
        <v>128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7" t="s">
        <v>136</v>
      </c>
      <c r="BK171" s="225">
        <f>ROUND(I171*H171,2)</f>
        <v>0</v>
      </c>
      <c r="BL171" s="17" t="s">
        <v>135</v>
      </c>
      <c r="BM171" s="224" t="s">
        <v>203</v>
      </c>
    </row>
    <row r="172" spans="1:65" s="2" customFormat="1" ht="24.15" customHeight="1">
      <c r="A172" s="38"/>
      <c r="B172" s="39"/>
      <c r="C172" s="259" t="s">
        <v>204</v>
      </c>
      <c r="D172" s="259" t="s">
        <v>205</v>
      </c>
      <c r="E172" s="260" t="s">
        <v>206</v>
      </c>
      <c r="F172" s="261" t="s">
        <v>207</v>
      </c>
      <c r="G172" s="262" t="s">
        <v>134</v>
      </c>
      <c r="H172" s="263">
        <v>2</v>
      </c>
      <c r="I172" s="264"/>
      <c r="J172" s="265">
        <f>ROUND(I172*H172,2)</f>
        <v>0</v>
      </c>
      <c r="K172" s="266"/>
      <c r="L172" s="267"/>
      <c r="M172" s="268" t="s">
        <v>1</v>
      </c>
      <c r="N172" s="269" t="s">
        <v>42</v>
      </c>
      <c r="O172" s="91"/>
      <c r="P172" s="222">
        <f>O172*H172</f>
        <v>0</v>
      </c>
      <c r="Q172" s="222">
        <v>0.01201</v>
      </c>
      <c r="R172" s="222">
        <f>Q172*H172</f>
        <v>0.02402</v>
      </c>
      <c r="S172" s="222">
        <v>0</v>
      </c>
      <c r="T172" s="22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4" t="s">
        <v>170</v>
      </c>
      <c r="AT172" s="224" t="s">
        <v>205</v>
      </c>
      <c r="AU172" s="224" t="s">
        <v>136</v>
      </c>
      <c r="AY172" s="17" t="s">
        <v>128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7" t="s">
        <v>136</v>
      </c>
      <c r="BK172" s="225">
        <f>ROUND(I172*H172,2)</f>
        <v>0</v>
      </c>
      <c r="BL172" s="17" t="s">
        <v>135</v>
      </c>
      <c r="BM172" s="224" t="s">
        <v>208</v>
      </c>
    </row>
    <row r="173" spans="1:65" s="2" customFormat="1" ht="24.15" customHeight="1">
      <c r="A173" s="38"/>
      <c r="B173" s="39"/>
      <c r="C173" s="212" t="s">
        <v>8</v>
      </c>
      <c r="D173" s="212" t="s">
        <v>131</v>
      </c>
      <c r="E173" s="213" t="s">
        <v>209</v>
      </c>
      <c r="F173" s="214" t="s">
        <v>210</v>
      </c>
      <c r="G173" s="215" t="s">
        <v>134</v>
      </c>
      <c r="H173" s="216">
        <v>1</v>
      </c>
      <c r="I173" s="217"/>
      <c r="J173" s="218">
        <f>ROUND(I173*H173,2)</f>
        <v>0</v>
      </c>
      <c r="K173" s="219"/>
      <c r="L173" s="44"/>
      <c r="M173" s="220" t="s">
        <v>1</v>
      </c>
      <c r="N173" s="221" t="s">
        <v>42</v>
      </c>
      <c r="O173" s="91"/>
      <c r="P173" s="222">
        <f>O173*H173</f>
        <v>0</v>
      </c>
      <c r="Q173" s="222">
        <v>0.4417</v>
      </c>
      <c r="R173" s="222">
        <f>Q173*H173</f>
        <v>0.4417</v>
      </c>
      <c r="S173" s="222">
        <v>0</v>
      </c>
      <c r="T173" s="22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4" t="s">
        <v>135</v>
      </c>
      <c r="AT173" s="224" t="s">
        <v>131</v>
      </c>
      <c r="AU173" s="224" t="s">
        <v>136</v>
      </c>
      <c r="AY173" s="17" t="s">
        <v>128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7" t="s">
        <v>136</v>
      </c>
      <c r="BK173" s="225">
        <f>ROUND(I173*H173,2)</f>
        <v>0</v>
      </c>
      <c r="BL173" s="17" t="s">
        <v>135</v>
      </c>
      <c r="BM173" s="224" t="s">
        <v>211</v>
      </c>
    </row>
    <row r="174" spans="1:65" s="2" customFormat="1" ht="37.8" customHeight="1">
      <c r="A174" s="38"/>
      <c r="B174" s="39"/>
      <c r="C174" s="259" t="s">
        <v>212</v>
      </c>
      <c r="D174" s="259" t="s">
        <v>205</v>
      </c>
      <c r="E174" s="260" t="s">
        <v>213</v>
      </c>
      <c r="F174" s="261" t="s">
        <v>214</v>
      </c>
      <c r="G174" s="262" t="s">
        <v>134</v>
      </c>
      <c r="H174" s="263">
        <v>1</v>
      </c>
      <c r="I174" s="264"/>
      <c r="J174" s="265">
        <f>ROUND(I174*H174,2)</f>
        <v>0</v>
      </c>
      <c r="K174" s="266"/>
      <c r="L174" s="267"/>
      <c r="M174" s="268" t="s">
        <v>1</v>
      </c>
      <c r="N174" s="269" t="s">
        <v>42</v>
      </c>
      <c r="O174" s="91"/>
      <c r="P174" s="222">
        <f>O174*H174</f>
        <v>0</v>
      </c>
      <c r="Q174" s="222">
        <v>0.01793</v>
      </c>
      <c r="R174" s="222">
        <f>Q174*H174</f>
        <v>0.01793</v>
      </c>
      <c r="S174" s="222">
        <v>0</v>
      </c>
      <c r="T174" s="223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4" t="s">
        <v>170</v>
      </c>
      <c r="AT174" s="224" t="s">
        <v>205</v>
      </c>
      <c r="AU174" s="224" t="s">
        <v>136</v>
      </c>
      <c r="AY174" s="17" t="s">
        <v>128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7" t="s">
        <v>136</v>
      </c>
      <c r="BK174" s="225">
        <f>ROUND(I174*H174,2)</f>
        <v>0</v>
      </c>
      <c r="BL174" s="17" t="s">
        <v>135</v>
      </c>
      <c r="BM174" s="224" t="s">
        <v>215</v>
      </c>
    </row>
    <row r="175" spans="1:65" s="2" customFormat="1" ht="21.75" customHeight="1">
      <c r="A175" s="38"/>
      <c r="B175" s="39"/>
      <c r="C175" s="212" t="s">
        <v>216</v>
      </c>
      <c r="D175" s="212" t="s">
        <v>131</v>
      </c>
      <c r="E175" s="213" t="s">
        <v>217</v>
      </c>
      <c r="F175" s="214" t="s">
        <v>218</v>
      </c>
      <c r="G175" s="215" t="s">
        <v>134</v>
      </c>
      <c r="H175" s="216">
        <v>1</v>
      </c>
      <c r="I175" s="217"/>
      <c r="J175" s="218">
        <f>ROUND(I175*H175,2)</f>
        <v>0</v>
      </c>
      <c r="K175" s="219"/>
      <c r="L175" s="44"/>
      <c r="M175" s="220" t="s">
        <v>1</v>
      </c>
      <c r="N175" s="221" t="s">
        <v>42</v>
      </c>
      <c r="O175" s="91"/>
      <c r="P175" s="222">
        <f>O175*H175</f>
        <v>0</v>
      </c>
      <c r="Q175" s="222">
        <v>0</v>
      </c>
      <c r="R175" s="222">
        <f>Q175*H175</f>
        <v>0</v>
      </c>
      <c r="S175" s="222">
        <v>0</v>
      </c>
      <c r="T175" s="223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4" t="s">
        <v>135</v>
      </c>
      <c r="AT175" s="224" t="s">
        <v>131</v>
      </c>
      <c r="AU175" s="224" t="s">
        <v>136</v>
      </c>
      <c r="AY175" s="17" t="s">
        <v>128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7" t="s">
        <v>136</v>
      </c>
      <c r="BK175" s="225">
        <f>ROUND(I175*H175,2)</f>
        <v>0</v>
      </c>
      <c r="BL175" s="17" t="s">
        <v>135</v>
      </c>
      <c r="BM175" s="224" t="s">
        <v>219</v>
      </c>
    </row>
    <row r="176" spans="1:63" s="12" customFormat="1" ht="22.8" customHeight="1">
      <c r="A176" s="12"/>
      <c r="B176" s="196"/>
      <c r="C176" s="197"/>
      <c r="D176" s="198" t="s">
        <v>75</v>
      </c>
      <c r="E176" s="210" t="s">
        <v>175</v>
      </c>
      <c r="F176" s="210" t="s">
        <v>220</v>
      </c>
      <c r="G176" s="197"/>
      <c r="H176" s="197"/>
      <c r="I176" s="200"/>
      <c r="J176" s="211">
        <f>BK176</f>
        <v>0</v>
      </c>
      <c r="K176" s="197"/>
      <c r="L176" s="202"/>
      <c r="M176" s="203"/>
      <c r="N176" s="204"/>
      <c r="O176" s="204"/>
      <c r="P176" s="205">
        <f>SUM(P177:P214)</f>
        <v>0</v>
      </c>
      <c r="Q176" s="204"/>
      <c r="R176" s="205">
        <f>SUM(R177:R214)</f>
        <v>0.00731</v>
      </c>
      <c r="S176" s="204"/>
      <c r="T176" s="206">
        <f>SUM(T177:T214)</f>
        <v>6.711156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7" t="s">
        <v>81</v>
      </c>
      <c r="AT176" s="208" t="s">
        <v>75</v>
      </c>
      <c r="AU176" s="208" t="s">
        <v>81</v>
      </c>
      <c r="AY176" s="207" t="s">
        <v>128</v>
      </c>
      <c r="BK176" s="209">
        <f>SUM(BK177:BK214)</f>
        <v>0</v>
      </c>
    </row>
    <row r="177" spans="1:65" s="2" customFormat="1" ht="16.5" customHeight="1">
      <c r="A177" s="38"/>
      <c r="B177" s="39"/>
      <c r="C177" s="212" t="s">
        <v>221</v>
      </c>
      <c r="D177" s="212" t="s">
        <v>131</v>
      </c>
      <c r="E177" s="213" t="s">
        <v>222</v>
      </c>
      <c r="F177" s="214" t="s">
        <v>223</v>
      </c>
      <c r="G177" s="215" t="s">
        <v>224</v>
      </c>
      <c r="H177" s="216">
        <v>1</v>
      </c>
      <c r="I177" s="217"/>
      <c r="J177" s="218">
        <f>ROUND(I177*H177,2)</f>
        <v>0</v>
      </c>
      <c r="K177" s="219"/>
      <c r="L177" s="44"/>
      <c r="M177" s="220" t="s">
        <v>1</v>
      </c>
      <c r="N177" s="221" t="s">
        <v>42</v>
      </c>
      <c r="O177" s="91"/>
      <c r="P177" s="222">
        <f>O177*H177</f>
        <v>0</v>
      </c>
      <c r="Q177" s="222">
        <v>0</v>
      </c>
      <c r="R177" s="222">
        <f>Q177*H177</f>
        <v>0</v>
      </c>
      <c r="S177" s="222">
        <v>0.01933</v>
      </c>
      <c r="T177" s="223">
        <f>S177*H177</f>
        <v>0.01933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4" t="s">
        <v>212</v>
      </c>
      <c r="AT177" s="224" t="s">
        <v>131</v>
      </c>
      <c r="AU177" s="224" t="s">
        <v>136</v>
      </c>
      <c r="AY177" s="17" t="s">
        <v>128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7" t="s">
        <v>136</v>
      </c>
      <c r="BK177" s="225">
        <f>ROUND(I177*H177,2)</f>
        <v>0</v>
      </c>
      <c r="BL177" s="17" t="s">
        <v>212</v>
      </c>
      <c r="BM177" s="224" t="s">
        <v>225</v>
      </c>
    </row>
    <row r="178" spans="1:65" s="2" customFormat="1" ht="16.5" customHeight="1">
      <c r="A178" s="38"/>
      <c r="B178" s="39"/>
      <c r="C178" s="212" t="s">
        <v>226</v>
      </c>
      <c r="D178" s="212" t="s">
        <v>131</v>
      </c>
      <c r="E178" s="213" t="s">
        <v>227</v>
      </c>
      <c r="F178" s="214" t="s">
        <v>228</v>
      </c>
      <c r="G178" s="215" t="s">
        <v>224</v>
      </c>
      <c r="H178" s="216">
        <v>1</v>
      </c>
      <c r="I178" s="217"/>
      <c r="J178" s="218">
        <f>ROUND(I178*H178,2)</f>
        <v>0</v>
      </c>
      <c r="K178" s="219"/>
      <c r="L178" s="44"/>
      <c r="M178" s="220" t="s">
        <v>1</v>
      </c>
      <c r="N178" s="221" t="s">
        <v>42</v>
      </c>
      <c r="O178" s="91"/>
      <c r="P178" s="222">
        <f>O178*H178</f>
        <v>0</v>
      </c>
      <c r="Q178" s="222">
        <v>0</v>
      </c>
      <c r="R178" s="222">
        <f>Q178*H178</f>
        <v>0</v>
      </c>
      <c r="S178" s="222">
        <v>0.01946</v>
      </c>
      <c r="T178" s="223">
        <f>S178*H178</f>
        <v>0.01946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4" t="s">
        <v>212</v>
      </c>
      <c r="AT178" s="224" t="s">
        <v>131</v>
      </c>
      <c r="AU178" s="224" t="s">
        <v>136</v>
      </c>
      <c r="AY178" s="17" t="s">
        <v>128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7" t="s">
        <v>136</v>
      </c>
      <c r="BK178" s="225">
        <f>ROUND(I178*H178,2)</f>
        <v>0</v>
      </c>
      <c r="BL178" s="17" t="s">
        <v>212</v>
      </c>
      <c r="BM178" s="224" t="s">
        <v>229</v>
      </c>
    </row>
    <row r="179" spans="1:65" s="2" customFormat="1" ht="16.5" customHeight="1">
      <c r="A179" s="38"/>
      <c r="B179" s="39"/>
      <c r="C179" s="212" t="s">
        <v>230</v>
      </c>
      <c r="D179" s="212" t="s">
        <v>131</v>
      </c>
      <c r="E179" s="213" t="s">
        <v>231</v>
      </c>
      <c r="F179" s="214" t="s">
        <v>232</v>
      </c>
      <c r="G179" s="215" t="s">
        <v>224</v>
      </c>
      <c r="H179" s="216">
        <v>1</v>
      </c>
      <c r="I179" s="217"/>
      <c r="J179" s="218">
        <f>ROUND(I179*H179,2)</f>
        <v>0</v>
      </c>
      <c r="K179" s="219"/>
      <c r="L179" s="44"/>
      <c r="M179" s="220" t="s">
        <v>1</v>
      </c>
      <c r="N179" s="221" t="s">
        <v>42</v>
      </c>
      <c r="O179" s="91"/>
      <c r="P179" s="222">
        <f>O179*H179</f>
        <v>0</v>
      </c>
      <c r="Q179" s="222">
        <v>0</v>
      </c>
      <c r="R179" s="222">
        <f>Q179*H179</f>
        <v>0</v>
      </c>
      <c r="S179" s="222">
        <v>0.0951</v>
      </c>
      <c r="T179" s="223">
        <f>S179*H179</f>
        <v>0.0951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4" t="s">
        <v>212</v>
      </c>
      <c r="AT179" s="224" t="s">
        <v>131</v>
      </c>
      <c r="AU179" s="224" t="s">
        <v>136</v>
      </c>
      <c r="AY179" s="17" t="s">
        <v>128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7" t="s">
        <v>136</v>
      </c>
      <c r="BK179" s="225">
        <f>ROUND(I179*H179,2)</f>
        <v>0</v>
      </c>
      <c r="BL179" s="17" t="s">
        <v>212</v>
      </c>
      <c r="BM179" s="224" t="s">
        <v>233</v>
      </c>
    </row>
    <row r="180" spans="1:65" s="2" customFormat="1" ht="24.15" customHeight="1">
      <c r="A180" s="38"/>
      <c r="B180" s="39"/>
      <c r="C180" s="212" t="s">
        <v>7</v>
      </c>
      <c r="D180" s="212" t="s">
        <v>131</v>
      </c>
      <c r="E180" s="213" t="s">
        <v>234</v>
      </c>
      <c r="F180" s="214" t="s">
        <v>235</v>
      </c>
      <c r="G180" s="215" t="s">
        <v>224</v>
      </c>
      <c r="H180" s="216">
        <v>1</v>
      </c>
      <c r="I180" s="217"/>
      <c r="J180" s="218">
        <f>ROUND(I180*H180,2)</f>
        <v>0</v>
      </c>
      <c r="K180" s="219"/>
      <c r="L180" s="44"/>
      <c r="M180" s="220" t="s">
        <v>1</v>
      </c>
      <c r="N180" s="221" t="s">
        <v>42</v>
      </c>
      <c r="O180" s="91"/>
      <c r="P180" s="222">
        <f>O180*H180</f>
        <v>0</v>
      </c>
      <c r="Q180" s="222">
        <v>0</v>
      </c>
      <c r="R180" s="222">
        <f>Q180*H180</f>
        <v>0</v>
      </c>
      <c r="S180" s="222">
        <v>0.0092</v>
      </c>
      <c r="T180" s="223">
        <f>S180*H180</f>
        <v>0.0092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4" t="s">
        <v>212</v>
      </c>
      <c r="AT180" s="224" t="s">
        <v>131</v>
      </c>
      <c r="AU180" s="224" t="s">
        <v>136</v>
      </c>
      <c r="AY180" s="17" t="s">
        <v>128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7" t="s">
        <v>136</v>
      </c>
      <c r="BK180" s="225">
        <f>ROUND(I180*H180,2)</f>
        <v>0</v>
      </c>
      <c r="BL180" s="17" t="s">
        <v>212</v>
      </c>
      <c r="BM180" s="224" t="s">
        <v>236</v>
      </c>
    </row>
    <row r="181" spans="1:65" s="2" customFormat="1" ht="16.5" customHeight="1">
      <c r="A181" s="38"/>
      <c r="B181" s="39"/>
      <c r="C181" s="212" t="s">
        <v>237</v>
      </c>
      <c r="D181" s="212" t="s">
        <v>131</v>
      </c>
      <c r="E181" s="213" t="s">
        <v>238</v>
      </c>
      <c r="F181" s="214" t="s">
        <v>239</v>
      </c>
      <c r="G181" s="215" t="s">
        <v>224</v>
      </c>
      <c r="H181" s="216">
        <v>2</v>
      </c>
      <c r="I181" s="217"/>
      <c r="J181" s="218">
        <f>ROUND(I181*H181,2)</f>
        <v>0</v>
      </c>
      <c r="K181" s="219"/>
      <c r="L181" s="44"/>
      <c r="M181" s="220" t="s">
        <v>1</v>
      </c>
      <c r="N181" s="221" t="s">
        <v>42</v>
      </c>
      <c r="O181" s="91"/>
      <c r="P181" s="222">
        <f>O181*H181</f>
        <v>0</v>
      </c>
      <c r="Q181" s="222">
        <v>0</v>
      </c>
      <c r="R181" s="222">
        <f>Q181*H181</f>
        <v>0</v>
      </c>
      <c r="S181" s="222">
        <v>0.00156</v>
      </c>
      <c r="T181" s="223">
        <f>S181*H181</f>
        <v>0.00312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4" t="s">
        <v>212</v>
      </c>
      <c r="AT181" s="224" t="s">
        <v>131</v>
      </c>
      <c r="AU181" s="224" t="s">
        <v>136</v>
      </c>
      <c r="AY181" s="17" t="s">
        <v>128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7" t="s">
        <v>136</v>
      </c>
      <c r="BK181" s="225">
        <f>ROUND(I181*H181,2)</f>
        <v>0</v>
      </c>
      <c r="BL181" s="17" t="s">
        <v>212</v>
      </c>
      <c r="BM181" s="224" t="s">
        <v>240</v>
      </c>
    </row>
    <row r="182" spans="1:65" s="2" customFormat="1" ht="16.5" customHeight="1">
      <c r="A182" s="38"/>
      <c r="B182" s="39"/>
      <c r="C182" s="212" t="s">
        <v>241</v>
      </c>
      <c r="D182" s="212" t="s">
        <v>131</v>
      </c>
      <c r="E182" s="213" t="s">
        <v>242</v>
      </c>
      <c r="F182" s="214" t="s">
        <v>243</v>
      </c>
      <c r="G182" s="215" t="s">
        <v>134</v>
      </c>
      <c r="H182" s="216">
        <v>1</v>
      </c>
      <c r="I182" s="217"/>
      <c r="J182" s="218">
        <f>ROUND(I182*H182,2)</f>
        <v>0</v>
      </c>
      <c r="K182" s="219"/>
      <c r="L182" s="44"/>
      <c r="M182" s="220" t="s">
        <v>1</v>
      </c>
      <c r="N182" s="221" t="s">
        <v>42</v>
      </c>
      <c r="O182" s="91"/>
      <c r="P182" s="222">
        <f>O182*H182</f>
        <v>0</v>
      </c>
      <c r="Q182" s="222">
        <v>0</v>
      </c>
      <c r="R182" s="222">
        <f>Q182*H182</f>
        <v>0</v>
      </c>
      <c r="S182" s="222">
        <v>0.00225</v>
      </c>
      <c r="T182" s="223">
        <f>S182*H182</f>
        <v>0.00225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4" t="s">
        <v>212</v>
      </c>
      <c r="AT182" s="224" t="s">
        <v>131</v>
      </c>
      <c r="AU182" s="224" t="s">
        <v>136</v>
      </c>
      <c r="AY182" s="17" t="s">
        <v>128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7" t="s">
        <v>136</v>
      </c>
      <c r="BK182" s="225">
        <f>ROUND(I182*H182,2)</f>
        <v>0</v>
      </c>
      <c r="BL182" s="17" t="s">
        <v>212</v>
      </c>
      <c r="BM182" s="224" t="s">
        <v>244</v>
      </c>
    </row>
    <row r="183" spans="1:65" s="2" customFormat="1" ht="16.5" customHeight="1">
      <c r="A183" s="38"/>
      <c r="B183" s="39"/>
      <c r="C183" s="212" t="s">
        <v>245</v>
      </c>
      <c r="D183" s="212" t="s">
        <v>131</v>
      </c>
      <c r="E183" s="213" t="s">
        <v>246</v>
      </c>
      <c r="F183" s="214" t="s">
        <v>247</v>
      </c>
      <c r="G183" s="215" t="s">
        <v>140</v>
      </c>
      <c r="H183" s="216">
        <v>3.83</v>
      </c>
      <c r="I183" s="217"/>
      <c r="J183" s="218">
        <f>ROUND(I183*H183,2)</f>
        <v>0</v>
      </c>
      <c r="K183" s="219"/>
      <c r="L183" s="44"/>
      <c r="M183" s="220" t="s">
        <v>1</v>
      </c>
      <c r="N183" s="221" t="s">
        <v>42</v>
      </c>
      <c r="O183" s="91"/>
      <c r="P183" s="222">
        <f>O183*H183</f>
        <v>0</v>
      </c>
      <c r="Q183" s="222">
        <v>0</v>
      </c>
      <c r="R183" s="222">
        <f>Q183*H183</f>
        <v>0</v>
      </c>
      <c r="S183" s="222">
        <v>0.039</v>
      </c>
      <c r="T183" s="223">
        <f>S183*H183</f>
        <v>0.14937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4" t="s">
        <v>212</v>
      </c>
      <c r="AT183" s="224" t="s">
        <v>131</v>
      </c>
      <c r="AU183" s="224" t="s">
        <v>136</v>
      </c>
      <c r="AY183" s="17" t="s">
        <v>128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7" t="s">
        <v>136</v>
      </c>
      <c r="BK183" s="225">
        <f>ROUND(I183*H183,2)</f>
        <v>0</v>
      </c>
      <c r="BL183" s="17" t="s">
        <v>212</v>
      </c>
      <c r="BM183" s="224" t="s">
        <v>248</v>
      </c>
    </row>
    <row r="184" spans="1:51" s="13" customFormat="1" ht="12">
      <c r="A184" s="13"/>
      <c r="B184" s="226"/>
      <c r="C184" s="227"/>
      <c r="D184" s="228" t="s">
        <v>142</v>
      </c>
      <c r="E184" s="229" t="s">
        <v>1</v>
      </c>
      <c r="F184" s="230" t="s">
        <v>249</v>
      </c>
      <c r="G184" s="227"/>
      <c r="H184" s="231">
        <v>3.83</v>
      </c>
      <c r="I184" s="232"/>
      <c r="J184" s="227"/>
      <c r="K184" s="227"/>
      <c r="L184" s="233"/>
      <c r="M184" s="234"/>
      <c r="N184" s="235"/>
      <c r="O184" s="235"/>
      <c r="P184" s="235"/>
      <c r="Q184" s="235"/>
      <c r="R184" s="235"/>
      <c r="S184" s="235"/>
      <c r="T184" s="23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7" t="s">
        <v>142</v>
      </c>
      <c r="AU184" s="237" t="s">
        <v>136</v>
      </c>
      <c r="AV184" s="13" t="s">
        <v>136</v>
      </c>
      <c r="AW184" s="13" t="s">
        <v>32</v>
      </c>
      <c r="AX184" s="13" t="s">
        <v>81</v>
      </c>
      <c r="AY184" s="237" t="s">
        <v>128</v>
      </c>
    </row>
    <row r="185" spans="1:65" s="2" customFormat="1" ht="24.15" customHeight="1">
      <c r="A185" s="38"/>
      <c r="B185" s="39"/>
      <c r="C185" s="212" t="s">
        <v>250</v>
      </c>
      <c r="D185" s="212" t="s">
        <v>131</v>
      </c>
      <c r="E185" s="213" t="s">
        <v>251</v>
      </c>
      <c r="F185" s="214" t="s">
        <v>252</v>
      </c>
      <c r="G185" s="215" t="s">
        <v>134</v>
      </c>
      <c r="H185" s="216">
        <v>4</v>
      </c>
      <c r="I185" s="217"/>
      <c r="J185" s="218">
        <f>ROUND(I185*H185,2)</f>
        <v>0</v>
      </c>
      <c r="K185" s="219"/>
      <c r="L185" s="44"/>
      <c r="M185" s="220" t="s">
        <v>1</v>
      </c>
      <c r="N185" s="221" t="s">
        <v>42</v>
      </c>
      <c r="O185" s="91"/>
      <c r="P185" s="222">
        <f>O185*H185</f>
        <v>0</v>
      </c>
      <c r="Q185" s="222">
        <v>0</v>
      </c>
      <c r="R185" s="222">
        <f>Q185*H185</f>
        <v>0</v>
      </c>
      <c r="S185" s="222">
        <v>0.024</v>
      </c>
      <c r="T185" s="223">
        <f>S185*H185</f>
        <v>0.096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4" t="s">
        <v>212</v>
      </c>
      <c r="AT185" s="224" t="s">
        <v>131</v>
      </c>
      <c r="AU185" s="224" t="s">
        <v>136</v>
      </c>
      <c r="AY185" s="17" t="s">
        <v>128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7" t="s">
        <v>136</v>
      </c>
      <c r="BK185" s="225">
        <f>ROUND(I185*H185,2)</f>
        <v>0</v>
      </c>
      <c r="BL185" s="17" t="s">
        <v>212</v>
      </c>
      <c r="BM185" s="224" t="s">
        <v>253</v>
      </c>
    </row>
    <row r="186" spans="1:65" s="2" customFormat="1" ht="24.15" customHeight="1">
      <c r="A186" s="38"/>
      <c r="B186" s="39"/>
      <c r="C186" s="212" t="s">
        <v>254</v>
      </c>
      <c r="D186" s="212" t="s">
        <v>131</v>
      </c>
      <c r="E186" s="213" t="s">
        <v>255</v>
      </c>
      <c r="F186" s="214" t="s">
        <v>256</v>
      </c>
      <c r="G186" s="215" t="s">
        <v>134</v>
      </c>
      <c r="H186" s="216">
        <v>1</v>
      </c>
      <c r="I186" s="217"/>
      <c r="J186" s="218">
        <f>ROUND(I186*H186,2)</f>
        <v>0</v>
      </c>
      <c r="K186" s="219"/>
      <c r="L186" s="44"/>
      <c r="M186" s="220" t="s">
        <v>1</v>
      </c>
      <c r="N186" s="221" t="s">
        <v>42</v>
      </c>
      <c r="O186" s="91"/>
      <c r="P186" s="222">
        <f>O186*H186</f>
        <v>0</v>
      </c>
      <c r="Q186" s="222">
        <v>0</v>
      </c>
      <c r="R186" s="222">
        <f>Q186*H186</f>
        <v>0</v>
      </c>
      <c r="S186" s="222">
        <v>0.174</v>
      </c>
      <c r="T186" s="223">
        <f>S186*H186</f>
        <v>0.174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4" t="s">
        <v>212</v>
      </c>
      <c r="AT186" s="224" t="s">
        <v>131</v>
      </c>
      <c r="AU186" s="224" t="s">
        <v>136</v>
      </c>
      <c r="AY186" s="17" t="s">
        <v>128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7" t="s">
        <v>136</v>
      </c>
      <c r="BK186" s="225">
        <f>ROUND(I186*H186,2)</f>
        <v>0</v>
      </c>
      <c r="BL186" s="17" t="s">
        <v>212</v>
      </c>
      <c r="BM186" s="224" t="s">
        <v>257</v>
      </c>
    </row>
    <row r="187" spans="1:65" s="2" customFormat="1" ht="16.5" customHeight="1">
      <c r="A187" s="38"/>
      <c r="B187" s="39"/>
      <c r="C187" s="212" t="s">
        <v>258</v>
      </c>
      <c r="D187" s="212" t="s">
        <v>131</v>
      </c>
      <c r="E187" s="213" t="s">
        <v>259</v>
      </c>
      <c r="F187" s="214" t="s">
        <v>260</v>
      </c>
      <c r="G187" s="215" t="s">
        <v>134</v>
      </c>
      <c r="H187" s="216">
        <v>1</v>
      </c>
      <c r="I187" s="217"/>
      <c r="J187" s="218">
        <f>ROUND(I187*H187,2)</f>
        <v>0</v>
      </c>
      <c r="K187" s="219"/>
      <c r="L187" s="44"/>
      <c r="M187" s="220" t="s">
        <v>1</v>
      </c>
      <c r="N187" s="221" t="s">
        <v>42</v>
      </c>
      <c r="O187" s="91"/>
      <c r="P187" s="222">
        <f>O187*H187</f>
        <v>0</v>
      </c>
      <c r="Q187" s="222">
        <v>0</v>
      </c>
      <c r="R187" s="222">
        <f>Q187*H187</f>
        <v>0</v>
      </c>
      <c r="S187" s="222">
        <v>0.0881</v>
      </c>
      <c r="T187" s="223">
        <f>S187*H187</f>
        <v>0.0881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4" t="s">
        <v>135</v>
      </c>
      <c r="AT187" s="224" t="s">
        <v>131</v>
      </c>
      <c r="AU187" s="224" t="s">
        <v>136</v>
      </c>
      <c r="AY187" s="17" t="s">
        <v>128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7" t="s">
        <v>136</v>
      </c>
      <c r="BK187" s="225">
        <f>ROUND(I187*H187,2)</f>
        <v>0</v>
      </c>
      <c r="BL187" s="17" t="s">
        <v>135</v>
      </c>
      <c r="BM187" s="224" t="s">
        <v>261</v>
      </c>
    </row>
    <row r="188" spans="1:65" s="2" customFormat="1" ht="24.15" customHeight="1">
      <c r="A188" s="38"/>
      <c r="B188" s="39"/>
      <c r="C188" s="212" t="s">
        <v>262</v>
      </c>
      <c r="D188" s="212" t="s">
        <v>131</v>
      </c>
      <c r="E188" s="213" t="s">
        <v>263</v>
      </c>
      <c r="F188" s="214" t="s">
        <v>264</v>
      </c>
      <c r="G188" s="215" t="s">
        <v>140</v>
      </c>
      <c r="H188" s="216">
        <v>39.9</v>
      </c>
      <c r="I188" s="217"/>
      <c r="J188" s="218">
        <f>ROUND(I188*H188,2)</f>
        <v>0</v>
      </c>
      <c r="K188" s="219"/>
      <c r="L188" s="44"/>
      <c r="M188" s="220" t="s">
        <v>1</v>
      </c>
      <c r="N188" s="221" t="s">
        <v>42</v>
      </c>
      <c r="O188" s="91"/>
      <c r="P188" s="222">
        <f>O188*H188</f>
        <v>0</v>
      </c>
      <c r="Q188" s="222">
        <v>0</v>
      </c>
      <c r="R188" s="222">
        <f>Q188*H188</f>
        <v>0</v>
      </c>
      <c r="S188" s="222">
        <v>0.0025</v>
      </c>
      <c r="T188" s="223">
        <f>S188*H188</f>
        <v>0.09975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4" t="s">
        <v>212</v>
      </c>
      <c r="AT188" s="224" t="s">
        <v>131</v>
      </c>
      <c r="AU188" s="224" t="s">
        <v>136</v>
      </c>
      <c r="AY188" s="17" t="s">
        <v>128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7" t="s">
        <v>136</v>
      </c>
      <c r="BK188" s="225">
        <f>ROUND(I188*H188,2)</f>
        <v>0</v>
      </c>
      <c r="BL188" s="17" t="s">
        <v>212</v>
      </c>
      <c r="BM188" s="224" t="s">
        <v>265</v>
      </c>
    </row>
    <row r="189" spans="1:51" s="13" customFormat="1" ht="12">
      <c r="A189" s="13"/>
      <c r="B189" s="226"/>
      <c r="C189" s="227"/>
      <c r="D189" s="228" t="s">
        <v>142</v>
      </c>
      <c r="E189" s="229" t="s">
        <v>1</v>
      </c>
      <c r="F189" s="230" t="s">
        <v>266</v>
      </c>
      <c r="G189" s="227"/>
      <c r="H189" s="231">
        <v>39.9</v>
      </c>
      <c r="I189" s="232"/>
      <c r="J189" s="227"/>
      <c r="K189" s="227"/>
      <c r="L189" s="233"/>
      <c r="M189" s="234"/>
      <c r="N189" s="235"/>
      <c r="O189" s="235"/>
      <c r="P189" s="235"/>
      <c r="Q189" s="235"/>
      <c r="R189" s="235"/>
      <c r="S189" s="235"/>
      <c r="T189" s="23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7" t="s">
        <v>142</v>
      </c>
      <c r="AU189" s="237" t="s">
        <v>136</v>
      </c>
      <c r="AV189" s="13" t="s">
        <v>136</v>
      </c>
      <c r="AW189" s="13" t="s">
        <v>32</v>
      </c>
      <c r="AX189" s="13" t="s">
        <v>81</v>
      </c>
      <c r="AY189" s="237" t="s">
        <v>128</v>
      </c>
    </row>
    <row r="190" spans="1:65" s="2" customFormat="1" ht="21.75" customHeight="1">
      <c r="A190" s="38"/>
      <c r="B190" s="39"/>
      <c r="C190" s="212" t="s">
        <v>267</v>
      </c>
      <c r="D190" s="212" t="s">
        <v>131</v>
      </c>
      <c r="E190" s="213" t="s">
        <v>268</v>
      </c>
      <c r="F190" s="214" t="s">
        <v>269</v>
      </c>
      <c r="G190" s="215" t="s">
        <v>146</v>
      </c>
      <c r="H190" s="216">
        <v>46.14</v>
      </c>
      <c r="I190" s="217"/>
      <c r="J190" s="218">
        <f>ROUND(I190*H190,2)</f>
        <v>0</v>
      </c>
      <c r="K190" s="219"/>
      <c r="L190" s="44"/>
      <c r="M190" s="220" t="s">
        <v>1</v>
      </c>
      <c r="N190" s="221" t="s">
        <v>42</v>
      </c>
      <c r="O190" s="91"/>
      <c r="P190" s="222">
        <f>O190*H190</f>
        <v>0</v>
      </c>
      <c r="Q190" s="222">
        <v>0</v>
      </c>
      <c r="R190" s="222">
        <f>Q190*H190</f>
        <v>0</v>
      </c>
      <c r="S190" s="222">
        <v>0</v>
      </c>
      <c r="T190" s="223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4" t="s">
        <v>212</v>
      </c>
      <c r="AT190" s="224" t="s">
        <v>131</v>
      </c>
      <c r="AU190" s="224" t="s">
        <v>136</v>
      </c>
      <c r="AY190" s="17" t="s">
        <v>128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7" t="s">
        <v>136</v>
      </c>
      <c r="BK190" s="225">
        <f>ROUND(I190*H190,2)</f>
        <v>0</v>
      </c>
      <c r="BL190" s="17" t="s">
        <v>212</v>
      </c>
      <c r="BM190" s="224" t="s">
        <v>270</v>
      </c>
    </row>
    <row r="191" spans="1:51" s="13" customFormat="1" ht="12">
      <c r="A191" s="13"/>
      <c r="B191" s="226"/>
      <c r="C191" s="227"/>
      <c r="D191" s="228" t="s">
        <v>142</v>
      </c>
      <c r="E191" s="229" t="s">
        <v>1</v>
      </c>
      <c r="F191" s="230" t="s">
        <v>271</v>
      </c>
      <c r="G191" s="227"/>
      <c r="H191" s="231">
        <v>12.1</v>
      </c>
      <c r="I191" s="232"/>
      <c r="J191" s="227"/>
      <c r="K191" s="227"/>
      <c r="L191" s="233"/>
      <c r="M191" s="234"/>
      <c r="N191" s="235"/>
      <c r="O191" s="235"/>
      <c r="P191" s="235"/>
      <c r="Q191" s="235"/>
      <c r="R191" s="235"/>
      <c r="S191" s="235"/>
      <c r="T191" s="23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7" t="s">
        <v>142</v>
      </c>
      <c r="AU191" s="237" t="s">
        <v>136</v>
      </c>
      <c r="AV191" s="13" t="s">
        <v>136</v>
      </c>
      <c r="AW191" s="13" t="s">
        <v>32</v>
      </c>
      <c r="AX191" s="13" t="s">
        <v>76</v>
      </c>
      <c r="AY191" s="237" t="s">
        <v>128</v>
      </c>
    </row>
    <row r="192" spans="1:51" s="13" customFormat="1" ht="12">
      <c r="A192" s="13"/>
      <c r="B192" s="226"/>
      <c r="C192" s="227"/>
      <c r="D192" s="228" t="s">
        <v>142</v>
      </c>
      <c r="E192" s="229" t="s">
        <v>1</v>
      </c>
      <c r="F192" s="230" t="s">
        <v>272</v>
      </c>
      <c r="G192" s="227"/>
      <c r="H192" s="231">
        <v>12.54</v>
      </c>
      <c r="I192" s="232"/>
      <c r="J192" s="227"/>
      <c r="K192" s="227"/>
      <c r="L192" s="233"/>
      <c r="M192" s="234"/>
      <c r="N192" s="235"/>
      <c r="O192" s="235"/>
      <c r="P192" s="235"/>
      <c r="Q192" s="235"/>
      <c r="R192" s="235"/>
      <c r="S192" s="235"/>
      <c r="T192" s="23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7" t="s">
        <v>142</v>
      </c>
      <c r="AU192" s="237" t="s">
        <v>136</v>
      </c>
      <c r="AV192" s="13" t="s">
        <v>136</v>
      </c>
      <c r="AW192" s="13" t="s">
        <v>32</v>
      </c>
      <c r="AX192" s="13" t="s">
        <v>76</v>
      </c>
      <c r="AY192" s="237" t="s">
        <v>128</v>
      </c>
    </row>
    <row r="193" spans="1:51" s="13" customFormat="1" ht="12">
      <c r="A193" s="13"/>
      <c r="B193" s="226"/>
      <c r="C193" s="227"/>
      <c r="D193" s="228" t="s">
        <v>142</v>
      </c>
      <c r="E193" s="229" t="s">
        <v>1</v>
      </c>
      <c r="F193" s="230" t="s">
        <v>273</v>
      </c>
      <c r="G193" s="227"/>
      <c r="H193" s="231">
        <v>21.5</v>
      </c>
      <c r="I193" s="232"/>
      <c r="J193" s="227"/>
      <c r="K193" s="227"/>
      <c r="L193" s="233"/>
      <c r="M193" s="234"/>
      <c r="N193" s="235"/>
      <c r="O193" s="235"/>
      <c r="P193" s="235"/>
      <c r="Q193" s="235"/>
      <c r="R193" s="235"/>
      <c r="S193" s="235"/>
      <c r="T193" s="23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7" t="s">
        <v>142</v>
      </c>
      <c r="AU193" s="237" t="s">
        <v>136</v>
      </c>
      <c r="AV193" s="13" t="s">
        <v>136</v>
      </c>
      <c r="AW193" s="13" t="s">
        <v>32</v>
      </c>
      <c r="AX193" s="13" t="s">
        <v>76</v>
      </c>
      <c r="AY193" s="237" t="s">
        <v>128</v>
      </c>
    </row>
    <row r="194" spans="1:51" s="15" customFormat="1" ht="12">
      <c r="A194" s="15"/>
      <c r="B194" s="248"/>
      <c r="C194" s="249"/>
      <c r="D194" s="228" t="s">
        <v>142</v>
      </c>
      <c r="E194" s="250" t="s">
        <v>1</v>
      </c>
      <c r="F194" s="251" t="s">
        <v>181</v>
      </c>
      <c r="G194" s="249"/>
      <c r="H194" s="252">
        <v>46.14</v>
      </c>
      <c r="I194" s="253"/>
      <c r="J194" s="249"/>
      <c r="K194" s="249"/>
      <c r="L194" s="254"/>
      <c r="M194" s="255"/>
      <c r="N194" s="256"/>
      <c r="O194" s="256"/>
      <c r="P194" s="256"/>
      <c r="Q194" s="256"/>
      <c r="R194" s="256"/>
      <c r="S194" s="256"/>
      <c r="T194" s="257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58" t="s">
        <v>142</v>
      </c>
      <c r="AU194" s="258" t="s">
        <v>136</v>
      </c>
      <c r="AV194" s="15" t="s">
        <v>135</v>
      </c>
      <c r="AW194" s="15" t="s">
        <v>32</v>
      </c>
      <c r="AX194" s="15" t="s">
        <v>81</v>
      </c>
      <c r="AY194" s="258" t="s">
        <v>128</v>
      </c>
    </row>
    <row r="195" spans="1:65" s="2" customFormat="1" ht="16.5" customHeight="1">
      <c r="A195" s="38"/>
      <c r="B195" s="39"/>
      <c r="C195" s="212" t="s">
        <v>274</v>
      </c>
      <c r="D195" s="212" t="s">
        <v>131</v>
      </c>
      <c r="E195" s="213" t="s">
        <v>275</v>
      </c>
      <c r="F195" s="214" t="s">
        <v>276</v>
      </c>
      <c r="G195" s="215" t="s">
        <v>140</v>
      </c>
      <c r="H195" s="216">
        <v>39.9</v>
      </c>
      <c r="I195" s="217"/>
      <c r="J195" s="218">
        <f>ROUND(I195*H195,2)</f>
        <v>0</v>
      </c>
      <c r="K195" s="219"/>
      <c r="L195" s="44"/>
      <c r="M195" s="220" t="s">
        <v>1</v>
      </c>
      <c r="N195" s="221" t="s">
        <v>42</v>
      </c>
      <c r="O195" s="91"/>
      <c r="P195" s="222">
        <f>O195*H195</f>
        <v>0</v>
      </c>
      <c r="Q195" s="222">
        <v>0</v>
      </c>
      <c r="R195" s="222">
        <f>Q195*H195</f>
        <v>0</v>
      </c>
      <c r="S195" s="222">
        <v>0</v>
      </c>
      <c r="T195" s="223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4" t="s">
        <v>212</v>
      </c>
      <c r="AT195" s="224" t="s">
        <v>131</v>
      </c>
      <c r="AU195" s="224" t="s">
        <v>136</v>
      </c>
      <c r="AY195" s="17" t="s">
        <v>128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7" t="s">
        <v>136</v>
      </c>
      <c r="BK195" s="225">
        <f>ROUND(I195*H195,2)</f>
        <v>0</v>
      </c>
      <c r="BL195" s="17" t="s">
        <v>212</v>
      </c>
      <c r="BM195" s="224" t="s">
        <v>277</v>
      </c>
    </row>
    <row r="196" spans="1:51" s="13" customFormat="1" ht="12">
      <c r="A196" s="13"/>
      <c r="B196" s="226"/>
      <c r="C196" s="227"/>
      <c r="D196" s="228" t="s">
        <v>142</v>
      </c>
      <c r="E196" s="229" t="s">
        <v>1</v>
      </c>
      <c r="F196" s="230" t="s">
        <v>278</v>
      </c>
      <c r="G196" s="227"/>
      <c r="H196" s="231">
        <v>39.9</v>
      </c>
      <c r="I196" s="232"/>
      <c r="J196" s="227"/>
      <c r="K196" s="227"/>
      <c r="L196" s="233"/>
      <c r="M196" s="234"/>
      <c r="N196" s="235"/>
      <c r="O196" s="235"/>
      <c r="P196" s="235"/>
      <c r="Q196" s="235"/>
      <c r="R196" s="235"/>
      <c r="S196" s="235"/>
      <c r="T196" s="23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7" t="s">
        <v>142</v>
      </c>
      <c r="AU196" s="237" t="s">
        <v>136</v>
      </c>
      <c r="AV196" s="13" t="s">
        <v>136</v>
      </c>
      <c r="AW196" s="13" t="s">
        <v>32</v>
      </c>
      <c r="AX196" s="13" t="s">
        <v>81</v>
      </c>
      <c r="AY196" s="237" t="s">
        <v>128</v>
      </c>
    </row>
    <row r="197" spans="1:65" s="2" customFormat="1" ht="33" customHeight="1">
      <c r="A197" s="38"/>
      <c r="B197" s="39"/>
      <c r="C197" s="212" t="s">
        <v>279</v>
      </c>
      <c r="D197" s="212" t="s">
        <v>131</v>
      </c>
      <c r="E197" s="213" t="s">
        <v>280</v>
      </c>
      <c r="F197" s="214" t="s">
        <v>281</v>
      </c>
      <c r="G197" s="215" t="s">
        <v>140</v>
      </c>
      <c r="H197" s="216">
        <v>43</v>
      </c>
      <c r="I197" s="217"/>
      <c r="J197" s="218">
        <f>ROUND(I197*H197,2)</f>
        <v>0</v>
      </c>
      <c r="K197" s="219"/>
      <c r="L197" s="44"/>
      <c r="M197" s="220" t="s">
        <v>1</v>
      </c>
      <c r="N197" s="221" t="s">
        <v>42</v>
      </c>
      <c r="O197" s="91"/>
      <c r="P197" s="222">
        <f>O197*H197</f>
        <v>0</v>
      </c>
      <c r="Q197" s="222">
        <v>0.00013</v>
      </c>
      <c r="R197" s="222">
        <f>Q197*H197</f>
        <v>0.0055899999999999995</v>
      </c>
      <c r="S197" s="222">
        <v>0</v>
      </c>
      <c r="T197" s="223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4" t="s">
        <v>135</v>
      </c>
      <c r="AT197" s="224" t="s">
        <v>131</v>
      </c>
      <c r="AU197" s="224" t="s">
        <v>136</v>
      </c>
      <c r="AY197" s="17" t="s">
        <v>128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7" t="s">
        <v>136</v>
      </c>
      <c r="BK197" s="225">
        <f>ROUND(I197*H197,2)</f>
        <v>0</v>
      </c>
      <c r="BL197" s="17" t="s">
        <v>135</v>
      </c>
      <c r="BM197" s="224" t="s">
        <v>282</v>
      </c>
    </row>
    <row r="198" spans="1:65" s="2" customFormat="1" ht="24.15" customHeight="1">
      <c r="A198" s="38"/>
      <c r="B198" s="39"/>
      <c r="C198" s="212" t="s">
        <v>283</v>
      </c>
      <c r="D198" s="212" t="s">
        <v>131</v>
      </c>
      <c r="E198" s="213" t="s">
        <v>284</v>
      </c>
      <c r="F198" s="214" t="s">
        <v>285</v>
      </c>
      <c r="G198" s="215" t="s">
        <v>140</v>
      </c>
      <c r="H198" s="216">
        <v>43</v>
      </c>
      <c r="I198" s="217"/>
      <c r="J198" s="218">
        <f>ROUND(I198*H198,2)</f>
        <v>0</v>
      </c>
      <c r="K198" s="219"/>
      <c r="L198" s="44"/>
      <c r="M198" s="220" t="s">
        <v>1</v>
      </c>
      <c r="N198" s="221" t="s">
        <v>42</v>
      </c>
      <c r="O198" s="91"/>
      <c r="P198" s="222">
        <f>O198*H198</f>
        <v>0</v>
      </c>
      <c r="Q198" s="222">
        <v>4E-05</v>
      </c>
      <c r="R198" s="222">
        <f>Q198*H198</f>
        <v>0.0017200000000000002</v>
      </c>
      <c r="S198" s="222">
        <v>0</v>
      </c>
      <c r="T198" s="223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4" t="s">
        <v>135</v>
      </c>
      <c r="AT198" s="224" t="s">
        <v>131</v>
      </c>
      <c r="AU198" s="224" t="s">
        <v>136</v>
      </c>
      <c r="AY198" s="17" t="s">
        <v>128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7" t="s">
        <v>136</v>
      </c>
      <c r="BK198" s="225">
        <f>ROUND(I198*H198,2)</f>
        <v>0</v>
      </c>
      <c r="BL198" s="17" t="s">
        <v>135</v>
      </c>
      <c r="BM198" s="224" t="s">
        <v>286</v>
      </c>
    </row>
    <row r="199" spans="1:65" s="2" customFormat="1" ht="24.15" customHeight="1">
      <c r="A199" s="38"/>
      <c r="B199" s="39"/>
      <c r="C199" s="212" t="s">
        <v>287</v>
      </c>
      <c r="D199" s="212" t="s">
        <v>131</v>
      </c>
      <c r="E199" s="213" t="s">
        <v>288</v>
      </c>
      <c r="F199" s="214" t="s">
        <v>289</v>
      </c>
      <c r="G199" s="215" t="s">
        <v>140</v>
      </c>
      <c r="H199" s="216">
        <v>31.158</v>
      </c>
      <c r="I199" s="217"/>
      <c r="J199" s="218">
        <f>ROUND(I199*H199,2)</f>
        <v>0</v>
      </c>
      <c r="K199" s="219"/>
      <c r="L199" s="44"/>
      <c r="M199" s="220" t="s">
        <v>1</v>
      </c>
      <c r="N199" s="221" t="s">
        <v>42</v>
      </c>
      <c r="O199" s="91"/>
      <c r="P199" s="222">
        <f>O199*H199</f>
        <v>0</v>
      </c>
      <c r="Q199" s="222">
        <v>0</v>
      </c>
      <c r="R199" s="222">
        <f>Q199*H199</f>
        <v>0</v>
      </c>
      <c r="S199" s="222">
        <v>0.15</v>
      </c>
      <c r="T199" s="223">
        <f>S199*H199</f>
        <v>4.6737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4" t="s">
        <v>135</v>
      </c>
      <c r="AT199" s="224" t="s">
        <v>131</v>
      </c>
      <c r="AU199" s="224" t="s">
        <v>136</v>
      </c>
      <c r="AY199" s="17" t="s">
        <v>128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7" t="s">
        <v>136</v>
      </c>
      <c r="BK199" s="225">
        <f>ROUND(I199*H199,2)</f>
        <v>0</v>
      </c>
      <c r="BL199" s="17" t="s">
        <v>135</v>
      </c>
      <c r="BM199" s="224" t="s">
        <v>290</v>
      </c>
    </row>
    <row r="200" spans="1:51" s="13" customFormat="1" ht="12">
      <c r="A200" s="13"/>
      <c r="B200" s="226"/>
      <c r="C200" s="227"/>
      <c r="D200" s="228" t="s">
        <v>142</v>
      </c>
      <c r="E200" s="229" t="s">
        <v>1</v>
      </c>
      <c r="F200" s="230" t="s">
        <v>291</v>
      </c>
      <c r="G200" s="227"/>
      <c r="H200" s="231">
        <v>31.158</v>
      </c>
      <c r="I200" s="232"/>
      <c r="J200" s="227"/>
      <c r="K200" s="227"/>
      <c r="L200" s="233"/>
      <c r="M200" s="234"/>
      <c r="N200" s="235"/>
      <c r="O200" s="235"/>
      <c r="P200" s="235"/>
      <c r="Q200" s="235"/>
      <c r="R200" s="235"/>
      <c r="S200" s="235"/>
      <c r="T200" s="23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7" t="s">
        <v>142</v>
      </c>
      <c r="AU200" s="237" t="s">
        <v>136</v>
      </c>
      <c r="AV200" s="13" t="s">
        <v>136</v>
      </c>
      <c r="AW200" s="13" t="s">
        <v>32</v>
      </c>
      <c r="AX200" s="13" t="s">
        <v>81</v>
      </c>
      <c r="AY200" s="237" t="s">
        <v>128</v>
      </c>
    </row>
    <row r="201" spans="1:65" s="2" customFormat="1" ht="37.8" customHeight="1">
      <c r="A201" s="38"/>
      <c r="B201" s="39"/>
      <c r="C201" s="212" t="s">
        <v>292</v>
      </c>
      <c r="D201" s="212" t="s">
        <v>131</v>
      </c>
      <c r="E201" s="213" t="s">
        <v>293</v>
      </c>
      <c r="F201" s="214" t="s">
        <v>294</v>
      </c>
      <c r="G201" s="215" t="s">
        <v>295</v>
      </c>
      <c r="H201" s="216">
        <v>0.15</v>
      </c>
      <c r="I201" s="217"/>
      <c r="J201" s="218">
        <f>ROUND(I201*H201,2)</f>
        <v>0</v>
      </c>
      <c r="K201" s="219"/>
      <c r="L201" s="44"/>
      <c r="M201" s="220" t="s">
        <v>1</v>
      </c>
      <c r="N201" s="221" t="s">
        <v>42</v>
      </c>
      <c r="O201" s="91"/>
      <c r="P201" s="222">
        <f>O201*H201</f>
        <v>0</v>
      </c>
      <c r="Q201" s="222">
        <v>0</v>
      </c>
      <c r="R201" s="222">
        <f>Q201*H201</f>
        <v>0</v>
      </c>
      <c r="S201" s="222">
        <v>2.2</v>
      </c>
      <c r="T201" s="223">
        <f>S201*H201</f>
        <v>0.33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4" t="s">
        <v>135</v>
      </c>
      <c r="AT201" s="224" t="s">
        <v>131</v>
      </c>
      <c r="AU201" s="224" t="s">
        <v>136</v>
      </c>
      <c r="AY201" s="17" t="s">
        <v>128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7" t="s">
        <v>136</v>
      </c>
      <c r="BK201" s="225">
        <f>ROUND(I201*H201,2)</f>
        <v>0</v>
      </c>
      <c r="BL201" s="17" t="s">
        <v>135</v>
      </c>
      <c r="BM201" s="224" t="s">
        <v>296</v>
      </c>
    </row>
    <row r="202" spans="1:51" s="13" customFormat="1" ht="12">
      <c r="A202" s="13"/>
      <c r="B202" s="226"/>
      <c r="C202" s="227"/>
      <c r="D202" s="228" t="s">
        <v>142</v>
      </c>
      <c r="E202" s="229" t="s">
        <v>1</v>
      </c>
      <c r="F202" s="230" t="s">
        <v>297</v>
      </c>
      <c r="G202" s="227"/>
      <c r="H202" s="231">
        <v>0.15</v>
      </c>
      <c r="I202" s="232"/>
      <c r="J202" s="227"/>
      <c r="K202" s="227"/>
      <c r="L202" s="233"/>
      <c r="M202" s="234"/>
      <c r="N202" s="235"/>
      <c r="O202" s="235"/>
      <c r="P202" s="235"/>
      <c r="Q202" s="235"/>
      <c r="R202" s="235"/>
      <c r="S202" s="235"/>
      <c r="T202" s="23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7" t="s">
        <v>142</v>
      </c>
      <c r="AU202" s="237" t="s">
        <v>136</v>
      </c>
      <c r="AV202" s="13" t="s">
        <v>136</v>
      </c>
      <c r="AW202" s="13" t="s">
        <v>32</v>
      </c>
      <c r="AX202" s="13" t="s">
        <v>81</v>
      </c>
      <c r="AY202" s="237" t="s">
        <v>128</v>
      </c>
    </row>
    <row r="203" spans="1:65" s="2" customFormat="1" ht="24.15" customHeight="1">
      <c r="A203" s="38"/>
      <c r="B203" s="39"/>
      <c r="C203" s="212" t="s">
        <v>298</v>
      </c>
      <c r="D203" s="212" t="s">
        <v>131</v>
      </c>
      <c r="E203" s="213" t="s">
        <v>299</v>
      </c>
      <c r="F203" s="214" t="s">
        <v>300</v>
      </c>
      <c r="G203" s="215" t="s">
        <v>140</v>
      </c>
      <c r="H203" s="216">
        <v>3.1</v>
      </c>
      <c r="I203" s="217"/>
      <c r="J203" s="218">
        <f>ROUND(I203*H203,2)</f>
        <v>0</v>
      </c>
      <c r="K203" s="219"/>
      <c r="L203" s="44"/>
      <c r="M203" s="220" t="s">
        <v>1</v>
      </c>
      <c r="N203" s="221" t="s">
        <v>42</v>
      </c>
      <c r="O203" s="91"/>
      <c r="P203" s="222">
        <f>O203*H203</f>
        <v>0</v>
      </c>
      <c r="Q203" s="222">
        <v>0</v>
      </c>
      <c r="R203" s="222">
        <f>Q203*H203</f>
        <v>0</v>
      </c>
      <c r="S203" s="222">
        <v>0.035</v>
      </c>
      <c r="T203" s="223">
        <f>S203*H203</f>
        <v>0.10850000000000001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4" t="s">
        <v>135</v>
      </c>
      <c r="AT203" s="224" t="s">
        <v>131</v>
      </c>
      <c r="AU203" s="224" t="s">
        <v>136</v>
      </c>
      <c r="AY203" s="17" t="s">
        <v>128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7" t="s">
        <v>136</v>
      </c>
      <c r="BK203" s="225">
        <f>ROUND(I203*H203,2)</f>
        <v>0</v>
      </c>
      <c r="BL203" s="17" t="s">
        <v>135</v>
      </c>
      <c r="BM203" s="224" t="s">
        <v>301</v>
      </c>
    </row>
    <row r="204" spans="1:65" s="2" customFormat="1" ht="21.75" customHeight="1">
      <c r="A204" s="38"/>
      <c r="B204" s="39"/>
      <c r="C204" s="212" t="s">
        <v>302</v>
      </c>
      <c r="D204" s="212" t="s">
        <v>131</v>
      </c>
      <c r="E204" s="213" t="s">
        <v>303</v>
      </c>
      <c r="F204" s="214" t="s">
        <v>304</v>
      </c>
      <c r="G204" s="215" t="s">
        <v>140</v>
      </c>
      <c r="H204" s="216">
        <v>7.2</v>
      </c>
      <c r="I204" s="217"/>
      <c r="J204" s="218">
        <f>ROUND(I204*H204,2)</f>
        <v>0</v>
      </c>
      <c r="K204" s="219"/>
      <c r="L204" s="44"/>
      <c r="M204" s="220" t="s">
        <v>1</v>
      </c>
      <c r="N204" s="221" t="s">
        <v>42</v>
      </c>
      <c r="O204" s="91"/>
      <c r="P204" s="222">
        <f>O204*H204</f>
        <v>0</v>
      </c>
      <c r="Q204" s="222">
        <v>0</v>
      </c>
      <c r="R204" s="222">
        <f>Q204*H204</f>
        <v>0</v>
      </c>
      <c r="S204" s="222">
        <v>0.076</v>
      </c>
      <c r="T204" s="223">
        <f>S204*H204</f>
        <v>0.5472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4" t="s">
        <v>135</v>
      </c>
      <c r="AT204" s="224" t="s">
        <v>131</v>
      </c>
      <c r="AU204" s="224" t="s">
        <v>136</v>
      </c>
      <c r="AY204" s="17" t="s">
        <v>128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7" t="s">
        <v>136</v>
      </c>
      <c r="BK204" s="225">
        <f>ROUND(I204*H204,2)</f>
        <v>0</v>
      </c>
      <c r="BL204" s="17" t="s">
        <v>135</v>
      </c>
      <c r="BM204" s="224" t="s">
        <v>305</v>
      </c>
    </row>
    <row r="205" spans="1:51" s="13" customFormat="1" ht="12">
      <c r="A205" s="13"/>
      <c r="B205" s="226"/>
      <c r="C205" s="227"/>
      <c r="D205" s="228" t="s">
        <v>142</v>
      </c>
      <c r="E205" s="229" t="s">
        <v>1</v>
      </c>
      <c r="F205" s="230" t="s">
        <v>306</v>
      </c>
      <c r="G205" s="227"/>
      <c r="H205" s="231">
        <v>7.2</v>
      </c>
      <c r="I205" s="232"/>
      <c r="J205" s="227"/>
      <c r="K205" s="227"/>
      <c r="L205" s="233"/>
      <c r="M205" s="234"/>
      <c r="N205" s="235"/>
      <c r="O205" s="235"/>
      <c r="P205" s="235"/>
      <c r="Q205" s="235"/>
      <c r="R205" s="235"/>
      <c r="S205" s="235"/>
      <c r="T205" s="23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7" t="s">
        <v>142</v>
      </c>
      <c r="AU205" s="237" t="s">
        <v>136</v>
      </c>
      <c r="AV205" s="13" t="s">
        <v>136</v>
      </c>
      <c r="AW205" s="13" t="s">
        <v>32</v>
      </c>
      <c r="AX205" s="13" t="s">
        <v>81</v>
      </c>
      <c r="AY205" s="237" t="s">
        <v>128</v>
      </c>
    </row>
    <row r="206" spans="1:65" s="2" customFormat="1" ht="24.15" customHeight="1">
      <c r="A206" s="38"/>
      <c r="B206" s="39"/>
      <c r="C206" s="212" t="s">
        <v>307</v>
      </c>
      <c r="D206" s="212" t="s">
        <v>131</v>
      </c>
      <c r="E206" s="213" t="s">
        <v>308</v>
      </c>
      <c r="F206" s="214" t="s">
        <v>309</v>
      </c>
      <c r="G206" s="215" t="s">
        <v>134</v>
      </c>
      <c r="H206" s="216">
        <v>2</v>
      </c>
      <c r="I206" s="217"/>
      <c r="J206" s="218">
        <f>ROUND(I206*H206,2)</f>
        <v>0</v>
      </c>
      <c r="K206" s="219"/>
      <c r="L206" s="44"/>
      <c r="M206" s="220" t="s">
        <v>1</v>
      </c>
      <c r="N206" s="221" t="s">
        <v>42</v>
      </c>
      <c r="O206" s="91"/>
      <c r="P206" s="222">
        <f>O206*H206</f>
        <v>0</v>
      </c>
      <c r="Q206" s="222">
        <v>0</v>
      </c>
      <c r="R206" s="222">
        <f>Q206*H206</f>
        <v>0</v>
      </c>
      <c r="S206" s="222">
        <v>0.0881</v>
      </c>
      <c r="T206" s="223">
        <f>S206*H206</f>
        <v>0.1762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4" t="s">
        <v>135</v>
      </c>
      <c r="AT206" s="224" t="s">
        <v>131</v>
      </c>
      <c r="AU206" s="224" t="s">
        <v>136</v>
      </c>
      <c r="AY206" s="17" t="s">
        <v>128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7" t="s">
        <v>136</v>
      </c>
      <c r="BK206" s="225">
        <f>ROUND(I206*H206,2)</f>
        <v>0</v>
      </c>
      <c r="BL206" s="17" t="s">
        <v>135</v>
      </c>
      <c r="BM206" s="224" t="s">
        <v>310</v>
      </c>
    </row>
    <row r="207" spans="1:65" s="2" customFormat="1" ht="16.5" customHeight="1">
      <c r="A207" s="38"/>
      <c r="B207" s="39"/>
      <c r="C207" s="212" t="s">
        <v>311</v>
      </c>
      <c r="D207" s="212" t="s">
        <v>131</v>
      </c>
      <c r="E207" s="213" t="s">
        <v>312</v>
      </c>
      <c r="F207" s="214" t="s">
        <v>313</v>
      </c>
      <c r="G207" s="215" t="s">
        <v>314</v>
      </c>
      <c r="H207" s="216">
        <v>1</v>
      </c>
      <c r="I207" s="217"/>
      <c r="J207" s="218">
        <f>ROUND(I207*H207,2)</f>
        <v>0</v>
      </c>
      <c r="K207" s="219"/>
      <c r="L207" s="44"/>
      <c r="M207" s="220" t="s">
        <v>1</v>
      </c>
      <c r="N207" s="221" t="s">
        <v>42</v>
      </c>
      <c r="O207" s="91"/>
      <c r="P207" s="222">
        <f>O207*H207</f>
        <v>0</v>
      </c>
      <c r="Q207" s="222">
        <v>0</v>
      </c>
      <c r="R207" s="222">
        <f>Q207*H207</f>
        <v>0</v>
      </c>
      <c r="S207" s="222">
        <v>0.013</v>
      </c>
      <c r="T207" s="223">
        <f>S207*H207</f>
        <v>0.013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4" t="s">
        <v>135</v>
      </c>
      <c r="AT207" s="224" t="s">
        <v>131</v>
      </c>
      <c r="AU207" s="224" t="s">
        <v>136</v>
      </c>
      <c r="AY207" s="17" t="s">
        <v>128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7" t="s">
        <v>136</v>
      </c>
      <c r="BK207" s="225">
        <f>ROUND(I207*H207,2)</f>
        <v>0</v>
      </c>
      <c r="BL207" s="17" t="s">
        <v>135</v>
      </c>
      <c r="BM207" s="224" t="s">
        <v>315</v>
      </c>
    </row>
    <row r="208" spans="1:65" s="2" customFormat="1" ht="16.5" customHeight="1">
      <c r="A208" s="38"/>
      <c r="B208" s="39"/>
      <c r="C208" s="212" t="s">
        <v>316</v>
      </c>
      <c r="D208" s="212" t="s">
        <v>131</v>
      </c>
      <c r="E208" s="213" t="s">
        <v>317</v>
      </c>
      <c r="F208" s="214" t="s">
        <v>318</v>
      </c>
      <c r="G208" s="215" t="s">
        <v>314</v>
      </c>
      <c r="H208" s="216">
        <v>1</v>
      </c>
      <c r="I208" s="217"/>
      <c r="J208" s="218">
        <f>ROUND(I208*H208,2)</f>
        <v>0</v>
      </c>
      <c r="K208" s="219"/>
      <c r="L208" s="44"/>
      <c r="M208" s="220" t="s">
        <v>1</v>
      </c>
      <c r="N208" s="221" t="s">
        <v>42</v>
      </c>
      <c r="O208" s="91"/>
      <c r="P208" s="222">
        <f>O208*H208</f>
        <v>0</v>
      </c>
      <c r="Q208" s="222">
        <v>0</v>
      </c>
      <c r="R208" s="222">
        <f>Q208*H208</f>
        <v>0</v>
      </c>
      <c r="S208" s="222">
        <v>0.013</v>
      </c>
      <c r="T208" s="223">
        <f>S208*H208</f>
        <v>0.013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4" t="s">
        <v>135</v>
      </c>
      <c r="AT208" s="224" t="s">
        <v>131</v>
      </c>
      <c r="AU208" s="224" t="s">
        <v>136</v>
      </c>
      <c r="AY208" s="17" t="s">
        <v>128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7" t="s">
        <v>136</v>
      </c>
      <c r="BK208" s="225">
        <f>ROUND(I208*H208,2)</f>
        <v>0</v>
      </c>
      <c r="BL208" s="17" t="s">
        <v>135</v>
      </c>
      <c r="BM208" s="224" t="s">
        <v>319</v>
      </c>
    </row>
    <row r="209" spans="1:65" s="2" customFormat="1" ht="24.15" customHeight="1">
      <c r="A209" s="38"/>
      <c r="B209" s="39"/>
      <c r="C209" s="212" t="s">
        <v>320</v>
      </c>
      <c r="D209" s="212" t="s">
        <v>131</v>
      </c>
      <c r="E209" s="213" t="s">
        <v>321</v>
      </c>
      <c r="F209" s="214" t="s">
        <v>322</v>
      </c>
      <c r="G209" s="215" t="s">
        <v>140</v>
      </c>
      <c r="H209" s="216">
        <v>0.432</v>
      </c>
      <c r="I209" s="217"/>
      <c r="J209" s="218">
        <f>ROUND(I209*H209,2)</f>
        <v>0</v>
      </c>
      <c r="K209" s="219"/>
      <c r="L209" s="44"/>
      <c r="M209" s="220" t="s">
        <v>1</v>
      </c>
      <c r="N209" s="221" t="s">
        <v>42</v>
      </c>
      <c r="O209" s="91"/>
      <c r="P209" s="222">
        <f>O209*H209</f>
        <v>0</v>
      </c>
      <c r="Q209" s="222">
        <v>0</v>
      </c>
      <c r="R209" s="222">
        <f>Q209*H209</f>
        <v>0</v>
      </c>
      <c r="S209" s="222">
        <v>0.068</v>
      </c>
      <c r="T209" s="223">
        <f>S209*H209</f>
        <v>0.029376000000000003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4" t="s">
        <v>135</v>
      </c>
      <c r="AT209" s="224" t="s">
        <v>131</v>
      </c>
      <c r="AU209" s="224" t="s">
        <v>136</v>
      </c>
      <c r="AY209" s="17" t="s">
        <v>128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7" t="s">
        <v>136</v>
      </c>
      <c r="BK209" s="225">
        <f>ROUND(I209*H209,2)</f>
        <v>0</v>
      </c>
      <c r="BL209" s="17" t="s">
        <v>135</v>
      </c>
      <c r="BM209" s="224" t="s">
        <v>323</v>
      </c>
    </row>
    <row r="210" spans="1:51" s="13" customFormat="1" ht="12">
      <c r="A210" s="13"/>
      <c r="B210" s="226"/>
      <c r="C210" s="227"/>
      <c r="D210" s="228" t="s">
        <v>142</v>
      </c>
      <c r="E210" s="229" t="s">
        <v>1</v>
      </c>
      <c r="F210" s="230" t="s">
        <v>324</v>
      </c>
      <c r="G210" s="227"/>
      <c r="H210" s="231">
        <v>0.162</v>
      </c>
      <c r="I210" s="232"/>
      <c r="J210" s="227"/>
      <c r="K210" s="227"/>
      <c r="L210" s="233"/>
      <c r="M210" s="234"/>
      <c r="N210" s="235"/>
      <c r="O210" s="235"/>
      <c r="P210" s="235"/>
      <c r="Q210" s="235"/>
      <c r="R210" s="235"/>
      <c r="S210" s="235"/>
      <c r="T210" s="23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7" t="s">
        <v>142</v>
      </c>
      <c r="AU210" s="237" t="s">
        <v>136</v>
      </c>
      <c r="AV210" s="13" t="s">
        <v>136</v>
      </c>
      <c r="AW210" s="13" t="s">
        <v>32</v>
      </c>
      <c r="AX210" s="13" t="s">
        <v>76</v>
      </c>
      <c r="AY210" s="237" t="s">
        <v>128</v>
      </c>
    </row>
    <row r="211" spans="1:51" s="13" customFormat="1" ht="12">
      <c r="A211" s="13"/>
      <c r="B211" s="226"/>
      <c r="C211" s="227"/>
      <c r="D211" s="228" t="s">
        <v>142</v>
      </c>
      <c r="E211" s="229" t="s">
        <v>1</v>
      </c>
      <c r="F211" s="230" t="s">
        <v>325</v>
      </c>
      <c r="G211" s="227"/>
      <c r="H211" s="231">
        <v>0.27</v>
      </c>
      <c r="I211" s="232"/>
      <c r="J211" s="227"/>
      <c r="K211" s="227"/>
      <c r="L211" s="233"/>
      <c r="M211" s="234"/>
      <c r="N211" s="235"/>
      <c r="O211" s="235"/>
      <c r="P211" s="235"/>
      <c r="Q211" s="235"/>
      <c r="R211" s="235"/>
      <c r="S211" s="235"/>
      <c r="T211" s="23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7" t="s">
        <v>142</v>
      </c>
      <c r="AU211" s="237" t="s">
        <v>136</v>
      </c>
      <c r="AV211" s="13" t="s">
        <v>136</v>
      </c>
      <c r="AW211" s="13" t="s">
        <v>32</v>
      </c>
      <c r="AX211" s="13" t="s">
        <v>76</v>
      </c>
      <c r="AY211" s="237" t="s">
        <v>128</v>
      </c>
    </row>
    <row r="212" spans="1:51" s="15" customFormat="1" ht="12">
      <c r="A212" s="15"/>
      <c r="B212" s="248"/>
      <c r="C212" s="249"/>
      <c r="D212" s="228" t="s">
        <v>142</v>
      </c>
      <c r="E212" s="250" t="s">
        <v>1</v>
      </c>
      <c r="F212" s="251" t="s">
        <v>181</v>
      </c>
      <c r="G212" s="249"/>
      <c r="H212" s="252">
        <v>0.432</v>
      </c>
      <c r="I212" s="253"/>
      <c r="J212" s="249"/>
      <c r="K212" s="249"/>
      <c r="L212" s="254"/>
      <c r="M212" s="255"/>
      <c r="N212" s="256"/>
      <c r="O212" s="256"/>
      <c r="P212" s="256"/>
      <c r="Q212" s="256"/>
      <c r="R212" s="256"/>
      <c r="S212" s="256"/>
      <c r="T212" s="257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58" t="s">
        <v>142</v>
      </c>
      <c r="AU212" s="258" t="s">
        <v>136</v>
      </c>
      <c r="AV212" s="15" t="s">
        <v>135</v>
      </c>
      <c r="AW212" s="15" t="s">
        <v>32</v>
      </c>
      <c r="AX212" s="15" t="s">
        <v>81</v>
      </c>
      <c r="AY212" s="258" t="s">
        <v>128</v>
      </c>
    </row>
    <row r="213" spans="1:65" s="2" customFormat="1" ht="24.15" customHeight="1">
      <c r="A213" s="38"/>
      <c r="B213" s="39"/>
      <c r="C213" s="212" t="s">
        <v>326</v>
      </c>
      <c r="D213" s="212" t="s">
        <v>131</v>
      </c>
      <c r="E213" s="213" t="s">
        <v>327</v>
      </c>
      <c r="F213" s="214" t="s">
        <v>328</v>
      </c>
      <c r="G213" s="215" t="s">
        <v>140</v>
      </c>
      <c r="H213" s="216">
        <v>43</v>
      </c>
      <c r="I213" s="217"/>
      <c r="J213" s="218">
        <f>ROUND(I213*H213,2)</f>
        <v>0</v>
      </c>
      <c r="K213" s="219"/>
      <c r="L213" s="44"/>
      <c r="M213" s="220" t="s">
        <v>1</v>
      </c>
      <c r="N213" s="221" t="s">
        <v>42</v>
      </c>
      <c r="O213" s="91"/>
      <c r="P213" s="222">
        <f>O213*H213</f>
        <v>0</v>
      </c>
      <c r="Q213" s="222">
        <v>0</v>
      </c>
      <c r="R213" s="222">
        <f>Q213*H213</f>
        <v>0</v>
      </c>
      <c r="S213" s="222">
        <v>0.0015</v>
      </c>
      <c r="T213" s="223">
        <f>S213*H213</f>
        <v>0.0645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4" t="s">
        <v>135</v>
      </c>
      <c r="AT213" s="224" t="s">
        <v>131</v>
      </c>
      <c r="AU213" s="224" t="s">
        <v>136</v>
      </c>
      <c r="AY213" s="17" t="s">
        <v>128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7" t="s">
        <v>136</v>
      </c>
      <c r="BK213" s="225">
        <f>ROUND(I213*H213,2)</f>
        <v>0</v>
      </c>
      <c r="BL213" s="17" t="s">
        <v>135</v>
      </c>
      <c r="BM213" s="224" t="s">
        <v>329</v>
      </c>
    </row>
    <row r="214" spans="1:51" s="13" customFormat="1" ht="12">
      <c r="A214" s="13"/>
      <c r="B214" s="226"/>
      <c r="C214" s="227"/>
      <c r="D214" s="228" t="s">
        <v>142</v>
      </c>
      <c r="E214" s="229" t="s">
        <v>1</v>
      </c>
      <c r="F214" s="230" t="s">
        <v>330</v>
      </c>
      <c r="G214" s="227"/>
      <c r="H214" s="231">
        <v>43</v>
      </c>
      <c r="I214" s="232"/>
      <c r="J214" s="227"/>
      <c r="K214" s="227"/>
      <c r="L214" s="233"/>
      <c r="M214" s="234"/>
      <c r="N214" s="235"/>
      <c r="O214" s="235"/>
      <c r="P214" s="235"/>
      <c r="Q214" s="235"/>
      <c r="R214" s="235"/>
      <c r="S214" s="235"/>
      <c r="T214" s="236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7" t="s">
        <v>142</v>
      </c>
      <c r="AU214" s="237" t="s">
        <v>136</v>
      </c>
      <c r="AV214" s="13" t="s">
        <v>136</v>
      </c>
      <c r="AW214" s="13" t="s">
        <v>32</v>
      </c>
      <c r="AX214" s="13" t="s">
        <v>81</v>
      </c>
      <c r="AY214" s="237" t="s">
        <v>128</v>
      </c>
    </row>
    <row r="215" spans="1:63" s="12" customFormat="1" ht="22.8" customHeight="1">
      <c r="A215" s="12"/>
      <c r="B215" s="196"/>
      <c r="C215" s="197"/>
      <c r="D215" s="198" t="s">
        <v>75</v>
      </c>
      <c r="E215" s="210" t="s">
        <v>331</v>
      </c>
      <c r="F215" s="210" t="s">
        <v>332</v>
      </c>
      <c r="G215" s="197"/>
      <c r="H215" s="197"/>
      <c r="I215" s="200"/>
      <c r="J215" s="211">
        <f>BK215</f>
        <v>0</v>
      </c>
      <c r="K215" s="197"/>
      <c r="L215" s="202"/>
      <c r="M215" s="203"/>
      <c r="N215" s="204"/>
      <c r="O215" s="204"/>
      <c r="P215" s="205">
        <f>SUM(P216:P220)</f>
        <v>0</v>
      </c>
      <c r="Q215" s="204"/>
      <c r="R215" s="205">
        <f>SUM(R216:R220)</f>
        <v>0</v>
      </c>
      <c r="S215" s="204"/>
      <c r="T215" s="206">
        <f>SUM(T216:T220)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07" t="s">
        <v>81</v>
      </c>
      <c r="AT215" s="208" t="s">
        <v>75</v>
      </c>
      <c r="AU215" s="208" t="s">
        <v>81</v>
      </c>
      <c r="AY215" s="207" t="s">
        <v>128</v>
      </c>
      <c r="BK215" s="209">
        <f>SUM(BK216:BK220)</f>
        <v>0</v>
      </c>
    </row>
    <row r="216" spans="1:65" s="2" customFormat="1" ht="24.15" customHeight="1">
      <c r="A216" s="38"/>
      <c r="B216" s="39"/>
      <c r="C216" s="212" t="s">
        <v>333</v>
      </c>
      <c r="D216" s="212" t="s">
        <v>131</v>
      </c>
      <c r="E216" s="213" t="s">
        <v>334</v>
      </c>
      <c r="F216" s="214" t="s">
        <v>335</v>
      </c>
      <c r="G216" s="215" t="s">
        <v>336</v>
      </c>
      <c r="H216" s="216">
        <v>6.754</v>
      </c>
      <c r="I216" s="217"/>
      <c r="J216" s="218">
        <f>ROUND(I216*H216,2)</f>
        <v>0</v>
      </c>
      <c r="K216" s="219"/>
      <c r="L216" s="44"/>
      <c r="M216" s="220" t="s">
        <v>1</v>
      </c>
      <c r="N216" s="221" t="s">
        <v>42</v>
      </c>
      <c r="O216" s="91"/>
      <c r="P216" s="222">
        <f>O216*H216</f>
        <v>0</v>
      </c>
      <c r="Q216" s="222">
        <v>0</v>
      </c>
      <c r="R216" s="222">
        <f>Q216*H216</f>
        <v>0</v>
      </c>
      <c r="S216" s="222">
        <v>0</v>
      </c>
      <c r="T216" s="223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4" t="s">
        <v>135</v>
      </c>
      <c r="AT216" s="224" t="s">
        <v>131</v>
      </c>
      <c r="AU216" s="224" t="s">
        <v>136</v>
      </c>
      <c r="AY216" s="17" t="s">
        <v>128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7" t="s">
        <v>136</v>
      </c>
      <c r="BK216" s="225">
        <f>ROUND(I216*H216,2)</f>
        <v>0</v>
      </c>
      <c r="BL216" s="17" t="s">
        <v>135</v>
      </c>
      <c r="BM216" s="224" t="s">
        <v>337</v>
      </c>
    </row>
    <row r="217" spans="1:65" s="2" customFormat="1" ht="24.15" customHeight="1">
      <c r="A217" s="38"/>
      <c r="B217" s="39"/>
      <c r="C217" s="212" t="s">
        <v>330</v>
      </c>
      <c r="D217" s="212" t="s">
        <v>131</v>
      </c>
      <c r="E217" s="213" t="s">
        <v>338</v>
      </c>
      <c r="F217" s="214" t="s">
        <v>339</v>
      </c>
      <c r="G217" s="215" t="s">
        <v>336</v>
      </c>
      <c r="H217" s="216">
        <v>6.754</v>
      </c>
      <c r="I217" s="217"/>
      <c r="J217" s="218">
        <f>ROUND(I217*H217,2)</f>
        <v>0</v>
      </c>
      <c r="K217" s="219"/>
      <c r="L217" s="44"/>
      <c r="M217" s="220" t="s">
        <v>1</v>
      </c>
      <c r="N217" s="221" t="s">
        <v>42</v>
      </c>
      <c r="O217" s="91"/>
      <c r="P217" s="222">
        <f>O217*H217</f>
        <v>0</v>
      </c>
      <c r="Q217" s="222">
        <v>0</v>
      </c>
      <c r="R217" s="222">
        <f>Q217*H217</f>
        <v>0</v>
      </c>
      <c r="S217" s="222">
        <v>0</v>
      </c>
      <c r="T217" s="223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4" t="s">
        <v>135</v>
      </c>
      <c r="AT217" s="224" t="s">
        <v>131</v>
      </c>
      <c r="AU217" s="224" t="s">
        <v>136</v>
      </c>
      <c r="AY217" s="17" t="s">
        <v>128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7" t="s">
        <v>136</v>
      </c>
      <c r="BK217" s="225">
        <f>ROUND(I217*H217,2)</f>
        <v>0</v>
      </c>
      <c r="BL217" s="17" t="s">
        <v>135</v>
      </c>
      <c r="BM217" s="224" t="s">
        <v>340</v>
      </c>
    </row>
    <row r="218" spans="1:65" s="2" customFormat="1" ht="24.15" customHeight="1">
      <c r="A218" s="38"/>
      <c r="B218" s="39"/>
      <c r="C218" s="212" t="s">
        <v>341</v>
      </c>
      <c r="D218" s="212" t="s">
        <v>131</v>
      </c>
      <c r="E218" s="213" t="s">
        <v>342</v>
      </c>
      <c r="F218" s="214" t="s">
        <v>343</v>
      </c>
      <c r="G218" s="215" t="s">
        <v>336</v>
      </c>
      <c r="H218" s="216">
        <v>67.54</v>
      </c>
      <c r="I218" s="217"/>
      <c r="J218" s="218">
        <f>ROUND(I218*H218,2)</f>
        <v>0</v>
      </c>
      <c r="K218" s="219"/>
      <c r="L218" s="44"/>
      <c r="M218" s="220" t="s">
        <v>1</v>
      </c>
      <c r="N218" s="221" t="s">
        <v>42</v>
      </c>
      <c r="O218" s="91"/>
      <c r="P218" s="222">
        <f>O218*H218</f>
        <v>0</v>
      </c>
      <c r="Q218" s="222">
        <v>0</v>
      </c>
      <c r="R218" s="222">
        <f>Q218*H218</f>
        <v>0</v>
      </c>
      <c r="S218" s="222">
        <v>0</v>
      </c>
      <c r="T218" s="223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4" t="s">
        <v>135</v>
      </c>
      <c r="AT218" s="224" t="s">
        <v>131</v>
      </c>
      <c r="AU218" s="224" t="s">
        <v>136</v>
      </c>
      <c r="AY218" s="17" t="s">
        <v>128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7" t="s">
        <v>136</v>
      </c>
      <c r="BK218" s="225">
        <f>ROUND(I218*H218,2)</f>
        <v>0</v>
      </c>
      <c r="BL218" s="17" t="s">
        <v>135</v>
      </c>
      <c r="BM218" s="224" t="s">
        <v>344</v>
      </c>
    </row>
    <row r="219" spans="1:51" s="13" customFormat="1" ht="12">
      <c r="A219" s="13"/>
      <c r="B219" s="226"/>
      <c r="C219" s="227"/>
      <c r="D219" s="228" t="s">
        <v>142</v>
      </c>
      <c r="E219" s="227"/>
      <c r="F219" s="230" t="s">
        <v>345</v>
      </c>
      <c r="G219" s="227"/>
      <c r="H219" s="231">
        <v>67.54</v>
      </c>
      <c r="I219" s="232"/>
      <c r="J219" s="227"/>
      <c r="K219" s="227"/>
      <c r="L219" s="233"/>
      <c r="M219" s="234"/>
      <c r="N219" s="235"/>
      <c r="O219" s="235"/>
      <c r="P219" s="235"/>
      <c r="Q219" s="235"/>
      <c r="R219" s="235"/>
      <c r="S219" s="235"/>
      <c r="T219" s="236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7" t="s">
        <v>142</v>
      </c>
      <c r="AU219" s="237" t="s">
        <v>136</v>
      </c>
      <c r="AV219" s="13" t="s">
        <v>136</v>
      </c>
      <c r="AW219" s="13" t="s">
        <v>4</v>
      </c>
      <c r="AX219" s="13" t="s">
        <v>81</v>
      </c>
      <c r="AY219" s="237" t="s">
        <v>128</v>
      </c>
    </row>
    <row r="220" spans="1:65" s="2" customFormat="1" ht="24.15" customHeight="1">
      <c r="A220" s="38"/>
      <c r="B220" s="39"/>
      <c r="C220" s="212" t="s">
        <v>346</v>
      </c>
      <c r="D220" s="212" t="s">
        <v>131</v>
      </c>
      <c r="E220" s="213" t="s">
        <v>347</v>
      </c>
      <c r="F220" s="214" t="s">
        <v>348</v>
      </c>
      <c r="G220" s="215" t="s">
        <v>336</v>
      </c>
      <c r="H220" s="216">
        <v>6.754</v>
      </c>
      <c r="I220" s="217"/>
      <c r="J220" s="218">
        <f>ROUND(I220*H220,2)</f>
        <v>0</v>
      </c>
      <c r="K220" s="219"/>
      <c r="L220" s="44"/>
      <c r="M220" s="220" t="s">
        <v>1</v>
      </c>
      <c r="N220" s="221" t="s">
        <v>42</v>
      </c>
      <c r="O220" s="91"/>
      <c r="P220" s="222">
        <f>O220*H220</f>
        <v>0</v>
      </c>
      <c r="Q220" s="222">
        <v>0</v>
      </c>
      <c r="R220" s="222">
        <f>Q220*H220</f>
        <v>0</v>
      </c>
      <c r="S220" s="222">
        <v>0</v>
      </c>
      <c r="T220" s="223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4" t="s">
        <v>135</v>
      </c>
      <c r="AT220" s="224" t="s">
        <v>131</v>
      </c>
      <c r="AU220" s="224" t="s">
        <v>136</v>
      </c>
      <c r="AY220" s="17" t="s">
        <v>128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7" t="s">
        <v>136</v>
      </c>
      <c r="BK220" s="225">
        <f>ROUND(I220*H220,2)</f>
        <v>0</v>
      </c>
      <c r="BL220" s="17" t="s">
        <v>135</v>
      </c>
      <c r="BM220" s="224" t="s">
        <v>349</v>
      </c>
    </row>
    <row r="221" spans="1:63" s="12" customFormat="1" ht="22.8" customHeight="1">
      <c r="A221" s="12"/>
      <c r="B221" s="196"/>
      <c r="C221" s="197"/>
      <c r="D221" s="198" t="s">
        <v>75</v>
      </c>
      <c r="E221" s="210" t="s">
        <v>350</v>
      </c>
      <c r="F221" s="210" t="s">
        <v>332</v>
      </c>
      <c r="G221" s="197"/>
      <c r="H221" s="197"/>
      <c r="I221" s="200"/>
      <c r="J221" s="211">
        <f>BK221</f>
        <v>0</v>
      </c>
      <c r="K221" s="197"/>
      <c r="L221" s="202"/>
      <c r="M221" s="203"/>
      <c r="N221" s="204"/>
      <c r="O221" s="204"/>
      <c r="P221" s="205">
        <f>P222</f>
        <v>0</v>
      </c>
      <c r="Q221" s="204"/>
      <c r="R221" s="205">
        <f>R222</f>
        <v>0</v>
      </c>
      <c r="S221" s="204"/>
      <c r="T221" s="206">
        <f>T222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07" t="s">
        <v>81</v>
      </c>
      <c r="AT221" s="208" t="s">
        <v>75</v>
      </c>
      <c r="AU221" s="208" t="s">
        <v>81</v>
      </c>
      <c r="AY221" s="207" t="s">
        <v>128</v>
      </c>
      <c r="BK221" s="209">
        <f>BK222</f>
        <v>0</v>
      </c>
    </row>
    <row r="222" spans="1:65" s="2" customFormat="1" ht="24.15" customHeight="1">
      <c r="A222" s="38"/>
      <c r="B222" s="39"/>
      <c r="C222" s="212" t="s">
        <v>351</v>
      </c>
      <c r="D222" s="212" t="s">
        <v>131</v>
      </c>
      <c r="E222" s="213" t="s">
        <v>352</v>
      </c>
      <c r="F222" s="214" t="s">
        <v>353</v>
      </c>
      <c r="G222" s="215" t="s">
        <v>336</v>
      </c>
      <c r="H222" s="216">
        <v>3.977</v>
      </c>
      <c r="I222" s="217"/>
      <c r="J222" s="218">
        <f>ROUND(I222*H222,2)</f>
        <v>0</v>
      </c>
      <c r="K222" s="219"/>
      <c r="L222" s="44"/>
      <c r="M222" s="220" t="s">
        <v>1</v>
      </c>
      <c r="N222" s="221" t="s">
        <v>42</v>
      </c>
      <c r="O222" s="91"/>
      <c r="P222" s="222">
        <f>O222*H222</f>
        <v>0</v>
      </c>
      <c r="Q222" s="222">
        <v>0</v>
      </c>
      <c r="R222" s="222">
        <f>Q222*H222</f>
        <v>0</v>
      </c>
      <c r="S222" s="222">
        <v>0</v>
      </c>
      <c r="T222" s="223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4" t="s">
        <v>135</v>
      </c>
      <c r="AT222" s="224" t="s">
        <v>131</v>
      </c>
      <c r="AU222" s="224" t="s">
        <v>136</v>
      </c>
      <c r="AY222" s="17" t="s">
        <v>128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7" t="s">
        <v>136</v>
      </c>
      <c r="BK222" s="225">
        <f>ROUND(I222*H222,2)</f>
        <v>0</v>
      </c>
      <c r="BL222" s="17" t="s">
        <v>135</v>
      </c>
      <c r="BM222" s="224" t="s">
        <v>354</v>
      </c>
    </row>
    <row r="223" spans="1:63" s="12" customFormat="1" ht="25.9" customHeight="1">
      <c r="A223" s="12"/>
      <c r="B223" s="196"/>
      <c r="C223" s="197"/>
      <c r="D223" s="198" t="s">
        <v>75</v>
      </c>
      <c r="E223" s="199" t="s">
        <v>355</v>
      </c>
      <c r="F223" s="199" t="s">
        <v>356</v>
      </c>
      <c r="G223" s="197"/>
      <c r="H223" s="197"/>
      <c r="I223" s="200"/>
      <c r="J223" s="201">
        <f>BK223</f>
        <v>0</v>
      </c>
      <c r="K223" s="197"/>
      <c r="L223" s="202"/>
      <c r="M223" s="203"/>
      <c r="N223" s="204"/>
      <c r="O223" s="204"/>
      <c r="P223" s="205">
        <f>P224+P230+P241+P251+P269+P276+P287+P302+P307+P325+P358+P368+P392</f>
        <v>0</v>
      </c>
      <c r="Q223" s="204"/>
      <c r="R223" s="205">
        <f>R224+R230+R241+R251+R269+R276+R287+R302+R307+R325+R358+R368+R392</f>
        <v>1.2661044190000001</v>
      </c>
      <c r="S223" s="204"/>
      <c r="T223" s="206">
        <f>T224+T230+T241+T251+T269+T276+T287+T302+T307+T325+T358+T368+T392</f>
        <v>0.0426156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07" t="s">
        <v>136</v>
      </c>
      <c r="AT223" s="208" t="s">
        <v>75</v>
      </c>
      <c r="AU223" s="208" t="s">
        <v>76</v>
      </c>
      <c r="AY223" s="207" t="s">
        <v>128</v>
      </c>
      <c r="BK223" s="209">
        <f>BK224+BK230+BK241+BK251+BK269+BK276+BK287+BK302+BK307+BK325+BK358+BK368+BK392</f>
        <v>0</v>
      </c>
    </row>
    <row r="224" spans="1:63" s="12" customFormat="1" ht="22.8" customHeight="1">
      <c r="A224" s="12"/>
      <c r="B224" s="196"/>
      <c r="C224" s="197"/>
      <c r="D224" s="198" t="s">
        <v>75</v>
      </c>
      <c r="E224" s="210" t="s">
        <v>357</v>
      </c>
      <c r="F224" s="210" t="s">
        <v>358</v>
      </c>
      <c r="G224" s="197"/>
      <c r="H224" s="197"/>
      <c r="I224" s="200"/>
      <c r="J224" s="211">
        <f>BK224</f>
        <v>0</v>
      </c>
      <c r="K224" s="197"/>
      <c r="L224" s="202"/>
      <c r="M224" s="203"/>
      <c r="N224" s="204"/>
      <c r="O224" s="204"/>
      <c r="P224" s="205">
        <f>SUM(P225:P229)</f>
        <v>0</v>
      </c>
      <c r="Q224" s="204"/>
      <c r="R224" s="205">
        <f>SUM(R225:R229)</f>
        <v>0.00663</v>
      </c>
      <c r="S224" s="204"/>
      <c r="T224" s="206">
        <f>SUM(T225:T229)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07" t="s">
        <v>136</v>
      </c>
      <c r="AT224" s="208" t="s">
        <v>75</v>
      </c>
      <c r="AU224" s="208" t="s">
        <v>81</v>
      </c>
      <c r="AY224" s="207" t="s">
        <v>128</v>
      </c>
      <c r="BK224" s="209">
        <f>SUM(BK225:BK229)</f>
        <v>0</v>
      </c>
    </row>
    <row r="225" spans="1:65" s="2" customFormat="1" ht="24.15" customHeight="1">
      <c r="A225" s="38"/>
      <c r="B225" s="39"/>
      <c r="C225" s="212" t="s">
        <v>359</v>
      </c>
      <c r="D225" s="212" t="s">
        <v>131</v>
      </c>
      <c r="E225" s="213" t="s">
        <v>360</v>
      </c>
      <c r="F225" s="214" t="s">
        <v>361</v>
      </c>
      <c r="G225" s="215" t="s">
        <v>140</v>
      </c>
      <c r="H225" s="216">
        <v>3.25</v>
      </c>
      <c r="I225" s="217"/>
      <c r="J225" s="218">
        <f>ROUND(I225*H225,2)</f>
        <v>0</v>
      </c>
      <c r="K225" s="219"/>
      <c r="L225" s="44"/>
      <c r="M225" s="220" t="s">
        <v>1</v>
      </c>
      <c r="N225" s="221" t="s">
        <v>42</v>
      </c>
      <c r="O225" s="91"/>
      <c r="P225" s="222">
        <f>O225*H225</f>
        <v>0</v>
      </c>
      <c r="Q225" s="222">
        <v>0</v>
      </c>
      <c r="R225" s="222">
        <f>Q225*H225</f>
        <v>0</v>
      </c>
      <c r="S225" s="222">
        <v>0</v>
      </c>
      <c r="T225" s="223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4" t="s">
        <v>212</v>
      </c>
      <c r="AT225" s="224" t="s">
        <v>131</v>
      </c>
      <c r="AU225" s="224" t="s">
        <v>136</v>
      </c>
      <c r="AY225" s="17" t="s">
        <v>128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7" t="s">
        <v>136</v>
      </c>
      <c r="BK225" s="225">
        <f>ROUND(I225*H225,2)</f>
        <v>0</v>
      </c>
      <c r="BL225" s="17" t="s">
        <v>212</v>
      </c>
      <c r="BM225" s="224" t="s">
        <v>362</v>
      </c>
    </row>
    <row r="226" spans="1:65" s="2" customFormat="1" ht="16.5" customHeight="1">
      <c r="A226" s="38"/>
      <c r="B226" s="39"/>
      <c r="C226" s="259" t="s">
        <v>363</v>
      </c>
      <c r="D226" s="259" t="s">
        <v>205</v>
      </c>
      <c r="E226" s="260" t="s">
        <v>364</v>
      </c>
      <c r="F226" s="261" t="s">
        <v>365</v>
      </c>
      <c r="G226" s="262" t="s">
        <v>140</v>
      </c>
      <c r="H226" s="263">
        <v>3.315</v>
      </c>
      <c r="I226" s="264"/>
      <c r="J226" s="265">
        <f>ROUND(I226*H226,2)</f>
        <v>0</v>
      </c>
      <c r="K226" s="266"/>
      <c r="L226" s="267"/>
      <c r="M226" s="268" t="s">
        <v>1</v>
      </c>
      <c r="N226" s="269" t="s">
        <v>42</v>
      </c>
      <c r="O226" s="91"/>
      <c r="P226" s="222">
        <f>O226*H226</f>
        <v>0</v>
      </c>
      <c r="Q226" s="222">
        <v>0.002</v>
      </c>
      <c r="R226" s="222">
        <f>Q226*H226</f>
        <v>0.00663</v>
      </c>
      <c r="S226" s="222">
        <v>0</v>
      </c>
      <c r="T226" s="223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4" t="s">
        <v>283</v>
      </c>
      <c r="AT226" s="224" t="s">
        <v>205</v>
      </c>
      <c r="AU226" s="224" t="s">
        <v>136</v>
      </c>
      <c r="AY226" s="17" t="s">
        <v>128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7" t="s">
        <v>136</v>
      </c>
      <c r="BK226" s="225">
        <f>ROUND(I226*H226,2)</f>
        <v>0</v>
      </c>
      <c r="BL226" s="17" t="s">
        <v>212</v>
      </c>
      <c r="BM226" s="224" t="s">
        <v>366</v>
      </c>
    </row>
    <row r="227" spans="1:51" s="13" customFormat="1" ht="12">
      <c r="A227" s="13"/>
      <c r="B227" s="226"/>
      <c r="C227" s="227"/>
      <c r="D227" s="228" t="s">
        <v>142</v>
      </c>
      <c r="E227" s="227"/>
      <c r="F227" s="230" t="s">
        <v>367</v>
      </c>
      <c r="G227" s="227"/>
      <c r="H227" s="231">
        <v>3.315</v>
      </c>
      <c r="I227" s="232"/>
      <c r="J227" s="227"/>
      <c r="K227" s="227"/>
      <c r="L227" s="233"/>
      <c r="M227" s="234"/>
      <c r="N227" s="235"/>
      <c r="O227" s="235"/>
      <c r="P227" s="235"/>
      <c r="Q227" s="235"/>
      <c r="R227" s="235"/>
      <c r="S227" s="235"/>
      <c r="T227" s="236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7" t="s">
        <v>142</v>
      </c>
      <c r="AU227" s="237" t="s">
        <v>136</v>
      </c>
      <c r="AV227" s="13" t="s">
        <v>136</v>
      </c>
      <c r="AW227" s="13" t="s">
        <v>4</v>
      </c>
      <c r="AX227" s="13" t="s">
        <v>81</v>
      </c>
      <c r="AY227" s="237" t="s">
        <v>128</v>
      </c>
    </row>
    <row r="228" spans="1:65" s="2" customFormat="1" ht="16.5" customHeight="1">
      <c r="A228" s="38"/>
      <c r="B228" s="39"/>
      <c r="C228" s="212" t="s">
        <v>368</v>
      </c>
      <c r="D228" s="212" t="s">
        <v>131</v>
      </c>
      <c r="E228" s="213" t="s">
        <v>369</v>
      </c>
      <c r="F228" s="214" t="s">
        <v>370</v>
      </c>
      <c r="G228" s="215" t="s">
        <v>314</v>
      </c>
      <c r="H228" s="216">
        <v>1</v>
      </c>
      <c r="I228" s="217"/>
      <c r="J228" s="218">
        <f>ROUND(I228*H228,2)</f>
        <v>0</v>
      </c>
      <c r="K228" s="219"/>
      <c r="L228" s="44"/>
      <c r="M228" s="220" t="s">
        <v>1</v>
      </c>
      <c r="N228" s="221" t="s">
        <v>42</v>
      </c>
      <c r="O228" s="91"/>
      <c r="P228" s="222">
        <f>O228*H228</f>
        <v>0</v>
      </c>
      <c r="Q228" s="222">
        <v>0</v>
      </c>
      <c r="R228" s="222">
        <f>Q228*H228</f>
        <v>0</v>
      </c>
      <c r="S228" s="222">
        <v>0</v>
      </c>
      <c r="T228" s="223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4" t="s">
        <v>212</v>
      </c>
      <c r="AT228" s="224" t="s">
        <v>131</v>
      </c>
      <c r="AU228" s="224" t="s">
        <v>136</v>
      </c>
      <c r="AY228" s="17" t="s">
        <v>128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7" t="s">
        <v>136</v>
      </c>
      <c r="BK228" s="225">
        <f>ROUND(I228*H228,2)</f>
        <v>0</v>
      </c>
      <c r="BL228" s="17" t="s">
        <v>212</v>
      </c>
      <c r="BM228" s="224" t="s">
        <v>371</v>
      </c>
    </row>
    <row r="229" spans="1:65" s="2" customFormat="1" ht="24.15" customHeight="1">
      <c r="A229" s="38"/>
      <c r="B229" s="39"/>
      <c r="C229" s="212" t="s">
        <v>372</v>
      </c>
      <c r="D229" s="212" t="s">
        <v>131</v>
      </c>
      <c r="E229" s="213" t="s">
        <v>373</v>
      </c>
      <c r="F229" s="214" t="s">
        <v>374</v>
      </c>
      <c r="G229" s="215" t="s">
        <v>336</v>
      </c>
      <c r="H229" s="216">
        <v>0.007</v>
      </c>
      <c r="I229" s="217"/>
      <c r="J229" s="218">
        <f>ROUND(I229*H229,2)</f>
        <v>0</v>
      </c>
      <c r="K229" s="219"/>
      <c r="L229" s="44"/>
      <c r="M229" s="220" t="s">
        <v>1</v>
      </c>
      <c r="N229" s="221" t="s">
        <v>42</v>
      </c>
      <c r="O229" s="91"/>
      <c r="P229" s="222">
        <f>O229*H229</f>
        <v>0</v>
      </c>
      <c r="Q229" s="222">
        <v>0</v>
      </c>
      <c r="R229" s="222">
        <f>Q229*H229</f>
        <v>0</v>
      </c>
      <c r="S229" s="222">
        <v>0</v>
      </c>
      <c r="T229" s="223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4" t="s">
        <v>212</v>
      </c>
      <c r="AT229" s="224" t="s">
        <v>131</v>
      </c>
      <c r="AU229" s="224" t="s">
        <v>136</v>
      </c>
      <c r="AY229" s="17" t="s">
        <v>128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7" t="s">
        <v>136</v>
      </c>
      <c r="BK229" s="225">
        <f>ROUND(I229*H229,2)</f>
        <v>0</v>
      </c>
      <c r="BL229" s="17" t="s">
        <v>212</v>
      </c>
      <c r="BM229" s="224" t="s">
        <v>375</v>
      </c>
    </row>
    <row r="230" spans="1:63" s="12" customFormat="1" ht="22.8" customHeight="1">
      <c r="A230" s="12"/>
      <c r="B230" s="196"/>
      <c r="C230" s="197"/>
      <c r="D230" s="198" t="s">
        <v>75</v>
      </c>
      <c r="E230" s="210" t="s">
        <v>376</v>
      </c>
      <c r="F230" s="210" t="s">
        <v>377</v>
      </c>
      <c r="G230" s="197"/>
      <c r="H230" s="197"/>
      <c r="I230" s="200"/>
      <c r="J230" s="211">
        <f>BK230</f>
        <v>0</v>
      </c>
      <c r="K230" s="197"/>
      <c r="L230" s="202"/>
      <c r="M230" s="203"/>
      <c r="N230" s="204"/>
      <c r="O230" s="204"/>
      <c r="P230" s="205">
        <f>SUM(P231:P240)</f>
        <v>0</v>
      </c>
      <c r="Q230" s="204"/>
      <c r="R230" s="205">
        <f>SUM(R231:R240)</f>
        <v>0.003484</v>
      </c>
      <c r="S230" s="204"/>
      <c r="T230" s="206">
        <f>SUM(T231:T240)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07" t="s">
        <v>136</v>
      </c>
      <c r="AT230" s="208" t="s">
        <v>75</v>
      </c>
      <c r="AU230" s="208" t="s">
        <v>81</v>
      </c>
      <c r="AY230" s="207" t="s">
        <v>128</v>
      </c>
      <c r="BK230" s="209">
        <f>SUM(BK231:BK240)</f>
        <v>0</v>
      </c>
    </row>
    <row r="231" spans="1:65" s="2" customFormat="1" ht="21.75" customHeight="1">
      <c r="A231" s="38"/>
      <c r="B231" s="39"/>
      <c r="C231" s="212" t="s">
        <v>378</v>
      </c>
      <c r="D231" s="212" t="s">
        <v>131</v>
      </c>
      <c r="E231" s="213" t="s">
        <v>379</v>
      </c>
      <c r="F231" s="214" t="s">
        <v>380</v>
      </c>
      <c r="G231" s="215" t="s">
        <v>146</v>
      </c>
      <c r="H231" s="216">
        <v>1</v>
      </c>
      <c r="I231" s="217"/>
      <c r="J231" s="218">
        <f>ROUND(I231*H231,2)</f>
        <v>0</v>
      </c>
      <c r="K231" s="219"/>
      <c r="L231" s="44"/>
      <c r="M231" s="220" t="s">
        <v>1</v>
      </c>
      <c r="N231" s="221" t="s">
        <v>42</v>
      </c>
      <c r="O231" s="91"/>
      <c r="P231" s="222">
        <f>O231*H231</f>
        <v>0</v>
      </c>
      <c r="Q231" s="222">
        <v>0.00126</v>
      </c>
      <c r="R231" s="222">
        <f>Q231*H231</f>
        <v>0.00126</v>
      </c>
      <c r="S231" s="222">
        <v>0</v>
      </c>
      <c r="T231" s="223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4" t="s">
        <v>135</v>
      </c>
      <c r="AT231" s="224" t="s">
        <v>131</v>
      </c>
      <c r="AU231" s="224" t="s">
        <v>136</v>
      </c>
      <c r="AY231" s="17" t="s">
        <v>128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7" t="s">
        <v>136</v>
      </c>
      <c r="BK231" s="225">
        <f>ROUND(I231*H231,2)</f>
        <v>0</v>
      </c>
      <c r="BL231" s="17" t="s">
        <v>135</v>
      </c>
      <c r="BM231" s="224" t="s">
        <v>381</v>
      </c>
    </row>
    <row r="232" spans="1:65" s="2" customFormat="1" ht="21.75" customHeight="1">
      <c r="A232" s="38"/>
      <c r="B232" s="39"/>
      <c r="C232" s="212" t="s">
        <v>382</v>
      </c>
      <c r="D232" s="212" t="s">
        <v>131</v>
      </c>
      <c r="E232" s="213" t="s">
        <v>383</v>
      </c>
      <c r="F232" s="214" t="s">
        <v>384</v>
      </c>
      <c r="G232" s="215" t="s">
        <v>146</v>
      </c>
      <c r="H232" s="216">
        <v>1.1</v>
      </c>
      <c r="I232" s="217"/>
      <c r="J232" s="218">
        <f>ROUND(I232*H232,2)</f>
        <v>0</v>
      </c>
      <c r="K232" s="219"/>
      <c r="L232" s="44"/>
      <c r="M232" s="220" t="s">
        <v>1</v>
      </c>
      <c r="N232" s="221" t="s">
        <v>42</v>
      </c>
      <c r="O232" s="91"/>
      <c r="P232" s="222">
        <f>O232*H232</f>
        <v>0</v>
      </c>
      <c r="Q232" s="222">
        <v>0.00029</v>
      </c>
      <c r="R232" s="222">
        <f>Q232*H232</f>
        <v>0.000319</v>
      </c>
      <c r="S232" s="222">
        <v>0</v>
      </c>
      <c r="T232" s="223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4" t="s">
        <v>212</v>
      </c>
      <c r="AT232" s="224" t="s">
        <v>131</v>
      </c>
      <c r="AU232" s="224" t="s">
        <v>136</v>
      </c>
      <c r="AY232" s="17" t="s">
        <v>128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7" t="s">
        <v>136</v>
      </c>
      <c r="BK232" s="225">
        <f>ROUND(I232*H232,2)</f>
        <v>0</v>
      </c>
      <c r="BL232" s="17" t="s">
        <v>212</v>
      </c>
      <c r="BM232" s="224" t="s">
        <v>385</v>
      </c>
    </row>
    <row r="233" spans="1:65" s="2" customFormat="1" ht="21.75" customHeight="1">
      <c r="A233" s="38"/>
      <c r="B233" s="39"/>
      <c r="C233" s="212" t="s">
        <v>386</v>
      </c>
      <c r="D233" s="212" t="s">
        <v>131</v>
      </c>
      <c r="E233" s="213" t="s">
        <v>387</v>
      </c>
      <c r="F233" s="214" t="s">
        <v>388</v>
      </c>
      <c r="G233" s="215" t="s">
        <v>146</v>
      </c>
      <c r="H233" s="216">
        <v>3.5</v>
      </c>
      <c r="I233" s="217"/>
      <c r="J233" s="218">
        <f>ROUND(I233*H233,2)</f>
        <v>0</v>
      </c>
      <c r="K233" s="219"/>
      <c r="L233" s="44"/>
      <c r="M233" s="220" t="s">
        <v>1</v>
      </c>
      <c r="N233" s="221" t="s">
        <v>42</v>
      </c>
      <c r="O233" s="91"/>
      <c r="P233" s="222">
        <f>O233*H233</f>
        <v>0</v>
      </c>
      <c r="Q233" s="222">
        <v>0.00035</v>
      </c>
      <c r="R233" s="222">
        <f>Q233*H233</f>
        <v>0.001225</v>
      </c>
      <c r="S233" s="222">
        <v>0</v>
      </c>
      <c r="T233" s="223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4" t="s">
        <v>212</v>
      </c>
      <c r="AT233" s="224" t="s">
        <v>131</v>
      </c>
      <c r="AU233" s="224" t="s">
        <v>136</v>
      </c>
      <c r="AY233" s="17" t="s">
        <v>128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7" t="s">
        <v>136</v>
      </c>
      <c r="BK233" s="225">
        <f>ROUND(I233*H233,2)</f>
        <v>0</v>
      </c>
      <c r="BL233" s="17" t="s">
        <v>212</v>
      </c>
      <c r="BM233" s="224" t="s">
        <v>389</v>
      </c>
    </row>
    <row r="234" spans="1:65" s="2" customFormat="1" ht="16.5" customHeight="1">
      <c r="A234" s="38"/>
      <c r="B234" s="39"/>
      <c r="C234" s="212" t="s">
        <v>390</v>
      </c>
      <c r="D234" s="212" t="s">
        <v>131</v>
      </c>
      <c r="E234" s="213" t="s">
        <v>391</v>
      </c>
      <c r="F234" s="214" t="s">
        <v>392</v>
      </c>
      <c r="G234" s="215" t="s">
        <v>134</v>
      </c>
      <c r="H234" s="216">
        <v>1</v>
      </c>
      <c r="I234" s="217"/>
      <c r="J234" s="218">
        <f>ROUND(I234*H234,2)</f>
        <v>0</v>
      </c>
      <c r="K234" s="219"/>
      <c r="L234" s="44"/>
      <c r="M234" s="220" t="s">
        <v>1</v>
      </c>
      <c r="N234" s="221" t="s">
        <v>42</v>
      </c>
      <c r="O234" s="91"/>
      <c r="P234" s="222">
        <f>O234*H234</f>
        <v>0</v>
      </c>
      <c r="Q234" s="222">
        <v>0.00034</v>
      </c>
      <c r="R234" s="222">
        <f>Q234*H234</f>
        <v>0.00034</v>
      </c>
      <c r="S234" s="222">
        <v>0</v>
      </c>
      <c r="T234" s="223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4" t="s">
        <v>212</v>
      </c>
      <c r="AT234" s="224" t="s">
        <v>131</v>
      </c>
      <c r="AU234" s="224" t="s">
        <v>136</v>
      </c>
      <c r="AY234" s="17" t="s">
        <v>128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7" t="s">
        <v>136</v>
      </c>
      <c r="BK234" s="225">
        <f>ROUND(I234*H234,2)</f>
        <v>0</v>
      </c>
      <c r="BL234" s="17" t="s">
        <v>212</v>
      </c>
      <c r="BM234" s="224" t="s">
        <v>393</v>
      </c>
    </row>
    <row r="235" spans="1:65" s="2" customFormat="1" ht="16.5" customHeight="1">
      <c r="A235" s="38"/>
      <c r="B235" s="39"/>
      <c r="C235" s="212" t="s">
        <v>394</v>
      </c>
      <c r="D235" s="212" t="s">
        <v>131</v>
      </c>
      <c r="E235" s="213" t="s">
        <v>395</v>
      </c>
      <c r="F235" s="214" t="s">
        <v>396</v>
      </c>
      <c r="G235" s="215" t="s">
        <v>134</v>
      </c>
      <c r="H235" s="216">
        <v>1</v>
      </c>
      <c r="I235" s="217"/>
      <c r="J235" s="218">
        <f>ROUND(I235*H235,2)</f>
        <v>0</v>
      </c>
      <c r="K235" s="219"/>
      <c r="L235" s="44"/>
      <c r="M235" s="220" t="s">
        <v>1</v>
      </c>
      <c r="N235" s="221" t="s">
        <v>42</v>
      </c>
      <c r="O235" s="91"/>
      <c r="P235" s="222">
        <f>O235*H235</f>
        <v>0</v>
      </c>
      <c r="Q235" s="222">
        <v>0.00034</v>
      </c>
      <c r="R235" s="222">
        <f>Q235*H235</f>
        <v>0.00034</v>
      </c>
      <c r="S235" s="222">
        <v>0</v>
      </c>
      <c r="T235" s="223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4" t="s">
        <v>212</v>
      </c>
      <c r="AT235" s="224" t="s">
        <v>131</v>
      </c>
      <c r="AU235" s="224" t="s">
        <v>136</v>
      </c>
      <c r="AY235" s="17" t="s">
        <v>128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7" t="s">
        <v>136</v>
      </c>
      <c r="BK235" s="225">
        <f>ROUND(I235*H235,2)</f>
        <v>0</v>
      </c>
      <c r="BL235" s="17" t="s">
        <v>212</v>
      </c>
      <c r="BM235" s="224" t="s">
        <v>397</v>
      </c>
    </row>
    <row r="236" spans="1:65" s="2" customFormat="1" ht="21.75" customHeight="1">
      <c r="A236" s="38"/>
      <c r="B236" s="39"/>
      <c r="C236" s="212" t="s">
        <v>398</v>
      </c>
      <c r="D236" s="212" t="s">
        <v>131</v>
      </c>
      <c r="E236" s="213" t="s">
        <v>399</v>
      </c>
      <c r="F236" s="214" t="s">
        <v>400</v>
      </c>
      <c r="G236" s="215" t="s">
        <v>146</v>
      </c>
      <c r="H236" s="216">
        <v>5.6</v>
      </c>
      <c r="I236" s="217"/>
      <c r="J236" s="218">
        <f>ROUND(I236*H236,2)</f>
        <v>0</v>
      </c>
      <c r="K236" s="219"/>
      <c r="L236" s="44"/>
      <c r="M236" s="220" t="s">
        <v>1</v>
      </c>
      <c r="N236" s="221" t="s">
        <v>42</v>
      </c>
      <c r="O236" s="91"/>
      <c r="P236" s="222">
        <f>O236*H236</f>
        <v>0</v>
      </c>
      <c r="Q236" s="222">
        <v>0</v>
      </c>
      <c r="R236" s="222">
        <f>Q236*H236</f>
        <v>0</v>
      </c>
      <c r="S236" s="222">
        <v>0</v>
      </c>
      <c r="T236" s="223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4" t="s">
        <v>212</v>
      </c>
      <c r="AT236" s="224" t="s">
        <v>131</v>
      </c>
      <c r="AU236" s="224" t="s">
        <v>136</v>
      </c>
      <c r="AY236" s="17" t="s">
        <v>128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7" t="s">
        <v>136</v>
      </c>
      <c r="BK236" s="225">
        <f>ROUND(I236*H236,2)</f>
        <v>0</v>
      </c>
      <c r="BL236" s="17" t="s">
        <v>212</v>
      </c>
      <c r="BM236" s="224" t="s">
        <v>401</v>
      </c>
    </row>
    <row r="237" spans="1:51" s="13" customFormat="1" ht="12">
      <c r="A237" s="13"/>
      <c r="B237" s="226"/>
      <c r="C237" s="227"/>
      <c r="D237" s="228" t="s">
        <v>142</v>
      </c>
      <c r="E237" s="229" t="s">
        <v>1</v>
      </c>
      <c r="F237" s="230" t="s">
        <v>402</v>
      </c>
      <c r="G237" s="227"/>
      <c r="H237" s="231">
        <v>5.6</v>
      </c>
      <c r="I237" s="232"/>
      <c r="J237" s="227"/>
      <c r="K237" s="227"/>
      <c r="L237" s="233"/>
      <c r="M237" s="234"/>
      <c r="N237" s="235"/>
      <c r="O237" s="235"/>
      <c r="P237" s="235"/>
      <c r="Q237" s="235"/>
      <c r="R237" s="235"/>
      <c r="S237" s="235"/>
      <c r="T237" s="236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7" t="s">
        <v>142</v>
      </c>
      <c r="AU237" s="237" t="s">
        <v>136</v>
      </c>
      <c r="AV237" s="13" t="s">
        <v>136</v>
      </c>
      <c r="AW237" s="13" t="s">
        <v>32</v>
      </c>
      <c r="AX237" s="13" t="s">
        <v>81</v>
      </c>
      <c r="AY237" s="237" t="s">
        <v>128</v>
      </c>
    </row>
    <row r="238" spans="1:65" s="2" customFormat="1" ht="16.5" customHeight="1">
      <c r="A238" s="38"/>
      <c r="B238" s="39"/>
      <c r="C238" s="212" t="s">
        <v>403</v>
      </c>
      <c r="D238" s="212" t="s">
        <v>131</v>
      </c>
      <c r="E238" s="213" t="s">
        <v>404</v>
      </c>
      <c r="F238" s="214" t="s">
        <v>405</v>
      </c>
      <c r="G238" s="215" t="s">
        <v>314</v>
      </c>
      <c r="H238" s="216">
        <v>1</v>
      </c>
      <c r="I238" s="217"/>
      <c r="J238" s="218">
        <f>ROUND(I238*H238,2)</f>
        <v>0</v>
      </c>
      <c r="K238" s="219"/>
      <c r="L238" s="44"/>
      <c r="M238" s="220" t="s">
        <v>1</v>
      </c>
      <c r="N238" s="221" t="s">
        <v>42</v>
      </c>
      <c r="O238" s="91"/>
      <c r="P238" s="222">
        <f>O238*H238</f>
        <v>0</v>
      </c>
      <c r="Q238" s="222">
        <v>0</v>
      </c>
      <c r="R238" s="222">
        <f>Q238*H238</f>
        <v>0</v>
      </c>
      <c r="S238" s="222">
        <v>0</v>
      </c>
      <c r="T238" s="223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4" t="s">
        <v>212</v>
      </c>
      <c r="AT238" s="224" t="s">
        <v>131</v>
      </c>
      <c r="AU238" s="224" t="s">
        <v>136</v>
      </c>
      <c r="AY238" s="17" t="s">
        <v>128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7" t="s">
        <v>136</v>
      </c>
      <c r="BK238" s="225">
        <f>ROUND(I238*H238,2)</f>
        <v>0</v>
      </c>
      <c r="BL238" s="17" t="s">
        <v>212</v>
      </c>
      <c r="BM238" s="224" t="s">
        <v>406</v>
      </c>
    </row>
    <row r="239" spans="1:65" s="2" customFormat="1" ht="16.5" customHeight="1">
      <c r="A239" s="38"/>
      <c r="B239" s="39"/>
      <c r="C239" s="212" t="s">
        <v>407</v>
      </c>
      <c r="D239" s="212" t="s">
        <v>131</v>
      </c>
      <c r="E239" s="213" t="s">
        <v>408</v>
      </c>
      <c r="F239" s="214" t="s">
        <v>409</v>
      </c>
      <c r="G239" s="215" t="s">
        <v>314</v>
      </c>
      <c r="H239" s="216">
        <v>1</v>
      </c>
      <c r="I239" s="217"/>
      <c r="J239" s="218">
        <f>ROUND(I239*H239,2)</f>
        <v>0</v>
      </c>
      <c r="K239" s="219"/>
      <c r="L239" s="44"/>
      <c r="M239" s="220" t="s">
        <v>1</v>
      </c>
      <c r="N239" s="221" t="s">
        <v>42</v>
      </c>
      <c r="O239" s="91"/>
      <c r="P239" s="222">
        <f>O239*H239</f>
        <v>0</v>
      </c>
      <c r="Q239" s="222">
        <v>0</v>
      </c>
      <c r="R239" s="222">
        <f>Q239*H239</f>
        <v>0</v>
      </c>
      <c r="S239" s="222">
        <v>0</v>
      </c>
      <c r="T239" s="223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4" t="s">
        <v>212</v>
      </c>
      <c r="AT239" s="224" t="s">
        <v>131</v>
      </c>
      <c r="AU239" s="224" t="s">
        <v>136</v>
      </c>
      <c r="AY239" s="17" t="s">
        <v>128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7" t="s">
        <v>136</v>
      </c>
      <c r="BK239" s="225">
        <f>ROUND(I239*H239,2)</f>
        <v>0</v>
      </c>
      <c r="BL239" s="17" t="s">
        <v>212</v>
      </c>
      <c r="BM239" s="224" t="s">
        <v>410</v>
      </c>
    </row>
    <row r="240" spans="1:65" s="2" customFormat="1" ht="24.15" customHeight="1">
      <c r="A240" s="38"/>
      <c r="B240" s="39"/>
      <c r="C240" s="212" t="s">
        <v>411</v>
      </c>
      <c r="D240" s="212" t="s">
        <v>131</v>
      </c>
      <c r="E240" s="213" t="s">
        <v>412</v>
      </c>
      <c r="F240" s="214" t="s">
        <v>413</v>
      </c>
      <c r="G240" s="215" t="s">
        <v>336</v>
      </c>
      <c r="H240" s="216">
        <v>0.002</v>
      </c>
      <c r="I240" s="217"/>
      <c r="J240" s="218">
        <f>ROUND(I240*H240,2)</f>
        <v>0</v>
      </c>
      <c r="K240" s="219"/>
      <c r="L240" s="44"/>
      <c r="M240" s="220" t="s">
        <v>1</v>
      </c>
      <c r="N240" s="221" t="s">
        <v>42</v>
      </c>
      <c r="O240" s="91"/>
      <c r="P240" s="222">
        <f>O240*H240</f>
        <v>0</v>
      </c>
      <c r="Q240" s="222">
        <v>0</v>
      </c>
      <c r="R240" s="222">
        <f>Q240*H240</f>
        <v>0</v>
      </c>
      <c r="S240" s="222">
        <v>0</v>
      </c>
      <c r="T240" s="223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4" t="s">
        <v>212</v>
      </c>
      <c r="AT240" s="224" t="s">
        <v>131</v>
      </c>
      <c r="AU240" s="224" t="s">
        <v>136</v>
      </c>
      <c r="AY240" s="17" t="s">
        <v>128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7" t="s">
        <v>136</v>
      </c>
      <c r="BK240" s="225">
        <f>ROUND(I240*H240,2)</f>
        <v>0</v>
      </c>
      <c r="BL240" s="17" t="s">
        <v>212</v>
      </c>
      <c r="BM240" s="224" t="s">
        <v>414</v>
      </c>
    </row>
    <row r="241" spans="1:63" s="12" customFormat="1" ht="22.8" customHeight="1">
      <c r="A241" s="12"/>
      <c r="B241" s="196"/>
      <c r="C241" s="197"/>
      <c r="D241" s="198" t="s">
        <v>75</v>
      </c>
      <c r="E241" s="210" t="s">
        <v>415</v>
      </c>
      <c r="F241" s="210" t="s">
        <v>416</v>
      </c>
      <c r="G241" s="197"/>
      <c r="H241" s="197"/>
      <c r="I241" s="200"/>
      <c r="J241" s="211">
        <f>BK241</f>
        <v>0</v>
      </c>
      <c r="K241" s="197"/>
      <c r="L241" s="202"/>
      <c r="M241" s="203"/>
      <c r="N241" s="204"/>
      <c r="O241" s="204"/>
      <c r="P241" s="205">
        <f>SUM(P242:P250)</f>
        <v>0</v>
      </c>
      <c r="Q241" s="204"/>
      <c r="R241" s="205">
        <f>SUM(R242:R250)</f>
        <v>0.00966</v>
      </c>
      <c r="S241" s="204"/>
      <c r="T241" s="206">
        <f>SUM(T242:T250)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07" t="s">
        <v>136</v>
      </c>
      <c r="AT241" s="208" t="s">
        <v>75</v>
      </c>
      <c r="AU241" s="208" t="s">
        <v>81</v>
      </c>
      <c r="AY241" s="207" t="s">
        <v>128</v>
      </c>
      <c r="BK241" s="209">
        <f>SUM(BK242:BK250)</f>
        <v>0</v>
      </c>
    </row>
    <row r="242" spans="1:65" s="2" customFormat="1" ht="24.15" customHeight="1">
      <c r="A242" s="38"/>
      <c r="B242" s="39"/>
      <c r="C242" s="212" t="s">
        <v>417</v>
      </c>
      <c r="D242" s="212" t="s">
        <v>131</v>
      </c>
      <c r="E242" s="213" t="s">
        <v>418</v>
      </c>
      <c r="F242" s="214" t="s">
        <v>419</v>
      </c>
      <c r="G242" s="215" t="s">
        <v>146</v>
      </c>
      <c r="H242" s="216">
        <v>9</v>
      </c>
      <c r="I242" s="217"/>
      <c r="J242" s="218">
        <f>ROUND(I242*H242,2)</f>
        <v>0</v>
      </c>
      <c r="K242" s="219"/>
      <c r="L242" s="44"/>
      <c r="M242" s="220" t="s">
        <v>1</v>
      </c>
      <c r="N242" s="221" t="s">
        <v>42</v>
      </c>
      <c r="O242" s="91"/>
      <c r="P242" s="222">
        <f>O242*H242</f>
        <v>0</v>
      </c>
      <c r="Q242" s="222">
        <v>0.0004</v>
      </c>
      <c r="R242" s="222">
        <f>Q242*H242</f>
        <v>0.0036000000000000003</v>
      </c>
      <c r="S242" s="222">
        <v>0</v>
      </c>
      <c r="T242" s="223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4" t="s">
        <v>212</v>
      </c>
      <c r="AT242" s="224" t="s">
        <v>131</v>
      </c>
      <c r="AU242" s="224" t="s">
        <v>136</v>
      </c>
      <c r="AY242" s="17" t="s">
        <v>128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7" t="s">
        <v>136</v>
      </c>
      <c r="BK242" s="225">
        <f>ROUND(I242*H242,2)</f>
        <v>0</v>
      </c>
      <c r="BL242" s="17" t="s">
        <v>212</v>
      </c>
      <c r="BM242" s="224" t="s">
        <v>420</v>
      </c>
    </row>
    <row r="243" spans="1:65" s="2" customFormat="1" ht="33" customHeight="1">
      <c r="A243" s="38"/>
      <c r="B243" s="39"/>
      <c r="C243" s="212" t="s">
        <v>421</v>
      </c>
      <c r="D243" s="212" t="s">
        <v>131</v>
      </c>
      <c r="E243" s="213" t="s">
        <v>422</v>
      </c>
      <c r="F243" s="214" t="s">
        <v>423</v>
      </c>
      <c r="G243" s="215" t="s">
        <v>146</v>
      </c>
      <c r="H243" s="216">
        <v>4</v>
      </c>
      <c r="I243" s="217"/>
      <c r="J243" s="218">
        <f>ROUND(I243*H243,2)</f>
        <v>0</v>
      </c>
      <c r="K243" s="219"/>
      <c r="L243" s="44"/>
      <c r="M243" s="220" t="s">
        <v>1</v>
      </c>
      <c r="N243" s="221" t="s">
        <v>42</v>
      </c>
      <c r="O243" s="91"/>
      <c r="P243" s="222">
        <f>O243*H243</f>
        <v>0</v>
      </c>
      <c r="Q243" s="222">
        <v>5E-05</v>
      </c>
      <c r="R243" s="222">
        <f>Q243*H243</f>
        <v>0.0002</v>
      </c>
      <c r="S243" s="222">
        <v>0</v>
      </c>
      <c r="T243" s="223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4" t="s">
        <v>212</v>
      </c>
      <c r="AT243" s="224" t="s">
        <v>131</v>
      </c>
      <c r="AU243" s="224" t="s">
        <v>136</v>
      </c>
      <c r="AY243" s="17" t="s">
        <v>128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7" t="s">
        <v>136</v>
      </c>
      <c r="BK243" s="225">
        <f>ROUND(I243*H243,2)</f>
        <v>0</v>
      </c>
      <c r="BL243" s="17" t="s">
        <v>212</v>
      </c>
      <c r="BM243" s="224" t="s">
        <v>424</v>
      </c>
    </row>
    <row r="244" spans="1:65" s="2" customFormat="1" ht="33" customHeight="1">
      <c r="A244" s="38"/>
      <c r="B244" s="39"/>
      <c r="C244" s="212" t="s">
        <v>425</v>
      </c>
      <c r="D244" s="212" t="s">
        <v>131</v>
      </c>
      <c r="E244" s="213" t="s">
        <v>426</v>
      </c>
      <c r="F244" s="214" t="s">
        <v>427</v>
      </c>
      <c r="G244" s="215" t="s">
        <v>146</v>
      </c>
      <c r="H244" s="216">
        <v>5</v>
      </c>
      <c r="I244" s="217"/>
      <c r="J244" s="218">
        <f>ROUND(I244*H244,2)</f>
        <v>0</v>
      </c>
      <c r="K244" s="219"/>
      <c r="L244" s="44"/>
      <c r="M244" s="220" t="s">
        <v>1</v>
      </c>
      <c r="N244" s="221" t="s">
        <v>42</v>
      </c>
      <c r="O244" s="91"/>
      <c r="P244" s="222">
        <f>O244*H244</f>
        <v>0</v>
      </c>
      <c r="Q244" s="222">
        <v>7E-05</v>
      </c>
      <c r="R244" s="222">
        <f>Q244*H244</f>
        <v>0.00034999999999999994</v>
      </c>
      <c r="S244" s="222">
        <v>0</v>
      </c>
      <c r="T244" s="223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4" t="s">
        <v>212</v>
      </c>
      <c r="AT244" s="224" t="s">
        <v>131</v>
      </c>
      <c r="AU244" s="224" t="s">
        <v>136</v>
      </c>
      <c r="AY244" s="17" t="s">
        <v>128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7" t="s">
        <v>136</v>
      </c>
      <c r="BK244" s="225">
        <f>ROUND(I244*H244,2)</f>
        <v>0</v>
      </c>
      <c r="BL244" s="17" t="s">
        <v>212</v>
      </c>
      <c r="BM244" s="224" t="s">
        <v>428</v>
      </c>
    </row>
    <row r="245" spans="1:65" s="2" customFormat="1" ht="16.5" customHeight="1">
      <c r="A245" s="38"/>
      <c r="B245" s="39"/>
      <c r="C245" s="212" t="s">
        <v>429</v>
      </c>
      <c r="D245" s="212" t="s">
        <v>131</v>
      </c>
      <c r="E245" s="213" t="s">
        <v>430</v>
      </c>
      <c r="F245" s="214" t="s">
        <v>431</v>
      </c>
      <c r="G245" s="215" t="s">
        <v>134</v>
      </c>
      <c r="H245" s="216">
        <v>3</v>
      </c>
      <c r="I245" s="217"/>
      <c r="J245" s="218">
        <f>ROUND(I245*H245,2)</f>
        <v>0</v>
      </c>
      <c r="K245" s="219"/>
      <c r="L245" s="44"/>
      <c r="M245" s="220" t="s">
        <v>1</v>
      </c>
      <c r="N245" s="221" t="s">
        <v>42</v>
      </c>
      <c r="O245" s="91"/>
      <c r="P245" s="222">
        <f>O245*H245</f>
        <v>0</v>
      </c>
      <c r="Q245" s="222">
        <v>0.0006</v>
      </c>
      <c r="R245" s="222">
        <f>Q245*H245</f>
        <v>0.0018</v>
      </c>
      <c r="S245" s="222">
        <v>0</v>
      </c>
      <c r="T245" s="223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4" t="s">
        <v>212</v>
      </c>
      <c r="AT245" s="224" t="s">
        <v>131</v>
      </c>
      <c r="AU245" s="224" t="s">
        <v>136</v>
      </c>
      <c r="AY245" s="17" t="s">
        <v>128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7" t="s">
        <v>136</v>
      </c>
      <c r="BK245" s="225">
        <f>ROUND(I245*H245,2)</f>
        <v>0</v>
      </c>
      <c r="BL245" s="17" t="s">
        <v>212</v>
      </c>
      <c r="BM245" s="224" t="s">
        <v>432</v>
      </c>
    </row>
    <row r="246" spans="1:65" s="2" customFormat="1" ht="24.15" customHeight="1">
      <c r="A246" s="38"/>
      <c r="B246" s="39"/>
      <c r="C246" s="212" t="s">
        <v>433</v>
      </c>
      <c r="D246" s="212" t="s">
        <v>131</v>
      </c>
      <c r="E246" s="213" t="s">
        <v>434</v>
      </c>
      <c r="F246" s="214" t="s">
        <v>435</v>
      </c>
      <c r="G246" s="215" t="s">
        <v>146</v>
      </c>
      <c r="H246" s="216">
        <v>9</v>
      </c>
      <c r="I246" s="217"/>
      <c r="J246" s="218">
        <f>ROUND(I246*H246,2)</f>
        <v>0</v>
      </c>
      <c r="K246" s="219"/>
      <c r="L246" s="44"/>
      <c r="M246" s="220" t="s">
        <v>1</v>
      </c>
      <c r="N246" s="221" t="s">
        <v>42</v>
      </c>
      <c r="O246" s="91"/>
      <c r="P246" s="222">
        <f>O246*H246</f>
        <v>0</v>
      </c>
      <c r="Q246" s="222">
        <v>0.0004</v>
      </c>
      <c r="R246" s="222">
        <f>Q246*H246</f>
        <v>0.0036000000000000003</v>
      </c>
      <c r="S246" s="222">
        <v>0</v>
      </c>
      <c r="T246" s="223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4" t="s">
        <v>212</v>
      </c>
      <c r="AT246" s="224" t="s">
        <v>131</v>
      </c>
      <c r="AU246" s="224" t="s">
        <v>136</v>
      </c>
      <c r="AY246" s="17" t="s">
        <v>128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7" t="s">
        <v>136</v>
      </c>
      <c r="BK246" s="225">
        <f>ROUND(I246*H246,2)</f>
        <v>0</v>
      </c>
      <c r="BL246" s="17" t="s">
        <v>212</v>
      </c>
      <c r="BM246" s="224" t="s">
        <v>436</v>
      </c>
    </row>
    <row r="247" spans="1:65" s="2" customFormat="1" ht="21.75" customHeight="1">
      <c r="A247" s="38"/>
      <c r="B247" s="39"/>
      <c r="C247" s="212" t="s">
        <v>437</v>
      </c>
      <c r="D247" s="212" t="s">
        <v>131</v>
      </c>
      <c r="E247" s="213" t="s">
        <v>438</v>
      </c>
      <c r="F247" s="214" t="s">
        <v>439</v>
      </c>
      <c r="G247" s="215" t="s">
        <v>146</v>
      </c>
      <c r="H247" s="216">
        <v>9</v>
      </c>
      <c r="I247" s="217"/>
      <c r="J247" s="218">
        <f>ROUND(I247*H247,2)</f>
        <v>0</v>
      </c>
      <c r="K247" s="219"/>
      <c r="L247" s="44"/>
      <c r="M247" s="220" t="s">
        <v>1</v>
      </c>
      <c r="N247" s="221" t="s">
        <v>42</v>
      </c>
      <c r="O247" s="91"/>
      <c r="P247" s="222">
        <f>O247*H247</f>
        <v>0</v>
      </c>
      <c r="Q247" s="222">
        <v>1E-05</v>
      </c>
      <c r="R247" s="222">
        <f>Q247*H247</f>
        <v>9E-05</v>
      </c>
      <c r="S247" s="222">
        <v>0</v>
      </c>
      <c r="T247" s="223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4" t="s">
        <v>212</v>
      </c>
      <c r="AT247" s="224" t="s">
        <v>131</v>
      </c>
      <c r="AU247" s="224" t="s">
        <v>136</v>
      </c>
      <c r="AY247" s="17" t="s">
        <v>128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17" t="s">
        <v>136</v>
      </c>
      <c r="BK247" s="225">
        <f>ROUND(I247*H247,2)</f>
        <v>0</v>
      </c>
      <c r="BL247" s="17" t="s">
        <v>212</v>
      </c>
      <c r="BM247" s="224" t="s">
        <v>440</v>
      </c>
    </row>
    <row r="248" spans="1:65" s="2" customFormat="1" ht="16.5" customHeight="1">
      <c r="A248" s="38"/>
      <c r="B248" s="39"/>
      <c r="C248" s="212" t="s">
        <v>441</v>
      </c>
      <c r="D248" s="212" t="s">
        <v>131</v>
      </c>
      <c r="E248" s="213" t="s">
        <v>442</v>
      </c>
      <c r="F248" s="214" t="s">
        <v>409</v>
      </c>
      <c r="G248" s="215" t="s">
        <v>314</v>
      </c>
      <c r="H248" s="216">
        <v>1</v>
      </c>
      <c r="I248" s="217"/>
      <c r="J248" s="218">
        <f>ROUND(I248*H248,2)</f>
        <v>0</v>
      </c>
      <c r="K248" s="219"/>
      <c r="L248" s="44"/>
      <c r="M248" s="220" t="s">
        <v>1</v>
      </c>
      <c r="N248" s="221" t="s">
        <v>42</v>
      </c>
      <c r="O248" s="91"/>
      <c r="P248" s="222">
        <f>O248*H248</f>
        <v>0</v>
      </c>
      <c r="Q248" s="222">
        <v>1E-05</v>
      </c>
      <c r="R248" s="222">
        <f>Q248*H248</f>
        <v>1E-05</v>
      </c>
      <c r="S248" s="222">
        <v>0</v>
      </c>
      <c r="T248" s="223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4" t="s">
        <v>212</v>
      </c>
      <c r="AT248" s="224" t="s">
        <v>131</v>
      </c>
      <c r="AU248" s="224" t="s">
        <v>136</v>
      </c>
      <c r="AY248" s="17" t="s">
        <v>128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7" t="s">
        <v>136</v>
      </c>
      <c r="BK248" s="225">
        <f>ROUND(I248*H248,2)</f>
        <v>0</v>
      </c>
      <c r="BL248" s="17" t="s">
        <v>212</v>
      </c>
      <c r="BM248" s="224" t="s">
        <v>443</v>
      </c>
    </row>
    <row r="249" spans="1:65" s="2" customFormat="1" ht="16.5" customHeight="1">
      <c r="A249" s="38"/>
      <c r="B249" s="39"/>
      <c r="C249" s="212" t="s">
        <v>444</v>
      </c>
      <c r="D249" s="212" t="s">
        <v>131</v>
      </c>
      <c r="E249" s="213" t="s">
        <v>445</v>
      </c>
      <c r="F249" s="214" t="s">
        <v>446</v>
      </c>
      <c r="G249" s="215" t="s">
        <v>314</v>
      </c>
      <c r="H249" s="216">
        <v>1</v>
      </c>
      <c r="I249" s="217"/>
      <c r="J249" s="218">
        <f>ROUND(I249*H249,2)</f>
        <v>0</v>
      </c>
      <c r="K249" s="219"/>
      <c r="L249" s="44"/>
      <c r="M249" s="220" t="s">
        <v>1</v>
      </c>
      <c r="N249" s="221" t="s">
        <v>42</v>
      </c>
      <c r="O249" s="91"/>
      <c r="P249" s="222">
        <f>O249*H249</f>
        <v>0</v>
      </c>
      <c r="Q249" s="222">
        <v>1E-05</v>
      </c>
      <c r="R249" s="222">
        <f>Q249*H249</f>
        <v>1E-05</v>
      </c>
      <c r="S249" s="222">
        <v>0</v>
      </c>
      <c r="T249" s="223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4" t="s">
        <v>212</v>
      </c>
      <c r="AT249" s="224" t="s">
        <v>131</v>
      </c>
      <c r="AU249" s="224" t="s">
        <v>136</v>
      </c>
      <c r="AY249" s="17" t="s">
        <v>128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7" t="s">
        <v>136</v>
      </c>
      <c r="BK249" s="225">
        <f>ROUND(I249*H249,2)</f>
        <v>0</v>
      </c>
      <c r="BL249" s="17" t="s">
        <v>212</v>
      </c>
      <c r="BM249" s="224" t="s">
        <v>447</v>
      </c>
    </row>
    <row r="250" spans="1:65" s="2" customFormat="1" ht="24.15" customHeight="1">
      <c r="A250" s="38"/>
      <c r="B250" s="39"/>
      <c r="C250" s="212" t="s">
        <v>448</v>
      </c>
      <c r="D250" s="212" t="s">
        <v>131</v>
      </c>
      <c r="E250" s="213" t="s">
        <v>449</v>
      </c>
      <c r="F250" s="214" t="s">
        <v>450</v>
      </c>
      <c r="G250" s="215" t="s">
        <v>336</v>
      </c>
      <c r="H250" s="216">
        <v>0.01</v>
      </c>
      <c r="I250" s="217"/>
      <c r="J250" s="218">
        <f>ROUND(I250*H250,2)</f>
        <v>0</v>
      </c>
      <c r="K250" s="219"/>
      <c r="L250" s="44"/>
      <c r="M250" s="220" t="s">
        <v>1</v>
      </c>
      <c r="N250" s="221" t="s">
        <v>42</v>
      </c>
      <c r="O250" s="91"/>
      <c r="P250" s="222">
        <f>O250*H250</f>
        <v>0</v>
      </c>
      <c r="Q250" s="222">
        <v>0</v>
      </c>
      <c r="R250" s="222">
        <f>Q250*H250</f>
        <v>0</v>
      </c>
      <c r="S250" s="222">
        <v>0</v>
      </c>
      <c r="T250" s="223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4" t="s">
        <v>212</v>
      </c>
      <c r="AT250" s="224" t="s">
        <v>131</v>
      </c>
      <c r="AU250" s="224" t="s">
        <v>136</v>
      </c>
      <c r="AY250" s="17" t="s">
        <v>128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7" t="s">
        <v>136</v>
      </c>
      <c r="BK250" s="225">
        <f>ROUND(I250*H250,2)</f>
        <v>0</v>
      </c>
      <c r="BL250" s="17" t="s">
        <v>212</v>
      </c>
      <c r="BM250" s="224" t="s">
        <v>451</v>
      </c>
    </row>
    <row r="251" spans="1:63" s="12" customFormat="1" ht="22.8" customHeight="1">
      <c r="A251" s="12"/>
      <c r="B251" s="196"/>
      <c r="C251" s="197"/>
      <c r="D251" s="198" t="s">
        <v>75</v>
      </c>
      <c r="E251" s="210" t="s">
        <v>452</v>
      </c>
      <c r="F251" s="210" t="s">
        <v>453</v>
      </c>
      <c r="G251" s="197"/>
      <c r="H251" s="197"/>
      <c r="I251" s="200"/>
      <c r="J251" s="211">
        <f>BK251</f>
        <v>0</v>
      </c>
      <c r="K251" s="197"/>
      <c r="L251" s="202"/>
      <c r="M251" s="203"/>
      <c r="N251" s="204"/>
      <c r="O251" s="204"/>
      <c r="P251" s="205">
        <f>SUM(P252:P268)</f>
        <v>0</v>
      </c>
      <c r="Q251" s="204"/>
      <c r="R251" s="205">
        <f>SUM(R252:R268)</f>
        <v>0.02407</v>
      </c>
      <c r="S251" s="204"/>
      <c r="T251" s="206">
        <f>SUM(T252:T268)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07" t="s">
        <v>136</v>
      </c>
      <c r="AT251" s="208" t="s">
        <v>75</v>
      </c>
      <c r="AU251" s="208" t="s">
        <v>81</v>
      </c>
      <c r="AY251" s="207" t="s">
        <v>128</v>
      </c>
      <c r="BK251" s="209">
        <f>SUM(BK252:BK268)</f>
        <v>0</v>
      </c>
    </row>
    <row r="252" spans="1:65" s="2" customFormat="1" ht="16.5" customHeight="1">
      <c r="A252" s="38"/>
      <c r="B252" s="39"/>
      <c r="C252" s="212" t="s">
        <v>454</v>
      </c>
      <c r="D252" s="212" t="s">
        <v>131</v>
      </c>
      <c r="E252" s="213" t="s">
        <v>455</v>
      </c>
      <c r="F252" s="214" t="s">
        <v>456</v>
      </c>
      <c r="G252" s="215" t="s">
        <v>224</v>
      </c>
      <c r="H252" s="216">
        <v>1</v>
      </c>
      <c r="I252" s="217"/>
      <c r="J252" s="218">
        <f>ROUND(I252*H252,2)</f>
        <v>0</v>
      </c>
      <c r="K252" s="219"/>
      <c r="L252" s="44"/>
      <c r="M252" s="220" t="s">
        <v>1</v>
      </c>
      <c r="N252" s="221" t="s">
        <v>42</v>
      </c>
      <c r="O252" s="91"/>
      <c r="P252" s="222">
        <f>O252*H252</f>
        <v>0</v>
      </c>
      <c r="Q252" s="222">
        <v>0.02407</v>
      </c>
      <c r="R252" s="222">
        <f>Q252*H252</f>
        <v>0.02407</v>
      </c>
      <c r="S252" s="222">
        <v>0</v>
      </c>
      <c r="T252" s="223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4" t="s">
        <v>212</v>
      </c>
      <c r="AT252" s="224" t="s">
        <v>131</v>
      </c>
      <c r="AU252" s="224" t="s">
        <v>136</v>
      </c>
      <c r="AY252" s="17" t="s">
        <v>128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7" t="s">
        <v>136</v>
      </c>
      <c r="BK252" s="225">
        <f>ROUND(I252*H252,2)</f>
        <v>0</v>
      </c>
      <c r="BL252" s="17" t="s">
        <v>212</v>
      </c>
      <c r="BM252" s="224" t="s">
        <v>457</v>
      </c>
    </row>
    <row r="253" spans="1:65" s="2" customFormat="1" ht="16.5" customHeight="1">
      <c r="A253" s="38"/>
      <c r="B253" s="39"/>
      <c r="C253" s="212" t="s">
        <v>458</v>
      </c>
      <c r="D253" s="212" t="s">
        <v>131</v>
      </c>
      <c r="E253" s="213" t="s">
        <v>459</v>
      </c>
      <c r="F253" s="214" t="s">
        <v>460</v>
      </c>
      <c r="G253" s="215" t="s">
        <v>224</v>
      </c>
      <c r="H253" s="216">
        <v>1</v>
      </c>
      <c r="I253" s="217"/>
      <c r="J253" s="218">
        <f>ROUND(I253*H253,2)</f>
        <v>0</v>
      </c>
      <c r="K253" s="219"/>
      <c r="L253" s="44"/>
      <c r="M253" s="220" t="s">
        <v>1</v>
      </c>
      <c r="N253" s="221" t="s">
        <v>42</v>
      </c>
      <c r="O253" s="91"/>
      <c r="P253" s="222">
        <f>O253*H253</f>
        <v>0</v>
      </c>
      <c r="Q253" s="222">
        <v>0</v>
      </c>
      <c r="R253" s="222">
        <f>Q253*H253</f>
        <v>0</v>
      </c>
      <c r="S253" s="222">
        <v>0</v>
      </c>
      <c r="T253" s="223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4" t="s">
        <v>212</v>
      </c>
      <c r="AT253" s="224" t="s">
        <v>131</v>
      </c>
      <c r="AU253" s="224" t="s">
        <v>136</v>
      </c>
      <c r="AY253" s="17" t="s">
        <v>128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7" t="s">
        <v>136</v>
      </c>
      <c r="BK253" s="225">
        <f>ROUND(I253*H253,2)</f>
        <v>0</v>
      </c>
      <c r="BL253" s="17" t="s">
        <v>212</v>
      </c>
      <c r="BM253" s="224" t="s">
        <v>461</v>
      </c>
    </row>
    <row r="254" spans="1:65" s="2" customFormat="1" ht="16.5" customHeight="1">
      <c r="A254" s="38"/>
      <c r="B254" s="39"/>
      <c r="C254" s="212" t="s">
        <v>462</v>
      </c>
      <c r="D254" s="212" t="s">
        <v>131</v>
      </c>
      <c r="E254" s="213" t="s">
        <v>463</v>
      </c>
      <c r="F254" s="214" t="s">
        <v>464</v>
      </c>
      <c r="G254" s="215" t="s">
        <v>224</v>
      </c>
      <c r="H254" s="216">
        <v>1</v>
      </c>
      <c r="I254" s="217"/>
      <c r="J254" s="218">
        <f>ROUND(I254*H254,2)</f>
        <v>0</v>
      </c>
      <c r="K254" s="219"/>
      <c r="L254" s="44"/>
      <c r="M254" s="220" t="s">
        <v>1</v>
      </c>
      <c r="N254" s="221" t="s">
        <v>42</v>
      </c>
      <c r="O254" s="91"/>
      <c r="P254" s="222">
        <f>O254*H254</f>
        <v>0</v>
      </c>
      <c r="Q254" s="222">
        <v>0</v>
      </c>
      <c r="R254" s="222">
        <f>Q254*H254</f>
        <v>0</v>
      </c>
      <c r="S254" s="222">
        <v>0</v>
      </c>
      <c r="T254" s="223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4" t="s">
        <v>212</v>
      </c>
      <c r="AT254" s="224" t="s">
        <v>131</v>
      </c>
      <c r="AU254" s="224" t="s">
        <v>136</v>
      </c>
      <c r="AY254" s="17" t="s">
        <v>128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7" t="s">
        <v>136</v>
      </c>
      <c r="BK254" s="225">
        <f>ROUND(I254*H254,2)</f>
        <v>0</v>
      </c>
      <c r="BL254" s="17" t="s">
        <v>212</v>
      </c>
      <c r="BM254" s="224" t="s">
        <v>465</v>
      </c>
    </row>
    <row r="255" spans="1:65" s="2" customFormat="1" ht="16.5" customHeight="1">
      <c r="A255" s="38"/>
      <c r="B255" s="39"/>
      <c r="C255" s="212" t="s">
        <v>466</v>
      </c>
      <c r="D255" s="212" t="s">
        <v>131</v>
      </c>
      <c r="E255" s="213" t="s">
        <v>467</v>
      </c>
      <c r="F255" s="214" t="s">
        <v>468</v>
      </c>
      <c r="G255" s="215" t="s">
        <v>134</v>
      </c>
      <c r="H255" s="216">
        <v>4</v>
      </c>
      <c r="I255" s="217"/>
      <c r="J255" s="218">
        <f>ROUND(I255*H255,2)</f>
        <v>0</v>
      </c>
      <c r="K255" s="219"/>
      <c r="L255" s="44"/>
      <c r="M255" s="220" t="s">
        <v>1</v>
      </c>
      <c r="N255" s="221" t="s">
        <v>42</v>
      </c>
      <c r="O255" s="91"/>
      <c r="P255" s="222">
        <f>O255*H255</f>
        <v>0</v>
      </c>
      <c r="Q255" s="222">
        <v>0</v>
      </c>
      <c r="R255" s="222">
        <f>Q255*H255</f>
        <v>0</v>
      </c>
      <c r="S255" s="222">
        <v>0</v>
      </c>
      <c r="T255" s="223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4" t="s">
        <v>212</v>
      </c>
      <c r="AT255" s="224" t="s">
        <v>131</v>
      </c>
      <c r="AU255" s="224" t="s">
        <v>136</v>
      </c>
      <c r="AY255" s="17" t="s">
        <v>128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7" t="s">
        <v>136</v>
      </c>
      <c r="BK255" s="225">
        <f>ROUND(I255*H255,2)</f>
        <v>0</v>
      </c>
      <c r="BL255" s="17" t="s">
        <v>212</v>
      </c>
      <c r="BM255" s="224" t="s">
        <v>469</v>
      </c>
    </row>
    <row r="256" spans="1:65" s="2" customFormat="1" ht="16.5" customHeight="1">
      <c r="A256" s="38"/>
      <c r="B256" s="39"/>
      <c r="C256" s="212" t="s">
        <v>470</v>
      </c>
      <c r="D256" s="212" t="s">
        <v>131</v>
      </c>
      <c r="E256" s="213" t="s">
        <v>471</v>
      </c>
      <c r="F256" s="214" t="s">
        <v>472</v>
      </c>
      <c r="G256" s="215" t="s">
        <v>134</v>
      </c>
      <c r="H256" s="216">
        <v>2</v>
      </c>
      <c r="I256" s="217"/>
      <c r="J256" s="218">
        <f>ROUND(I256*H256,2)</f>
        <v>0</v>
      </c>
      <c r="K256" s="219"/>
      <c r="L256" s="44"/>
      <c r="M256" s="220" t="s">
        <v>1</v>
      </c>
      <c r="N256" s="221" t="s">
        <v>42</v>
      </c>
      <c r="O256" s="91"/>
      <c r="P256" s="222">
        <f>O256*H256</f>
        <v>0</v>
      </c>
      <c r="Q256" s="222">
        <v>0</v>
      </c>
      <c r="R256" s="222">
        <f>Q256*H256</f>
        <v>0</v>
      </c>
      <c r="S256" s="222">
        <v>0</v>
      </c>
      <c r="T256" s="223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4" t="s">
        <v>212</v>
      </c>
      <c r="AT256" s="224" t="s">
        <v>131</v>
      </c>
      <c r="AU256" s="224" t="s">
        <v>136</v>
      </c>
      <c r="AY256" s="17" t="s">
        <v>128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7" t="s">
        <v>136</v>
      </c>
      <c r="BK256" s="225">
        <f>ROUND(I256*H256,2)</f>
        <v>0</v>
      </c>
      <c r="BL256" s="17" t="s">
        <v>212</v>
      </c>
      <c r="BM256" s="224" t="s">
        <v>473</v>
      </c>
    </row>
    <row r="257" spans="1:65" s="2" customFormat="1" ht="16.5" customHeight="1">
      <c r="A257" s="38"/>
      <c r="B257" s="39"/>
      <c r="C257" s="212" t="s">
        <v>474</v>
      </c>
      <c r="D257" s="212" t="s">
        <v>131</v>
      </c>
      <c r="E257" s="213" t="s">
        <v>475</v>
      </c>
      <c r="F257" s="214" t="s">
        <v>476</v>
      </c>
      <c r="G257" s="215" t="s">
        <v>224</v>
      </c>
      <c r="H257" s="216">
        <v>1</v>
      </c>
      <c r="I257" s="217"/>
      <c r="J257" s="218">
        <f>ROUND(I257*H257,2)</f>
        <v>0</v>
      </c>
      <c r="K257" s="219"/>
      <c r="L257" s="44"/>
      <c r="M257" s="220" t="s">
        <v>1</v>
      </c>
      <c r="N257" s="221" t="s">
        <v>42</v>
      </c>
      <c r="O257" s="91"/>
      <c r="P257" s="222">
        <f>O257*H257</f>
        <v>0</v>
      </c>
      <c r="Q257" s="222">
        <v>0</v>
      </c>
      <c r="R257" s="222">
        <f>Q257*H257</f>
        <v>0</v>
      </c>
      <c r="S257" s="222">
        <v>0</v>
      </c>
      <c r="T257" s="223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4" t="s">
        <v>212</v>
      </c>
      <c r="AT257" s="224" t="s">
        <v>131</v>
      </c>
      <c r="AU257" s="224" t="s">
        <v>136</v>
      </c>
      <c r="AY257" s="17" t="s">
        <v>128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7" t="s">
        <v>136</v>
      </c>
      <c r="BK257" s="225">
        <f>ROUND(I257*H257,2)</f>
        <v>0</v>
      </c>
      <c r="BL257" s="17" t="s">
        <v>212</v>
      </c>
      <c r="BM257" s="224" t="s">
        <v>477</v>
      </c>
    </row>
    <row r="258" spans="1:65" s="2" customFormat="1" ht="16.5" customHeight="1">
      <c r="A258" s="38"/>
      <c r="B258" s="39"/>
      <c r="C258" s="212" t="s">
        <v>478</v>
      </c>
      <c r="D258" s="212" t="s">
        <v>131</v>
      </c>
      <c r="E258" s="213" t="s">
        <v>479</v>
      </c>
      <c r="F258" s="214" t="s">
        <v>480</v>
      </c>
      <c r="G258" s="215" t="s">
        <v>224</v>
      </c>
      <c r="H258" s="216">
        <v>1</v>
      </c>
      <c r="I258" s="217"/>
      <c r="J258" s="218">
        <f>ROUND(I258*H258,2)</f>
        <v>0</v>
      </c>
      <c r="K258" s="219"/>
      <c r="L258" s="44"/>
      <c r="M258" s="220" t="s">
        <v>1</v>
      </c>
      <c r="N258" s="221" t="s">
        <v>42</v>
      </c>
      <c r="O258" s="91"/>
      <c r="P258" s="222">
        <f>O258*H258</f>
        <v>0</v>
      </c>
      <c r="Q258" s="222">
        <v>0</v>
      </c>
      <c r="R258" s="222">
        <f>Q258*H258</f>
        <v>0</v>
      </c>
      <c r="S258" s="222">
        <v>0</v>
      </c>
      <c r="T258" s="223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4" t="s">
        <v>212</v>
      </c>
      <c r="AT258" s="224" t="s">
        <v>131</v>
      </c>
      <c r="AU258" s="224" t="s">
        <v>136</v>
      </c>
      <c r="AY258" s="17" t="s">
        <v>128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7" t="s">
        <v>136</v>
      </c>
      <c r="BK258" s="225">
        <f>ROUND(I258*H258,2)</f>
        <v>0</v>
      </c>
      <c r="BL258" s="17" t="s">
        <v>212</v>
      </c>
      <c r="BM258" s="224" t="s">
        <v>481</v>
      </c>
    </row>
    <row r="259" spans="1:65" s="2" customFormat="1" ht="16.5" customHeight="1">
      <c r="A259" s="38"/>
      <c r="B259" s="39"/>
      <c r="C259" s="212" t="s">
        <v>482</v>
      </c>
      <c r="D259" s="212" t="s">
        <v>131</v>
      </c>
      <c r="E259" s="213" t="s">
        <v>483</v>
      </c>
      <c r="F259" s="214" t="s">
        <v>484</v>
      </c>
      <c r="G259" s="215" t="s">
        <v>224</v>
      </c>
      <c r="H259" s="216">
        <v>1</v>
      </c>
      <c r="I259" s="217"/>
      <c r="J259" s="218">
        <f>ROUND(I259*H259,2)</f>
        <v>0</v>
      </c>
      <c r="K259" s="219"/>
      <c r="L259" s="44"/>
      <c r="M259" s="220" t="s">
        <v>1</v>
      </c>
      <c r="N259" s="221" t="s">
        <v>42</v>
      </c>
      <c r="O259" s="91"/>
      <c r="P259" s="222">
        <f>O259*H259</f>
        <v>0</v>
      </c>
      <c r="Q259" s="222">
        <v>0</v>
      </c>
      <c r="R259" s="222">
        <f>Q259*H259</f>
        <v>0</v>
      </c>
      <c r="S259" s="222">
        <v>0</v>
      </c>
      <c r="T259" s="223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4" t="s">
        <v>212</v>
      </c>
      <c r="AT259" s="224" t="s">
        <v>131</v>
      </c>
      <c r="AU259" s="224" t="s">
        <v>136</v>
      </c>
      <c r="AY259" s="17" t="s">
        <v>128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7" t="s">
        <v>136</v>
      </c>
      <c r="BK259" s="225">
        <f>ROUND(I259*H259,2)</f>
        <v>0</v>
      </c>
      <c r="BL259" s="17" t="s">
        <v>212</v>
      </c>
      <c r="BM259" s="224" t="s">
        <v>485</v>
      </c>
    </row>
    <row r="260" spans="1:65" s="2" customFormat="1" ht="16.5" customHeight="1">
      <c r="A260" s="38"/>
      <c r="B260" s="39"/>
      <c r="C260" s="212" t="s">
        <v>486</v>
      </c>
      <c r="D260" s="212" t="s">
        <v>131</v>
      </c>
      <c r="E260" s="213" t="s">
        <v>487</v>
      </c>
      <c r="F260" s="214" t="s">
        <v>488</v>
      </c>
      <c r="G260" s="215" t="s">
        <v>134</v>
      </c>
      <c r="H260" s="216">
        <v>1</v>
      </c>
      <c r="I260" s="217"/>
      <c r="J260" s="218">
        <f>ROUND(I260*H260,2)</f>
        <v>0</v>
      </c>
      <c r="K260" s="219"/>
      <c r="L260" s="44"/>
      <c r="M260" s="220" t="s">
        <v>1</v>
      </c>
      <c r="N260" s="221" t="s">
        <v>42</v>
      </c>
      <c r="O260" s="91"/>
      <c r="P260" s="222">
        <f>O260*H260</f>
        <v>0</v>
      </c>
      <c r="Q260" s="222">
        <v>0</v>
      </c>
      <c r="R260" s="222">
        <f>Q260*H260</f>
        <v>0</v>
      </c>
      <c r="S260" s="222">
        <v>0</v>
      </c>
      <c r="T260" s="223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4" t="s">
        <v>212</v>
      </c>
      <c r="AT260" s="224" t="s">
        <v>131</v>
      </c>
      <c r="AU260" s="224" t="s">
        <v>136</v>
      </c>
      <c r="AY260" s="17" t="s">
        <v>128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7" t="s">
        <v>136</v>
      </c>
      <c r="BK260" s="225">
        <f>ROUND(I260*H260,2)</f>
        <v>0</v>
      </c>
      <c r="BL260" s="17" t="s">
        <v>212</v>
      </c>
      <c r="BM260" s="224" t="s">
        <v>489</v>
      </c>
    </row>
    <row r="261" spans="1:65" s="2" customFormat="1" ht="16.5" customHeight="1">
      <c r="A261" s="38"/>
      <c r="B261" s="39"/>
      <c r="C261" s="212" t="s">
        <v>490</v>
      </c>
      <c r="D261" s="212" t="s">
        <v>131</v>
      </c>
      <c r="E261" s="213" t="s">
        <v>491</v>
      </c>
      <c r="F261" s="214" t="s">
        <v>492</v>
      </c>
      <c r="G261" s="215" t="s">
        <v>134</v>
      </c>
      <c r="H261" s="216">
        <v>1</v>
      </c>
      <c r="I261" s="217"/>
      <c r="J261" s="218">
        <f>ROUND(I261*H261,2)</f>
        <v>0</v>
      </c>
      <c r="K261" s="219"/>
      <c r="L261" s="44"/>
      <c r="M261" s="220" t="s">
        <v>1</v>
      </c>
      <c r="N261" s="221" t="s">
        <v>42</v>
      </c>
      <c r="O261" s="91"/>
      <c r="P261" s="222">
        <f>O261*H261</f>
        <v>0</v>
      </c>
      <c r="Q261" s="222">
        <v>0</v>
      </c>
      <c r="R261" s="222">
        <f>Q261*H261</f>
        <v>0</v>
      </c>
      <c r="S261" s="222">
        <v>0</v>
      </c>
      <c r="T261" s="223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4" t="s">
        <v>212</v>
      </c>
      <c r="AT261" s="224" t="s">
        <v>131</v>
      </c>
      <c r="AU261" s="224" t="s">
        <v>136</v>
      </c>
      <c r="AY261" s="17" t="s">
        <v>128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7" t="s">
        <v>136</v>
      </c>
      <c r="BK261" s="225">
        <f>ROUND(I261*H261,2)</f>
        <v>0</v>
      </c>
      <c r="BL261" s="17" t="s">
        <v>212</v>
      </c>
      <c r="BM261" s="224" t="s">
        <v>493</v>
      </c>
    </row>
    <row r="262" spans="1:65" s="2" customFormat="1" ht="16.5" customHeight="1">
      <c r="A262" s="38"/>
      <c r="B262" s="39"/>
      <c r="C262" s="212" t="s">
        <v>494</v>
      </c>
      <c r="D262" s="212" t="s">
        <v>131</v>
      </c>
      <c r="E262" s="213" t="s">
        <v>495</v>
      </c>
      <c r="F262" s="214" t="s">
        <v>496</v>
      </c>
      <c r="G262" s="215" t="s">
        <v>134</v>
      </c>
      <c r="H262" s="216">
        <v>1</v>
      </c>
      <c r="I262" s="217"/>
      <c r="J262" s="218">
        <f>ROUND(I262*H262,2)</f>
        <v>0</v>
      </c>
      <c r="K262" s="219"/>
      <c r="L262" s="44"/>
      <c r="M262" s="220" t="s">
        <v>1</v>
      </c>
      <c r="N262" s="221" t="s">
        <v>42</v>
      </c>
      <c r="O262" s="91"/>
      <c r="P262" s="222">
        <f>O262*H262</f>
        <v>0</v>
      </c>
      <c r="Q262" s="222">
        <v>0</v>
      </c>
      <c r="R262" s="222">
        <f>Q262*H262</f>
        <v>0</v>
      </c>
      <c r="S262" s="222">
        <v>0</v>
      </c>
      <c r="T262" s="223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4" t="s">
        <v>212</v>
      </c>
      <c r="AT262" s="224" t="s">
        <v>131</v>
      </c>
      <c r="AU262" s="224" t="s">
        <v>136</v>
      </c>
      <c r="AY262" s="17" t="s">
        <v>128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7" t="s">
        <v>136</v>
      </c>
      <c r="BK262" s="225">
        <f>ROUND(I262*H262,2)</f>
        <v>0</v>
      </c>
      <c r="BL262" s="17" t="s">
        <v>212</v>
      </c>
      <c r="BM262" s="224" t="s">
        <v>497</v>
      </c>
    </row>
    <row r="263" spans="1:65" s="2" customFormat="1" ht="24.15" customHeight="1">
      <c r="A263" s="38"/>
      <c r="B263" s="39"/>
      <c r="C263" s="212" t="s">
        <v>498</v>
      </c>
      <c r="D263" s="212" t="s">
        <v>131</v>
      </c>
      <c r="E263" s="213" t="s">
        <v>499</v>
      </c>
      <c r="F263" s="214" t="s">
        <v>500</v>
      </c>
      <c r="G263" s="215" t="s">
        <v>134</v>
      </c>
      <c r="H263" s="216">
        <v>1</v>
      </c>
      <c r="I263" s="217"/>
      <c r="J263" s="218">
        <f>ROUND(I263*H263,2)</f>
        <v>0</v>
      </c>
      <c r="K263" s="219"/>
      <c r="L263" s="44"/>
      <c r="M263" s="220" t="s">
        <v>1</v>
      </c>
      <c r="N263" s="221" t="s">
        <v>42</v>
      </c>
      <c r="O263" s="91"/>
      <c r="P263" s="222">
        <f>O263*H263</f>
        <v>0</v>
      </c>
      <c r="Q263" s="222">
        <v>0</v>
      </c>
      <c r="R263" s="222">
        <f>Q263*H263</f>
        <v>0</v>
      </c>
      <c r="S263" s="222">
        <v>0</v>
      </c>
      <c r="T263" s="223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4" t="s">
        <v>212</v>
      </c>
      <c r="AT263" s="224" t="s">
        <v>131</v>
      </c>
      <c r="AU263" s="224" t="s">
        <v>136</v>
      </c>
      <c r="AY263" s="17" t="s">
        <v>128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7" t="s">
        <v>136</v>
      </c>
      <c r="BK263" s="225">
        <f>ROUND(I263*H263,2)</f>
        <v>0</v>
      </c>
      <c r="BL263" s="17" t="s">
        <v>212</v>
      </c>
      <c r="BM263" s="224" t="s">
        <v>501</v>
      </c>
    </row>
    <row r="264" spans="1:65" s="2" customFormat="1" ht="21.75" customHeight="1">
      <c r="A264" s="38"/>
      <c r="B264" s="39"/>
      <c r="C264" s="212" t="s">
        <v>502</v>
      </c>
      <c r="D264" s="212" t="s">
        <v>131</v>
      </c>
      <c r="E264" s="213" t="s">
        <v>503</v>
      </c>
      <c r="F264" s="214" t="s">
        <v>504</v>
      </c>
      <c r="G264" s="215" t="s">
        <v>224</v>
      </c>
      <c r="H264" s="216">
        <v>1</v>
      </c>
      <c r="I264" s="217"/>
      <c r="J264" s="218">
        <f>ROUND(I264*H264,2)</f>
        <v>0</v>
      </c>
      <c r="K264" s="219"/>
      <c r="L264" s="44"/>
      <c r="M264" s="220" t="s">
        <v>1</v>
      </c>
      <c r="N264" s="221" t="s">
        <v>42</v>
      </c>
      <c r="O264" s="91"/>
      <c r="P264" s="222">
        <f>O264*H264</f>
        <v>0</v>
      </c>
      <c r="Q264" s="222">
        <v>0</v>
      </c>
      <c r="R264" s="222">
        <f>Q264*H264</f>
        <v>0</v>
      </c>
      <c r="S264" s="222">
        <v>0</v>
      </c>
      <c r="T264" s="223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4" t="s">
        <v>212</v>
      </c>
      <c r="AT264" s="224" t="s">
        <v>131</v>
      </c>
      <c r="AU264" s="224" t="s">
        <v>136</v>
      </c>
      <c r="AY264" s="17" t="s">
        <v>128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7" t="s">
        <v>136</v>
      </c>
      <c r="BK264" s="225">
        <f>ROUND(I264*H264,2)</f>
        <v>0</v>
      </c>
      <c r="BL264" s="17" t="s">
        <v>212</v>
      </c>
      <c r="BM264" s="224" t="s">
        <v>505</v>
      </c>
    </row>
    <row r="265" spans="1:65" s="2" customFormat="1" ht="24.15" customHeight="1">
      <c r="A265" s="38"/>
      <c r="B265" s="39"/>
      <c r="C265" s="212" t="s">
        <v>506</v>
      </c>
      <c r="D265" s="212" t="s">
        <v>131</v>
      </c>
      <c r="E265" s="213" t="s">
        <v>507</v>
      </c>
      <c r="F265" s="214" t="s">
        <v>508</v>
      </c>
      <c r="G265" s="215" t="s">
        <v>336</v>
      </c>
      <c r="H265" s="216">
        <v>0.065</v>
      </c>
      <c r="I265" s="217"/>
      <c r="J265" s="218">
        <f>ROUND(I265*H265,2)</f>
        <v>0</v>
      </c>
      <c r="K265" s="219"/>
      <c r="L265" s="44"/>
      <c r="M265" s="220" t="s">
        <v>1</v>
      </c>
      <c r="N265" s="221" t="s">
        <v>42</v>
      </c>
      <c r="O265" s="91"/>
      <c r="P265" s="222">
        <f>O265*H265</f>
        <v>0</v>
      </c>
      <c r="Q265" s="222">
        <v>0</v>
      </c>
      <c r="R265" s="222">
        <f>Q265*H265</f>
        <v>0</v>
      </c>
      <c r="S265" s="222">
        <v>0</v>
      </c>
      <c r="T265" s="223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4" t="s">
        <v>212</v>
      </c>
      <c r="AT265" s="224" t="s">
        <v>131</v>
      </c>
      <c r="AU265" s="224" t="s">
        <v>136</v>
      </c>
      <c r="AY265" s="17" t="s">
        <v>128</v>
      </c>
      <c r="BE265" s="225">
        <f>IF(N265="základní",J265,0)</f>
        <v>0</v>
      </c>
      <c r="BF265" s="225">
        <f>IF(N265="snížená",J265,0)</f>
        <v>0</v>
      </c>
      <c r="BG265" s="225">
        <f>IF(N265="zákl. přenesená",J265,0)</f>
        <v>0</v>
      </c>
      <c r="BH265" s="225">
        <f>IF(N265="sníž. přenesená",J265,0)</f>
        <v>0</v>
      </c>
      <c r="BI265" s="225">
        <f>IF(N265="nulová",J265,0)</f>
        <v>0</v>
      </c>
      <c r="BJ265" s="17" t="s">
        <v>136</v>
      </c>
      <c r="BK265" s="225">
        <f>ROUND(I265*H265,2)</f>
        <v>0</v>
      </c>
      <c r="BL265" s="17" t="s">
        <v>212</v>
      </c>
      <c r="BM265" s="224" t="s">
        <v>509</v>
      </c>
    </row>
    <row r="266" spans="1:65" s="2" customFormat="1" ht="16.5" customHeight="1">
      <c r="A266" s="38"/>
      <c r="B266" s="39"/>
      <c r="C266" s="212" t="s">
        <v>510</v>
      </c>
      <c r="D266" s="212" t="s">
        <v>131</v>
      </c>
      <c r="E266" s="213" t="s">
        <v>511</v>
      </c>
      <c r="F266" s="214" t="s">
        <v>512</v>
      </c>
      <c r="G266" s="215" t="s">
        <v>134</v>
      </c>
      <c r="H266" s="216">
        <v>2</v>
      </c>
      <c r="I266" s="217"/>
      <c r="J266" s="218">
        <f>ROUND(I266*H266,2)</f>
        <v>0</v>
      </c>
      <c r="K266" s="219"/>
      <c r="L266" s="44"/>
      <c r="M266" s="220" t="s">
        <v>1</v>
      </c>
      <c r="N266" s="221" t="s">
        <v>42</v>
      </c>
      <c r="O266" s="91"/>
      <c r="P266" s="222">
        <f>O266*H266</f>
        <v>0</v>
      </c>
      <c r="Q266" s="222">
        <v>0</v>
      </c>
      <c r="R266" s="222">
        <f>Q266*H266</f>
        <v>0</v>
      </c>
      <c r="S266" s="222">
        <v>0</v>
      </c>
      <c r="T266" s="223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4" t="s">
        <v>212</v>
      </c>
      <c r="AT266" s="224" t="s">
        <v>131</v>
      </c>
      <c r="AU266" s="224" t="s">
        <v>136</v>
      </c>
      <c r="AY266" s="17" t="s">
        <v>128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7" t="s">
        <v>136</v>
      </c>
      <c r="BK266" s="225">
        <f>ROUND(I266*H266,2)</f>
        <v>0</v>
      </c>
      <c r="BL266" s="17" t="s">
        <v>212</v>
      </c>
      <c r="BM266" s="224" t="s">
        <v>513</v>
      </c>
    </row>
    <row r="267" spans="1:65" s="2" customFormat="1" ht="24.15" customHeight="1">
      <c r="A267" s="38"/>
      <c r="B267" s="39"/>
      <c r="C267" s="212" t="s">
        <v>514</v>
      </c>
      <c r="D267" s="212" t="s">
        <v>131</v>
      </c>
      <c r="E267" s="213" t="s">
        <v>515</v>
      </c>
      <c r="F267" s="214" t="s">
        <v>516</v>
      </c>
      <c r="G267" s="215" t="s">
        <v>134</v>
      </c>
      <c r="H267" s="216">
        <v>1</v>
      </c>
      <c r="I267" s="217"/>
      <c r="J267" s="218">
        <f>ROUND(I267*H267,2)</f>
        <v>0</v>
      </c>
      <c r="K267" s="219"/>
      <c r="L267" s="44"/>
      <c r="M267" s="220" t="s">
        <v>1</v>
      </c>
      <c r="N267" s="221" t="s">
        <v>42</v>
      </c>
      <c r="O267" s="91"/>
      <c r="P267" s="222">
        <f>O267*H267</f>
        <v>0</v>
      </c>
      <c r="Q267" s="222">
        <v>0</v>
      </c>
      <c r="R267" s="222">
        <f>Q267*H267</f>
        <v>0</v>
      </c>
      <c r="S267" s="222">
        <v>0</v>
      </c>
      <c r="T267" s="223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4" t="s">
        <v>212</v>
      </c>
      <c r="AT267" s="224" t="s">
        <v>131</v>
      </c>
      <c r="AU267" s="224" t="s">
        <v>136</v>
      </c>
      <c r="AY267" s="17" t="s">
        <v>128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17" t="s">
        <v>136</v>
      </c>
      <c r="BK267" s="225">
        <f>ROUND(I267*H267,2)</f>
        <v>0</v>
      </c>
      <c r="BL267" s="17" t="s">
        <v>212</v>
      </c>
      <c r="BM267" s="224" t="s">
        <v>517</v>
      </c>
    </row>
    <row r="268" spans="1:65" s="2" customFormat="1" ht="16.5" customHeight="1">
      <c r="A268" s="38"/>
      <c r="B268" s="39"/>
      <c r="C268" s="212" t="s">
        <v>518</v>
      </c>
      <c r="D268" s="212" t="s">
        <v>131</v>
      </c>
      <c r="E268" s="213" t="s">
        <v>519</v>
      </c>
      <c r="F268" s="214" t="s">
        <v>520</v>
      </c>
      <c r="G268" s="215" t="s">
        <v>134</v>
      </c>
      <c r="H268" s="216">
        <v>1</v>
      </c>
      <c r="I268" s="217"/>
      <c r="J268" s="218">
        <f>ROUND(I268*H268,2)</f>
        <v>0</v>
      </c>
      <c r="K268" s="219"/>
      <c r="L268" s="44"/>
      <c r="M268" s="220" t="s">
        <v>1</v>
      </c>
      <c r="N268" s="221" t="s">
        <v>42</v>
      </c>
      <c r="O268" s="91"/>
      <c r="P268" s="222">
        <f>O268*H268</f>
        <v>0</v>
      </c>
      <c r="Q268" s="222">
        <v>0</v>
      </c>
      <c r="R268" s="222">
        <f>Q268*H268</f>
        <v>0</v>
      </c>
      <c r="S268" s="222">
        <v>0</v>
      </c>
      <c r="T268" s="223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4" t="s">
        <v>212</v>
      </c>
      <c r="AT268" s="224" t="s">
        <v>131</v>
      </c>
      <c r="AU268" s="224" t="s">
        <v>136</v>
      </c>
      <c r="AY268" s="17" t="s">
        <v>128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7" t="s">
        <v>136</v>
      </c>
      <c r="BK268" s="225">
        <f>ROUND(I268*H268,2)</f>
        <v>0</v>
      </c>
      <c r="BL268" s="17" t="s">
        <v>212</v>
      </c>
      <c r="BM268" s="224" t="s">
        <v>521</v>
      </c>
    </row>
    <row r="269" spans="1:63" s="12" customFormat="1" ht="22.8" customHeight="1">
      <c r="A269" s="12"/>
      <c r="B269" s="196"/>
      <c r="C269" s="197"/>
      <c r="D269" s="198" t="s">
        <v>75</v>
      </c>
      <c r="E269" s="210" t="s">
        <v>522</v>
      </c>
      <c r="F269" s="210" t="s">
        <v>523</v>
      </c>
      <c r="G269" s="197"/>
      <c r="H269" s="197"/>
      <c r="I269" s="200"/>
      <c r="J269" s="211">
        <f>BK269</f>
        <v>0</v>
      </c>
      <c r="K269" s="197"/>
      <c r="L269" s="202"/>
      <c r="M269" s="203"/>
      <c r="N269" s="204"/>
      <c r="O269" s="204"/>
      <c r="P269" s="205">
        <f>SUM(P270:P275)</f>
        <v>0</v>
      </c>
      <c r="Q269" s="204"/>
      <c r="R269" s="205">
        <f>SUM(R270:R275)</f>
        <v>0.0479641</v>
      </c>
      <c r="S269" s="204"/>
      <c r="T269" s="206">
        <f>SUM(T270:T275)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07" t="s">
        <v>136</v>
      </c>
      <c r="AT269" s="208" t="s">
        <v>75</v>
      </c>
      <c r="AU269" s="208" t="s">
        <v>81</v>
      </c>
      <c r="AY269" s="207" t="s">
        <v>128</v>
      </c>
      <c r="BK269" s="209">
        <f>SUM(BK270:BK275)</f>
        <v>0</v>
      </c>
    </row>
    <row r="270" spans="1:65" s="2" customFormat="1" ht="24.15" customHeight="1">
      <c r="A270" s="38"/>
      <c r="B270" s="39"/>
      <c r="C270" s="212" t="s">
        <v>524</v>
      </c>
      <c r="D270" s="212" t="s">
        <v>131</v>
      </c>
      <c r="E270" s="213" t="s">
        <v>525</v>
      </c>
      <c r="F270" s="214" t="s">
        <v>526</v>
      </c>
      <c r="G270" s="215" t="s">
        <v>140</v>
      </c>
      <c r="H270" s="216">
        <v>1.83</v>
      </c>
      <c r="I270" s="217"/>
      <c r="J270" s="218">
        <f>ROUND(I270*H270,2)</f>
        <v>0</v>
      </c>
      <c r="K270" s="219"/>
      <c r="L270" s="44"/>
      <c r="M270" s="220" t="s">
        <v>1</v>
      </c>
      <c r="N270" s="221" t="s">
        <v>42</v>
      </c>
      <c r="O270" s="91"/>
      <c r="P270" s="222">
        <f>O270*H270</f>
        <v>0</v>
      </c>
      <c r="Q270" s="222">
        <v>0.02567</v>
      </c>
      <c r="R270" s="222">
        <f>Q270*H270</f>
        <v>0.0469761</v>
      </c>
      <c r="S270" s="222">
        <v>0</v>
      </c>
      <c r="T270" s="223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4" t="s">
        <v>212</v>
      </c>
      <c r="AT270" s="224" t="s">
        <v>131</v>
      </c>
      <c r="AU270" s="224" t="s">
        <v>136</v>
      </c>
      <c r="AY270" s="17" t="s">
        <v>128</v>
      </c>
      <c r="BE270" s="225">
        <f>IF(N270="základní",J270,0)</f>
        <v>0</v>
      </c>
      <c r="BF270" s="225">
        <f>IF(N270="snížená",J270,0)</f>
        <v>0</v>
      </c>
      <c r="BG270" s="225">
        <f>IF(N270="zákl. přenesená",J270,0)</f>
        <v>0</v>
      </c>
      <c r="BH270" s="225">
        <f>IF(N270="sníž. přenesená",J270,0)</f>
        <v>0</v>
      </c>
      <c r="BI270" s="225">
        <f>IF(N270="nulová",J270,0)</f>
        <v>0</v>
      </c>
      <c r="BJ270" s="17" t="s">
        <v>136</v>
      </c>
      <c r="BK270" s="225">
        <f>ROUND(I270*H270,2)</f>
        <v>0</v>
      </c>
      <c r="BL270" s="17" t="s">
        <v>212</v>
      </c>
      <c r="BM270" s="224" t="s">
        <v>527</v>
      </c>
    </row>
    <row r="271" spans="1:51" s="13" customFormat="1" ht="12">
      <c r="A271" s="13"/>
      <c r="B271" s="226"/>
      <c r="C271" s="227"/>
      <c r="D271" s="228" t="s">
        <v>142</v>
      </c>
      <c r="E271" s="229" t="s">
        <v>1</v>
      </c>
      <c r="F271" s="230" t="s">
        <v>528</v>
      </c>
      <c r="G271" s="227"/>
      <c r="H271" s="231">
        <v>1.83</v>
      </c>
      <c r="I271" s="232"/>
      <c r="J271" s="227"/>
      <c r="K271" s="227"/>
      <c r="L271" s="233"/>
      <c r="M271" s="234"/>
      <c r="N271" s="235"/>
      <c r="O271" s="235"/>
      <c r="P271" s="235"/>
      <c r="Q271" s="235"/>
      <c r="R271" s="235"/>
      <c r="S271" s="235"/>
      <c r="T271" s="236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7" t="s">
        <v>142</v>
      </c>
      <c r="AU271" s="237" t="s">
        <v>136</v>
      </c>
      <c r="AV271" s="13" t="s">
        <v>136</v>
      </c>
      <c r="AW271" s="13" t="s">
        <v>32</v>
      </c>
      <c r="AX271" s="13" t="s">
        <v>81</v>
      </c>
      <c r="AY271" s="237" t="s">
        <v>128</v>
      </c>
    </row>
    <row r="272" spans="1:65" s="2" customFormat="1" ht="16.5" customHeight="1">
      <c r="A272" s="38"/>
      <c r="B272" s="39"/>
      <c r="C272" s="212" t="s">
        <v>529</v>
      </c>
      <c r="D272" s="212" t="s">
        <v>131</v>
      </c>
      <c r="E272" s="213" t="s">
        <v>530</v>
      </c>
      <c r="F272" s="214" t="s">
        <v>531</v>
      </c>
      <c r="G272" s="215" t="s">
        <v>140</v>
      </c>
      <c r="H272" s="216">
        <v>2.47</v>
      </c>
      <c r="I272" s="217"/>
      <c r="J272" s="218">
        <f>ROUND(I272*H272,2)</f>
        <v>0</v>
      </c>
      <c r="K272" s="219"/>
      <c r="L272" s="44"/>
      <c r="M272" s="220" t="s">
        <v>1</v>
      </c>
      <c r="N272" s="221" t="s">
        <v>42</v>
      </c>
      <c r="O272" s="91"/>
      <c r="P272" s="222">
        <f>O272*H272</f>
        <v>0</v>
      </c>
      <c r="Q272" s="222">
        <v>0.0002</v>
      </c>
      <c r="R272" s="222">
        <f>Q272*H272</f>
        <v>0.0004940000000000001</v>
      </c>
      <c r="S272" s="222">
        <v>0</v>
      </c>
      <c r="T272" s="223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4" t="s">
        <v>212</v>
      </c>
      <c r="AT272" s="224" t="s">
        <v>131</v>
      </c>
      <c r="AU272" s="224" t="s">
        <v>136</v>
      </c>
      <c r="AY272" s="17" t="s">
        <v>128</v>
      </c>
      <c r="BE272" s="225">
        <f>IF(N272="základní",J272,0)</f>
        <v>0</v>
      </c>
      <c r="BF272" s="225">
        <f>IF(N272="snížená",J272,0)</f>
        <v>0</v>
      </c>
      <c r="BG272" s="225">
        <f>IF(N272="zákl. přenesená",J272,0)</f>
        <v>0</v>
      </c>
      <c r="BH272" s="225">
        <f>IF(N272="sníž. přenesená",J272,0)</f>
        <v>0</v>
      </c>
      <c r="BI272" s="225">
        <f>IF(N272="nulová",J272,0)</f>
        <v>0</v>
      </c>
      <c r="BJ272" s="17" t="s">
        <v>136</v>
      </c>
      <c r="BK272" s="225">
        <f>ROUND(I272*H272,2)</f>
        <v>0</v>
      </c>
      <c r="BL272" s="17" t="s">
        <v>212</v>
      </c>
      <c r="BM272" s="224" t="s">
        <v>532</v>
      </c>
    </row>
    <row r="273" spans="1:51" s="13" customFormat="1" ht="12">
      <c r="A273" s="13"/>
      <c r="B273" s="226"/>
      <c r="C273" s="227"/>
      <c r="D273" s="228" t="s">
        <v>142</v>
      </c>
      <c r="E273" s="229" t="s">
        <v>1</v>
      </c>
      <c r="F273" s="230" t="s">
        <v>533</v>
      </c>
      <c r="G273" s="227"/>
      <c r="H273" s="231">
        <v>2.47</v>
      </c>
      <c r="I273" s="232"/>
      <c r="J273" s="227"/>
      <c r="K273" s="227"/>
      <c r="L273" s="233"/>
      <c r="M273" s="234"/>
      <c r="N273" s="235"/>
      <c r="O273" s="235"/>
      <c r="P273" s="235"/>
      <c r="Q273" s="235"/>
      <c r="R273" s="235"/>
      <c r="S273" s="235"/>
      <c r="T273" s="236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7" t="s">
        <v>142</v>
      </c>
      <c r="AU273" s="237" t="s">
        <v>136</v>
      </c>
      <c r="AV273" s="13" t="s">
        <v>136</v>
      </c>
      <c r="AW273" s="13" t="s">
        <v>32</v>
      </c>
      <c r="AX273" s="13" t="s">
        <v>81</v>
      </c>
      <c r="AY273" s="237" t="s">
        <v>128</v>
      </c>
    </row>
    <row r="274" spans="1:65" s="2" customFormat="1" ht="16.5" customHeight="1">
      <c r="A274" s="38"/>
      <c r="B274" s="39"/>
      <c r="C274" s="212" t="s">
        <v>534</v>
      </c>
      <c r="D274" s="212" t="s">
        <v>131</v>
      </c>
      <c r="E274" s="213" t="s">
        <v>535</v>
      </c>
      <c r="F274" s="214" t="s">
        <v>536</v>
      </c>
      <c r="G274" s="215" t="s">
        <v>140</v>
      </c>
      <c r="H274" s="216">
        <v>2.47</v>
      </c>
      <c r="I274" s="217"/>
      <c r="J274" s="218">
        <f>ROUND(I274*H274,2)</f>
        <v>0</v>
      </c>
      <c r="K274" s="219"/>
      <c r="L274" s="44"/>
      <c r="M274" s="220" t="s">
        <v>1</v>
      </c>
      <c r="N274" s="221" t="s">
        <v>42</v>
      </c>
      <c r="O274" s="91"/>
      <c r="P274" s="222">
        <f>O274*H274</f>
        <v>0</v>
      </c>
      <c r="Q274" s="222">
        <v>0.0002</v>
      </c>
      <c r="R274" s="222">
        <f>Q274*H274</f>
        <v>0.0004940000000000001</v>
      </c>
      <c r="S274" s="222">
        <v>0</v>
      </c>
      <c r="T274" s="223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4" t="s">
        <v>212</v>
      </c>
      <c r="AT274" s="224" t="s">
        <v>131</v>
      </c>
      <c r="AU274" s="224" t="s">
        <v>136</v>
      </c>
      <c r="AY274" s="17" t="s">
        <v>128</v>
      </c>
      <c r="BE274" s="225">
        <f>IF(N274="základní",J274,0)</f>
        <v>0</v>
      </c>
      <c r="BF274" s="225">
        <f>IF(N274="snížená",J274,0)</f>
        <v>0</v>
      </c>
      <c r="BG274" s="225">
        <f>IF(N274="zákl. přenesená",J274,0)</f>
        <v>0</v>
      </c>
      <c r="BH274" s="225">
        <f>IF(N274="sníž. přenesená",J274,0)</f>
        <v>0</v>
      </c>
      <c r="BI274" s="225">
        <f>IF(N274="nulová",J274,0)</f>
        <v>0</v>
      </c>
      <c r="BJ274" s="17" t="s">
        <v>136</v>
      </c>
      <c r="BK274" s="225">
        <f>ROUND(I274*H274,2)</f>
        <v>0</v>
      </c>
      <c r="BL274" s="17" t="s">
        <v>212</v>
      </c>
      <c r="BM274" s="224" t="s">
        <v>537</v>
      </c>
    </row>
    <row r="275" spans="1:65" s="2" customFormat="1" ht="24.15" customHeight="1">
      <c r="A275" s="38"/>
      <c r="B275" s="39"/>
      <c r="C275" s="212" t="s">
        <v>538</v>
      </c>
      <c r="D275" s="212" t="s">
        <v>131</v>
      </c>
      <c r="E275" s="213" t="s">
        <v>539</v>
      </c>
      <c r="F275" s="214" t="s">
        <v>540</v>
      </c>
      <c r="G275" s="215" t="s">
        <v>336</v>
      </c>
      <c r="H275" s="216">
        <v>0.048</v>
      </c>
      <c r="I275" s="217"/>
      <c r="J275" s="218">
        <f>ROUND(I275*H275,2)</f>
        <v>0</v>
      </c>
      <c r="K275" s="219"/>
      <c r="L275" s="44"/>
      <c r="M275" s="220" t="s">
        <v>1</v>
      </c>
      <c r="N275" s="221" t="s">
        <v>42</v>
      </c>
      <c r="O275" s="91"/>
      <c r="P275" s="222">
        <f>O275*H275</f>
        <v>0</v>
      </c>
      <c r="Q275" s="222">
        <v>0</v>
      </c>
      <c r="R275" s="222">
        <f>Q275*H275</f>
        <v>0</v>
      </c>
      <c r="S275" s="222">
        <v>0</v>
      </c>
      <c r="T275" s="223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4" t="s">
        <v>212</v>
      </c>
      <c r="AT275" s="224" t="s">
        <v>131</v>
      </c>
      <c r="AU275" s="224" t="s">
        <v>136</v>
      </c>
      <c r="AY275" s="17" t="s">
        <v>128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17" t="s">
        <v>136</v>
      </c>
      <c r="BK275" s="225">
        <f>ROUND(I275*H275,2)</f>
        <v>0</v>
      </c>
      <c r="BL275" s="17" t="s">
        <v>212</v>
      </c>
      <c r="BM275" s="224" t="s">
        <v>541</v>
      </c>
    </row>
    <row r="276" spans="1:63" s="12" customFormat="1" ht="22.8" customHeight="1">
      <c r="A276" s="12"/>
      <c r="B276" s="196"/>
      <c r="C276" s="197"/>
      <c r="D276" s="198" t="s">
        <v>75</v>
      </c>
      <c r="E276" s="210" t="s">
        <v>542</v>
      </c>
      <c r="F276" s="210" t="s">
        <v>543</v>
      </c>
      <c r="G276" s="197"/>
      <c r="H276" s="197"/>
      <c r="I276" s="200"/>
      <c r="J276" s="211">
        <f>BK276</f>
        <v>0</v>
      </c>
      <c r="K276" s="197"/>
      <c r="L276" s="202"/>
      <c r="M276" s="203"/>
      <c r="N276" s="204"/>
      <c r="O276" s="204"/>
      <c r="P276" s="205">
        <f>SUM(P277:P286)</f>
        <v>0</v>
      </c>
      <c r="Q276" s="204"/>
      <c r="R276" s="205">
        <f>SUM(R277:R286)</f>
        <v>0.07740000000000001</v>
      </c>
      <c r="S276" s="204"/>
      <c r="T276" s="206">
        <f>SUM(T277:T286)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07" t="s">
        <v>136</v>
      </c>
      <c r="AT276" s="208" t="s">
        <v>75</v>
      </c>
      <c r="AU276" s="208" t="s">
        <v>81</v>
      </c>
      <c r="AY276" s="207" t="s">
        <v>128</v>
      </c>
      <c r="BK276" s="209">
        <f>SUM(BK277:BK286)</f>
        <v>0</v>
      </c>
    </row>
    <row r="277" spans="1:65" s="2" customFormat="1" ht="24.15" customHeight="1">
      <c r="A277" s="38"/>
      <c r="B277" s="39"/>
      <c r="C277" s="212" t="s">
        <v>544</v>
      </c>
      <c r="D277" s="212" t="s">
        <v>131</v>
      </c>
      <c r="E277" s="213" t="s">
        <v>545</v>
      </c>
      <c r="F277" s="214" t="s">
        <v>546</v>
      </c>
      <c r="G277" s="215" t="s">
        <v>134</v>
      </c>
      <c r="H277" s="216">
        <v>4</v>
      </c>
      <c r="I277" s="217"/>
      <c r="J277" s="218">
        <f>ROUND(I277*H277,2)</f>
        <v>0</v>
      </c>
      <c r="K277" s="219"/>
      <c r="L277" s="44"/>
      <c r="M277" s="220" t="s">
        <v>1</v>
      </c>
      <c r="N277" s="221" t="s">
        <v>42</v>
      </c>
      <c r="O277" s="91"/>
      <c r="P277" s="222">
        <f>O277*H277</f>
        <v>0</v>
      </c>
      <c r="Q277" s="222">
        <v>0</v>
      </c>
      <c r="R277" s="222">
        <f>Q277*H277</f>
        <v>0</v>
      </c>
      <c r="S277" s="222">
        <v>0</v>
      </c>
      <c r="T277" s="223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4" t="s">
        <v>212</v>
      </c>
      <c r="AT277" s="224" t="s">
        <v>131</v>
      </c>
      <c r="AU277" s="224" t="s">
        <v>136</v>
      </c>
      <c r="AY277" s="17" t="s">
        <v>128</v>
      </c>
      <c r="BE277" s="225">
        <f>IF(N277="základní",J277,0)</f>
        <v>0</v>
      </c>
      <c r="BF277" s="225">
        <f>IF(N277="snížená",J277,0)</f>
        <v>0</v>
      </c>
      <c r="BG277" s="225">
        <f>IF(N277="zákl. přenesená",J277,0)</f>
        <v>0</v>
      </c>
      <c r="BH277" s="225">
        <f>IF(N277="sníž. přenesená",J277,0)</f>
        <v>0</v>
      </c>
      <c r="BI277" s="225">
        <f>IF(N277="nulová",J277,0)</f>
        <v>0</v>
      </c>
      <c r="BJ277" s="17" t="s">
        <v>136</v>
      </c>
      <c r="BK277" s="225">
        <f>ROUND(I277*H277,2)</f>
        <v>0</v>
      </c>
      <c r="BL277" s="17" t="s">
        <v>212</v>
      </c>
      <c r="BM277" s="224" t="s">
        <v>547</v>
      </c>
    </row>
    <row r="278" spans="1:65" s="2" customFormat="1" ht="24.15" customHeight="1">
      <c r="A278" s="38"/>
      <c r="B278" s="39"/>
      <c r="C278" s="259" t="s">
        <v>548</v>
      </c>
      <c r="D278" s="259" t="s">
        <v>205</v>
      </c>
      <c r="E278" s="260" t="s">
        <v>549</v>
      </c>
      <c r="F278" s="261" t="s">
        <v>550</v>
      </c>
      <c r="G278" s="262" t="s">
        <v>134</v>
      </c>
      <c r="H278" s="263">
        <v>2</v>
      </c>
      <c r="I278" s="264"/>
      <c r="J278" s="265">
        <f>ROUND(I278*H278,2)</f>
        <v>0</v>
      </c>
      <c r="K278" s="266"/>
      <c r="L278" s="267"/>
      <c r="M278" s="268" t="s">
        <v>1</v>
      </c>
      <c r="N278" s="269" t="s">
        <v>42</v>
      </c>
      <c r="O278" s="91"/>
      <c r="P278" s="222">
        <f>O278*H278</f>
        <v>0</v>
      </c>
      <c r="Q278" s="222">
        <v>0.0138</v>
      </c>
      <c r="R278" s="222">
        <f>Q278*H278</f>
        <v>0.0276</v>
      </c>
      <c r="S278" s="222">
        <v>0</v>
      </c>
      <c r="T278" s="223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4" t="s">
        <v>283</v>
      </c>
      <c r="AT278" s="224" t="s">
        <v>205</v>
      </c>
      <c r="AU278" s="224" t="s">
        <v>136</v>
      </c>
      <c r="AY278" s="17" t="s">
        <v>128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17" t="s">
        <v>136</v>
      </c>
      <c r="BK278" s="225">
        <f>ROUND(I278*H278,2)</f>
        <v>0</v>
      </c>
      <c r="BL278" s="17" t="s">
        <v>212</v>
      </c>
      <c r="BM278" s="224" t="s">
        <v>551</v>
      </c>
    </row>
    <row r="279" spans="1:65" s="2" customFormat="1" ht="24.15" customHeight="1">
      <c r="A279" s="38"/>
      <c r="B279" s="39"/>
      <c r="C279" s="259" t="s">
        <v>552</v>
      </c>
      <c r="D279" s="259" t="s">
        <v>205</v>
      </c>
      <c r="E279" s="260" t="s">
        <v>553</v>
      </c>
      <c r="F279" s="261" t="s">
        <v>554</v>
      </c>
      <c r="G279" s="262" t="s">
        <v>134</v>
      </c>
      <c r="H279" s="263">
        <v>2</v>
      </c>
      <c r="I279" s="264"/>
      <c r="J279" s="265">
        <f>ROUND(I279*H279,2)</f>
        <v>0</v>
      </c>
      <c r="K279" s="266"/>
      <c r="L279" s="267"/>
      <c r="M279" s="268" t="s">
        <v>1</v>
      </c>
      <c r="N279" s="269" t="s">
        <v>42</v>
      </c>
      <c r="O279" s="91"/>
      <c r="P279" s="222">
        <f>O279*H279</f>
        <v>0</v>
      </c>
      <c r="Q279" s="222">
        <v>0.0138</v>
      </c>
      <c r="R279" s="222">
        <f>Q279*H279</f>
        <v>0.0276</v>
      </c>
      <c r="S279" s="222">
        <v>0</v>
      </c>
      <c r="T279" s="223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4" t="s">
        <v>283</v>
      </c>
      <c r="AT279" s="224" t="s">
        <v>205</v>
      </c>
      <c r="AU279" s="224" t="s">
        <v>136</v>
      </c>
      <c r="AY279" s="17" t="s">
        <v>128</v>
      </c>
      <c r="BE279" s="225">
        <f>IF(N279="základní",J279,0)</f>
        <v>0</v>
      </c>
      <c r="BF279" s="225">
        <f>IF(N279="snížená",J279,0)</f>
        <v>0</v>
      </c>
      <c r="BG279" s="225">
        <f>IF(N279="zákl. přenesená",J279,0)</f>
        <v>0</v>
      </c>
      <c r="BH279" s="225">
        <f>IF(N279="sníž. přenesená",J279,0)</f>
        <v>0</v>
      </c>
      <c r="BI279" s="225">
        <f>IF(N279="nulová",J279,0)</f>
        <v>0</v>
      </c>
      <c r="BJ279" s="17" t="s">
        <v>136</v>
      </c>
      <c r="BK279" s="225">
        <f>ROUND(I279*H279,2)</f>
        <v>0</v>
      </c>
      <c r="BL279" s="17" t="s">
        <v>212</v>
      </c>
      <c r="BM279" s="224" t="s">
        <v>555</v>
      </c>
    </row>
    <row r="280" spans="1:65" s="2" customFormat="1" ht="24.15" customHeight="1">
      <c r="A280" s="38"/>
      <c r="B280" s="39"/>
      <c r="C280" s="212" t="s">
        <v>556</v>
      </c>
      <c r="D280" s="212" t="s">
        <v>131</v>
      </c>
      <c r="E280" s="213" t="s">
        <v>557</v>
      </c>
      <c r="F280" s="214" t="s">
        <v>558</v>
      </c>
      <c r="G280" s="215" t="s">
        <v>134</v>
      </c>
      <c r="H280" s="216">
        <v>1</v>
      </c>
      <c r="I280" s="217"/>
      <c r="J280" s="218">
        <f>ROUND(I280*H280,2)</f>
        <v>0</v>
      </c>
      <c r="K280" s="219"/>
      <c r="L280" s="44"/>
      <c r="M280" s="220" t="s">
        <v>1</v>
      </c>
      <c r="N280" s="221" t="s">
        <v>42</v>
      </c>
      <c r="O280" s="91"/>
      <c r="P280" s="222">
        <f>O280*H280</f>
        <v>0</v>
      </c>
      <c r="Q280" s="222">
        <v>0</v>
      </c>
      <c r="R280" s="222">
        <f>Q280*H280</f>
        <v>0</v>
      </c>
      <c r="S280" s="222">
        <v>0</v>
      </c>
      <c r="T280" s="223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4" t="s">
        <v>212</v>
      </c>
      <c r="AT280" s="224" t="s">
        <v>131</v>
      </c>
      <c r="AU280" s="224" t="s">
        <v>136</v>
      </c>
      <c r="AY280" s="17" t="s">
        <v>128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7" t="s">
        <v>136</v>
      </c>
      <c r="BK280" s="225">
        <f>ROUND(I280*H280,2)</f>
        <v>0</v>
      </c>
      <c r="BL280" s="17" t="s">
        <v>212</v>
      </c>
      <c r="BM280" s="224" t="s">
        <v>559</v>
      </c>
    </row>
    <row r="281" spans="1:65" s="2" customFormat="1" ht="24.15" customHeight="1">
      <c r="A281" s="38"/>
      <c r="B281" s="39"/>
      <c r="C281" s="259" t="s">
        <v>560</v>
      </c>
      <c r="D281" s="259" t="s">
        <v>205</v>
      </c>
      <c r="E281" s="260" t="s">
        <v>561</v>
      </c>
      <c r="F281" s="261" t="s">
        <v>562</v>
      </c>
      <c r="G281" s="262" t="s">
        <v>134</v>
      </c>
      <c r="H281" s="263">
        <v>1</v>
      </c>
      <c r="I281" s="264"/>
      <c r="J281" s="265">
        <f>ROUND(I281*H281,2)</f>
        <v>0</v>
      </c>
      <c r="K281" s="266"/>
      <c r="L281" s="267"/>
      <c r="M281" s="268" t="s">
        <v>1</v>
      </c>
      <c r="N281" s="269" t="s">
        <v>42</v>
      </c>
      <c r="O281" s="91"/>
      <c r="P281" s="222">
        <f>O281*H281</f>
        <v>0</v>
      </c>
      <c r="Q281" s="222">
        <v>0.0138</v>
      </c>
      <c r="R281" s="222">
        <f>Q281*H281</f>
        <v>0.0138</v>
      </c>
      <c r="S281" s="222">
        <v>0</v>
      </c>
      <c r="T281" s="223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4" t="s">
        <v>283</v>
      </c>
      <c r="AT281" s="224" t="s">
        <v>205</v>
      </c>
      <c r="AU281" s="224" t="s">
        <v>136</v>
      </c>
      <c r="AY281" s="17" t="s">
        <v>128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7" t="s">
        <v>136</v>
      </c>
      <c r="BK281" s="225">
        <f>ROUND(I281*H281,2)</f>
        <v>0</v>
      </c>
      <c r="BL281" s="17" t="s">
        <v>212</v>
      </c>
      <c r="BM281" s="224" t="s">
        <v>563</v>
      </c>
    </row>
    <row r="282" spans="1:65" s="2" customFormat="1" ht="16.5" customHeight="1">
      <c r="A282" s="38"/>
      <c r="B282" s="39"/>
      <c r="C282" s="212" t="s">
        <v>564</v>
      </c>
      <c r="D282" s="212" t="s">
        <v>131</v>
      </c>
      <c r="E282" s="213" t="s">
        <v>565</v>
      </c>
      <c r="F282" s="214" t="s">
        <v>566</v>
      </c>
      <c r="G282" s="215" t="s">
        <v>134</v>
      </c>
      <c r="H282" s="216">
        <v>4</v>
      </c>
      <c r="I282" s="217"/>
      <c r="J282" s="218">
        <f>ROUND(I282*H282,2)</f>
        <v>0</v>
      </c>
      <c r="K282" s="219"/>
      <c r="L282" s="44"/>
      <c r="M282" s="220" t="s">
        <v>1</v>
      </c>
      <c r="N282" s="221" t="s">
        <v>42</v>
      </c>
      <c r="O282" s="91"/>
      <c r="P282" s="222">
        <f>O282*H282</f>
        <v>0</v>
      </c>
      <c r="Q282" s="222">
        <v>0</v>
      </c>
      <c r="R282" s="222">
        <f>Q282*H282</f>
        <v>0</v>
      </c>
      <c r="S282" s="222">
        <v>0</v>
      </c>
      <c r="T282" s="223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4" t="s">
        <v>212</v>
      </c>
      <c r="AT282" s="224" t="s">
        <v>131</v>
      </c>
      <c r="AU282" s="224" t="s">
        <v>136</v>
      </c>
      <c r="AY282" s="17" t="s">
        <v>128</v>
      </c>
      <c r="BE282" s="225">
        <f>IF(N282="základní",J282,0)</f>
        <v>0</v>
      </c>
      <c r="BF282" s="225">
        <f>IF(N282="snížená",J282,0)</f>
        <v>0</v>
      </c>
      <c r="BG282" s="225">
        <f>IF(N282="zákl. přenesená",J282,0)</f>
        <v>0</v>
      </c>
      <c r="BH282" s="225">
        <f>IF(N282="sníž. přenesená",J282,0)</f>
        <v>0</v>
      </c>
      <c r="BI282" s="225">
        <f>IF(N282="nulová",J282,0)</f>
        <v>0</v>
      </c>
      <c r="BJ282" s="17" t="s">
        <v>136</v>
      </c>
      <c r="BK282" s="225">
        <f>ROUND(I282*H282,2)</f>
        <v>0</v>
      </c>
      <c r="BL282" s="17" t="s">
        <v>212</v>
      </c>
      <c r="BM282" s="224" t="s">
        <v>567</v>
      </c>
    </row>
    <row r="283" spans="1:65" s="2" customFormat="1" ht="16.5" customHeight="1">
      <c r="A283" s="38"/>
      <c r="B283" s="39"/>
      <c r="C283" s="259" t="s">
        <v>568</v>
      </c>
      <c r="D283" s="259" t="s">
        <v>205</v>
      </c>
      <c r="E283" s="260" t="s">
        <v>569</v>
      </c>
      <c r="F283" s="261" t="s">
        <v>570</v>
      </c>
      <c r="G283" s="262" t="s">
        <v>134</v>
      </c>
      <c r="H283" s="263">
        <v>4</v>
      </c>
      <c r="I283" s="264"/>
      <c r="J283" s="265">
        <f>ROUND(I283*H283,2)</f>
        <v>0</v>
      </c>
      <c r="K283" s="266"/>
      <c r="L283" s="267"/>
      <c r="M283" s="268" t="s">
        <v>1</v>
      </c>
      <c r="N283" s="269" t="s">
        <v>42</v>
      </c>
      <c r="O283" s="91"/>
      <c r="P283" s="222">
        <f>O283*H283</f>
        <v>0</v>
      </c>
      <c r="Q283" s="222">
        <v>0.0021</v>
      </c>
      <c r="R283" s="222">
        <f>Q283*H283</f>
        <v>0.0084</v>
      </c>
      <c r="S283" s="222">
        <v>0</v>
      </c>
      <c r="T283" s="223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4" t="s">
        <v>283</v>
      </c>
      <c r="AT283" s="224" t="s">
        <v>205</v>
      </c>
      <c r="AU283" s="224" t="s">
        <v>136</v>
      </c>
      <c r="AY283" s="17" t="s">
        <v>128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7" t="s">
        <v>136</v>
      </c>
      <c r="BK283" s="225">
        <f>ROUND(I283*H283,2)</f>
        <v>0</v>
      </c>
      <c r="BL283" s="17" t="s">
        <v>212</v>
      </c>
      <c r="BM283" s="224" t="s">
        <v>571</v>
      </c>
    </row>
    <row r="284" spans="1:65" s="2" customFormat="1" ht="16.5" customHeight="1">
      <c r="A284" s="38"/>
      <c r="B284" s="39"/>
      <c r="C284" s="212" t="s">
        <v>572</v>
      </c>
      <c r="D284" s="212" t="s">
        <v>131</v>
      </c>
      <c r="E284" s="213" t="s">
        <v>573</v>
      </c>
      <c r="F284" s="214" t="s">
        <v>574</v>
      </c>
      <c r="G284" s="215" t="s">
        <v>314</v>
      </c>
      <c r="H284" s="216">
        <v>1</v>
      </c>
      <c r="I284" s="217"/>
      <c r="J284" s="218">
        <f>ROUND(I284*H284,2)</f>
        <v>0</v>
      </c>
      <c r="K284" s="219"/>
      <c r="L284" s="44"/>
      <c r="M284" s="220" t="s">
        <v>1</v>
      </c>
      <c r="N284" s="221" t="s">
        <v>42</v>
      </c>
      <c r="O284" s="91"/>
      <c r="P284" s="222">
        <f>O284*H284</f>
        <v>0</v>
      </c>
      <c r="Q284" s="222">
        <v>0</v>
      </c>
      <c r="R284" s="222">
        <f>Q284*H284</f>
        <v>0</v>
      </c>
      <c r="S284" s="222">
        <v>0</v>
      </c>
      <c r="T284" s="223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4" t="s">
        <v>212</v>
      </c>
      <c r="AT284" s="224" t="s">
        <v>131</v>
      </c>
      <c r="AU284" s="224" t="s">
        <v>136</v>
      </c>
      <c r="AY284" s="17" t="s">
        <v>128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17" t="s">
        <v>136</v>
      </c>
      <c r="BK284" s="225">
        <f>ROUND(I284*H284,2)</f>
        <v>0</v>
      </c>
      <c r="BL284" s="17" t="s">
        <v>212</v>
      </c>
      <c r="BM284" s="224" t="s">
        <v>575</v>
      </c>
    </row>
    <row r="285" spans="1:65" s="2" customFormat="1" ht="16.5" customHeight="1">
      <c r="A285" s="38"/>
      <c r="B285" s="39"/>
      <c r="C285" s="212" t="s">
        <v>576</v>
      </c>
      <c r="D285" s="212" t="s">
        <v>131</v>
      </c>
      <c r="E285" s="213" t="s">
        <v>577</v>
      </c>
      <c r="F285" s="214" t="s">
        <v>578</v>
      </c>
      <c r="G285" s="215" t="s">
        <v>314</v>
      </c>
      <c r="H285" s="216">
        <v>1</v>
      </c>
      <c r="I285" s="217"/>
      <c r="J285" s="218">
        <f>ROUND(I285*H285,2)</f>
        <v>0</v>
      </c>
      <c r="K285" s="219"/>
      <c r="L285" s="44"/>
      <c r="M285" s="220" t="s">
        <v>1</v>
      </c>
      <c r="N285" s="221" t="s">
        <v>42</v>
      </c>
      <c r="O285" s="91"/>
      <c r="P285" s="222">
        <f>O285*H285</f>
        <v>0</v>
      </c>
      <c r="Q285" s="222">
        <v>0</v>
      </c>
      <c r="R285" s="222">
        <f>Q285*H285</f>
        <v>0</v>
      </c>
      <c r="S285" s="222">
        <v>0</v>
      </c>
      <c r="T285" s="223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4" t="s">
        <v>212</v>
      </c>
      <c r="AT285" s="224" t="s">
        <v>131</v>
      </c>
      <c r="AU285" s="224" t="s">
        <v>136</v>
      </c>
      <c r="AY285" s="17" t="s">
        <v>128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7" t="s">
        <v>136</v>
      </c>
      <c r="BK285" s="225">
        <f>ROUND(I285*H285,2)</f>
        <v>0</v>
      </c>
      <c r="BL285" s="17" t="s">
        <v>212</v>
      </c>
      <c r="BM285" s="224" t="s">
        <v>579</v>
      </c>
    </row>
    <row r="286" spans="1:65" s="2" customFormat="1" ht="24.15" customHeight="1">
      <c r="A286" s="38"/>
      <c r="B286" s="39"/>
      <c r="C286" s="212" t="s">
        <v>331</v>
      </c>
      <c r="D286" s="212" t="s">
        <v>131</v>
      </c>
      <c r="E286" s="213" t="s">
        <v>580</v>
      </c>
      <c r="F286" s="214" t="s">
        <v>581</v>
      </c>
      <c r="G286" s="215" t="s">
        <v>336</v>
      </c>
      <c r="H286" s="216">
        <v>0.077</v>
      </c>
      <c r="I286" s="217"/>
      <c r="J286" s="218">
        <f>ROUND(I286*H286,2)</f>
        <v>0</v>
      </c>
      <c r="K286" s="219"/>
      <c r="L286" s="44"/>
      <c r="M286" s="220" t="s">
        <v>1</v>
      </c>
      <c r="N286" s="221" t="s">
        <v>42</v>
      </c>
      <c r="O286" s="91"/>
      <c r="P286" s="222">
        <f>O286*H286</f>
        <v>0</v>
      </c>
      <c r="Q286" s="222">
        <v>0</v>
      </c>
      <c r="R286" s="222">
        <f>Q286*H286</f>
        <v>0</v>
      </c>
      <c r="S286" s="222">
        <v>0</v>
      </c>
      <c r="T286" s="223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4" t="s">
        <v>212</v>
      </c>
      <c r="AT286" s="224" t="s">
        <v>131</v>
      </c>
      <c r="AU286" s="224" t="s">
        <v>136</v>
      </c>
      <c r="AY286" s="17" t="s">
        <v>128</v>
      </c>
      <c r="BE286" s="225">
        <f>IF(N286="základní",J286,0)</f>
        <v>0</v>
      </c>
      <c r="BF286" s="225">
        <f>IF(N286="snížená",J286,0)</f>
        <v>0</v>
      </c>
      <c r="BG286" s="225">
        <f>IF(N286="zákl. přenesená",J286,0)</f>
        <v>0</v>
      </c>
      <c r="BH286" s="225">
        <f>IF(N286="sníž. přenesená",J286,0)</f>
        <v>0</v>
      </c>
      <c r="BI286" s="225">
        <f>IF(N286="nulová",J286,0)</f>
        <v>0</v>
      </c>
      <c r="BJ286" s="17" t="s">
        <v>136</v>
      </c>
      <c r="BK286" s="225">
        <f>ROUND(I286*H286,2)</f>
        <v>0</v>
      </c>
      <c r="BL286" s="17" t="s">
        <v>212</v>
      </c>
      <c r="BM286" s="224" t="s">
        <v>582</v>
      </c>
    </row>
    <row r="287" spans="1:63" s="12" customFormat="1" ht="22.8" customHeight="1">
      <c r="A287" s="12"/>
      <c r="B287" s="196"/>
      <c r="C287" s="197"/>
      <c r="D287" s="198" t="s">
        <v>75</v>
      </c>
      <c r="E287" s="210" t="s">
        <v>583</v>
      </c>
      <c r="F287" s="210" t="s">
        <v>584</v>
      </c>
      <c r="G287" s="197"/>
      <c r="H287" s="197"/>
      <c r="I287" s="200"/>
      <c r="J287" s="211">
        <f>BK287</f>
        <v>0</v>
      </c>
      <c r="K287" s="197"/>
      <c r="L287" s="202"/>
      <c r="M287" s="203"/>
      <c r="N287" s="204"/>
      <c r="O287" s="204"/>
      <c r="P287" s="205">
        <f>SUM(P288:P301)</f>
        <v>0</v>
      </c>
      <c r="Q287" s="204"/>
      <c r="R287" s="205">
        <f>SUM(R288:R301)</f>
        <v>0.115982</v>
      </c>
      <c r="S287" s="204"/>
      <c r="T287" s="206">
        <f>SUM(T288:T301)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07" t="s">
        <v>136</v>
      </c>
      <c r="AT287" s="208" t="s">
        <v>75</v>
      </c>
      <c r="AU287" s="208" t="s">
        <v>81</v>
      </c>
      <c r="AY287" s="207" t="s">
        <v>128</v>
      </c>
      <c r="BK287" s="209">
        <f>SUM(BK288:BK301)</f>
        <v>0</v>
      </c>
    </row>
    <row r="288" spans="1:65" s="2" customFormat="1" ht="16.5" customHeight="1">
      <c r="A288" s="38"/>
      <c r="B288" s="39"/>
      <c r="C288" s="212" t="s">
        <v>585</v>
      </c>
      <c r="D288" s="212" t="s">
        <v>131</v>
      </c>
      <c r="E288" s="213" t="s">
        <v>586</v>
      </c>
      <c r="F288" s="214" t="s">
        <v>587</v>
      </c>
      <c r="G288" s="215" t="s">
        <v>140</v>
      </c>
      <c r="H288" s="216">
        <v>3.25</v>
      </c>
      <c r="I288" s="217"/>
      <c r="J288" s="218">
        <f>ROUND(I288*H288,2)</f>
        <v>0</v>
      </c>
      <c r="K288" s="219"/>
      <c r="L288" s="44"/>
      <c r="M288" s="220" t="s">
        <v>1</v>
      </c>
      <c r="N288" s="221" t="s">
        <v>42</v>
      </c>
      <c r="O288" s="91"/>
      <c r="P288" s="222">
        <f>O288*H288</f>
        <v>0</v>
      </c>
      <c r="Q288" s="222">
        <v>0</v>
      </c>
      <c r="R288" s="222">
        <f>Q288*H288</f>
        <v>0</v>
      </c>
      <c r="S288" s="222">
        <v>0</v>
      </c>
      <c r="T288" s="223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4" t="s">
        <v>212</v>
      </c>
      <c r="AT288" s="224" t="s">
        <v>131</v>
      </c>
      <c r="AU288" s="224" t="s">
        <v>136</v>
      </c>
      <c r="AY288" s="17" t="s">
        <v>128</v>
      </c>
      <c r="BE288" s="225">
        <f>IF(N288="základní",J288,0)</f>
        <v>0</v>
      </c>
      <c r="BF288" s="225">
        <f>IF(N288="snížená",J288,0)</f>
        <v>0</v>
      </c>
      <c r="BG288" s="225">
        <f>IF(N288="zákl. přenesená",J288,0)</f>
        <v>0</v>
      </c>
      <c r="BH288" s="225">
        <f>IF(N288="sníž. přenesená",J288,0)</f>
        <v>0</v>
      </c>
      <c r="BI288" s="225">
        <f>IF(N288="nulová",J288,0)</f>
        <v>0</v>
      </c>
      <c r="BJ288" s="17" t="s">
        <v>136</v>
      </c>
      <c r="BK288" s="225">
        <f>ROUND(I288*H288,2)</f>
        <v>0</v>
      </c>
      <c r="BL288" s="17" t="s">
        <v>212</v>
      </c>
      <c r="BM288" s="224" t="s">
        <v>588</v>
      </c>
    </row>
    <row r="289" spans="1:65" s="2" customFormat="1" ht="16.5" customHeight="1">
      <c r="A289" s="38"/>
      <c r="B289" s="39"/>
      <c r="C289" s="212" t="s">
        <v>589</v>
      </c>
      <c r="D289" s="212" t="s">
        <v>131</v>
      </c>
      <c r="E289" s="213" t="s">
        <v>590</v>
      </c>
      <c r="F289" s="214" t="s">
        <v>591</v>
      </c>
      <c r="G289" s="215" t="s">
        <v>140</v>
      </c>
      <c r="H289" s="216">
        <v>3.25</v>
      </c>
      <c r="I289" s="217"/>
      <c r="J289" s="218">
        <f>ROUND(I289*H289,2)</f>
        <v>0</v>
      </c>
      <c r="K289" s="219"/>
      <c r="L289" s="44"/>
      <c r="M289" s="220" t="s">
        <v>1</v>
      </c>
      <c r="N289" s="221" t="s">
        <v>42</v>
      </c>
      <c r="O289" s="91"/>
      <c r="P289" s="222">
        <f>O289*H289</f>
        <v>0</v>
      </c>
      <c r="Q289" s="222">
        <v>0.0003</v>
      </c>
      <c r="R289" s="222">
        <f>Q289*H289</f>
        <v>0.000975</v>
      </c>
      <c r="S289" s="222">
        <v>0</v>
      </c>
      <c r="T289" s="223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4" t="s">
        <v>212</v>
      </c>
      <c r="AT289" s="224" t="s">
        <v>131</v>
      </c>
      <c r="AU289" s="224" t="s">
        <v>136</v>
      </c>
      <c r="AY289" s="17" t="s">
        <v>128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7" t="s">
        <v>136</v>
      </c>
      <c r="BK289" s="225">
        <f>ROUND(I289*H289,2)</f>
        <v>0</v>
      </c>
      <c r="BL289" s="17" t="s">
        <v>212</v>
      </c>
      <c r="BM289" s="224" t="s">
        <v>592</v>
      </c>
    </row>
    <row r="290" spans="1:65" s="2" customFormat="1" ht="24.15" customHeight="1">
      <c r="A290" s="38"/>
      <c r="B290" s="39"/>
      <c r="C290" s="212" t="s">
        <v>593</v>
      </c>
      <c r="D290" s="212" t="s">
        <v>131</v>
      </c>
      <c r="E290" s="213" t="s">
        <v>594</v>
      </c>
      <c r="F290" s="214" t="s">
        <v>595</v>
      </c>
      <c r="G290" s="215" t="s">
        <v>140</v>
      </c>
      <c r="H290" s="216">
        <v>3.25</v>
      </c>
      <c r="I290" s="217"/>
      <c r="J290" s="218">
        <f>ROUND(I290*H290,2)</f>
        <v>0</v>
      </c>
      <c r="K290" s="219"/>
      <c r="L290" s="44"/>
      <c r="M290" s="220" t="s">
        <v>1</v>
      </c>
      <c r="N290" s="221" t="s">
        <v>42</v>
      </c>
      <c r="O290" s="91"/>
      <c r="P290" s="222">
        <f>O290*H290</f>
        <v>0</v>
      </c>
      <c r="Q290" s="222">
        <v>0.00758</v>
      </c>
      <c r="R290" s="222">
        <f>Q290*H290</f>
        <v>0.024635</v>
      </c>
      <c r="S290" s="222">
        <v>0</v>
      </c>
      <c r="T290" s="223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4" t="s">
        <v>212</v>
      </c>
      <c r="AT290" s="224" t="s">
        <v>131</v>
      </c>
      <c r="AU290" s="224" t="s">
        <v>136</v>
      </c>
      <c r="AY290" s="17" t="s">
        <v>128</v>
      </c>
      <c r="BE290" s="225">
        <f>IF(N290="základní",J290,0)</f>
        <v>0</v>
      </c>
      <c r="BF290" s="225">
        <f>IF(N290="snížená",J290,0)</f>
        <v>0</v>
      </c>
      <c r="BG290" s="225">
        <f>IF(N290="zákl. přenesená",J290,0)</f>
        <v>0</v>
      </c>
      <c r="BH290" s="225">
        <f>IF(N290="sníž. přenesená",J290,0)</f>
        <v>0</v>
      </c>
      <c r="BI290" s="225">
        <f>IF(N290="nulová",J290,0)</f>
        <v>0</v>
      </c>
      <c r="BJ290" s="17" t="s">
        <v>136</v>
      </c>
      <c r="BK290" s="225">
        <f>ROUND(I290*H290,2)</f>
        <v>0</v>
      </c>
      <c r="BL290" s="17" t="s">
        <v>212</v>
      </c>
      <c r="BM290" s="224" t="s">
        <v>596</v>
      </c>
    </row>
    <row r="291" spans="1:65" s="2" customFormat="1" ht="24.15" customHeight="1">
      <c r="A291" s="38"/>
      <c r="B291" s="39"/>
      <c r="C291" s="212" t="s">
        <v>597</v>
      </c>
      <c r="D291" s="212" t="s">
        <v>131</v>
      </c>
      <c r="E291" s="213" t="s">
        <v>598</v>
      </c>
      <c r="F291" s="214" t="s">
        <v>599</v>
      </c>
      <c r="G291" s="215" t="s">
        <v>140</v>
      </c>
      <c r="H291" s="216">
        <v>3.25</v>
      </c>
      <c r="I291" s="217"/>
      <c r="J291" s="218">
        <f>ROUND(I291*H291,2)</f>
        <v>0</v>
      </c>
      <c r="K291" s="219"/>
      <c r="L291" s="44"/>
      <c r="M291" s="220" t="s">
        <v>1</v>
      </c>
      <c r="N291" s="221" t="s">
        <v>42</v>
      </c>
      <c r="O291" s="91"/>
      <c r="P291" s="222">
        <f>O291*H291</f>
        <v>0</v>
      </c>
      <c r="Q291" s="222">
        <v>0.00362</v>
      </c>
      <c r="R291" s="222">
        <f>Q291*H291</f>
        <v>0.011765</v>
      </c>
      <c r="S291" s="222">
        <v>0</v>
      </c>
      <c r="T291" s="223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4" t="s">
        <v>212</v>
      </c>
      <c r="AT291" s="224" t="s">
        <v>131</v>
      </c>
      <c r="AU291" s="224" t="s">
        <v>136</v>
      </c>
      <c r="AY291" s="17" t="s">
        <v>128</v>
      </c>
      <c r="BE291" s="225">
        <f>IF(N291="základní",J291,0)</f>
        <v>0</v>
      </c>
      <c r="BF291" s="225">
        <f>IF(N291="snížená",J291,0)</f>
        <v>0</v>
      </c>
      <c r="BG291" s="225">
        <f>IF(N291="zákl. přenesená",J291,0)</f>
        <v>0</v>
      </c>
      <c r="BH291" s="225">
        <f>IF(N291="sníž. přenesená",J291,0)</f>
        <v>0</v>
      </c>
      <c r="BI291" s="225">
        <f>IF(N291="nulová",J291,0)</f>
        <v>0</v>
      </c>
      <c r="BJ291" s="17" t="s">
        <v>136</v>
      </c>
      <c r="BK291" s="225">
        <f>ROUND(I291*H291,2)</f>
        <v>0</v>
      </c>
      <c r="BL291" s="17" t="s">
        <v>212</v>
      </c>
      <c r="BM291" s="224" t="s">
        <v>600</v>
      </c>
    </row>
    <row r="292" spans="1:51" s="13" customFormat="1" ht="12">
      <c r="A292" s="13"/>
      <c r="B292" s="226"/>
      <c r="C292" s="227"/>
      <c r="D292" s="228" t="s">
        <v>142</v>
      </c>
      <c r="E292" s="229" t="s">
        <v>1</v>
      </c>
      <c r="F292" s="230" t="s">
        <v>169</v>
      </c>
      <c r="G292" s="227"/>
      <c r="H292" s="231">
        <v>3.25</v>
      </c>
      <c r="I292" s="232"/>
      <c r="J292" s="227"/>
      <c r="K292" s="227"/>
      <c r="L292" s="233"/>
      <c r="M292" s="234"/>
      <c r="N292" s="235"/>
      <c r="O292" s="235"/>
      <c r="P292" s="235"/>
      <c r="Q292" s="235"/>
      <c r="R292" s="235"/>
      <c r="S292" s="235"/>
      <c r="T292" s="236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7" t="s">
        <v>142</v>
      </c>
      <c r="AU292" s="237" t="s">
        <v>136</v>
      </c>
      <c r="AV292" s="13" t="s">
        <v>136</v>
      </c>
      <c r="AW292" s="13" t="s">
        <v>32</v>
      </c>
      <c r="AX292" s="13" t="s">
        <v>81</v>
      </c>
      <c r="AY292" s="237" t="s">
        <v>128</v>
      </c>
    </row>
    <row r="293" spans="1:65" s="2" customFormat="1" ht="16.5" customHeight="1">
      <c r="A293" s="38"/>
      <c r="B293" s="39"/>
      <c r="C293" s="259" t="s">
        <v>601</v>
      </c>
      <c r="D293" s="259" t="s">
        <v>205</v>
      </c>
      <c r="E293" s="260" t="s">
        <v>602</v>
      </c>
      <c r="F293" s="261" t="s">
        <v>603</v>
      </c>
      <c r="G293" s="262" t="s">
        <v>140</v>
      </c>
      <c r="H293" s="263">
        <v>3.575</v>
      </c>
      <c r="I293" s="264"/>
      <c r="J293" s="265">
        <f>ROUND(I293*H293,2)</f>
        <v>0</v>
      </c>
      <c r="K293" s="266"/>
      <c r="L293" s="267"/>
      <c r="M293" s="268" t="s">
        <v>1</v>
      </c>
      <c r="N293" s="269" t="s">
        <v>42</v>
      </c>
      <c r="O293" s="91"/>
      <c r="P293" s="222">
        <f>O293*H293</f>
        <v>0</v>
      </c>
      <c r="Q293" s="222">
        <v>0.0192</v>
      </c>
      <c r="R293" s="222">
        <f>Q293*H293</f>
        <v>0.06863999999999999</v>
      </c>
      <c r="S293" s="222">
        <v>0</v>
      </c>
      <c r="T293" s="223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24" t="s">
        <v>283</v>
      </c>
      <c r="AT293" s="224" t="s">
        <v>205</v>
      </c>
      <c r="AU293" s="224" t="s">
        <v>136</v>
      </c>
      <c r="AY293" s="17" t="s">
        <v>128</v>
      </c>
      <c r="BE293" s="225">
        <f>IF(N293="základní",J293,0)</f>
        <v>0</v>
      </c>
      <c r="BF293" s="225">
        <f>IF(N293="snížená",J293,0)</f>
        <v>0</v>
      </c>
      <c r="BG293" s="225">
        <f>IF(N293="zákl. přenesená",J293,0)</f>
        <v>0</v>
      </c>
      <c r="BH293" s="225">
        <f>IF(N293="sníž. přenesená",J293,0)</f>
        <v>0</v>
      </c>
      <c r="BI293" s="225">
        <f>IF(N293="nulová",J293,0)</f>
        <v>0</v>
      </c>
      <c r="BJ293" s="17" t="s">
        <v>136</v>
      </c>
      <c r="BK293" s="225">
        <f>ROUND(I293*H293,2)</f>
        <v>0</v>
      </c>
      <c r="BL293" s="17" t="s">
        <v>212</v>
      </c>
      <c r="BM293" s="224" t="s">
        <v>604</v>
      </c>
    </row>
    <row r="294" spans="1:51" s="13" customFormat="1" ht="12">
      <c r="A294" s="13"/>
      <c r="B294" s="226"/>
      <c r="C294" s="227"/>
      <c r="D294" s="228" t="s">
        <v>142</v>
      </c>
      <c r="E294" s="227"/>
      <c r="F294" s="230" t="s">
        <v>605</v>
      </c>
      <c r="G294" s="227"/>
      <c r="H294" s="231">
        <v>3.575</v>
      </c>
      <c r="I294" s="232"/>
      <c r="J294" s="227"/>
      <c r="K294" s="227"/>
      <c r="L294" s="233"/>
      <c r="M294" s="234"/>
      <c r="N294" s="235"/>
      <c r="O294" s="235"/>
      <c r="P294" s="235"/>
      <c r="Q294" s="235"/>
      <c r="R294" s="235"/>
      <c r="S294" s="235"/>
      <c r="T294" s="236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7" t="s">
        <v>142</v>
      </c>
      <c r="AU294" s="237" t="s">
        <v>136</v>
      </c>
      <c r="AV294" s="13" t="s">
        <v>136</v>
      </c>
      <c r="AW294" s="13" t="s">
        <v>4</v>
      </c>
      <c r="AX294" s="13" t="s">
        <v>81</v>
      </c>
      <c r="AY294" s="237" t="s">
        <v>128</v>
      </c>
    </row>
    <row r="295" spans="1:65" s="2" customFormat="1" ht="24.15" customHeight="1">
      <c r="A295" s="38"/>
      <c r="B295" s="39"/>
      <c r="C295" s="212" t="s">
        <v>606</v>
      </c>
      <c r="D295" s="212" t="s">
        <v>131</v>
      </c>
      <c r="E295" s="213" t="s">
        <v>607</v>
      </c>
      <c r="F295" s="214" t="s">
        <v>608</v>
      </c>
      <c r="G295" s="215" t="s">
        <v>140</v>
      </c>
      <c r="H295" s="216">
        <v>3.25</v>
      </c>
      <c r="I295" s="217"/>
      <c r="J295" s="218">
        <f>ROUND(I295*H295,2)</f>
        <v>0</v>
      </c>
      <c r="K295" s="219"/>
      <c r="L295" s="44"/>
      <c r="M295" s="220" t="s">
        <v>1</v>
      </c>
      <c r="N295" s="221" t="s">
        <v>42</v>
      </c>
      <c r="O295" s="91"/>
      <c r="P295" s="222">
        <f>O295*H295</f>
        <v>0</v>
      </c>
      <c r="Q295" s="222">
        <v>0</v>
      </c>
      <c r="R295" s="222">
        <f>Q295*H295</f>
        <v>0</v>
      </c>
      <c r="S295" s="222">
        <v>0</v>
      </c>
      <c r="T295" s="223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24" t="s">
        <v>212</v>
      </c>
      <c r="AT295" s="224" t="s">
        <v>131</v>
      </c>
      <c r="AU295" s="224" t="s">
        <v>136</v>
      </c>
      <c r="AY295" s="17" t="s">
        <v>128</v>
      </c>
      <c r="BE295" s="225">
        <f>IF(N295="základní",J295,0)</f>
        <v>0</v>
      </c>
      <c r="BF295" s="225">
        <f>IF(N295="snížená",J295,0)</f>
        <v>0</v>
      </c>
      <c r="BG295" s="225">
        <f>IF(N295="zákl. přenesená",J295,0)</f>
        <v>0</v>
      </c>
      <c r="BH295" s="225">
        <f>IF(N295="sníž. přenesená",J295,0)</f>
        <v>0</v>
      </c>
      <c r="BI295" s="225">
        <f>IF(N295="nulová",J295,0)</f>
        <v>0</v>
      </c>
      <c r="BJ295" s="17" t="s">
        <v>136</v>
      </c>
      <c r="BK295" s="225">
        <f>ROUND(I295*H295,2)</f>
        <v>0</v>
      </c>
      <c r="BL295" s="17" t="s">
        <v>212</v>
      </c>
      <c r="BM295" s="224" t="s">
        <v>609</v>
      </c>
    </row>
    <row r="296" spans="1:65" s="2" customFormat="1" ht="24.15" customHeight="1">
      <c r="A296" s="38"/>
      <c r="B296" s="39"/>
      <c r="C296" s="212" t="s">
        <v>610</v>
      </c>
      <c r="D296" s="212" t="s">
        <v>131</v>
      </c>
      <c r="E296" s="213" t="s">
        <v>611</v>
      </c>
      <c r="F296" s="214" t="s">
        <v>612</v>
      </c>
      <c r="G296" s="215" t="s">
        <v>140</v>
      </c>
      <c r="H296" s="216">
        <v>3.25</v>
      </c>
      <c r="I296" s="217"/>
      <c r="J296" s="218">
        <f>ROUND(I296*H296,2)</f>
        <v>0</v>
      </c>
      <c r="K296" s="219"/>
      <c r="L296" s="44"/>
      <c r="M296" s="220" t="s">
        <v>1</v>
      </c>
      <c r="N296" s="221" t="s">
        <v>42</v>
      </c>
      <c r="O296" s="91"/>
      <c r="P296" s="222">
        <f>O296*H296</f>
        <v>0</v>
      </c>
      <c r="Q296" s="222">
        <v>0.0015</v>
      </c>
      <c r="R296" s="222">
        <f>Q296*H296</f>
        <v>0.004875</v>
      </c>
      <c r="S296" s="222">
        <v>0</v>
      </c>
      <c r="T296" s="223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4" t="s">
        <v>212</v>
      </c>
      <c r="AT296" s="224" t="s">
        <v>131</v>
      </c>
      <c r="AU296" s="224" t="s">
        <v>136</v>
      </c>
      <c r="AY296" s="17" t="s">
        <v>128</v>
      </c>
      <c r="BE296" s="225">
        <f>IF(N296="základní",J296,0)</f>
        <v>0</v>
      </c>
      <c r="BF296" s="225">
        <f>IF(N296="snížená",J296,0)</f>
        <v>0</v>
      </c>
      <c r="BG296" s="225">
        <f>IF(N296="zákl. přenesená",J296,0)</f>
        <v>0</v>
      </c>
      <c r="BH296" s="225">
        <f>IF(N296="sníž. přenesená",J296,0)</f>
        <v>0</v>
      </c>
      <c r="BI296" s="225">
        <f>IF(N296="nulová",J296,0)</f>
        <v>0</v>
      </c>
      <c r="BJ296" s="17" t="s">
        <v>136</v>
      </c>
      <c r="BK296" s="225">
        <f>ROUND(I296*H296,2)</f>
        <v>0</v>
      </c>
      <c r="BL296" s="17" t="s">
        <v>212</v>
      </c>
      <c r="BM296" s="224" t="s">
        <v>613</v>
      </c>
    </row>
    <row r="297" spans="1:65" s="2" customFormat="1" ht="16.5" customHeight="1">
      <c r="A297" s="38"/>
      <c r="B297" s="39"/>
      <c r="C297" s="212" t="s">
        <v>614</v>
      </c>
      <c r="D297" s="212" t="s">
        <v>131</v>
      </c>
      <c r="E297" s="213" t="s">
        <v>615</v>
      </c>
      <c r="F297" s="214" t="s">
        <v>616</v>
      </c>
      <c r="G297" s="215" t="s">
        <v>134</v>
      </c>
      <c r="H297" s="216">
        <v>8</v>
      </c>
      <c r="I297" s="217"/>
      <c r="J297" s="218">
        <f>ROUND(I297*H297,2)</f>
        <v>0</v>
      </c>
      <c r="K297" s="219"/>
      <c r="L297" s="44"/>
      <c r="M297" s="220" t="s">
        <v>1</v>
      </c>
      <c r="N297" s="221" t="s">
        <v>42</v>
      </c>
      <c r="O297" s="91"/>
      <c r="P297" s="222">
        <f>O297*H297</f>
        <v>0</v>
      </c>
      <c r="Q297" s="222">
        <v>0.00021</v>
      </c>
      <c r="R297" s="222">
        <f>Q297*H297</f>
        <v>0.00168</v>
      </c>
      <c r="S297" s="222">
        <v>0</v>
      </c>
      <c r="T297" s="223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4" t="s">
        <v>212</v>
      </c>
      <c r="AT297" s="224" t="s">
        <v>131</v>
      </c>
      <c r="AU297" s="224" t="s">
        <v>136</v>
      </c>
      <c r="AY297" s="17" t="s">
        <v>128</v>
      </c>
      <c r="BE297" s="225">
        <f>IF(N297="základní",J297,0)</f>
        <v>0</v>
      </c>
      <c r="BF297" s="225">
        <f>IF(N297="snížená",J297,0)</f>
        <v>0</v>
      </c>
      <c r="BG297" s="225">
        <f>IF(N297="zákl. přenesená",J297,0)</f>
        <v>0</v>
      </c>
      <c r="BH297" s="225">
        <f>IF(N297="sníž. přenesená",J297,0)</f>
        <v>0</v>
      </c>
      <c r="BI297" s="225">
        <f>IF(N297="nulová",J297,0)</f>
        <v>0</v>
      </c>
      <c r="BJ297" s="17" t="s">
        <v>136</v>
      </c>
      <c r="BK297" s="225">
        <f>ROUND(I297*H297,2)</f>
        <v>0</v>
      </c>
      <c r="BL297" s="17" t="s">
        <v>212</v>
      </c>
      <c r="BM297" s="224" t="s">
        <v>617</v>
      </c>
    </row>
    <row r="298" spans="1:65" s="2" customFormat="1" ht="16.5" customHeight="1">
      <c r="A298" s="38"/>
      <c r="B298" s="39"/>
      <c r="C298" s="212" t="s">
        <v>618</v>
      </c>
      <c r="D298" s="212" t="s">
        <v>131</v>
      </c>
      <c r="E298" s="213" t="s">
        <v>619</v>
      </c>
      <c r="F298" s="214" t="s">
        <v>620</v>
      </c>
      <c r="G298" s="215" t="s">
        <v>146</v>
      </c>
      <c r="H298" s="216">
        <v>10.1</v>
      </c>
      <c r="I298" s="217"/>
      <c r="J298" s="218">
        <f>ROUND(I298*H298,2)</f>
        <v>0</v>
      </c>
      <c r="K298" s="219"/>
      <c r="L298" s="44"/>
      <c r="M298" s="220" t="s">
        <v>1</v>
      </c>
      <c r="N298" s="221" t="s">
        <v>42</v>
      </c>
      <c r="O298" s="91"/>
      <c r="P298" s="222">
        <f>O298*H298</f>
        <v>0</v>
      </c>
      <c r="Q298" s="222">
        <v>0.00032</v>
      </c>
      <c r="R298" s="222">
        <f>Q298*H298</f>
        <v>0.003232</v>
      </c>
      <c r="S298" s="222">
        <v>0</v>
      </c>
      <c r="T298" s="223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24" t="s">
        <v>212</v>
      </c>
      <c r="AT298" s="224" t="s">
        <v>131</v>
      </c>
      <c r="AU298" s="224" t="s">
        <v>136</v>
      </c>
      <c r="AY298" s="17" t="s">
        <v>128</v>
      </c>
      <c r="BE298" s="225">
        <f>IF(N298="základní",J298,0)</f>
        <v>0</v>
      </c>
      <c r="BF298" s="225">
        <f>IF(N298="snížená",J298,0)</f>
        <v>0</v>
      </c>
      <c r="BG298" s="225">
        <f>IF(N298="zákl. přenesená",J298,0)</f>
        <v>0</v>
      </c>
      <c r="BH298" s="225">
        <f>IF(N298="sníž. přenesená",J298,0)</f>
        <v>0</v>
      </c>
      <c r="BI298" s="225">
        <f>IF(N298="nulová",J298,0)</f>
        <v>0</v>
      </c>
      <c r="BJ298" s="17" t="s">
        <v>136</v>
      </c>
      <c r="BK298" s="225">
        <f>ROUND(I298*H298,2)</f>
        <v>0</v>
      </c>
      <c r="BL298" s="17" t="s">
        <v>212</v>
      </c>
      <c r="BM298" s="224" t="s">
        <v>621</v>
      </c>
    </row>
    <row r="299" spans="1:51" s="13" customFormat="1" ht="12">
      <c r="A299" s="13"/>
      <c r="B299" s="226"/>
      <c r="C299" s="227"/>
      <c r="D299" s="228" t="s">
        <v>142</v>
      </c>
      <c r="E299" s="229" t="s">
        <v>1</v>
      </c>
      <c r="F299" s="230" t="s">
        <v>622</v>
      </c>
      <c r="G299" s="227"/>
      <c r="H299" s="231">
        <v>10.1</v>
      </c>
      <c r="I299" s="232"/>
      <c r="J299" s="227"/>
      <c r="K299" s="227"/>
      <c r="L299" s="233"/>
      <c r="M299" s="234"/>
      <c r="N299" s="235"/>
      <c r="O299" s="235"/>
      <c r="P299" s="235"/>
      <c r="Q299" s="235"/>
      <c r="R299" s="235"/>
      <c r="S299" s="235"/>
      <c r="T299" s="236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7" t="s">
        <v>142</v>
      </c>
      <c r="AU299" s="237" t="s">
        <v>136</v>
      </c>
      <c r="AV299" s="13" t="s">
        <v>136</v>
      </c>
      <c r="AW299" s="13" t="s">
        <v>32</v>
      </c>
      <c r="AX299" s="13" t="s">
        <v>81</v>
      </c>
      <c r="AY299" s="237" t="s">
        <v>128</v>
      </c>
    </row>
    <row r="300" spans="1:65" s="2" customFormat="1" ht="24.15" customHeight="1">
      <c r="A300" s="38"/>
      <c r="B300" s="39"/>
      <c r="C300" s="212" t="s">
        <v>623</v>
      </c>
      <c r="D300" s="212" t="s">
        <v>131</v>
      </c>
      <c r="E300" s="213" t="s">
        <v>624</v>
      </c>
      <c r="F300" s="214" t="s">
        <v>625</v>
      </c>
      <c r="G300" s="215" t="s">
        <v>140</v>
      </c>
      <c r="H300" s="216">
        <v>3.6</v>
      </c>
      <c r="I300" s="217"/>
      <c r="J300" s="218">
        <f>ROUND(I300*H300,2)</f>
        <v>0</v>
      </c>
      <c r="K300" s="219"/>
      <c r="L300" s="44"/>
      <c r="M300" s="220" t="s">
        <v>1</v>
      </c>
      <c r="N300" s="221" t="s">
        <v>42</v>
      </c>
      <c r="O300" s="91"/>
      <c r="P300" s="222">
        <f>O300*H300</f>
        <v>0</v>
      </c>
      <c r="Q300" s="222">
        <v>5E-05</v>
      </c>
      <c r="R300" s="222">
        <f>Q300*H300</f>
        <v>0.00018</v>
      </c>
      <c r="S300" s="222">
        <v>0</v>
      </c>
      <c r="T300" s="223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24" t="s">
        <v>212</v>
      </c>
      <c r="AT300" s="224" t="s">
        <v>131</v>
      </c>
      <c r="AU300" s="224" t="s">
        <v>136</v>
      </c>
      <c r="AY300" s="17" t="s">
        <v>128</v>
      </c>
      <c r="BE300" s="225">
        <f>IF(N300="základní",J300,0)</f>
        <v>0</v>
      </c>
      <c r="BF300" s="225">
        <f>IF(N300="snížená",J300,0)</f>
        <v>0</v>
      </c>
      <c r="BG300" s="225">
        <f>IF(N300="zákl. přenesená",J300,0)</f>
        <v>0</v>
      </c>
      <c r="BH300" s="225">
        <f>IF(N300="sníž. přenesená",J300,0)</f>
        <v>0</v>
      </c>
      <c r="BI300" s="225">
        <f>IF(N300="nulová",J300,0)</f>
        <v>0</v>
      </c>
      <c r="BJ300" s="17" t="s">
        <v>136</v>
      </c>
      <c r="BK300" s="225">
        <f>ROUND(I300*H300,2)</f>
        <v>0</v>
      </c>
      <c r="BL300" s="17" t="s">
        <v>212</v>
      </c>
      <c r="BM300" s="224" t="s">
        <v>626</v>
      </c>
    </row>
    <row r="301" spans="1:65" s="2" customFormat="1" ht="24.15" customHeight="1">
      <c r="A301" s="38"/>
      <c r="B301" s="39"/>
      <c r="C301" s="212" t="s">
        <v>627</v>
      </c>
      <c r="D301" s="212" t="s">
        <v>131</v>
      </c>
      <c r="E301" s="213" t="s">
        <v>628</v>
      </c>
      <c r="F301" s="214" t="s">
        <v>629</v>
      </c>
      <c r="G301" s="215" t="s">
        <v>336</v>
      </c>
      <c r="H301" s="216">
        <v>0.116</v>
      </c>
      <c r="I301" s="217"/>
      <c r="J301" s="218">
        <f>ROUND(I301*H301,2)</f>
        <v>0</v>
      </c>
      <c r="K301" s="219"/>
      <c r="L301" s="44"/>
      <c r="M301" s="220" t="s">
        <v>1</v>
      </c>
      <c r="N301" s="221" t="s">
        <v>42</v>
      </c>
      <c r="O301" s="91"/>
      <c r="P301" s="222">
        <f>O301*H301</f>
        <v>0</v>
      </c>
      <c r="Q301" s="222">
        <v>0</v>
      </c>
      <c r="R301" s="222">
        <f>Q301*H301</f>
        <v>0</v>
      </c>
      <c r="S301" s="222">
        <v>0</v>
      </c>
      <c r="T301" s="223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24" t="s">
        <v>212</v>
      </c>
      <c r="AT301" s="224" t="s">
        <v>131</v>
      </c>
      <c r="AU301" s="224" t="s">
        <v>136</v>
      </c>
      <c r="AY301" s="17" t="s">
        <v>128</v>
      </c>
      <c r="BE301" s="225">
        <f>IF(N301="základní",J301,0)</f>
        <v>0</v>
      </c>
      <c r="BF301" s="225">
        <f>IF(N301="snížená",J301,0)</f>
        <v>0</v>
      </c>
      <c r="BG301" s="225">
        <f>IF(N301="zákl. přenesená",J301,0)</f>
        <v>0</v>
      </c>
      <c r="BH301" s="225">
        <f>IF(N301="sníž. přenesená",J301,0)</f>
        <v>0</v>
      </c>
      <c r="BI301" s="225">
        <f>IF(N301="nulová",J301,0)</f>
        <v>0</v>
      </c>
      <c r="BJ301" s="17" t="s">
        <v>136</v>
      </c>
      <c r="BK301" s="225">
        <f>ROUND(I301*H301,2)</f>
        <v>0</v>
      </c>
      <c r="BL301" s="17" t="s">
        <v>212</v>
      </c>
      <c r="BM301" s="224" t="s">
        <v>630</v>
      </c>
    </row>
    <row r="302" spans="1:63" s="12" customFormat="1" ht="22.8" customHeight="1">
      <c r="A302" s="12"/>
      <c r="B302" s="196"/>
      <c r="C302" s="197"/>
      <c r="D302" s="198" t="s">
        <v>75</v>
      </c>
      <c r="E302" s="210" t="s">
        <v>631</v>
      </c>
      <c r="F302" s="210" t="s">
        <v>632</v>
      </c>
      <c r="G302" s="197"/>
      <c r="H302" s="197"/>
      <c r="I302" s="200"/>
      <c r="J302" s="211">
        <f>BK302</f>
        <v>0</v>
      </c>
      <c r="K302" s="197"/>
      <c r="L302" s="202"/>
      <c r="M302" s="203"/>
      <c r="N302" s="204"/>
      <c r="O302" s="204"/>
      <c r="P302" s="205">
        <f>SUM(P303:P306)</f>
        <v>0</v>
      </c>
      <c r="Q302" s="204"/>
      <c r="R302" s="205">
        <f>SUM(R303:R306)</f>
        <v>0.00058</v>
      </c>
      <c r="S302" s="204"/>
      <c r="T302" s="206">
        <f>SUM(T303:T306)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07" t="s">
        <v>136</v>
      </c>
      <c r="AT302" s="208" t="s">
        <v>75</v>
      </c>
      <c r="AU302" s="208" t="s">
        <v>81</v>
      </c>
      <c r="AY302" s="207" t="s">
        <v>128</v>
      </c>
      <c r="BK302" s="209">
        <f>SUM(BK303:BK306)</f>
        <v>0</v>
      </c>
    </row>
    <row r="303" spans="1:65" s="2" customFormat="1" ht="21.75" customHeight="1">
      <c r="A303" s="38"/>
      <c r="B303" s="39"/>
      <c r="C303" s="212" t="s">
        <v>633</v>
      </c>
      <c r="D303" s="212" t="s">
        <v>131</v>
      </c>
      <c r="E303" s="213" t="s">
        <v>634</v>
      </c>
      <c r="F303" s="214" t="s">
        <v>635</v>
      </c>
      <c r="G303" s="215" t="s">
        <v>146</v>
      </c>
      <c r="H303" s="216">
        <v>2</v>
      </c>
      <c r="I303" s="217"/>
      <c r="J303" s="218">
        <f>ROUND(I303*H303,2)</f>
        <v>0</v>
      </c>
      <c r="K303" s="219"/>
      <c r="L303" s="44"/>
      <c r="M303" s="220" t="s">
        <v>1</v>
      </c>
      <c r="N303" s="221" t="s">
        <v>42</v>
      </c>
      <c r="O303" s="91"/>
      <c r="P303" s="222">
        <f>O303*H303</f>
        <v>0</v>
      </c>
      <c r="Q303" s="222">
        <v>7E-05</v>
      </c>
      <c r="R303" s="222">
        <f>Q303*H303</f>
        <v>0.00014</v>
      </c>
      <c r="S303" s="222">
        <v>0</v>
      </c>
      <c r="T303" s="223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24" t="s">
        <v>212</v>
      </c>
      <c r="AT303" s="224" t="s">
        <v>131</v>
      </c>
      <c r="AU303" s="224" t="s">
        <v>136</v>
      </c>
      <c r="AY303" s="17" t="s">
        <v>128</v>
      </c>
      <c r="BE303" s="225">
        <f>IF(N303="základní",J303,0)</f>
        <v>0</v>
      </c>
      <c r="BF303" s="225">
        <f>IF(N303="snížená",J303,0)</f>
        <v>0</v>
      </c>
      <c r="BG303" s="225">
        <f>IF(N303="zákl. přenesená",J303,0)</f>
        <v>0</v>
      </c>
      <c r="BH303" s="225">
        <f>IF(N303="sníž. přenesená",J303,0)</f>
        <v>0</v>
      </c>
      <c r="BI303" s="225">
        <f>IF(N303="nulová",J303,0)</f>
        <v>0</v>
      </c>
      <c r="BJ303" s="17" t="s">
        <v>136</v>
      </c>
      <c r="BK303" s="225">
        <f>ROUND(I303*H303,2)</f>
        <v>0</v>
      </c>
      <c r="BL303" s="17" t="s">
        <v>212</v>
      </c>
      <c r="BM303" s="224" t="s">
        <v>636</v>
      </c>
    </row>
    <row r="304" spans="1:51" s="13" customFormat="1" ht="12">
      <c r="A304" s="13"/>
      <c r="B304" s="226"/>
      <c r="C304" s="227"/>
      <c r="D304" s="228" t="s">
        <v>142</v>
      </c>
      <c r="E304" s="229" t="s">
        <v>1</v>
      </c>
      <c r="F304" s="230" t="s">
        <v>637</v>
      </c>
      <c r="G304" s="227"/>
      <c r="H304" s="231">
        <v>2</v>
      </c>
      <c r="I304" s="232"/>
      <c r="J304" s="227"/>
      <c r="K304" s="227"/>
      <c r="L304" s="233"/>
      <c r="M304" s="234"/>
      <c r="N304" s="235"/>
      <c r="O304" s="235"/>
      <c r="P304" s="235"/>
      <c r="Q304" s="235"/>
      <c r="R304" s="235"/>
      <c r="S304" s="235"/>
      <c r="T304" s="236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7" t="s">
        <v>142</v>
      </c>
      <c r="AU304" s="237" t="s">
        <v>136</v>
      </c>
      <c r="AV304" s="13" t="s">
        <v>136</v>
      </c>
      <c r="AW304" s="13" t="s">
        <v>32</v>
      </c>
      <c r="AX304" s="13" t="s">
        <v>81</v>
      </c>
      <c r="AY304" s="237" t="s">
        <v>128</v>
      </c>
    </row>
    <row r="305" spans="1:65" s="2" customFormat="1" ht="16.5" customHeight="1">
      <c r="A305" s="38"/>
      <c r="B305" s="39"/>
      <c r="C305" s="259" t="s">
        <v>638</v>
      </c>
      <c r="D305" s="259" t="s">
        <v>205</v>
      </c>
      <c r="E305" s="260" t="s">
        <v>639</v>
      </c>
      <c r="F305" s="261" t="s">
        <v>640</v>
      </c>
      <c r="G305" s="262" t="s">
        <v>146</v>
      </c>
      <c r="H305" s="263">
        <v>2.2</v>
      </c>
      <c r="I305" s="264"/>
      <c r="J305" s="265">
        <f>ROUND(I305*H305,2)</f>
        <v>0</v>
      </c>
      <c r="K305" s="266"/>
      <c r="L305" s="267"/>
      <c r="M305" s="268" t="s">
        <v>1</v>
      </c>
      <c r="N305" s="269" t="s">
        <v>42</v>
      </c>
      <c r="O305" s="91"/>
      <c r="P305" s="222">
        <f>O305*H305</f>
        <v>0</v>
      </c>
      <c r="Q305" s="222">
        <v>0.0002</v>
      </c>
      <c r="R305" s="222">
        <f>Q305*H305</f>
        <v>0.00044000000000000007</v>
      </c>
      <c r="S305" s="222">
        <v>0</v>
      </c>
      <c r="T305" s="223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24" t="s">
        <v>283</v>
      </c>
      <c r="AT305" s="224" t="s">
        <v>205</v>
      </c>
      <c r="AU305" s="224" t="s">
        <v>136</v>
      </c>
      <c r="AY305" s="17" t="s">
        <v>128</v>
      </c>
      <c r="BE305" s="225">
        <f>IF(N305="základní",J305,0)</f>
        <v>0</v>
      </c>
      <c r="BF305" s="225">
        <f>IF(N305="snížená",J305,0)</f>
        <v>0</v>
      </c>
      <c r="BG305" s="225">
        <f>IF(N305="zákl. přenesená",J305,0)</f>
        <v>0</v>
      </c>
      <c r="BH305" s="225">
        <f>IF(N305="sníž. přenesená",J305,0)</f>
        <v>0</v>
      </c>
      <c r="BI305" s="225">
        <f>IF(N305="nulová",J305,0)</f>
        <v>0</v>
      </c>
      <c r="BJ305" s="17" t="s">
        <v>136</v>
      </c>
      <c r="BK305" s="225">
        <f>ROUND(I305*H305,2)</f>
        <v>0</v>
      </c>
      <c r="BL305" s="17" t="s">
        <v>212</v>
      </c>
      <c r="BM305" s="224" t="s">
        <v>641</v>
      </c>
    </row>
    <row r="306" spans="1:51" s="13" customFormat="1" ht="12">
      <c r="A306" s="13"/>
      <c r="B306" s="226"/>
      <c r="C306" s="227"/>
      <c r="D306" s="228" t="s">
        <v>142</v>
      </c>
      <c r="E306" s="227"/>
      <c r="F306" s="230" t="s">
        <v>642</v>
      </c>
      <c r="G306" s="227"/>
      <c r="H306" s="231">
        <v>2.2</v>
      </c>
      <c r="I306" s="232"/>
      <c r="J306" s="227"/>
      <c r="K306" s="227"/>
      <c r="L306" s="233"/>
      <c r="M306" s="234"/>
      <c r="N306" s="235"/>
      <c r="O306" s="235"/>
      <c r="P306" s="235"/>
      <c r="Q306" s="235"/>
      <c r="R306" s="235"/>
      <c r="S306" s="235"/>
      <c r="T306" s="236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7" t="s">
        <v>142</v>
      </c>
      <c r="AU306" s="237" t="s">
        <v>136</v>
      </c>
      <c r="AV306" s="13" t="s">
        <v>136</v>
      </c>
      <c r="AW306" s="13" t="s">
        <v>4</v>
      </c>
      <c r="AX306" s="13" t="s">
        <v>81</v>
      </c>
      <c r="AY306" s="237" t="s">
        <v>128</v>
      </c>
    </row>
    <row r="307" spans="1:63" s="12" customFormat="1" ht="22.8" customHeight="1">
      <c r="A307" s="12"/>
      <c r="B307" s="196"/>
      <c r="C307" s="197"/>
      <c r="D307" s="198" t="s">
        <v>75</v>
      </c>
      <c r="E307" s="210" t="s">
        <v>643</v>
      </c>
      <c r="F307" s="210" t="s">
        <v>644</v>
      </c>
      <c r="G307" s="197"/>
      <c r="H307" s="197"/>
      <c r="I307" s="200"/>
      <c r="J307" s="211">
        <f>BK307</f>
        <v>0</v>
      </c>
      <c r="K307" s="197"/>
      <c r="L307" s="202"/>
      <c r="M307" s="203"/>
      <c r="N307" s="204"/>
      <c r="O307" s="204"/>
      <c r="P307" s="205">
        <f>SUM(P308:P324)</f>
        <v>0</v>
      </c>
      <c r="Q307" s="204"/>
      <c r="R307" s="205">
        <f>SUM(R308:R324)</f>
        <v>0.436557</v>
      </c>
      <c r="S307" s="204"/>
      <c r="T307" s="206">
        <f>SUM(T308:T324)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07" t="s">
        <v>136</v>
      </c>
      <c r="AT307" s="208" t="s">
        <v>75</v>
      </c>
      <c r="AU307" s="208" t="s">
        <v>81</v>
      </c>
      <c r="AY307" s="207" t="s">
        <v>128</v>
      </c>
      <c r="BK307" s="209">
        <f>SUM(BK308:BK324)</f>
        <v>0</v>
      </c>
    </row>
    <row r="308" spans="1:65" s="2" customFormat="1" ht="16.5" customHeight="1">
      <c r="A308" s="38"/>
      <c r="B308" s="39"/>
      <c r="C308" s="212" t="s">
        <v>645</v>
      </c>
      <c r="D308" s="212" t="s">
        <v>131</v>
      </c>
      <c r="E308" s="213" t="s">
        <v>646</v>
      </c>
      <c r="F308" s="214" t="s">
        <v>647</v>
      </c>
      <c r="G308" s="215" t="s">
        <v>140</v>
      </c>
      <c r="H308" s="216">
        <v>39.6</v>
      </c>
      <c r="I308" s="217"/>
      <c r="J308" s="218">
        <f>ROUND(I308*H308,2)</f>
        <v>0</v>
      </c>
      <c r="K308" s="219"/>
      <c r="L308" s="44"/>
      <c r="M308" s="220" t="s">
        <v>1</v>
      </c>
      <c r="N308" s="221" t="s">
        <v>42</v>
      </c>
      <c r="O308" s="91"/>
      <c r="P308" s="222">
        <f>O308*H308</f>
        <v>0</v>
      </c>
      <c r="Q308" s="222">
        <v>0</v>
      </c>
      <c r="R308" s="222">
        <f>Q308*H308</f>
        <v>0</v>
      </c>
      <c r="S308" s="222">
        <v>0</v>
      </c>
      <c r="T308" s="223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24" t="s">
        <v>212</v>
      </c>
      <c r="AT308" s="224" t="s">
        <v>131</v>
      </c>
      <c r="AU308" s="224" t="s">
        <v>136</v>
      </c>
      <c r="AY308" s="17" t="s">
        <v>128</v>
      </c>
      <c r="BE308" s="225">
        <f>IF(N308="základní",J308,0)</f>
        <v>0</v>
      </c>
      <c r="BF308" s="225">
        <f>IF(N308="snížená",J308,0)</f>
        <v>0</v>
      </c>
      <c r="BG308" s="225">
        <f>IF(N308="zákl. přenesená",J308,0)</f>
        <v>0</v>
      </c>
      <c r="BH308" s="225">
        <f>IF(N308="sníž. přenesená",J308,0)</f>
        <v>0</v>
      </c>
      <c r="BI308" s="225">
        <f>IF(N308="nulová",J308,0)</f>
        <v>0</v>
      </c>
      <c r="BJ308" s="17" t="s">
        <v>136</v>
      </c>
      <c r="BK308" s="225">
        <f>ROUND(I308*H308,2)</f>
        <v>0</v>
      </c>
      <c r="BL308" s="17" t="s">
        <v>212</v>
      </c>
      <c r="BM308" s="224" t="s">
        <v>648</v>
      </c>
    </row>
    <row r="309" spans="1:51" s="13" customFormat="1" ht="12">
      <c r="A309" s="13"/>
      <c r="B309" s="226"/>
      <c r="C309" s="227"/>
      <c r="D309" s="228" t="s">
        <v>142</v>
      </c>
      <c r="E309" s="229" t="s">
        <v>1</v>
      </c>
      <c r="F309" s="230" t="s">
        <v>649</v>
      </c>
      <c r="G309" s="227"/>
      <c r="H309" s="231">
        <v>39.6</v>
      </c>
      <c r="I309" s="232"/>
      <c r="J309" s="227"/>
      <c r="K309" s="227"/>
      <c r="L309" s="233"/>
      <c r="M309" s="234"/>
      <c r="N309" s="235"/>
      <c r="O309" s="235"/>
      <c r="P309" s="235"/>
      <c r="Q309" s="235"/>
      <c r="R309" s="235"/>
      <c r="S309" s="235"/>
      <c r="T309" s="236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7" t="s">
        <v>142</v>
      </c>
      <c r="AU309" s="237" t="s">
        <v>136</v>
      </c>
      <c r="AV309" s="13" t="s">
        <v>136</v>
      </c>
      <c r="AW309" s="13" t="s">
        <v>32</v>
      </c>
      <c r="AX309" s="13" t="s">
        <v>81</v>
      </c>
      <c r="AY309" s="237" t="s">
        <v>128</v>
      </c>
    </row>
    <row r="310" spans="1:65" s="2" customFormat="1" ht="24.15" customHeight="1">
      <c r="A310" s="38"/>
      <c r="B310" s="39"/>
      <c r="C310" s="212" t="s">
        <v>650</v>
      </c>
      <c r="D310" s="212" t="s">
        <v>131</v>
      </c>
      <c r="E310" s="213" t="s">
        <v>651</v>
      </c>
      <c r="F310" s="214" t="s">
        <v>652</v>
      </c>
      <c r="G310" s="215" t="s">
        <v>140</v>
      </c>
      <c r="H310" s="216">
        <v>39.6</v>
      </c>
      <c r="I310" s="217"/>
      <c r="J310" s="218">
        <f>ROUND(I310*H310,2)</f>
        <v>0</v>
      </c>
      <c r="K310" s="219"/>
      <c r="L310" s="44"/>
      <c r="M310" s="220" t="s">
        <v>1</v>
      </c>
      <c r="N310" s="221" t="s">
        <v>42</v>
      </c>
      <c r="O310" s="91"/>
      <c r="P310" s="222">
        <f>O310*H310</f>
        <v>0</v>
      </c>
      <c r="Q310" s="222">
        <v>0.0002</v>
      </c>
      <c r="R310" s="222">
        <f>Q310*H310</f>
        <v>0.00792</v>
      </c>
      <c r="S310" s="222">
        <v>0</v>
      </c>
      <c r="T310" s="223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24" t="s">
        <v>212</v>
      </c>
      <c r="AT310" s="224" t="s">
        <v>131</v>
      </c>
      <c r="AU310" s="224" t="s">
        <v>136</v>
      </c>
      <c r="AY310" s="17" t="s">
        <v>128</v>
      </c>
      <c r="BE310" s="225">
        <f>IF(N310="základní",J310,0)</f>
        <v>0</v>
      </c>
      <c r="BF310" s="225">
        <f>IF(N310="snížená",J310,0)</f>
        <v>0</v>
      </c>
      <c r="BG310" s="225">
        <f>IF(N310="zákl. přenesená",J310,0)</f>
        <v>0</v>
      </c>
      <c r="BH310" s="225">
        <f>IF(N310="sníž. přenesená",J310,0)</f>
        <v>0</v>
      </c>
      <c r="BI310" s="225">
        <f>IF(N310="nulová",J310,0)</f>
        <v>0</v>
      </c>
      <c r="BJ310" s="17" t="s">
        <v>136</v>
      </c>
      <c r="BK310" s="225">
        <f>ROUND(I310*H310,2)</f>
        <v>0</v>
      </c>
      <c r="BL310" s="17" t="s">
        <v>212</v>
      </c>
      <c r="BM310" s="224" t="s">
        <v>653</v>
      </c>
    </row>
    <row r="311" spans="1:65" s="2" customFormat="1" ht="24.15" customHeight="1">
      <c r="A311" s="38"/>
      <c r="B311" s="39"/>
      <c r="C311" s="212" t="s">
        <v>654</v>
      </c>
      <c r="D311" s="212" t="s">
        <v>131</v>
      </c>
      <c r="E311" s="213" t="s">
        <v>655</v>
      </c>
      <c r="F311" s="214" t="s">
        <v>656</v>
      </c>
      <c r="G311" s="215" t="s">
        <v>140</v>
      </c>
      <c r="H311" s="216">
        <v>39.6</v>
      </c>
      <c r="I311" s="217"/>
      <c r="J311" s="218">
        <f>ROUND(I311*H311,2)</f>
        <v>0</v>
      </c>
      <c r="K311" s="219"/>
      <c r="L311" s="44"/>
      <c r="M311" s="220" t="s">
        <v>1</v>
      </c>
      <c r="N311" s="221" t="s">
        <v>42</v>
      </c>
      <c r="O311" s="91"/>
      <c r="P311" s="222">
        <f>O311*H311</f>
        <v>0</v>
      </c>
      <c r="Q311" s="222">
        <v>0.00758</v>
      </c>
      <c r="R311" s="222">
        <f>Q311*H311</f>
        <v>0.300168</v>
      </c>
      <c r="S311" s="222">
        <v>0</v>
      </c>
      <c r="T311" s="223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24" t="s">
        <v>212</v>
      </c>
      <c r="AT311" s="224" t="s">
        <v>131</v>
      </c>
      <c r="AU311" s="224" t="s">
        <v>136</v>
      </c>
      <c r="AY311" s="17" t="s">
        <v>128</v>
      </c>
      <c r="BE311" s="225">
        <f>IF(N311="základní",J311,0)</f>
        <v>0</v>
      </c>
      <c r="BF311" s="225">
        <f>IF(N311="snížená",J311,0)</f>
        <v>0</v>
      </c>
      <c r="BG311" s="225">
        <f>IF(N311="zákl. přenesená",J311,0)</f>
        <v>0</v>
      </c>
      <c r="BH311" s="225">
        <f>IF(N311="sníž. přenesená",J311,0)</f>
        <v>0</v>
      </c>
      <c r="BI311" s="225">
        <f>IF(N311="nulová",J311,0)</f>
        <v>0</v>
      </c>
      <c r="BJ311" s="17" t="s">
        <v>136</v>
      </c>
      <c r="BK311" s="225">
        <f>ROUND(I311*H311,2)</f>
        <v>0</v>
      </c>
      <c r="BL311" s="17" t="s">
        <v>212</v>
      </c>
      <c r="BM311" s="224" t="s">
        <v>657</v>
      </c>
    </row>
    <row r="312" spans="1:51" s="13" customFormat="1" ht="12">
      <c r="A312" s="13"/>
      <c r="B312" s="226"/>
      <c r="C312" s="227"/>
      <c r="D312" s="228" t="s">
        <v>142</v>
      </c>
      <c r="E312" s="229" t="s">
        <v>1</v>
      </c>
      <c r="F312" s="230" t="s">
        <v>174</v>
      </c>
      <c r="G312" s="227"/>
      <c r="H312" s="231">
        <v>39.6</v>
      </c>
      <c r="I312" s="232"/>
      <c r="J312" s="227"/>
      <c r="K312" s="227"/>
      <c r="L312" s="233"/>
      <c r="M312" s="234"/>
      <c r="N312" s="235"/>
      <c r="O312" s="235"/>
      <c r="P312" s="235"/>
      <c r="Q312" s="235"/>
      <c r="R312" s="235"/>
      <c r="S312" s="235"/>
      <c r="T312" s="236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7" t="s">
        <v>142</v>
      </c>
      <c r="AU312" s="237" t="s">
        <v>136</v>
      </c>
      <c r="AV312" s="13" t="s">
        <v>136</v>
      </c>
      <c r="AW312" s="13" t="s">
        <v>32</v>
      </c>
      <c r="AX312" s="13" t="s">
        <v>81</v>
      </c>
      <c r="AY312" s="237" t="s">
        <v>128</v>
      </c>
    </row>
    <row r="313" spans="1:65" s="2" customFormat="1" ht="24.15" customHeight="1">
      <c r="A313" s="38"/>
      <c r="B313" s="39"/>
      <c r="C313" s="212" t="s">
        <v>658</v>
      </c>
      <c r="D313" s="212" t="s">
        <v>131</v>
      </c>
      <c r="E313" s="213" t="s">
        <v>659</v>
      </c>
      <c r="F313" s="214" t="s">
        <v>660</v>
      </c>
      <c r="G313" s="215" t="s">
        <v>146</v>
      </c>
      <c r="H313" s="216">
        <v>43.54</v>
      </c>
      <c r="I313" s="217"/>
      <c r="J313" s="218">
        <f>ROUND(I313*H313,2)</f>
        <v>0</v>
      </c>
      <c r="K313" s="219"/>
      <c r="L313" s="44"/>
      <c r="M313" s="220" t="s">
        <v>1</v>
      </c>
      <c r="N313" s="221" t="s">
        <v>42</v>
      </c>
      <c r="O313" s="91"/>
      <c r="P313" s="222">
        <f>O313*H313</f>
        <v>0</v>
      </c>
      <c r="Q313" s="222">
        <v>2E-05</v>
      </c>
      <c r="R313" s="222">
        <f>Q313*H313</f>
        <v>0.0008708</v>
      </c>
      <c r="S313" s="222">
        <v>0</v>
      </c>
      <c r="T313" s="223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24" t="s">
        <v>212</v>
      </c>
      <c r="AT313" s="224" t="s">
        <v>131</v>
      </c>
      <c r="AU313" s="224" t="s">
        <v>136</v>
      </c>
      <c r="AY313" s="17" t="s">
        <v>128</v>
      </c>
      <c r="BE313" s="225">
        <f>IF(N313="základní",J313,0)</f>
        <v>0</v>
      </c>
      <c r="BF313" s="225">
        <f>IF(N313="snížená",J313,0)</f>
        <v>0</v>
      </c>
      <c r="BG313" s="225">
        <f>IF(N313="zákl. přenesená",J313,0)</f>
        <v>0</v>
      </c>
      <c r="BH313" s="225">
        <f>IF(N313="sníž. přenesená",J313,0)</f>
        <v>0</v>
      </c>
      <c r="BI313" s="225">
        <f>IF(N313="nulová",J313,0)</f>
        <v>0</v>
      </c>
      <c r="BJ313" s="17" t="s">
        <v>136</v>
      </c>
      <c r="BK313" s="225">
        <f>ROUND(I313*H313,2)</f>
        <v>0</v>
      </c>
      <c r="BL313" s="17" t="s">
        <v>212</v>
      </c>
      <c r="BM313" s="224" t="s">
        <v>661</v>
      </c>
    </row>
    <row r="314" spans="1:51" s="13" customFormat="1" ht="12">
      <c r="A314" s="13"/>
      <c r="B314" s="226"/>
      <c r="C314" s="227"/>
      <c r="D314" s="228" t="s">
        <v>142</v>
      </c>
      <c r="E314" s="229" t="s">
        <v>1</v>
      </c>
      <c r="F314" s="230" t="s">
        <v>662</v>
      </c>
      <c r="G314" s="227"/>
      <c r="H314" s="231">
        <v>8.72</v>
      </c>
      <c r="I314" s="232"/>
      <c r="J314" s="227"/>
      <c r="K314" s="227"/>
      <c r="L314" s="233"/>
      <c r="M314" s="234"/>
      <c r="N314" s="235"/>
      <c r="O314" s="235"/>
      <c r="P314" s="235"/>
      <c r="Q314" s="235"/>
      <c r="R314" s="235"/>
      <c r="S314" s="235"/>
      <c r="T314" s="236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7" t="s">
        <v>142</v>
      </c>
      <c r="AU314" s="237" t="s">
        <v>136</v>
      </c>
      <c r="AV314" s="13" t="s">
        <v>136</v>
      </c>
      <c r="AW314" s="13" t="s">
        <v>32</v>
      </c>
      <c r="AX314" s="13" t="s">
        <v>76</v>
      </c>
      <c r="AY314" s="237" t="s">
        <v>128</v>
      </c>
    </row>
    <row r="315" spans="1:51" s="13" customFormat="1" ht="12">
      <c r="A315" s="13"/>
      <c r="B315" s="226"/>
      <c r="C315" s="227"/>
      <c r="D315" s="228" t="s">
        <v>142</v>
      </c>
      <c r="E315" s="229" t="s">
        <v>1</v>
      </c>
      <c r="F315" s="230" t="s">
        <v>663</v>
      </c>
      <c r="G315" s="227"/>
      <c r="H315" s="231">
        <v>12.52</v>
      </c>
      <c r="I315" s="232"/>
      <c r="J315" s="227"/>
      <c r="K315" s="227"/>
      <c r="L315" s="233"/>
      <c r="M315" s="234"/>
      <c r="N315" s="235"/>
      <c r="O315" s="235"/>
      <c r="P315" s="235"/>
      <c r="Q315" s="235"/>
      <c r="R315" s="235"/>
      <c r="S315" s="235"/>
      <c r="T315" s="236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7" t="s">
        <v>142</v>
      </c>
      <c r="AU315" s="237" t="s">
        <v>136</v>
      </c>
      <c r="AV315" s="13" t="s">
        <v>136</v>
      </c>
      <c r="AW315" s="13" t="s">
        <v>32</v>
      </c>
      <c r="AX315" s="13" t="s">
        <v>76</v>
      </c>
      <c r="AY315" s="237" t="s">
        <v>128</v>
      </c>
    </row>
    <row r="316" spans="1:51" s="13" customFormat="1" ht="12">
      <c r="A316" s="13"/>
      <c r="B316" s="226"/>
      <c r="C316" s="227"/>
      <c r="D316" s="228" t="s">
        <v>142</v>
      </c>
      <c r="E316" s="229" t="s">
        <v>1</v>
      </c>
      <c r="F316" s="230" t="s">
        <v>664</v>
      </c>
      <c r="G316" s="227"/>
      <c r="H316" s="231">
        <v>22.3</v>
      </c>
      <c r="I316" s="232"/>
      <c r="J316" s="227"/>
      <c r="K316" s="227"/>
      <c r="L316" s="233"/>
      <c r="M316" s="234"/>
      <c r="N316" s="235"/>
      <c r="O316" s="235"/>
      <c r="P316" s="235"/>
      <c r="Q316" s="235"/>
      <c r="R316" s="235"/>
      <c r="S316" s="235"/>
      <c r="T316" s="236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7" t="s">
        <v>142</v>
      </c>
      <c r="AU316" s="237" t="s">
        <v>136</v>
      </c>
      <c r="AV316" s="13" t="s">
        <v>136</v>
      </c>
      <c r="AW316" s="13" t="s">
        <v>32</v>
      </c>
      <c r="AX316" s="13" t="s">
        <v>76</v>
      </c>
      <c r="AY316" s="237" t="s">
        <v>128</v>
      </c>
    </row>
    <row r="317" spans="1:51" s="15" customFormat="1" ht="12">
      <c r="A317" s="15"/>
      <c r="B317" s="248"/>
      <c r="C317" s="249"/>
      <c r="D317" s="228" t="s">
        <v>142</v>
      </c>
      <c r="E317" s="250" t="s">
        <v>1</v>
      </c>
      <c r="F317" s="251" t="s">
        <v>181</v>
      </c>
      <c r="G317" s="249"/>
      <c r="H317" s="252">
        <v>43.54</v>
      </c>
      <c r="I317" s="253"/>
      <c r="J317" s="249"/>
      <c r="K317" s="249"/>
      <c r="L317" s="254"/>
      <c r="M317" s="255"/>
      <c r="N317" s="256"/>
      <c r="O317" s="256"/>
      <c r="P317" s="256"/>
      <c r="Q317" s="256"/>
      <c r="R317" s="256"/>
      <c r="S317" s="256"/>
      <c r="T317" s="257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58" t="s">
        <v>142</v>
      </c>
      <c r="AU317" s="258" t="s">
        <v>136</v>
      </c>
      <c r="AV317" s="15" t="s">
        <v>135</v>
      </c>
      <c r="AW317" s="15" t="s">
        <v>32</v>
      </c>
      <c r="AX317" s="15" t="s">
        <v>81</v>
      </c>
      <c r="AY317" s="258" t="s">
        <v>128</v>
      </c>
    </row>
    <row r="318" spans="1:65" s="2" customFormat="1" ht="16.5" customHeight="1">
      <c r="A318" s="38"/>
      <c r="B318" s="39"/>
      <c r="C318" s="259" t="s">
        <v>665</v>
      </c>
      <c r="D318" s="259" t="s">
        <v>205</v>
      </c>
      <c r="E318" s="260" t="s">
        <v>666</v>
      </c>
      <c r="F318" s="261" t="s">
        <v>667</v>
      </c>
      <c r="G318" s="262" t="s">
        <v>146</v>
      </c>
      <c r="H318" s="263">
        <v>45.282</v>
      </c>
      <c r="I318" s="264"/>
      <c r="J318" s="265">
        <f>ROUND(I318*H318,2)</f>
        <v>0</v>
      </c>
      <c r="K318" s="266"/>
      <c r="L318" s="267"/>
      <c r="M318" s="268" t="s">
        <v>1</v>
      </c>
      <c r="N318" s="269" t="s">
        <v>42</v>
      </c>
      <c r="O318" s="91"/>
      <c r="P318" s="222">
        <f>O318*H318</f>
        <v>0</v>
      </c>
      <c r="Q318" s="222">
        <v>0.0003</v>
      </c>
      <c r="R318" s="222">
        <f>Q318*H318</f>
        <v>0.013584599999999997</v>
      </c>
      <c r="S318" s="222">
        <v>0</v>
      </c>
      <c r="T318" s="223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24" t="s">
        <v>283</v>
      </c>
      <c r="AT318" s="224" t="s">
        <v>205</v>
      </c>
      <c r="AU318" s="224" t="s">
        <v>136</v>
      </c>
      <c r="AY318" s="17" t="s">
        <v>128</v>
      </c>
      <c r="BE318" s="225">
        <f>IF(N318="základní",J318,0)</f>
        <v>0</v>
      </c>
      <c r="BF318" s="225">
        <f>IF(N318="snížená",J318,0)</f>
        <v>0</v>
      </c>
      <c r="BG318" s="225">
        <f>IF(N318="zákl. přenesená",J318,0)</f>
        <v>0</v>
      </c>
      <c r="BH318" s="225">
        <f>IF(N318="sníž. přenesená",J318,0)</f>
        <v>0</v>
      </c>
      <c r="BI318" s="225">
        <f>IF(N318="nulová",J318,0)</f>
        <v>0</v>
      </c>
      <c r="BJ318" s="17" t="s">
        <v>136</v>
      </c>
      <c r="BK318" s="225">
        <f>ROUND(I318*H318,2)</f>
        <v>0</v>
      </c>
      <c r="BL318" s="17" t="s">
        <v>212</v>
      </c>
      <c r="BM318" s="224" t="s">
        <v>668</v>
      </c>
    </row>
    <row r="319" spans="1:51" s="13" customFormat="1" ht="12">
      <c r="A319" s="13"/>
      <c r="B319" s="226"/>
      <c r="C319" s="227"/>
      <c r="D319" s="228" t="s">
        <v>142</v>
      </c>
      <c r="E319" s="227"/>
      <c r="F319" s="230" t="s">
        <v>669</v>
      </c>
      <c r="G319" s="227"/>
      <c r="H319" s="231">
        <v>45.282</v>
      </c>
      <c r="I319" s="232"/>
      <c r="J319" s="227"/>
      <c r="K319" s="227"/>
      <c r="L319" s="233"/>
      <c r="M319" s="234"/>
      <c r="N319" s="235"/>
      <c r="O319" s="235"/>
      <c r="P319" s="235"/>
      <c r="Q319" s="235"/>
      <c r="R319" s="235"/>
      <c r="S319" s="235"/>
      <c r="T319" s="236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7" t="s">
        <v>142</v>
      </c>
      <c r="AU319" s="237" t="s">
        <v>136</v>
      </c>
      <c r="AV319" s="13" t="s">
        <v>136</v>
      </c>
      <c r="AW319" s="13" t="s">
        <v>4</v>
      </c>
      <c r="AX319" s="13" t="s">
        <v>81</v>
      </c>
      <c r="AY319" s="237" t="s">
        <v>128</v>
      </c>
    </row>
    <row r="320" spans="1:65" s="2" customFormat="1" ht="16.5" customHeight="1">
      <c r="A320" s="38"/>
      <c r="B320" s="39"/>
      <c r="C320" s="212" t="s">
        <v>670</v>
      </c>
      <c r="D320" s="212" t="s">
        <v>131</v>
      </c>
      <c r="E320" s="213" t="s">
        <v>671</v>
      </c>
      <c r="F320" s="214" t="s">
        <v>672</v>
      </c>
      <c r="G320" s="215" t="s">
        <v>140</v>
      </c>
      <c r="H320" s="216">
        <v>39.6</v>
      </c>
      <c r="I320" s="217"/>
      <c r="J320" s="218">
        <f>ROUND(I320*H320,2)</f>
        <v>0</v>
      </c>
      <c r="K320" s="219"/>
      <c r="L320" s="44"/>
      <c r="M320" s="220" t="s">
        <v>1</v>
      </c>
      <c r="N320" s="221" t="s">
        <v>42</v>
      </c>
      <c r="O320" s="91"/>
      <c r="P320" s="222">
        <f>O320*H320</f>
        <v>0</v>
      </c>
      <c r="Q320" s="222">
        <v>0.00027</v>
      </c>
      <c r="R320" s="222">
        <f>Q320*H320</f>
        <v>0.010692</v>
      </c>
      <c r="S320" s="222">
        <v>0</v>
      </c>
      <c r="T320" s="223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24" t="s">
        <v>212</v>
      </c>
      <c r="AT320" s="224" t="s">
        <v>131</v>
      </c>
      <c r="AU320" s="224" t="s">
        <v>136</v>
      </c>
      <c r="AY320" s="17" t="s">
        <v>128</v>
      </c>
      <c r="BE320" s="225">
        <f>IF(N320="základní",J320,0)</f>
        <v>0</v>
      </c>
      <c r="BF320" s="225">
        <f>IF(N320="snížená",J320,0)</f>
        <v>0</v>
      </c>
      <c r="BG320" s="225">
        <f>IF(N320="zákl. přenesená",J320,0)</f>
        <v>0</v>
      </c>
      <c r="BH320" s="225">
        <f>IF(N320="sníž. přenesená",J320,0)</f>
        <v>0</v>
      </c>
      <c r="BI320" s="225">
        <f>IF(N320="nulová",J320,0)</f>
        <v>0</v>
      </c>
      <c r="BJ320" s="17" t="s">
        <v>136</v>
      </c>
      <c r="BK320" s="225">
        <f>ROUND(I320*H320,2)</f>
        <v>0</v>
      </c>
      <c r="BL320" s="17" t="s">
        <v>212</v>
      </c>
      <c r="BM320" s="224" t="s">
        <v>673</v>
      </c>
    </row>
    <row r="321" spans="1:51" s="13" customFormat="1" ht="12">
      <c r="A321" s="13"/>
      <c r="B321" s="226"/>
      <c r="C321" s="227"/>
      <c r="D321" s="228" t="s">
        <v>142</v>
      </c>
      <c r="E321" s="229" t="s">
        <v>1</v>
      </c>
      <c r="F321" s="230" t="s">
        <v>174</v>
      </c>
      <c r="G321" s="227"/>
      <c r="H321" s="231">
        <v>39.6</v>
      </c>
      <c r="I321" s="232"/>
      <c r="J321" s="227"/>
      <c r="K321" s="227"/>
      <c r="L321" s="233"/>
      <c r="M321" s="234"/>
      <c r="N321" s="235"/>
      <c r="O321" s="235"/>
      <c r="P321" s="235"/>
      <c r="Q321" s="235"/>
      <c r="R321" s="235"/>
      <c r="S321" s="235"/>
      <c r="T321" s="236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7" t="s">
        <v>142</v>
      </c>
      <c r="AU321" s="237" t="s">
        <v>136</v>
      </c>
      <c r="AV321" s="13" t="s">
        <v>136</v>
      </c>
      <c r="AW321" s="13" t="s">
        <v>32</v>
      </c>
      <c r="AX321" s="13" t="s">
        <v>81</v>
      </c>
      <c r="AY321" s="237" t="s">
        <v>128</v>
      </c>
    </row>
    <row r="322" spans="1:65" s="2" customFormat="1" ht="16.5" customHeight="1">
      <c r="A322" s="38"/>
      <c r="B322" s="39"/>
      <c r="C322" s="259" t="s">
        <v>674</v>
      </c>
      <c r="D322" s="259" t="s">
        <v>205</v>
      </c>
      <c r="E322" s="260" t="s">
        <v>675</v>
      </c>
      <c r="F322" s="261" t="s">
        <v>676</v>
      </c>
      <c r="G322" s="262" t="s">
        <v>140</v>
      </c>
      <c r="H322" s="263">
        <v>40.36</v>
      </c>
      <c r="I322" s="264"/>
      <c r="J322" s="265">
        <f>ROUND(I322*H322,2)</f>
        <v>0</v>
      </c>
      <c r="K322" s="266"/>
      <c r="L322" s="267"/>
      <c r="M322" s="268" t="s">
        <v>1</v>
      </c>
      <c r="N322" s="269" t="s">
        <v>42</v>
      </c>
      <c r="O322" s="91"/>
      <c r="P322" s="222">
        <f>O322*H322</f>
        <v>0</v>
      </c>
      <c r="Q322" s="222">
        <v>0.00256</v>
      </c>
      <c r="R322" s="222">
        <f>Q322*H322</f>
        <v>0.10332160000000001</v>
      </c>
      <c r="S322" s="222">
        <v>0</v>
      </c>
      <c r="T322" s="223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24" t="s">
        <v>283</v>
      </c>
      <c r="AT322" s="224" t="s">
        <v>205</v>
      </c>
      <c r="AU322" s="224" t="s">
        <v>136</v>
      </c>
      <c r="AY322" s="17" t="s">
        <v>128</v>
      </c>
      <c r="BE322" s="225">
        <f>IF(N322="základní",J322,0)</f>
        <v>0</v>
      </c>
      <c r="BF322" s="225">
        <f>IF(N322="snížená",J322,0)</f>
        <v>0</v>
      </c>
      <c r="BG322" s="225">
        <f>IF(N322="zákl. přenesená",J322,0)</f>
        <v>0</v>
      </c>
      <c r="BH322" s="225">
        <f>IF(N322="sníž. přenesená",J322,0)</f>
        <v>0</v>
      </c>
      <c r="BI322" s="225">
        <f>IF(N322="nulová",J322,0)</f>
        <v>0</v>
      </c>
      <c r="BJ322" s="17" t="s">
        <v>136</v>
      </c>
      <c r="BK322" s="225">
        <f>ROUND(I322*H322,2)</f>
        <v>0</v>
      </c>
      <c r="BL322" s="17" t="s">
        <v>212</v>
      </c>
      <c r="BM322" s="224" t="s">
        <v>677</v>
      </c>
    </row>
    <row r="323" spans="1:51" s="13" customFormat="1" ht="12">
      <c r="A323" s="13"/>
      <c r="B323" s="226"/>
      <c r="C323" s="227"/>
      <c r="D323" s="228" t="s">
        <v>142</v>
      </c>
      <c r="E323" s="227"/>
      <c r="F323" s="230" t="s">
        <v>678</v>
      </c>
      <c r="G323" s="227"/>
      <c r="H323" s="231">
        <v>40.36</v>
      </c>
      <c r="I323" s="232"/>
      <c r="J323" s="227"/>
      <c r="K323" s="227"/>
      <c r="L323" s="233"/>
      <c r="M323" s="234"/>
      <c r="N323" s="235"/>
      <c r="O323" s="235"/>
      <c r="P323" s="235"/>
      <c r="Q323" s="235"/>
      <c r="R323" s="235"/>
      <c r="S323" s="235"/>
      <c r="T323" s="236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7" t="s">
        <v>142</v>
      </c>
      <c r="AU323" s="237" t="s">
        <v>136</v>
      </c>
      <c r="AV323" s="13" t="s">
        <v>136</v>
      </c>
      <c r="AW323" s="13" t="s">
        <v>4</v>
      </c>
      <c r="AX323" s="13" t="s">
        <v>81</v>
      </c>
      <c r="AY323" s="237" t="s">
        <v>128</v>
      </c>
    </row>
    <row r="324" spans="1:65" s="2" customFormat="1" ht="24.15" customHeight="1">
      <c r="A324" s="38"/>
      <c r="B324" s="39"/>
      <c r="C324" s="212" t="s">
        <v>679</v>
      </c>
      <c r="D324" s="212" t="s">
        <v>131</v>
      </c>
      <c r="E324" s="213" t="s">
        <v>680</v>
      </c>
      <c r="F324" s="214" t="s">
        <v>681</v>
      </c>
      <c r="G324" s="215" t="s">
        <v>336</v>
      </c>
      <c r="H324" s="216">
        <v>0.437</v>
      </c>
      <c r="I324" s="217"/>
      <c r="J324" s="218">
        <f>ROUND(I324*H324,2)</f>
        <v>0</v>
      </c>
      <c r="K324" s="219"/>
      <c r="L324" s="44"/>
      <c r="M324" s="220" t="s">
        <v>1</v>
      </c>
      <c r="N324" s="221" t="s">
        <v>42</v>
      </c>
      <c r="O324" s="91"/>
      <c r="P324" s="222">
        <f>O324*H324</f>
        <v>0</v>
      </c>
      <c r="Q324" s="222">
        <v>0</v>
      </c>
      <c r="R324" s="222">
        <f>Q324*H324</f>
        <v>0</v>
      </c>
      <c r="S324" s="222">
        <v>0</v>
      </c>
      <c r="T324" s="223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24" t="s">
        <v>212</v>
      </c>
      <c r="AT324" s="224" t="s">
        <v>131</v>
      </c>
      <c r="AU324" s="224" t="s">
        <v>136</v>
      </c>
      <c r="AY324" s="17" t="s">
        <v>128</v>
      </c>
      <c r="BE324" s="225">
        <f>IF(N324="základní",J324,0)</f>
        <v>0</v>
      </c>
      <c r="BF324" s="225">
        <f>IF(N324="snížená",J324,0)</f>
        <v>0</v>
      </c>
      <c r="BG324" s="225">
        <f>IF(N324="zákl. přenesená",J324,0)</f>
        <v>0</v>
      </c>
      <c r="BH324" s="225">
        <f>IF(N324="sníž. přenesená",J324,0)</f>
        <v>0</v>
      </c>
      <c r="BI324" s="225">
        <f>IF(N324="nulová",J324,0)</f>
        <v>0</v>
      </c>
      <c r="BJ324" s="17" t="s">
        <v>136</v>
      </c>
      <c r="BK324" s="225">
        <f>ROUND(I324*H324,2)</f>
        <v>0</v>
      </c>
      <c r="BL324" s="17" t="s">
        <v>212</v>
      </c>
      <c r="BM324" s="224" t="s">
        <v>682</v>
      </c>
    </row>
    <row r="325" spans="1:63" s="12" customFormat="1" ht="22.8" customHeight="1">
      <c r="A325" s="12"/>
      <c r="B325" s="196"/>
      <c r="C325" s="197"/>
      <c r="D325" s="198" t="s">
        <v>75</v>
      </c>
      <c r="E325" s="210" t="s">
        <v>683</v>
      </c>
      <c r="F325" s="210" t="s">
        <v>684</v>
      </c>
      <c r="G325" s="197"/>
      <c r="H325" s="197"/>
      <c r="I325" s="200"/>
      <c r="J325" s="211">
        <f>BK325</f>
        <v>0</v>
      </c>
      <c r="K325" s="197"/>
      <c r="L325" s="202"/>
      <c r="M325" s="203"/>
      <c r="N325" s="204"/>
      <c r="O325" s="204"/>
      <c r="P325" s="205">
        <f>SUM(P326:P357)</f>
        <v>0</v>
      </c>
      <c r="Q325" s="204"/>
      <c r="R325" s="205">
        <f>SUM(R326:R357)</f>
        <v>0.4270148</v>
      </c>
      <c r="S325" s="204"/>
      <c r="T325" s="206">
        <f>SUM(T326:T357)</f>
        <v>0</v>
      </c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R325" s="207" t="s">
        <v>136</v>
      </c>
      <c r="AT325" s="208" t="s">
        <v>75</v>
      </c>
      <c r="AU325" s="208" t="s">
        <v>81</v>
      </c>
      <c r="AY325" s="207" t="s">
        <v>128</v>
      </c>
      <c r="BK325" s="209">
        <f>SUM(BK326:BK357)</f>
        <v>0</v>
      </c>
    </row>
    <row r="326" spans="1:65" s="2" customFormat="1" ht="16.5" customHeight="1">
      <c r="A326" s="38"/>
      <c r="B326" s="39"/>
      <c r="C326" s="212" t="s">
        <v>685</v>
      </c>
      <c r="D326" s="212" t="s">
        <v>131</v>
      </c>
      <c r="E326" s="213" t="s">
        <v>686</v>
      </c>
      <c r="F326" s="214" t="s">
        <v>687</v>
      </c>
      <c r="G326" s="215" t="s">
        <v>140</v>
      </c>
      <c r="H326" s="216">
        <v>21.17</v>
      </c>
      <c r="I326" s="217"/>
      <c r="J326" s="218">
        <f>ROUND(I326*H326,2)</f>
        <v>0</v>
      </c>
      <c r="K326" s="219"/>
      <c r="L326" s="44"/>
      <c r="M326" s="220" t="s">
        <v>1</v>
      </c>
      <c r="N326" s="221" t="s">
        <v>42</v>
      </c>
      <c r="O326" s="91"/>
      <c r="P326" s="222">
        <f>O326*H326</f>
        <v>0</v>
      </c>
      <c r="Q326" s="222">
        <v>0</v>
      </c>
      <c r="R326" s="222">
        <f>Q326*H326</f>
        <v>0</v>
      </c>
      <c r="S326" s="222">
        <v>0</v>
      </c>
      <c r="T326" s="223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24" t="s">
        <v>212</v>
      </c>
      <c r="AT326" s="224" t="s">
        <v>131</v>
      </c>
      <c r="AU326" s="224" t="s">
        <v>136</v>
      </c>
      <c r="AY326" s="17" t="s">
        <v>128</v>
      </c>
      <c r="BE326" s="225">
        <f>IF(N326="základní",J326,0)</f>
        <v>0</v>
      </c>
      <c r="BF326" s="225">
        <f>IF(N326="snížená",J326,0)</f>
        <v>0</v>
      </c>
      <c r="BG326" s="225">
        <f>IF(N326="zákl. přenesená",J326,0)</f>
        <v>0</v>
      </c>
      <c r="BH326" s="225">
        <f>IF(N326="sníž. přenesená",J326,0)</f>
        <v>0</v>
      </c>
      <c r="BI326" s="225">
        <f>IF(N326="nulová",J326,0)</f>
        <v>0</v>
      </c>
      <c r="BJ326" s="17" t="s">
        <v>136</v>
      </c>
      <c r="BK326" s="225">
        <f>ROUND(I326*H326,2)</f>
        <v>0</v>
      </c>
      <c r="BL326" s="17" t="s">
        <v>212</v>
      </c>
      <c r="BM326" s="224" t="s">
        <v>688</v>
      </c>
    </row>
    <row r="327" spans="1:65" s="2" customFormat="1" ht="16.5" customHeight="1">
      <c r="A327" s="38"/>
      <c r="B327" s="39"/>
      <c r="C327" s="212" t="s">
        <v>689</v>
      </c>
      <c r="D327" s="212" t="s">
        <v>131</v>
      </c>
      <c r="E327" s="213" t="s">
        <v>690</v>
      </c>
      <c r="F327" s="214" t="s">
        <v>691</v>
      </c>
      <c r="G327" s="215" t="s">
        <v>140</v>
      </c>
      <c r="H327" s="216">
        <v>21.17</v>
      </c>
      <c r="I327" s="217"/>
      <c r="J327" s="218">
        <f>ROUND(I327*H327,2)</f>
        <v>0</v>
      </c>
      <c r="K327" s="219"/>
      <c r="L327" s="44"/>
      <c r="M327" s="220" t="s">
        <v>1</v>
      </c>
      <c r="N327" s="221" t="s">
        <v>42</v>
      </c>
      <c r="O327" s="91"/>
      <c r="P327" s="222">
        <f>O327*H327</f>
        <v>0</v>
      </c>
      <c r="Q327" s="222">
        <v>0.0003</v>
      </c>
      <c r="R327" s="222">
        <f>Q327*H327</f>
        <v>0.006351</v>
      </c>
      <c r="S327" s="222">
        <v>0</v>
      </c>
      <c r="T327" s="223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24" t="s">
        <v>212</v>
      </c>
      <c r="AT327" s="224" t="s">
        <v>131</v>
      </c>
      <c r="AU327" s="224" t="s">
        <v>136</v>
      </c>
      <c r="AY327" s="17" t="s">
        <v>128</v>
      </c>
      <c r="BE327" s="225">
        <f>IF(N327="základní",J327,0)</f>
        <v>0</v>
      </c>
      <c r="BF327" s="225">
        <f>IF(N327="snížená",J327,0)</f>
        <v>0</v>
      </c>
      <c r="BG327" s="225">
        <f>IF(N327="zákl. přenesená",J327,0)</f>
        <v>0</v>
      </c>
      <c r="BH327" s="225">
        <f>IF(N327="sníž. přenesená",J327,0)</f>
        <v>0</v>
      </c>
      <c r="BI327" s="225">
        <f>IF(N327="nulová",J327,0)</f>
        <v>0</v>
      </c>
      <c r="BJ327" s="17" t="s">
        <v>136</v>
      </c>
      <c r="BK327" s="225">
        <f>ROUND(I327*H327,2)</f>
        <v>0</v>
      </c>
      <c r="BL327" s="17" t="s">
        <v>212</v>
      </c>
      <c r="BM327" s="224" t="s">
        <v>692</v>
      </c>
    </row>
    <row r="328" spans="1:65" s="2" customFormat="1" ht="24.15" customHeight="1">
      <c r="A328" s="38"/>
      <c r="B328" s="39"/>
      <c r="C328" s="212" t="s">
        <v>693</v>
      </c>
      <c r="D328" s="212" t="s">
        <v>131</v>
      </c>
      <c r="E328" s="213" t="s">
        <v>694</v>
      </c>
      <c r="F328" s="214" t="s">
        <v>695</v>
      </c>
      <c r="G328" s="215" t="s">
        <v>140</v>
      </c>
      <c r="H328" s="216">
        <v>8.44</v>
      </c>
      <c r="I328" s="217"/>
      <c r="J328" s="218">
        <f>ROUND(I328*H328,2)</f>
        <v>0</v>
      </c>
      <c r="K328" s="219"/>
      <c r="L328" s="44"/>
      <c r="M328" s="220" t="s">
        <v>1</v>
      </c>
      <c r="N328" s="221" t="s">
        <v>42</v>
      </c>
      <c r="O328" s="91"/>
      <c r="P328" s="222">
        <f>O328*H328</f>
        <v>0</v>
      </c>
      <c r="Q328" s="222">
        <v>0.0015</v>
      </c>
      <c r="R328" s="222">
        <f>Q328*H328</f>
        <v>0.01266</v>
      </c>
      <c r="S328" s="222">
        <v>0</v>
      </c>
      <c r="T328" s="223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24" t="s">
        <v>212</v>
      </c>
      <c r="AT328" s="224" t="s">
        <v>131</v>
      </c>
      <c r="AU328" s="224" t="s">
        <v>136</v>
      </c>
      <c r="AY328" s="17" t="s">
        <v>128</v>
      </c>
      <c r="BE328" s="225">
        <f>IF(N328="základní",J328,0)</f>
        <v>0</v>
      </c>
      <c r="BF328" s="225">
        <f>IF(N328="snížená",J328,0)</f>
        <v>0</v>
      </c>
      <c r="BG328" s="225">
        <f>IF(N328="zákl. přenesená",J328,0)</f>
        <v>0</v>
      </c>
      <c r="BH328" s="225">
        <f>IF(N328="sníž. přenesená",J328,0)</f>
        <v>0</v>
      </c>
      <c r="BI328" s="225">
        <f>IF(N328="nulová",J328,0)</f>
        <v>0</v>
      </c>
      <c r="BJ328" s="17" t="s">
        <v>136</v>
      </c>
      <c r="BK328" s="225">
        <f>ROUND(I328*H328,2)</f>
        <v>0</v>
      </c>
      <c r="BL328" s="17" t="s">
        <v>212</v>
      </c>
      <c r="BM328" s="224" t="s">
        <v>696</v>
      </c>
    </row>
    <row r="329" spans="1:51" s="13" customFormat="1" ht="12">
      <c r="A329" s="13"/>
      <c r="B329" s="226"/>
      <c r="C329" s="227"/>
      <c r="D329" s="228" t="s">
        <v>142</v>
      </c>
      <c r="E329" s="229" t="s">
        <v>1</v>
      </c>
      <c r="F329" s="230" t="s">
        <v>697</v>
      </c>
      <c r="G329" s="227"/>
      <c r="H329" s="231">
        <v>7.21</v>
      </c>
      <c r="I329" s="232"/>
      <c r="J329" s="227"/>
      <c r="K329" s="227"/>
      <c r="L329" s="233"/>
      <c r="M329" s="234"/>
      <c r="N329" s="235"/>
      <c r="O329" s="235"/>
      <c r="P329" s="235"/>
      <c r="Q329" s="235"/>
      <c r="R329" s="235"/>
      <c r="S329" s="235"/>
      <c r="T329" s="236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7" t="s">
        <v>142</v>
      </c>
      <c r="AU329" s="237" t="s">
        <v>136</v>
      </c>
      <c r="AV329" s="13" t="s">
        <v>136</v>
      </c>
      <c r="AW329" s="13" t="s">
        <v>32</v>
      </c>
      <c r="AX329" s="13" t="s">
        <v>76</v>
      </c>
      <c r="AY329" s="237" t="s">
        <v>128</v>
      </c>
    </row>
    <row r="330" spans="1:51" s="13" customFormat="1" ht="12">
      <c r="A330" s="13"/>
      <c r="B330" s="226"/>
      <c r="C330" s="227"/>
      <c r="D330" s="228" t="s">
        <v>142</v>
      </c>
      <c r="E330" s="229" t="s">
        <v>1</v>
      </c>
      <c r="F330" s="230" t="s">
        <v>698</v>
      </c>
      <c r="G330" s="227"/>
      <c r="H330" s="231">
        <v>1.23</v>
      </c>
      <c r="I330" s="232"/>
      <c r="J330" s="227"/>
      <c r="K330" s="227"/>
      <c r="L330" s="233"/>
      <c r="M330" s="234"/>
      <c r="N330" s="235"/>
      <c r="O330" s="235"/>
      <c r="P330" s="235"/>
      <c r="Q330" s="235"/>
      <c r="R330" s="235"/>
      <c r="S330" s="235"/>
      <c r="T330" s="236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7" t="s">
        <v>142</v>
      </c>
      <c r="AU330" s="237" t="s">
        <v>136</v>
      </c>
      <c r="AV330" s="13" t="s">
        <v>136</v>
      </c>
      <c r="AW330" s="13" t="s">
        <v>32</v>
      </c>
      <c r="AX330" s="13" t="s">
        <v>76</v>
      </c>
      <c r="AY330" s="237" t="s">
        <v>128</v>
      </c>
    </row>
    <row r="331" spans="1:51" s="15" customFormat="1" ht="12">
      <c r="A331" s="15"/>
      <c r="B331" s="248"/>
      <c r="C331" s="249"/>
      <c r="D331" s="228" t="s">
        <v>142</v>
      </c>
      <c r="E331" s="250" t="s">
        <v>1</v>
      </c>
      <c r="F331" s="251" t="s">
        <v>181</v>
      </c>
      <c r="G331" s="249"/>
      <c r="H331" s="252">
        <v>8.44</v>
      </c>
      <c r="I331" s="253"/>
      <c r="J331" s="249"/>
      <c r="K331" s="249"/>
      <c r="L331" s="254"/>
      <c r="M331" s="255"/>
      <c r="N331" s="256"/>
      <c r="O331" s="256"/>
      <c r="P331" s="256"/>
      <c r="Q331" s="256"/>
      <c r="R331" s="256"/>
      <c r="S331" s="256"/>
      <c r="T331" s="257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58" t="s">
        <v>142</v>
      </c>
      <c r="AU331" s="258" t="s">
        <v>136</v>
      </c>
      <c r="AV331" s="15" t="s">
        <v>135</v>
      </c>
      <c r="AW331" s="15" t="s">
        <v>32</v>
      </c>
      <c r="AX331" s="15" t="s">
        <v>81</v>
      </c>
      <c r="AY331" s="258" t="s">
        <v>128</v>
      </c>
    </row>
    <row r="332" spans="1:65" s="2" customFormat="1" ht="24.15" customHeight="1">
      <c r="A332" s="38"/>
      <c r="B332" s="39"/>
      <c r="C332" s="212" t="s">
        <v>699</v>
      </c>
      <c r="D332" s="212" t="s">
        <v>131</v>
      </c>
      <c r="E332" s="213" t="s">
        <v>700</v>
      </c>
      <c r="F332" s="214" t="s">
        <v>701</v>
      </c>
      <c r="G332" s="215" t="s">
        <v>146</v>
      </c>
      <c r="H332" s="216">
        <v>5.8</v>
      </c>
      <c r="I332" s="217"/>
      <c r="J332" s="218">
        <f>ROUND(I332*H332,2)</f>
        <v>0</v>
      </c>
      <c r="K332" s="219"/>
      <c r="L332" s="44"/>
      <c r="M332" s="220" t="s">
        <v>1</v>
      </c>
      <c r="N332" s="221" t="s">
        <v>42</v>
      </c>
      <c r="O332" s="91"/>
      <c r="P332" s="222">
        <f>O332*H332</f>
        <v>0</v>
      </c>
      <c r="Q332" s="222">
        <v>0.00032</v>
      </c>
      <c r="R332" s="222">
        <f>Q332*H332</f>
        <v>0.001856</v>
      </c>
      <c r="S332" s="222">
        <v>0</v>
      </c>
      <c r="T332" s="223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24" t="s">
        <v>212</v>
      </c>
      <c r="AT332" s="224" t="s">
        <v>131</v>
      </c>
      <c r="AU332" s="224" t="s">
        <v>136</v>
      </c>
      <c r="AY332" s="17" t="s">
        <v>128</v>
      </c>
      <c r="BE332" s="225">
        <f>IF(N332="základní",J332,0)</f>
        <v>0</v>
      </c>
      <c r="BF332" s="225">
        <f>IF(N332="snížená",J332,0)</f>
        <v>0</v>
      </c>
      <c r="BG332" s="225">
        <f>IF(N332="zákl. přenesená",J332,0)</f>
        <v>0</v>
      </c>
      <c r="BH332" s="225">
        <f>IF(N332="sníž. přenesená",J332,0)</f>
        <v>0</v>
      </c>
      <c r="BI332" s="225">
        <f>IF(N332="nulová",J332,0)</f>
        <v>0</v>
      </c>
      <c r="BJ332" s="17" t="s">
        <v>136</v>
      </c>
      <c r="BK332" s="225">
        <f>ROUND(I332*H332,2)</f>
        <v>0</v>
      </c>
      <c r="BL332" s="17" t="s">
        <v>212</v>
      </c>
      <c r="BM332" s="224" t="s">
        <v>702</v>
      </c>
    </row>
    <row r="333" spans="1:51" s="14" customFormat="1" ht="12">
      <c r="A333" s="14"/>
      <c r="B333" s="238"/>
      <c r="C333" s="239"/>
      <c r="D333" s="228" t="s">
        <v>142</v>
      </c>
      <c r="E333" s="240" t="s">
        <v>1</v>
      </c>
      <c r="F333" s="241" t="s">
        <v>703</v>
      </c>
      <c r="G333" s="239"/>
      <c r="H333" s="240" t="s">
        <v>1</v>
      </c>
      <c r="I333" s="242"/>
      <c r="J333" s="239"/>
      <c r="K333" s="239"/>
      <c r="L333" s="243"/>
      <c r="M333" s="244"/>
      <c r="N333" s="245"/>
      <c r="O333" s="245"/>
      <c r="P333" s="245"/>
      <c r="Q333" s="245"/>
      <c r="R333" s="245"/>
      <c r="S333" s="245"/>
      <c r="T333" s="246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47" t="s">
        <v>142</v>
      </c>
      <c r="AU333" s="247" t="s">
        <v>136</v>
      </c>
      <c r="AV333" s="14" t="s">
        <v>81</v>
      </c>
      <c r="AW333" s="14" t="s">
        <v>32</v>
      </c>
      <c r="AX333" s="14" t="s">
        <v>76</v>
      </c>
      <c r="AY333" s="247" t="s">
        <v>128</v>
      </c>
    </row>
    <row r="334" spans="1:51" s="13" customFormat="1" ht="12">
      <c r="A334" s="13"/>
      <c r="B334" s="226"/>
      <c r="C334" s="227"/>
      <c r="D334" s="228" t="s">
        <v>142</v>
      </c>
      <c r="E334" s="229" t="s">
        <v>1</v>
      </c>
      <c r="F334" s="230" t="s">
        <v>704</v>
      </c>
      <c r="G334" s="227"/>
      <c r="H334" s="231">
        <v>5.8</v>
      </c>
      <c r="I334" s="232"/>
      <c r="J334" s="227"/>
      <c r="K334" s="227"/>
      <c r="L334" s="233"/>
      <c r="M334" s="234"/>
      <c r="N334" s="235"/>
      <c r="O334" s="235"/>
      <c r="P334" s="235"/>
      <c r="Q334" s="235"/>
      <c r="R334" s="235"/>
      <c r="S334" s="235"/>
      <c r="T334" s="236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7" t="s">
        <v>142</v>
      </c>
      <c r="AU334" s="237" t="s">
        <v>136</v>
      </c>
      <c r="AV334" s="13" t="s">
        <v>136</v>
      </c>
      <c r="AW334" s="13" t="s">
        <v>32</v>
      </c>
      <c r="AX334" s="13" t="s">
        <v>81</v>
      </c>
      <c r="AY334" s="237" t="s">
        <v>128</v>
      </c>
    </row>
    <row r="335" spans="1:65" s="2" customFormat="1" ht="24.15" customHeight="1">
      <c r="A335" s="38"/>
      <c r="B335" s="39"/>
      <c r="C335" s="212" t="s">
        <v>705</v>
      </c>
      <c r="D335" s="212" t="s">
        <v>131</v>
      </c>
      <c r="E335" s="213" t="s">
        <v>706</v>
      </c>
      <c r="F335" s="214" t="s">
        <v>707</v>
      </c>
      <c r="G335" s="215" t="s">
        <v>140</v>
      </c>
      <c r="H335" s="216">
        <v>21.17</v>
      </c>
      <c r="I335" s="217"/>
      <c r="J335" s="218">
        <f>ROUND(I335*H335,2)</f>
        <v>0</v>
      </c>
      <c r="K335" s="219"/>
      <c r="L335" s="44"/>
      <c r="M335" s="220" t="s">
        <v>1</v>
      </c>
      <c r="N335" s="221" t="s">
        <v>42</v>
      </c>
      <c r="O335" s="91"/>
      <c r="P335" s="222">
        <f>O335*H335</f>
        <v>0</v>
      </c>
      <c r="Q335" s="222">
        <v>0.003</v>
      </c>
      <c r="R335" s="222">
        <f>Q335*H335</f>
        <v>0.06351000000000001</v>
      </c>
      <c r="S335" s="222">
        <v>0</v>
      </c>
      <c r="T335" s="223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24" t="s">
        <v>212</v>
      </c>
      <c r="AT335" s="224" t="s">
        <v>131</v>
      </c>
      <c r="AU335" s="224" t="s">
        <v>136</v>
      </c>
      <c r="AY335" s="17" t="s">
        <v>128</v>
      </c>
      <c r="BE335" s="225">
        <f>IF(N335="základní",J335,0)</f>
        <v>0</v>
      </c>
      <c r="BF335" s="225">
        <f>IF(N335="snížená",J335,0)</f>
        <v>0</v>
      </c>
      <c r="BG335" s="225">
        <f>IF(N335="zákl. přenesená",J335,0)</f>
        <v>0</v>
      </c>
      <c r="BH335" s="225">
        <f>IF(N335="sníž. přenesená",J335,0)</f>
        <v>0</v>
      </c>
      <c r="BI335" s="225">
        <f>IF(N335="nulová",J335,0)</f>
        <v>0</v>
      </c>
      <c r="BJ335" s="17" t="s">
        <v>136</v>
      </c>
      <c r="BK335" s="225">
        <f>ROUND(I335*H335,2)</f>
        <v>0</v>
      </c>
      <c r="BL335" s="17" t="s">
        <v>212</v>
      </c>
      <c r="BM335" s="224" t="s">
        <v>708</v>
      </c>
    </row>
    <row r="336" spans="1:51" s="13" customFormat="1" ht="12">
      <c r="A336" s="13"/>
      <c r="B336" s="226"/>
      <c r="C336" s="227"/>
      <c r="D336" s="228" t="s">
        <v>142</v>
      </c>
      <c r="E336" s="229" t="s">
        <v>1</v>
      </c>
      <c r="F336" s="230" t="s">
        <v>709</v>
      </c>
      <c r="G336" s="227"/>
      <c r="H336" s="231">
        <v>10.68</v>
      </c>
      <c r="I336" s="232"/>
      <c r="J336" s="227"/>
      <c r="K336" s="227"/>
      <c r="L336" s="233"/>
      <c r="M336" s="234"/>
      <c r="N336" s="235"/>
      <c r="O336" s="235"/>
      <c r="P336" s="235"/>
      <c r="Q336" s="235"/>
      <c r="R336" s="235"/>
      <c r="S336" s="235"/>
      <c r="T336" s="236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7" t="s">
        <v>142</v>
      </c>
      <c r="AU336" s="237" t="s">
        <v>136</v>
      </c>
      <c r="AV336" s="13" t="s">
        <v>136</v>
      </c>
      <c r="AW336" s="13" t="s">
        <v>32</v>
      </c>
      <c r="AX336" s="13" t="s">
        <v>76</v>
      </c>
      <c r="AY336" s="237" t="s">
        <v>128</v>
      </c>
    </row>
    <row r="337" spans="1:51" s="13" customFormat="1" ht="12">
      <c r="A337" s="13"/>
      <c r="B337" s="226"/>
      <c r="C337" s="227"/>
      <c r="D337" s="228" t="s">
        <v>142</v>
      </c>
      <c r="E337" s="229" t="s">
        <v>1</v>
      </c>
      <c r="F337" s="230" t="s">
        <v>710</v>
      </c>
      <c r="G337" s="227"/>
      <c r="H337" s="231">
        <v>7.04</v>
      </c>
      <c r="I337" s="232"/>
      <c r="J337" s="227"/>
      <c r="K337" s="227"/>
      <c r="L337" s="233"/>
      <c r="M337" s="234"/>
      <c r="N337" s="235"/>
      <c r="O337" s="235"/>
      <c r="P337" s="235"/>
      <c r="Q337" s="235"/>
      <c r="R337" s="235"/>
      <c r="S337" s="235"/>
      <c r="T337" s="236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7" t="s">
        <v>142</v>
      </c>
      <c r="AU337" s="237" t="s">
        <v>136</v>
      </c>
      <c r="AV337" s="13" t="s">
        <v>136</v>
      </c>
      <c r="AW337" s="13" t="s">
        <v>32</v>
      </c>
      <c r="AX337" s="13" t="s">
        <v>76</v>
      </c>
      <c r="AY337" s="237" t="s">
        <v>128</v>
      </c>
    </row>
    <row r="338" spans="1:51" s="13" customFormat="1" ht="12">
      <c r="A338" s="13"/>
      <c r="B338" s="226"/>
      <c r="C338" s="227"/>
      <c r="D338" s="228" t="s">
        <v>142</v>
      </c>
      <c r="E338" s="229" t="s">
        <v>1</v>
      </c>
      <c r="F338" s="230" t="s">
        <v>711</v>
      </c>
      <c r="G338" s="227"/>
      <c r="H338" s="231">
        <v>3.45</v>
      </c>
      <c r="I338" s="232"/>
      <c r="J338" s="227"/>
      <c r="K338" s="227"/>
      <c r="L338" s="233"/>
      <c r="M338" s="234"/>
      <c r="N338" s="235"/>
      <c r="O338" s="235"/>
      <c r="P338" s="235"/>
      <c r="Q338" s="235"/>
      <c r="R338" s="235"/>
      <c r="S338" s="235"/>
      <c r="T338" s="236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7" t="s">
        <v>142</v>
      </c>
      <c r="AU338" s="237" t="s">
        <v>136</v>
      </c>
      <c r="AV338" s="13" t="s">
        <v>136</v>
      </c>
      <c r="AW338" s="13" t="s">
        <v>32</v>
      </c>
      <c r="AX338" s="13" t="s">
        <v>76</v>
      </c>
      <c r="AY338" s="237" t="s">
        <v>128</v>
      </c>
    </row>
    <row r="339" spans="1:51" s="15" customFormat="1" ht="12">
      <c r="A339" s="15"/>
      <c r="B339" s="248"/>
      <c r="C339" s="249"/>
      <c r="D339" s="228" t="s">
        <v>142</v>
      </c>
      <c r="E339" s="250" t="s">
        <v>1</v>
      </c>
      <c r="F339" s="251" t="s">
        <v>181</v>
      </c>
      <c r="G339" s="249"/>
      <c r="H339" s="252">
        <v>21.17</v>
      </c>
      <c r="I339" s="253"/>
      <c r="J339" s="249"/>
      <c r="K339" s="249"/>
      <c r="L339" s="254"/>
      <c r="M339" s="255"/>
      <c r="N339" s="256"/>
      <c r="O339" s="256"/>
      <c r="P339" s="256"/>
      <c r="Q339" s="256"/>
      <c r="R339" s="256"/>
      <c r="S339" s="256"/>
      <c r="T339" s="257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58" t="s">
        <v>142</v>
      </c>
      <c r="AU339" s="258" t="s">
        <v>136</v>
      </c>
      <c r="AV339" s="15" t="s">
        <v>135</v>
      </c>
      <c r="AW339" s="15" t="s">
        <v>32</v>
      </c>
      <c r="AX339" s="15" t="s">
        <v>81</v>
      </c>
      <c r="AY339" s="258" t="s">
        <v>128</v>
      </c>
    </row>
    <row r="340" spans="1:65" s="2" customFormat="1" ht="16.5" customHeight="1">
      <c r="A340" s="38"/>
      <c r="B340" s="39"/>
      <c r="C340" s="259" t="s">
        <v>712</v>
      </c>
      <c r="D340" s="259" t="s">
        <v>205</v>
      </c>
      <c r="E340" s="260" t="s">
        <v>713</v>
      </c>
      <c r="F340" s="261" t="s">
        <v>714</v>
      </c>
      <c r="G340" s="262" t="s">
        <v>140</v>
      </c>
      <c r="H340" s="263">
        <v>23.287</v>
      </c>
      <c r="I340" s="264"/>
      <c r="J340" s="265">
        <f>ROUND(I340*H340,2)</f>
        <v>0</v>
      </c>
      <c r="K340" s="266"/>
      <c r="L340" s="267"/>
      <c r="M340" s="268" t="s">
        <v>1</v>
      </c>
      <c r="N340" s="269" t="s">
        <v>42</v>
      </c>
      <c r="O340" s="91"/>
      <c r="P340" s="222">
        <f>O340*H340</f>
        <v>0</v>
      </c>
      <c r="Q340" s="222">
        <v>0.0118</v>
      </c>
      <c r="R340" s="222">
        <f>Q340*H340</f>
        <v>0.2747866</v>
      </c>
      <c r="S340" s="222">
        <v>0</v>
      </c>
      <c r="T340" s="223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24" t="s">
        <v>283</v>
      </c>
      <c r="AT340" s="224" t="s">
        <v>205</v>
      </c>
      <c r="AU340" s="224" t="s">
        <v>136</v>
      </c>
      <c r="AY340" s="17" t="s">
        <v>128</v>
      </c>
      <c r="BE340" s="225">
        <f>IF(N340="základní",J340,0)</f>
        <v>0</v>
      </c>
      <c r="BF340" s="225">
        <f>IF(N340="snížená",J340,0)</f>
        <v>0</v>
      </c>
      <c r="BG340" s="225">
        <f>IF(N340="zákl. přenesená",J340,0)</f>
        <v>0</v>
      </c>
      <c r="BH340" s="225">
        <f>IF(N340="sníž. přenesená",J340,0)</f>
        <v>0</v>
      </c>
      <c r="BI340" s="225">
        <f>IF(N340="nulová",J340,0)</f>
        <v>0</v>
      </c>
      <c r="BJ340" s="17" t="s">
        <v>136</v>
      </c>
      <c r="BK340" s="225">
        <f>ROUND(I340*H340,2)</f>
        <v>0</v>
      </c>
      <c r="BL340" s="17" t="s">
        <v>212</v>
      </c>
      <c r="BM340" s="224" t="s">
        <v>715</v>
      </c>
    </row>
    <row r="341" spans="1:51" s="13" customFormat="1" ht="12">
      <c r="A341" s="13"/>
      <c r="B341" s="226"/>
      <c r="C341" s="227"/>
      <c r="D341" s="228" t="s">
        <v>142</v>
      </c>
      <c r="E341" s="227"/>
      <c r="F341" s="230" t="s">
        <v>716</v>
      </c>
      <c r="G341" s="227"/>
      <c r="H341" s="231">
        <v>23.287</v>
      </c>
      <c r="I341" s="232"/>
      <c r="J341" s="227"/>
      <c r="K341" s="227"/>
      <c r="L341" s="233"/>
      <c r="M341" s="234"/>
      <c r="N341" s="235"/>
      <c r="O341" s="235"/>
      <c r="P341" s="235"/>
      <c r="Q341" s="235"/>
      <c r="R341" s="235"/>
      <c r="S341" s="235"/>
      <c r="T341" s="236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7" t="s">
        <v>142</v>
      </c>
      <c r="AU341" s="237" t="s">
        <v>136</v>
      </c>
      <c r="AV341" s="13" t="s">
        <v>136</v>
      </c>
      <c r="AW341" s="13" t="s">
        <v>4</v>
      </c>
      <c r="AX341" s="13" t="s">
        <v>81</v>
      </c>
      <c r="AY341" s="237" t="s">
        <v>128</v>
      </c>
    </row>
    <row r="342" spans="1:65" s="2" customFormat="1" ht="24.15" customHeight="1">
      <c r="A342" s="38"/>
      <c r="B342" s="39"/>
      <c r="C342" s="212" t="s">
        <v>717</v>
      </c>
      <c r="D342" s="212" t="s">
        <v>131</v>
      </c>
      <c r="E342" s="213" t="s">
        <v>718</v>
      </c>
      <c r="F342" s="214" t="s">
        <v>719</v>
      </c>
      <c r="G342" s="215" t="s">
        <v>140</v>
      </c>
      <c r="H342" s="216">
        <v>21.34</v>
      </c>
      <c r="I342" s="217"/>
      <c r="J342" s="218">
        <f>ROUND(I342*H342,2)</f>
        <v>0</v>
      </c>
      <c r="K342" s="219"/>
      <c r="L342" s="44"/>
      <c r="M342" s="220" t="s">
        <v>1</v>
      </c>
      <c r="N342" s="221" t="s">
        <v>42</v>
      </c>
      <c r="O342" s="91"/>
      <c r="P342" s="222">
        <f>O342*H342</f>
        <v>0</v>
      </c>
      <c r="Q342" s="222">
        <v>0</v>
      </c>
      <c r="R342" s="222">
        <f>Q342*H342</f>
        <v>0</v>
      </c>
      <c r="S342" s="222">
        <v>0</v>
      </c>
      <c r="T342" s="223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24" t="s">
        <v>212</v>
      </c>
      <c r="AT342" s="224" t="s">
        <v>131</v>
      </c>
      <c r="AU342" s="224" t="s">
        <v>136</v>
      </c>
      <c r="AY342" s="17" t="s">
        <v>128</v>
      </c>
      <c r="BE342" s="225">
        <f>IF(N342="základní",J342,0)</f>
        <v>0</v>
      </c>
      <c r="BF342" s="225">
        <f>IF(N342="snížená",J342,0)</f>
        <v>0</v>
      </c>
      <c r="BG342" s="225">
        <f>IF(N342="zákl. přenesená",J342,0)</f>
        <v>0</v>
      </c>
      <c r="BH342" s="225">
        <f>IF(N342="sníž. přenesená",J342,0)</f>
        <v>0</v>
      </c>
      <c r="BI342" s="225">
        <f>IF(N342="nulová",J342,0)</f>
        <v>0</v>
      </c>
      <c r="BJ342" s="17" t="s">
        <v>136</v>
      </c>
      <c r="BK342" s="225">
        <f>ROUND(I342*H342,2)</f>
        <v>0</v>
      </c>
      <c r="BL342" s="17" t="s">
        <v>212</v>
      </c>
      <c r="BM342" s="224" t="s">
        <v>720</v>
      </c>
    </row>
    <row r="343" spans="1:65" s="2" customFormat="1" ht="24.15" customHeight="1">
      <c r="A343" s="38"/>
      <c r="B343" s="39"/>
      <c r="C343" s="212" t="s">
        <v>721</v>
      </c>
      <c r="D343" s="212" t="s">
        <v>131</v>
      </c>
      <c r="E343" s="213" t="s">
        <v>722</v>
      </c>
      <c r="F343" s="214" t="s">
        <v>723</v>
      </c>
      <c r="G343" s="215" t="s">
        <v>140</v>
      </c>
      <c r="H343" s="216">
        <v>7.1</v>
      </c>
      <c r="I343" s="217"/>
      <c r="J343" s="218">
        <f>ROUND(I343*H343,2)</f>
        <v>0</v>
      </c>
      <c r="K343" s="219"/>
      <c r="L343" s="44"/>
      <c r="M343" s="220" t="s">
        <v>1</v>
      </c>
      <c r="N343" s="221" t="s">
        <v>42</v>
      </c>
      <c r="O343" s="91"/>
      <c r="P343" s="222">
        <f>O343*H343</f>
        <v>0</v>
      </c>
      <c r="Q343" s="222">
        <v>0.008</v>
      </c>
      <c r="R343" s="222">
        <f>Q343*H343</f>
        <v>0.056799999999999996</v>
      </c>
      <c r="S343" s="222">
        <v>0</v>
      </c>
      <c r="T343" s="223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24" t="s">
        <v>212</v>
      </c>
      <c r="AT343" s="224" t="s">
        <v>131</v>
      </c>
      <c r="AU343" s="224" t="s">
        <v>136</v>
      </c>
      <c r="AY343" s="17" t="s">
        <v>128</v>
      </c>
      <c r="BE343" s="225">
        <f>IF(N343="základní",J343,0)</f>
        <v>0</v>
      </c>
      <c r="BF343" s="225">
        <f>IF(N343="snížená",J343,0)</f>
        <v>0</v>
      </c>
      <c r="BG343" s="225">
        <f>IF(N343="zákl. přenesená",J343,0)</f>
        <v>0</v>
      </c>
      <c r="BH343" s="225">
        <f>IF(N343="sníž. přenesená",J343,0)</f>
        <v>0</v>
      </c>
      <c r="BI343" s="225">
        <f>IF(N343="nulová",J343,0)</f>
        <v>0</v>
      </c>
      <c r="BJ343" s="17" t="s">
        <v>136</v>
      </c>
      <c r="BK343" s="225">
        <f>ROUND(I343*H343,2)</f>
        <v>0</v>
      </c>
      <c r="BL343" s="17" t="s">
        <v>212</v>
      </c>
      <c r="BM343" s="224" t="s">
        <v>724</v>
      </c>
    </row>
    <row r="344" spans="1:51" s="14" customFormat="1" ht="12">
      <c r="A344" s="14"/>
      <c r="B344" s="238"/>
      <c r="C344" s="239"/>
      <c r="D344" s="228" t="s">
        <v>142</v>
      </c>
      <c r="E344" s="240" t="s">
        <v>1</v>
      </c>
      <c r="F344" s="241" t="s">
        <v>725</v>
      </c>
      <c r="G344" s="239"/>
      <c r="H344" s="240" t="s">
        <v>1</v>
      </c>
      <c r="I344" s="242"/>
      <c r="J344" s="239"/>
      <c r="K344" s="239"/>
      <c r="L344" s="243"/>
      <c r="M344" s="244"/>
      <c r="N344" s="245"/>
      <c r="O344" s="245"/>
      <c r="P344" s="245"/>
      <c r="Q344" s="245"/>
      <c r="R344" s="245"/>
      <c r="S344" s="245"/>
      <c r="T344" s="246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7" t="s">
        <v>142</v>
      </c>
      <c r="AU344" s="247" t="s">
        <v>136</v>
      </c>
      <c r="AV344" s="14" t="s">
        <v>81</v>
      </c>
      <c r="AW344" s="14" t="s">
        <v>32</v>
      </c>
      <c r="AX344" s="14" t="s">
        <v>76</v>
      </c>
      <c r="AY344" s="247" t="s">
        <v>128</v>
      </c>
    </row>
    <row r="345" spans="1:51" s="13" customFormat="1" ht="12">
      <c r="A345" s="13"/>
      <c r="B345" s="226"/>
      <c r="C345" s="227"/>
      <c r="D345" s="228" t="s">
        <v>142</v>
      </c>
      <c r="E345" s="229" t="s">
        <v>1</v>
      </c>
      <c r="F345" s="230" t="s">
        <v>726</v>
      </c>
      <c r="G345" s="227"/>
      <c r="H345" s="231">
        <v>1.2</v>
      </c>
      <c r="I345" s="232"/>
      <c r="J345" s="227"/>
      <c r="K345" s="227"/>
      <c r="L345" s="233"/>
      <c r="M345" s="234"/>
      <c r="N345" s="235"/>
      <c r="O345" s="235"/>
      <c r="P345" s="235"/>
      <c r="Q345" s="235"/>
      <c r="R345" s="235"/>
      <c r="S345" s="235"/>
      <c r="T345" s="236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7" t="s">
        <v>142</v>
      </c>
      <c r="AU345" s="237" t="s">
        <v>136</v>
      </c>
      <c r="AV345" s="13" t="s">
        <v>136</v>
      </c>
      <c r="AW345" s="13" t="s">
        <v>32</v>
      </c>
      <c r="AX345" s="13" t="s">
        <v>76</v>
      </c>
      <c r="AY345" s="237" t="s">
        <v>128</v>
      </c>
    </row>
    <row r="346" spans="1:51" s="13" customFormat="1" ht="12">
      <c r="A346" s="13"/>
      <c r="B346" s="226"/>
      <c r="C346" s="227"/>
      <c r="D346" s="228" t="s">
        <v>142</v>
      </c>
      <c r="E346" s="229" t="s">
        <v>1</v>
      </c>
      <c r="F346" s="230" t="s">
        <v>727</v>
      </c>
      <c r="G346" s="227"/>
      <c r="H346" s="231">
        <v>5.9</v>
      </c>
      <c r="I346" s="232"/>
      <c r="J346" s="227"/>
      <c r="K346" s="227"/>
      <c r="L346" s="233"/>
      <c r="M346" s="234"/>
      <c r="N346" s="235"/>
      <c r="O346" s="235"/>
      <c r="P346" s="235"/>
      <c r="Q346" s="235"/>
      <c r="R346" s="235"/>
      <c r="S346" s="235"/>
      <c r="T346" s="236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7" t="s">
        <v>142</v>
      </c>
      <c r="AU346" s="237" t="s">
        <v>136</v>
      </c>
      <c r="AV346" s="13" t="s">
        <v>136</v>
      </c>
      <c r="AW346" s="13" t="s">
        <v>32</v>
      </c>
      <c r="AX346" s="13" t="s">
        <v>76</v>
      </c>
      <c r="AY346" s="237" t="s">
        <v>128</v>
      </c>
    </row>
    <row r="347" spans="1:51" s="15" customFormat="1" ht="12">
      <c r="A347" s="15"/>
      <c r="B347" s="248"/>
      <c r="C347" s="249"/>
      <c r="D347" s="228" t="s">
        <v>142</v>
      </c>
      <c r="E347" s="250" t="s">
        <v>1</v>
      </c>
      <c r="F347" s="251" t="s">
        <v>181</v>
      </c>
      <c r="G347" s="249"/>
      <c r="H347" s="252">
        <v>7.1</v>
      </c>
      <c r="I347" s="253"/>
      <c r="J347" s="249"/>
      <c r="K347" s="249"/>
      <c r="L347" s="254"/>
      <c r="M347" s="255"/>
      <c r="N347" s="256"/>
      <c r="O347" s="256"/>
      <c r="P347" s="256"/>
      <c r="Q347" s="256"/>
      <c r="R347" s="256"/>
      <c r="S347" s="256"/>
      <c r="T347" s="257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58" t="s">
        <v>142</v>
      </c>
      <c r="AU347" s="258" t="s">
        <v>136</v>
      </c>
      <c r="AV347" s="15" t="s">
        <v>135</v>
      </c>
      <c r="AW347" s="15" t="s">
        <v>32</v>
      </c>
      <c r="AX347" s="15" t="s">
        <v>81</v>
      </c>
      <c r="AY347" s="258" t="s">
        <v>128</v>
      </c>
    </row>
    <row r="348" spans="1:65" s="2" customFormat="1" ht="21.75" customHeight="1">
      <c r="A348" s="38"/>
      <c r="B348" s="39"/>
      <c r="C348" s="212" t="s">
        <v>728</v>
      </c>
      <c r="D348" s="212" t="s">
        <v>131</v>
      </c>
      <c r="E348" s="213" t="s">
        <v>729</v>
      </c>
      <c r="F348" s="214" t="s">
        <v>730</v>
      </c>
      <c r="G348" s="215" t="s">
        <v>146</v>
      </c>
      <c r="H348" s="216">
        <v>28</v>
      </c>
      <c r="I348" s="217"/>
      <c r="J348" s="218">
        <f>ROUND(I348*H348,2)</f>
        <v>0</v>
      </c>
      <c r="K348" s="219"/>
      <c r="L348" s="44"/>
      <c r="M348" s="220" t="s">
        <v>1</v>
      </c>
      <c r="N348" s="221" t="s">
        <v>42</v>
      </c>
      <c r="O348" s="91"/>
      <c r="P348" s="222">
        <f>O348*H348</f>
        <v>0</v>
      </c>
      <c r="Q348" s="222">
        <v>0.00031</v>
      </c>
      <c r="R348" s="222">
        <f>Q348*H348</f>
        <v>0.00868</v>
      </c>
      <c r="S348" s="222">
        <v>0</v>
      </c>
      <c r="T348" s="223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24" t="s">
        <v>212</v>
      </c>
      <c r="AT348" s="224" t="s">
        <v>131</v>
      </c>
      <c r="AU348" s="224" t="s">
        <v>136</v>
      </c>
      <c r="AY348" s="17" t="s">
        <v>128</v>
      </c>
      <c r="BE348" s="225">
        <f>IF(N348="základní",J348,0)</f>
        <v>0</v>
      </c>
      <c r="BF348" s="225">
        <f>IF(N348="snížená",J348,0)</f>
        <v>0</v>
      </c>
      <c r="BG348" s="225">
        <f>IF(N348="zákl. přenesená",J348,0)</f>
        <v>0</v>
      </c>
      <c r="BH348" s="225">
        <f>IF(N348="sníž. přenesená",J348,0)</f>
        <v>0</v>
      </c>
      <c r="BI348" s="225">
        <f>IF(N348="nulová",J348,0)</f>
        <v>0</v>
      </c>
      <c r="BJ348" s="17" t="s">
        <v>136</v>
      </c>
      <c r="BK348" s="225">
        <f>ROUND(I348*H348,2)</f>
        <v>0</v>
      </c>
      <c r="BL348" s="17" t="s">
        <v>212</v>
      </c>
      <c r="BM348" s="224" t="s">
        <v>731</v>
      </c>
    </row>
    <row r="349" spans="1:51" s="13" customFormat="1" ht="12">
      <c r="A349" s="13"/>
      <c r="B349" s="226"/>
      <c r="C349" s="227"/>
      <c r="D349" s="228" t="s">
        <v>142</v>
      </c>
      <c r="E349" s="229" t="s">
        <v>1</v>
      </c>
      <c r="F349" s="230" t="s">
        <v>732</v>
      </c>
      <c r="G349" s="227"/>
      <c r="H349" s="231">
        <v>12</v>
      </c>
      <c r="I349" s="232"/>
      <c r="J349" s="227"/>
      <c r="K349" s="227"/>
      <c r="L349" s="233"/>
      <c r="M349" s="234"/>
      <c r="N349" s="235"/>
      <c r="O349" s="235"/>
      <c r="P349" s="235"/>
      <c r="Q349" s="235"/>
      <c r="R349" s="235"/>
      <c r="S349" s="235"/>
      <c r="T349" s="236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7" t="s">
        <v>142</v>
      </c>
      <c r="AU349" s="237" t="s">
        <v>136</v>
      </c>
      <c r="AV349" s="13" t="s">
        <v>136</v>
      </c>
      <c r="AW349" s="13" t="s">
        <v>32</v>
      </c>
      <c r="AX349" s="13" t="s">
        <v>76</v>
      </c>
      <c r="AY349" s="237" t="s">
        <v>128</v>
      </c>
    </row>
    <row r="350" spans="1:51" s="13" customFormat="1" ht="12">
      <c r="A350" s="13"/>
      <c r="B350" s="226"/>
      <c r="C350" s="227"/>
      <c r="D350" s="228" t="s">
        <v>142</v>
      </c>
      <c r="E350" s="229" t="s">
        <v>1</v>
      </c>
      <c r="F350" s="230" t="s">
        <v>732</v>
      </c>
      <c r="G350" s="227"/>
      <c r="H350" s="231">
        <v>12</v>
      </c>
      <c r="I350" s="232"/>
      <c r="J350" s="227"/>
      <c r="K350" s="227"/>
      <c r="L350" s="233"/>
      <c r="M350" s="234"/>
      <c r="N350" s="235"/>
      <c r="O350" s="235"/>
      <c r="P350" s="235"/>
      <c r="Q350" s="235"/>
      <c r="R350" s="235"/>
      <c r="S350" s="235"/>
      <c r="T350" s="236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7" t="s">
        <v>142</v>
      </c>
      <c r="AU350" s="237" t="s">
        <v>136</v>
      </c>
      <c r="AV350" s="13" t="s">
        <v>136</v>
      </c>
      <c r="AW350" s="13" t="s">
        <v>32</v>
      </c>
      <c r="AX350" s="13" t="s">
        <v>76</v>
      </c>
      <c r="AY350" s="237" t="s">
        <v>128</v>
      </c>
    </row>
    <row r="351" spans="1:51" s="13" customFormat="1" ht="12">
      <c r="A351" s="13"/>
      <c r="B351" s="226"/>
      <c r="C351" s="227"/>
      <c r="D351" s="228" t="s">
        <v>142</v>
      </c>
      <c r="E351" s="229" t="s">
        <v>1</v>
      </c>
      <c r="F351" s="230" t="s">
        <v>733</v>
      </c>
      <c r="G351" s="227"/>
      <c r="H351" s="231">
        <v>4</v>
      </c>
      <c r="I351" s="232"/>
      <c r="J351" s="227"/>
      <c r="K351" s="227"/>
      <c r="L351" s="233"/>
      <c r="M351" s="234"/>
      <c r="N351" s="235"/>
      <c r="O351" s="235"/>
      <c r="P351" s="235"/>
      <c r="Q351" s="235"/>
      <c r="R351" s="235"/>
      <c r="S351" s="235"/>
      <c r="T351" s="236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7" t="s">
        <v>142</v>
      </c>
      <c r="AU351" s="237" t="s">
        <v>136</v>
      </c>
      <c r="AV351" s="13" t="s">
        <v>136</v>
      </c>
      <c r="AW351" s="13" t="s">
        <v>32</v>
      </c>
      <c r="AX351" s="13" t="s">
        <v>76</v>
      </c>
      <c r="AY351" s="237" t="s">
        <v>128</v>
      </c>
    </row>
    <row r="352" spans="1:51" s="15" customFormat="1" ht="12">
      <c r="A352" s="15"/>
      <c r="B352" s="248"/>
      <c r="C352" s="249"/>
      <c r="D352" s="228" t="s">
        <v>142</v>
      </c>
      <c r="E352" s="250" t="s">
        <v>1</v>
      </c>
      <c r="F352" s="251" t="s">
        <v>181</v>
      </c>
      <c r="G352" s="249"/>
      <c r="H352" s="252">
        <v>28</v>
      </c>
      <c r="I352" s="253"/>
      <c r="J352" s="249"/>
      <c r="K352" s="249"/>
      <c r="L352" s="254"/>
      <c r="M352" s="255"/>
      <c r="N352" s="256"/>
      <c r="O352" s="256"/>
      <c r="P352" s="256"/>
      <c r="Q352" s="256"/>
      <c r="R352" s="256"/>
      <c r="S352" s="256"/>
      <c r="T352" s="257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58" t="s">
        <v>142</v>
      </c>
      <c r="AU352" s="258" t="s">
        <v>136</v>
      </c>
      <c r="AV352" s="15" t="s">
        <v>135</v>
      </c>
      <c r="AW352" s="15" t="s">
        <v>32</v>
      </c>
      <c r="AX352" s="15" t="s">
        <v>81</v>
      </c>
      <c r="AY352" s="258" t="s">
        <v>128</v>
      </c>
    </row>
    <row r="353" spans="1:65" s="2" customFormat="1" ht="24.15" customHeight="1">
      <c r="A353" s="38"/>
      <c r="B353" s="39"/>
      <c r="C353" s="212" t="s">
        <v>734</v>
      </c>
      <c r="D353" s="212" t="s">
        <v>131</v>
      </c>
      <c r="E353" s="213" t="s">
        <v>735</v>
      </c>
      <c r="F353" s="214" t="s">
        <v>736</v>
      </c>
      <c r="G353" s="215" t="s">
        <v>146</v>
      </c>
      <c r="H353" s="216">
        <v>9.12</v>
      </c>
      <c r="I353" s="217"/>
      <c r="J353" s="218">
        <f>ROUND(I353*H353,2)</f>
        <v>0</v>
      </c>
      <c r="K353" s="219"/>
      <c r="L353" s="44"/>
      <c r="M353" s="220" t="s">
        <v>1</v>
      </c>
      <c r="N353" s="221" t="s">
        <v>42</v>
      </c>
      <c r="O353" s="91"/>
      <c r="P353" s="222">
        <f>O353*H353</f>
        <v>0</v>
      </c>
      <c r="Q353" s="222">
        <v>0.00026</v>
      </c>
      <c r="R353" s="222">
        <f>Q353*H353</f>
        <v>0.0023711999999999995</v>
      </c>
      <c r="S353" s="222">
        <v>0</v>
      </c>
      <c r="T353" s="223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24" t="s">
        <v>212</v>
      </c>
      <c r="AT353" s="224" t="s">
        <v>131</v>
      </c>
      <c r="AU353" s="224" t="s">
        <v>136</v>
      </c>
      <c r="AY353" s="17" t="s">
        <v>128</v>
      </c>
      <c r="BE353" s="225">
        <f>IF(N353="základní",J353,0)</f>
        <v>0</v>
      </c>
      <c r="BF353" s="225">
        <f>IF(N353="snížená",J353,0)</f>
        <v>0</v>
      </c>
      <c r="BG353" s="225">
        <f>IF(N353="zákl. přenesená",J353,0)</f>
        <v>0</v>
      </c>
      <c r="BH353" s="225">
        <f>IF(N353="sníž. přenesená",J353,0)</f>
        <v>0</v>
      </c>
      <c r="BI353" s="225">
        <f>IF(N353="nulová",J353,0)</f>
        <v>0</v>
      </c>
      <c r="BJ353" s="17" t="s">
        <v>136</v>
      </c>
      <c r="BK353" s="225">
        <f>ROUND(I353*H353,2)</f>
        <v>0</v>
      </c>
      <c r="BL353" s="17" t="s">
        <v>212</v>
      </c>
      <c r="BM353" s="224" t="s">
        <v>737</v>
      </c>
    </row>
    <row r="354" spans="1:51" s="13" customFormat="1" ht="12">
      <c r="A354" s="13"/>
      <c r="B354" s="226"/>
      <c r="C354" s="227"/>
      <c r="D354" s="228" t="s">
        <v>142</v>
      </c>
      <c r="E354" s="229" t="s">
        <v>1</v>
      </c>
      <c r="F354" s="230" t="s">
        <v>738</v>
      </c>
      <c r="G354" s="227"/>
      <c r="H354" s="231">
        <v>3.6</v>
      </c>
      <c r="I354" s="232"/>
      <c r="J354" s="227"/>
      <c r="K354" s="227"/>
      <c r="L354" s="233"/>
      <c r="M354" s="234"/>
      <c r="N354" s="235"/>
      <c r="O354" s="235"/>
      <c r="P354" s="235"/>
      <c r="Q354" s="235"/>
      <c r="R354" s="235"/>
      <c r="S354" s="235"/>
      <c r="T354" s="236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7" t="s">
        <v>142</v>
      </c>
      <c r="AU354" s="237" t="s">
        <v>136</v>
      </c>
      <c r="AV354" s="13" t="s">
        <v>136</v>
      </c>
      <c r="AW354" s="13" t="s">
        <v>32</v>
      </c>
      <c r="AX354" s="13" t="s">
        <v>76</v>
      </c>
      <c r="AY354" s="237" t="s">
        <v>128</v>
      </c>
    </row>
    <row r="355" spans="1:51" s="13" customFormat="1" ht="12">
      <c r="A355" s="13"/>
      <c r="B355" s="226"/>
      <c r="C355" s="227"/>
      <c r="D355" s="228" t="s">
        <v>142</v>
      </c>
      <c r="E355" s="229" t="s">
        <v>1</v>
      </c>
      <c r="F355" s="230" t="s">
        <v>739</v>
      </c>
      <c r="G355" s="227"/>
      <c r="H355" s="231">
        <v>5.52</v>
      </c>
      <c r="I355" s="232"/>
      <c r="J355" s="227"/>
      <c r="K355" s="227"/>
      <c r="L355" s="233"/>
      <c r="M355" s="234"/>
      <c r="N355" s="235"/>
      <c r="O355" s="235"/>
      <c r="P355" s="235"/>
      <c r="Q355" s="235"/>
      <c r="R355" s="235"/>
      <c r="S355" s="235"/>
      <c r="T355" s="236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7" t="s">
        <v>142</v>
      </c>
      <c r="AU355" s="237" t="s">
        <v>136</v>
      </c>
      <c r="AV355" s="13" t="s">
        <v>136</v>
      </c>
      <c r="AW355" s="13" t="s">
        <v>32</v>
      </c>
      <c r="AX355" s="13" t="s">
        <v>76</v>
      </c>
      <c r="AY355" s="237" t="s">
        <v>128</v>
      </c>
    </row>
    <row r="356" spans="1:51" s="15" customFormat="1" ht="12">
      <c r="A356" s="15"/>
      <c r="B356" s="248"/>
      <c r="C356" s="249"/>
      <c r="D356" s="228" t="s">
        <v>142</v>
      </c>
      <c r="E356" s="250" t="s">
        <v>1</v>
      </c>
      <c r="F356" s="251" t="s">
        <v>181</v>
      </c>
      <c r="G356" s="249"/>
      <c r="H356" s="252">
        <v>9.12</v>
      </c>
      <c r="I356" s="253"/>
      <c r="J356" s="249"/>
      <c r="K356" s="249"/>
      <c r="L356" s="254"/>
      <c r="M356" s="255"/>
      <c r="N356" s="256"/>
      <c r="O356" s="256"/>
      <c r="P356" s="256"/>
      <c r="Q356" s="256"/>
      <c r="R356" s="256"/>
      <c r="S356" s="256"/>
      <c r="T356" s="257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T356" s="258" t="s">
        <v>142</v>
      </c>
      <c r="AU356" s="258" t="s">
        <v>136</v>
      </c>
      <c r="AV356" s="15" t="s">
        <v>135</v>
      </c>
      <c r="AW356" s="15" t="s">
        <v>32</v>
      </c>
      <c r="AX356" s="15" t="s">
        <v>81</v>
      </c>
      <c r="AY356" s="258" t="s">
        <v>128</v>
      </c>
    </row>
    <row r="357" spans="1:65" s="2" customFormat="1" ht="24.15" customHeight="1">
      <c r="A357" s="38"/>
      <c r="B357" s="39"/>
      <c r="C357" s="212" t="s">
        <v>740</v>
      </c>
      <c r="D357" s="212" t="s">
        <v>131</v>
      </c>
      <c r="E357" s="213" t="s">
        <v>741</v>
      </c>
      <c r="F357" s="214" t="s">
        <v>742</v>
      </c>
      <c r="G357" s="215" t="s">
        <v>336</v>
      </c>
      <c r="H357" s="216">
        <v>0.427</v>
      </c>
      <c r="I357" s="217"/>
      <c r="J357" s="218">
        <f>ROUND(I357*H357,2)</f>
        <v>0</v>
      </c>
      <c r="K357" s="219"/>
      <c r="L357" s="44"/>
      <c r="M357" s="220" t="s">
        <v>1</v>
      </c>
      <c r="N357" s="221" t="s">
        <v>42</v>
      </c>
      <c r="O357" s="91"/>
      <c r="P357" s="222">
        <f>O357*H357</f>
        <v>0</v>
      </c>
      <c r="Q357" s="222">
        <v>0</v>
      </c>
      <c r="R357" s="222">
        <f>Q357*H357</f>
        <v>0</v>
      </c>
      <c r="S357" s="222">
        <v>0</v>
      </c>
      <c r="T357" s="223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24" t="s">
        <v>212</v>
      </c>
      <c r="AT357" s="224" t="s">
        <v>131</v>
      </c>
      <c r="AU357" s="224" t="s">
        <v>136</v>
      </c>
      <c r="AY357" s="17" t="s">
        <v>128</v>
      </c>
      <c r="BE357" s="225">
        <f>IF(N357="základní",J357,0)</f>
        <v>0</v>
      </c>
      <c r="BF357" s="225">
        <f>IF(N357="snížená",J357,0)</f>
        <v>0</v>
      </c>
      <c r="BG357" s="225">
        <f>IF(N357="zákl. přenesená",J357,0)</f>
        <v>0</v>
      </c>
      <c r="BH357" s="225">
        <f>IF(N357="sníž. přenesená",J357,0)</f>
        <v>0</v>
      </c>
      <c r="BI357" s="225">
        <f>IF(N357="nulová",J357,0)</f>
        <v>0</v>
      </c>
      <c r="BJ357" s="17" t="s">
        <v>136</v>
      </c>
      <c r="BK357" s="225">
        <f>ROUND(I357*H357,2)</f>
        <v>0</v>
      </c>
      <c r="BL357" s="17" t="s">
        <v>212</v>
      </c>
      <c r="BM357" s="224" t="s">
        <v>743</v>
      </c>
    </row>
    <row r="358" spans="1:63" s="12" customFormat="1" ht="22.8" customHeight="1">
      <c r="A358" s="12"/>
      <c r="B358" s="196"/>
      <c r="C358" s="197"/>
      <c r="D358" s="198" t="s">
        <v>75</v>
      </c>
      <c r="E358" s="210" t="s">
        <v>744</v>
      </c>
      <c r="F358" s="210" t="s">
        <v>745</v>
      </c>
      <c r="G358" s="197"/>
      <c r="H358" s="197"/>
      <c r="I358" s="200"/>
      <c r="J358" s="211">
        <f>BK358</f>
        <v>0</v>
      </c>
      <c r="K358" s="197"/>
      <c r="L358" s="202"/>
      <c r="M358" s="203"/>
      <c r="N358" s="204"/>
      <c r="O358" s="204"/>
      <c r="P358" s="205">
        <f>SUM(P359:P367)</f>
        <v>0</v>
      </c>
      <c r="Q358" s="204"/>
      <c r="R358" s="205">
        <f>SUM(R359:R367)</f>
        <v>0.010955</v>
      </c>
      <c r="S358" s="204"/>
      <c r="T358" s="206">
        <f>SUM(T359:T367)</f>
        <v>0</v>
      </c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R358" s="207" t="s">
        <v>136</v>
      </c>
      <c r="AT358" s="208" t="s">
        <v>75</v>
      </c>
      <c r="AU358" s="208" t="s">
        <v>81</v>
      </c>
      <c r="AY358" s="207" t="s">
        <v>128</v>
      </c>
      <c r="BK358" s="209">
        <f>SUM(BK359:BK367)</f>
        <v>0</v>
      </c>
    </row>
    <row r="359" spans="1:65" s="2" customFormat="1" ht="24.15" customHeight="1">
      <c r="A359" s="38"/>
      <c r="B359" s="39"/>
      <c r="C359" s="212" t="s">
        <v>746</v>
      </c>
      <c r="D359" s="212" t="s">
        <v>131</v>
      </c>
      <c r="E359" s="213" t="s">
        <v>747</v>
      </c>
      <c r="F359" s="214" t="s">
        <v>748</v>
      </c>
      <c r="G359" s="215" t="s">
        <v>140</v>
      </c>
      <c r="H359" s="216">
        <v>2.2</v>
      </c>
      <c r="I359" s="217"/>
      <c r="J359" s="218">
        <f>ROUND(I359*H359,2)</f>
        <v>0</v>
      </c>
      <c r="K359" s="219"/>
      <c r="L359" s="44"/>
      <c r="M359" s="220" t="s">
        <v>1</v>
      </c>
      <c r="N359" s="221" t="s">
        <v>42</v>
      </c>
      <c r="O359" s="91"/>
      <c r="P359" s="222">
        <f>O359*H359</f>
        <v>0</v>
      </c>
      <c r="Q359" s="222">
        <v>0</v>
      </c>
      <c r="R359" s="222">
        <f>Q359*H359</f>
        <v>0</v>
      </c>
      <c r="S359" s="222">
        <v>0</v>
      </c>
      <c r="T359" s="223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24" t="s">
        <v>212</v>
      </c>
      <c r="AT359" s="224" t="s">
        <v>131</v>
      </c>
      <c r="AU359" s="224" t="s">
        <v>136</v>
      </c>
      <c r="AY359" s="17" t="s">
        <v>128</v>
      </c>
      <c r="BE359" s="225">
        <f>IF(N359="základní",J359,0)</f>
        <v>0</v>
      </c>
      <c r="BF359" s="225">
        <f>IF(N359="snížená",J359,0)</f>
        <v>0</v>
      </c>
      <c r="BG359" s="225">
        <f>IF(N359="zákl. přenesená",J359,0)</f>
        <v>0</v>
      </c>
      <c r="BH359" s="225">
        <f>IF(N359="sníž. přenesená",J359,0)</f>
        <v>0</v>
      </c>
      <c r="BI359" s="225">
        <f>IF(N359="nulová",J359,0)</f>
        <v>0</v>
      </c>
      <c r="BJ359" s="17" t="s">
        <v>136</v>
      </c>
      <c r="BK359" s="225">
        <f>ROUND(I359*H359,2)</f>
        <v>0</v>
      </c>
      <c r="BL359" s="17" t="s">
        <v>212</v>
      </c>
      <c r="BM359" s="224" t="s">
        <v>749</v>
      </c>
    </row>
    <row r="360" spans="1:51" s="14" customFormat="1" ht="12">
      <c r="A360" s="14"/>
      <c r="B360" s="238"/>
      <c r="C360" s="239"/>
      <c r="D360" s="228" t="s">
        <v>142</v>
      </c>
      <c r="E360" s="240" t="s">
        <v>1</v>
      </c>
      <c r="F360" s="241" t="s">
        <v>750</v>
      </c>
      <c r="G360" s="239"/>
      <c r="H360" s="240" t="s">
        <v>1</v>
      </c>
      <c r="I360" s="242"/>
      <c r="J360" s="239"/>
      <c r="K360" s="239"/>
      <c r="L360" s="243"/>
      <c r="M360" s="244"/>
      <c r="N360" s="245"/>
      <c r="O360" s="245"/>
      <c r="P360" s="245"/>
      <c r="Q360" s="245"/>
      <c r="R360" s="245"/>
      <c r="S360" s="245"/>
      <c r="T360" s="246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47" t="s">
        <v>142</v>
      </c>
      <c r="AU360" s="247" t="s">
        <v>136</v>
      </c>
      <c r="AV360" s="14" t="s">
        <v>81</v>
      </c>
      <c r="AW360" s="14" t="s">
        <v>32</v>
      </c>
      <c r="AX360" s="14" t="s">
        <v>76</v>
      </c>
      <c r="AY360" s="247" t="s">
        <v>128</v>
      </c>
    </row>
    <row r="361" spans="1:51" s="13" customFormat="1" ht="12">
      <c r="A361" s="13"/>
      <c r="B361" s="226"/>
      <c r="C361" s="227"/>
      <c r="D361" s="228" t="s">
        <v>142</v>
      </c>
      <c r="E361" s="229" t="s">
        <v>1</v>
      </c>
      <c r="F361" s="230" t="s">
        <v>751</v>
      </c>
      <c r="G361" s="227"/>
      <c r="H361" s="231">
        <v>2.2</v>
      </c>
      <c r="I361" s="232"/>
      <c r="J361" s="227"/>
      <c r="K361" s="227"/>
      <c r="L361" s="233"/>
      <c r="M361" s="234"/>
      <c r="N361" s="235"/>
      <c r="O361" s="235"/>
      <c r="P361" s="235"/>
      <c r="Q361" s="235"/>
      <c r="R361" s="235"/>
      <c r="S361" s="235"/>
      <c r="T361" s="236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7" t="s">
        <v>142</v>
      </c>
      <c r="AU361" s="237" t="s">
        <v>136</v>
      </c>
      <c r="AV361" s="13" t="s">
        <v>136</v>
      </c>
      <c r="AW361" s="13" t="s">
        <v>32</v>
      </c>
      <c r="AX361" s="13" t="s">
        <v>81</v>
      </c>
      <c r="AY361" s="237" t="s">
        <v>128</v>
      </c>
    </row>
    <row r="362" spans="1:65" s="2" customFormat="1" ht="24.15" customHeight="1">
      <c r="A362" s="38"/>
      <c r="B362" s="39"/>
      <c r="C362" s="212" t="s">
        <v>752</v>
      </c>
      <c r="D362" s="212" t="s">
        <v>131</v>
      </c>
      <c r="E362" s="213" t="s">
        <v>753</v>
      </c>
      <c r="F362" s="214" t="s">
        <v>754</v>
      </c>
      <c r="G362" s="215" t="s">
        <v>140</v>
      </c>
      <c r="H362" s="216">
        <v>5.5</v>
      </c>
      <c r="I362" s="217"/>
      <c r="J362" s="218">
        <f>ROUND(I362*H362,2)</f>
        <v>0</v>
      </c>
      <c r="K362" s="219"/>
      <c r="L362" s="44"/>
      <c r="M362" s="220" t="s">
        <v>1</v>
      </c>
      <c r="N362" s="221" t="s">
        <v>42</v>
      </c>
      <c r="O362" s="91"/>
      <c r="P362" s="222">
        <f>O362*H362</f>
        <v>0</v>
      </c>
      <c r="Q362" s="222">
        <v>0.00017</v>
      </c>
      <c r="R362" s="222">
        <f>Q362*H362</f>
        <v>0.0009350000000000001</v>
      </c>
      <c r="S362" s="222">
        <v>0</v>
      </c>
      <c r="T362" s="223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24" t="s">
        <v>212</v>
      </c>
      <c r="AT362" s="224" t="s">
        <v>131</v>
      </c>
      <c r="AU362" s="224" t="s">
        <v>136</v>
      </c>
      <c r="AY362" s="17" t="s">
        <v>128</v>
      </c>
      <c r="BE362" s="225">
        <f>IF(N362="základní",J362,0)</f>
        <v>0</v>
      </c>
      <c r="BF362" s="225">
        <f>IF(N362="snížená",J362,0)</f>
        <v>0</v>
      </c>
      <c r="BG362" s="225">
        <f>IF(N362="zákl. přenesená",J362,0)</f>
        <v>0</v>
      </c>
      <c r="BH362" s="225">
        <f>IF(N362="sníž. přenesená",J362,0)</f>
        <v>0</v>
      </c>
      <c r="BI362" s="225">
        <f>IF(N362="nulová",J362,0)</f>
        <v>0</v>
      </c>
      <c r="BJ362" s="17" t="s">
        <v>136</v>
      </c>
      <c r="BK362" s="225">
        <f>ROUND(I362*H362,2)</f>
        <v>0</v>
      </c>
      <c r="BL362" s="17" t="s">
        <v>212</v>
      </c>
      <c r="BM362" s="224" t="s">
        <v>755</v>
      </c>
    </row>
    <row r="363" spans="1:51" s="14" customFormat="1" ht="12">
      <c r="A363" s="14"/>
      <c r="B363" s="238"/>
      <c r="C363" s="239"/>
      <c r="D363" s="228" t="s">
        <v>142</v>
      </c>
      <c r="E363" s="240" t="s">
        <v>1</v>
      </c>
      <c r="F363" s="241" t="s">
        <v>756</v>
      </c>
      <c r="G363" s="239"/>
      <c r="H363" s="240" t="s">
        <v>1</v>
      </c>
      <c r="I363" s="242"/>
      <c r="J363" s="239"/>
      <c r="K363" s="239"/>
      <c r="L363" s="243"/>
      <c r="M363" s="244"/>
      <c r="N363" s="245"/>
      <c r="O363" s="245"/>
      <c r="P363" s="245"/>
      <c r="Q363" s="245"/>
      <c r="R363" s="245"/>
      <c r="S363" s="245"/>
      <c r="T363" s="246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47" t="s">
        <v>142</v>
      </c>
      <c r="AU363" s="247" t="s">
        <v>136</v>
      </c>
      <c r="AV363" s="14" t="s">
        <v>81</v>
      </c>
      <c r="AW363" s="14" t="s">
        <v>32</v>
      </c>
      <c r="AX363" s="14" t="s">
        <v>76</v>
      </c>
      <c r="AY363" s="247" t="s">
        <v>128</v>
      </c>
    </row>
    <row r="364" spans="1:51" s="13" customFormat="1" ht="12">
      <c r="A364" s="13"/>
      <c r="B364" s="226"/>
      <c r="C364" s="227"/>
      <c r="D364" s="228" t="s">
        <v>142</v>
      </c>
      <c r="E364" s="229" t="s">
        <v>1</v>
      </c>
      <c r="F364" s="230" t="s">
        <v>757</v>
      </c>
      <c r="G364" s="227"/>
      <c r="H364" s="231">
        <v>5.5</v>
      </c>
      <c r="I364" s="232"/>
      <c r="J364" s="227"/>
      <c r="K364" s="227"/>
      <c r="L364" s="233"/>
      <c r="M364" s="234"/>
      <c r="N364" s="235"/>
      <c r="O364" s="235"/>
      <c r="P364" s="235"/>
      <c r="Q364" s="235"/>
      <c r="R364" s="235"/>
      <c r="S364" s="235"/>
      <c r="T364" s="236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7" t="s">
        <v>142</v>
      </c>
      <c r="AU364" s="237" t="s">
        <v>136</v>
      </c>
      <c r="AV364" s="13" t="s">
        <v>136</v>
      </c>
      <c r="AW364" s="13" t="s">
        <v>32</v>
      </c>
      <c r="AX364" s="13" t="s">
        <v>81</v>
      </c>
      <c r="AY364" s="237" t="s">
        <v>128</v>
      </c>
    </row>
    <row r="365" spans="1:65" s="2" customFormat="1" ht="24.15" customHeight="1">
      <c r="A365" s="38"/>
      <c r="B365" s="39"/>
      <c r="C365" s="212" t="s">
        <v>758</v>
      </c>
      <c r="D365" s="212" t="s">
        <v>131</v>
      </c>
      <c r="E365" s="213" t="s">
        <v>759</v>
      </c>
      <c r="F365" s="214" t="s">
        <v>760</v>
      </c>
      <c r="G365" s="215" t="s">
        <v>140</v>
      </c>
      <c r="H365" s="216">
        <v>5.5</v>
      </c>
      <c r="I365" s="217"/>
      <c r="J365" s="218">
        <f>ROUND(I365*H365,2)</f>
        <v>0</v>
      </c>
      <c r="K365" s="219"/>
      <c r="L365" s="44"/>
      <c r="M365" s="220" t="s">
        <v>1</v>
      </c>
      <c r="N365" s="221" t="s">
        <v>42</v>
      </c>
      <c r="O365" s="91"/>
      <c r="P365" s="222">
        <f>O365*H365</f>
        <v>0</v>
      </c>
      <c r="Q365" s="222">
        <v>0.00012</v>
      </c>
      <c r="R365" s="222">
        <f>Q365*H365</f>
        <v>0.00066</v>
      </c>
      <c r="S365" s="222">
        <v>0</v>
      </c>
      <c r="T365" s="223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24" t="s">
        <v>212</v>
      </c>
      <c r="AT365" s="224" t="s">
        <v>131</v>
      </c>
      <c r="AU365" s="224" t="s">
        <v>136</v>
      </c>
      <c r="AY365" s="17" t="s">
        <v>128</v>
      </c>
      <c r="BE365" s="225">
        <f>IF(N365="základní",J365,0)</f>
        <v>0</v>
      </c>
      <c r="BF365" s="225">
        <f>IF(N365="snížená",J365,0)</f>
        <v>0</v>
      </c>
      <c r="BG365" s="225">
        <f>IF(N365="zákl. přenesená",J365,0)</f>
        <v>0</v>
      </c>
      <c r="BH365" s="225">
        <f>IF(N365="sníž. přenesená",J365,0)</f>
        <v>0</v>
      </c>
      <c r="BI365" s="225">
        <f>IF(N365="nulová",J365,0)</f>
        <v>0</v>
      </c>
      <c r="BJ365" s="17" t="s">
        <v>136</v>
      </c>
      <c r="BK365" s="225">
        <f>ROUND(I365*H365,2)</f>
        <v>0</v>
      </c>
      <c r="BL365" s="17" t="s">
        <v>212</v>
      </c>
      <c r="BM365" s="224" t="s">
        <v>761</v>
      </c>
    </row>
    <row r="366" spans="1:65" s="2" customFormat="1" ht="24.15" customHeight="1">
      <c r="A366" s="38"/>
      <c r="B366" s="39"/>
      <c r="C366" s="212" t="s">
        <v>762</v>
      </c>
      <c r="D366" s="212" t="s">
        <v>131</v>
      </c>
      <c r="E366" s="213" t="s">
        <v>763</v>
      </c>
      <c r="F366" s="214" t="s">
        <v>764</v>
      </c>
      <c r="G366" s="215" t="s">
        <v>140</v>
      </c>
      <c r="H366" s="216">
        <v>5.5</v>
      </c>
      <c r="I366" s="217"/>
      <c r="J366" s="218">
        <f>ROUND(I366*H366,2)</f>
        <v>0</v>
      </c>
      <c r="K366" s="219"/>
      <c r="L366" s="44"/>
      <c r="M366" s="220" t="s">
        <v>1</v>
      </c>
      <c r="N366" s="221" t="s">
        <v>42</v>
      </c>
      <c r="O366" s="91"/>
      <c r="P366" s="222">
        <f>O366*H366</f>
        <v>0</v>
      </c>
      <c r="Q366" s="222">
        <v>0.00012</v>
      </c>
      <c r="R366" s="222">
        <f>Q366*H366</f>
        <v>0.00066</v>
      </c>
      <c r="S366" s="222">
        <v>0</v>
      </c>
      <c r="T366" s="223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24" t="s">
        <v>212</v>
      </c>
      <c r="AT366" s="224" t="s">
        <v>131</v>
      </c>
      <c r="AU366" s="224" t="s">
        <v>136</v>
      </c>
      <c r="AY366" s="17" t="s">
        <v>128</v>
      </c>
      <c r="BE366" s="225">
        <f>IF(N366="základní",J366,0)</f>
        <v>0</v>
      </c>
      <c r="BF366" s="225">
        <f>IF(N366="snížená",J366,0)</f>
        <v>0</v>
      </c>
      <c r="BG366" s="225">
        <f>IF(N366="zákl. přenesená",J366,0)</f>
        <v>0</v>
      </c>
      <c r="BH366" s="225">
        <f>IF(N366="sníž. přenesená",J366,0)</f>
        <v>0</v>
      </c>
      <c r="BI366" s="225">
        <f>IF(N366="nulová",J366,0)</f>
        <v>0</v>
      </c>
      <c r="BJ366" s="17" t="s">
        <v>136</v>
      </c>
      <c r="BK366" s="225">
        <f>ROUND(I366*H366,2)</f>
        <v>0</v>
      </c>
      <c r="BL366" s="17" t="s">
        <v>212</v>
      </c>
      <c r="BM366" s="224" t="s">
        <v>765</v>
      </c>
    </row>
    <row r="367" spans="1:65" s="2" customFormat="1" ht="16.5" customHeight="1">
      <c r="A367" s="38"/>
      <c r="B367" s="39"/>
      <c r="C367" s="212" t="s">
        <v>766</v>
      </c>
      <c r="D367" s="212" t="s">
        <v>131</v>
      </c>
      <c r="E367" s="213" t="s">
        <v>767</v>
      </c>
      <c r="F367" s="214" t="s">
        <v>768</v>
      </c>
      <c r="G367" s="215" t="s">
        <v>140</v>
      </c>
      <c r="H367" s="216">
        <v>15</v>
      </c>
      <c r="I367" s="217"/>
      <c r="J367" s="218">
        <f>ROUND(I367*H367,2)</f>
        <v>0</v>
      </c>
      <c r="K367" s="219"/>
      <c r="L367" s="44"/>
      <c r="M367" s="220" t="s">
        <v>1</v>
      </c>
      <c r="N367" s="221" t="s">
        <v>42</v>
      </c>
      <c r="O367" s="91"/>
      <c r="P367" s="222">
        <f>O367*H367</f>
        <v>0</v>
      </c>
      <c r="Q367" s="222">
        <v>0.00058</v>
      </c>
      <c r="R367" s="222">
        <f>Q367*H367</f>
        <v>0.0087</v>
      </c>
      <c r="S367" s="222">
        <v>0</v>
      </c>
      <c r="T367" s="223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24" t="s">
        <v>212</v>
      </c>
      <c r="AT367" s="224" t="s">
        <v>131</v>
      </c>
      <c r="AU367" s="224" t="s">
        <v>136</v>
      </c>
      <c r="AY367" s="17" t="s">
        <v>128</v>
      </c>
      <c r="BE367" s="225">
        <f>IF(N367="základní",J367,0)</f>
        <v>0</v>
      </c>
      <c r="BF367" s="225">
        <f>IF(N367="snížená",J367,0)</f>
        <v>0</v>
      </c>
      <c r="BG367" s="225">
        <f>IF(N367="zákl. přenesená",J367,0)</f>
        <v>0</v>
      </c>
      <c r="BH367" s="225">
        <f>IF(N367="sníž. přenesená",J367,0)</f>
        <v>0</v>
      </c>
      <c r="BI367" s="225">
        <f>IF(N367="nulová",J367,0)</f>
        <v>0</v>
      </c>
      <c r="BJ367" s="17" t="s">
        <v>136</v>
      </c>
      <c r="BK367" s="225">
        <f>ROUND(I367*H367,2)</f>
        <v>0</v>
      </c>
      <c r="BL367" s="17" t="s">
        <v>212</v>
      </c>
      <c r="BM367" s="224" t="s">
        <v>769</v>
      </c>
    </row>
    <row r="368" spans="1:63" s="12" customFormat="1" ht="22.8" customHeight="1">
      <c r="A368" s="12"/>
      <c r="B368" s="196"/>
      <c r="C368" s="197"/>
      <c r="D368" s="198" t="s">
        <v>75</v>
      </c>
      <c r="E368" s="210" t="s">
        <v>770</v>
      </c>
      <c r="F368" s="210" t="s">
        <v>771</v>
      </c>
      <c r="G368" s="197"/>
      <c r="H368" s="197"/>
      <c r="I368" s="200"/>
      <c r="J368" s="211">
        <f>BK368</f>
        <v>0</v>
      </c>
      <c r="K368" s="197"/>
      <c r="L368" s="202"/>
      <c r="M368" s="203"/>
      <c r="N368" s="204"/>
      <c r="O368" s="204"/>
      <c r="P368" s="205">
        <f>SUM(P369:P391)</f>
        <v>0</v>
      </c>
      <c r="Q368" s="204"/>
      <c r="R368" s="205">
        <f>SUM(R369:R391)</f>
        <v>0.09855351900000002</v>
      </c>
      <c r="S368" s="204"/>
      <c r="T368" s="206">
        <f>SUM(T369:T391)</f>
        <v>0.0426156</v>
      </c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R368" s="207" t="s">
        <v>136</v>
      </c>
      <c r="AT368" s="208" t="s">
        <v>75</v>
      </c>
      <c r="AU368" s="208" t="s">
        <v>81</v>
      </c>
      <c r="AY368" s="207" t="s">
        <v>128</v>
      </c>
      <c r="BK368" s="209">
        <f>SUM(BK369:BK391)</f>
        <v>0</v>
      </c>
    </row>
    <row r="369" spans="1:65" s="2" customFormat="1" ht="24.15" customHeight="1">
      <c r="A369" s="38"/>
      <c r="B369" s="39"/>
      <c r="C369" s="212" t="s">
        <v>772</v>
      </c>
      <c r="D369" s="212" t="s">
        <v>131</v>
      </c>
      <c r="E369" s="213" t="s">
        <v>773</v>
      </c>
      <c r="F369" s="214" t="s">
        <v>774</v>
      </c>
      <c r="G369" s="215" t="s">
        <v>140</v>
      </c>
      <c r="H369" s="216">
        <v>159.318</v>
      </c>
      <c r="I369" s="217"/>
      <c r="J369" s="218">
        <f>ROUND(I369*H369,2)</f>
        <v>0</v>
      </c>
      <c r="K369" s="219"/>
      <c r="L369" s="44"/>
      <c r="M369" s="220" t="s">
        <v>1</v>
      </c>
      <c r="N369" s="221" t="s">
        <v>42</v>
      </c>
      <c r="O369" s="91"/>
      <c r="P369" s="222">
        <f>O369*H369</f>
        <v>0</v>
      </c>
      <c r="Q369" s="222">
        <v>0</v>
      </c>
      <c r="R369" s="222">
        <f>Q369*H369</f>
        <v>0</v>
      </c>
      <c r="S369" s="222">
        <v>0</v>
      </c>
      <c r="T369" s="223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24" t="s">
        <v>212</v>
      </c>
      <c r="AT369" s="224" t="s">
        <v>131</v>
      </c>
      <c r="AU369" s="224" t="s">
        <v>136</v>
      </c>
      <c r="AY369" s="17" t="s">
        <v>128</v>
      </c>
      <c r="BE369" s="225">
        <f>IF(N369="základní",J369,0)</f>
        <v>0</v>
      </c>
      <c r="BF369" s="225">
        <f>IF(N369="snížená",J369,0)</f>
        <v>0</v>
      </c>
      <c r="BG369" s="225">
        <f>IF(N369="zákl. přenesená",J369,0)</f>
        <v>0</v>
      </c>
      <c r="BH369" s="225">
        <f>IF(N369="sníž. přenesená",J369,0)</f>
        <v>0</v>
      </c>
      <c r="BI369" s="225">
        <f>IF(N369="nulová",J369,0)</f>
        <v>0</v>
      </c>
      <c r="BJ369" s="17" t="s">
        <v>136</v>
      </c>
      <c r="BK369" s="225">
        <f>ROUND(I369*H369,2)</f>
        <v>0</v>
      </c>
      <c r="BL369" s="17" t="s">
        <v>212</v>
      </c>
      <c r="BM369" s="224" t="s">
        <v>775</v>
      </c>
    </row>
    <row r="370" spans="1:51" s="13" customFormat="1" ht="12">
      <c r="A370" s="13"/>
      <c r="B370" s="226"/>
      <c r="C370" s="227"/>
      <c r="D370" s="228" t="s">
        <v>142</v>
      </c>
      <c r="E370" s="229" t="s">
        <v>1</v>
      </c>
      <c r="F370" s="230" t="s">
        <v>776</v>
      </c>
      <c r="G370" s="227"/>
      <c r="H370" s="231">
        <v>42.85</v>
      </c>
      <c r="I370" s="232"/>
      <c r="J370" s="227"/>
      <c r="K370" s="227"/>
      <c r="L370" s="233"/>
      <c r="M370" s="234"/>
      <c r="N370" s="235"/>
      <c r="O370" s="235"/>
      <c r="P370" s="235"/>
      <c r="Q370" s="235"/>
      <c r="R370" s="235"/>
      <c r="S370" s="235"/>
      <c r="T370" s="236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7" t="s">
        <v>142</v>
      </c>
      <c r="AU370" s="237" t="s">
        <v>136</v>
      </c>
      <c r="AV370" s="13" t="s">
        <v>136</v>
      </c>
      <c r="AW370" s="13" t="s">
        <v>32</v>
      </c>
      <c r="AX370" s="13" t="s">
        <v>76</v>
      </c>
      <c r="AY370" s="237" t="s">
        <v>128</v>
      </c>
    </row>
    <row r="371" spans="1:51" s="13" customFormat="1" ht="12">
      <c r="A371" s="13"/>
      <c r="B371" s="226"/>
      <c r="C371" s="227"/>
      <c r="D371" s="228" t="s">
        <v>142</v>
      </c>
      <c r="E371" s="229" t="s">
        <v>1</v>
      </c>
      <c r="F371" s="230" t="s">
        <v>777</v>
      </c>
      <c r="G371" s="227"/>
      <c r="H371" s="231">
        <v>116.468</v>
      </c>
      <c r="I371" s="232"/>
      <c r="J371" s="227"/>
      <c r="K371" s="227"/>
      <c r="L371" s="233"/>
      <c r="M371" s="234"/>
      <c r="N371" s="235"/>
      <c r="O371" s="235"/>
      <c r="P371" s="235"/>
      <c r="Q371" s="235"/>
      <c r="R371" s="235"/>
      <c r="S371" s="235"/>
      <c r="T371" s="236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7" t="s">
        <v>142</v>
      </c>
      <c r="AU371" s="237" t="s">
        <v>136</v>
      </c>
      <c r="AV371" s="13" t="s">
        <v>136</v>
      </c>
      <c r="AW371" s="13" t="s">
        <v>32</v>
      </c>
      <c r="AX371" s="13" t="s">
        <v>76</v>
      </c>
      <c r="AY371" s="237" t="s">
        <v>128</v>
      </c>
    </row>
    <row r="372" spans="1:51" s="15" customFormat="1" ht="12">
      <c r="A372" s="15"/>
      <c r="B372" s="248"/>
      <c r="C372" s="249"/>
      <c r="D372" s="228" t="s">
        <v>142</v>
      </c>
      <c r="E372" s="250" t="s">
        <v>1</v>
      </c>
      <c r="F372" s="251" t="s">
        <v>181</v>
      </c>
      <c r="G372" s="249"/>
      <c r="H372" s="252">
        <v>159.318</v>
      </c>
      <c r="I372" s="253"/>
      <c r="J372" s="249"/>
      <c r="K372" s="249"/>
      <c r="L372" s="254"/>
      <c r="M372" s="255"/>
      <c r="N372" s="256"/>
      <c r="O372" s="256"/>
      <c r="P372" s="256"/>
      <c r="Q372" s="256"/>
      <c r="R372" s="256"/>
      <c r="S372" s="256"/>
      <c r="T372" s="257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T372" s="258" t="s">
        <v>142</v>
      </c>
      <c r="AU372" s="258" t="s">
        <v>136</v>
      </c>
      <c r="AV372" s="15" t="s">
        <v>135</v>
      </c>
      <c r="AW372" s="15" t="s">
        <v>32</v>
      </c>
      <c r="AX372" s="15" t="s">
        <v>81</v>
      </c>
      <c r="AY372" s="258" t="s">
        <v>128</v>
      </c>
    </row>
    <row r="373" spans="1:65" s="2" customFormat="1" ht="24.15" customHeight="1">
      <c r="A373" s="38"/>
      <c r="B373" s="39"/>
      <c r="C373" s="212" t="s">
        <v>778</v>
      </c>
      <c r="D373" s="212" t="s">
        <v>131</v>
      </c>
      <c r="E373" s="213" t="s">
        <v>779</v>
      </c>
      <c r="F373" s="214" t="s">
        <v>780</v>
      </c>
      <c r="G373" s="215" t="s">
        <v>140</v>
      </c>
      <c r="H373" s="216">
        <v>101.132</v>
      </c>
      <c r="I373" s="217"/>
      <c r="J373" s="218">
        <f>ROUND(I373*H373,2)</f>
        <v>0</v>
      </c>
      <c r="K373" s="219"/>
      <c r="L373" s="44"/>
      <c r="M373" s="220" t="s">
        <v>1</v>
      </c>
      <c r="N373" s="221" t="s">
        <v>42</v>
      </c>
      <c r="O373" s="91"/>
      <c r="P373" s="222">
        <f>O373*H373</f>
        <v>0</v>
      </c>
      <c r="Q373" s="222">
        <v>0</v>
      </c>
      <c r="R373" s="222">
        <f>Q373*H373</f>
        <v>0</v>
      </c>
      <c r="S373" s="222">
        <v>0.00015</v>
      </c>
      <c r="T373" s="223">
        <f>S373*H373</f>
        <v>0.015169799999999999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24" t="s">
        <v>212</v>
      </c>
      <c r="AT373" s="224" t="s">
        <v>131</v>
      </c>
      <c r="AU373" s="224" t="s">
        <v>136</v>
      </c>
      <c r="AY373" s="17" t="s">
        <v>128</v>
      </c>
      <c r="BE373" s="225">
        <f>IF(N373="základní",J373,0)</f>
        <v>0</v>
      </c>
      <c r="BF373" s="225">
        <f>IF(N373="snížená",J373,0)</f>
        <v>0</v>
      </c>
      <c r="BG373" s="225">
        <f>IF(N373="zákl. přenesená",J373,0)</f>
        <v>0</v>
      </c>
      <c r="BH373" s="225">
        <f>IF(N373="sníž. přenesená",J373,0)</f>
        <v>0</v>
      </c>
      <c r="BI373" s="225">
        <f>IF(N373="nulová",J373,0)</f>
        <v>0</v>
      </c>
      <c r="BJ373" s="17" t="s">
        <v>136</v>
      </c>
      <c r="BK373" s="225">
        <f>ROUND(I373*H373,2)</f>
        <v>0</v>
      </c>
      <c r="BL373" s="17" t="s">
        <v>212</v>
      </c>
      <c r="BM373" s="224" t="s">
        <v>781</v>
      </c>
    </row>
    <row r="374" spans="1:51" s="13" customFormat="1" ht="12">
      <c r="A374" s="13"/>
      <c r="B374" s="226"/>
      <c r="C374" s="227"/>
      <c r="D374" s="228" t="s">
        <v>142</v>
      </c>
      <c r="E374" s="229" t="s">
        <v>1</v>
      </c>
      <c r="F374" s="230" t="s">
        <v>782</v>
      </c>
      <c r="G374" s="227"/>
      <c r="H374" s="231">
        <v>101.132</v>
      </c>
      <c r="I374" s="232"/>
      <c r="J374" s="227"/>
      <c r="K374" s="227"/>
      <c r="L374" s="233"/>
      <c r="M374" s="234"/>
      <c r="N374" s="235"/>
      <c r="O374" s="235"/>
      <c r="P374" s="235"/>
      <c r="Q374" s="235"/>
      <c r="R374" s="235"/>
      <c r="S374" s="235"/>
      <c r="T374" s="236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7" t="s">
        <v>142</v>
      </c>
      <c r="AU374" s="237" t="s">
        <v>136</v>
      </c>
      <c r="AV374" s="13" t="s">
        <v>136</v>
      </c>
      <c r="AW374" s="13" t="s">
        <v>32</v>
      </c>
      <c r="AX374" s="13" t="s">
        <v>81</v>
      </c>
      <c r="AY374" s="237" t="s">
        <v>128</v>
      </c>
    </row>
    <row r="375" spans="1:65" s="2" customFormat="1" ht="16.5" customHeight="1">
      <c r="A375" s="38"/>
      <c r="B375" s="39"/>
      <c r="C375" s="212" t="s">
        <v>783</v>
      </c>
      <c r="D375" s="212" t="s">
        <v>131</v>
      </c>
      <c r="E375" s="213" t="s">
        <v>784</v>
      </c>
      <c r="F375" s="214" t="s">
        <v>785</v>
      </c>
      <c r="G375" s="215" t="s">
        <v>140</v>
      </c>
      <c r="H375" s="216">
        <v>39.6</v>
      </c>
      <c r="I375" s="217"/>
      <c r="J375" s="218">
        <f>ROUND(I375*H375,2)</f>
        <v>0</v>
      </c>
      <c r="K375" s="219"/>
      <c r="L375" s="44"/>
      <c r="M375" s="220" t="s">
        <v>1</v>
      </c>
      <c r="N375" s="221" t="s">
        <v>42</v>
      </c>
      <c r="O375" s="91"/>
      <c r="P375" s="222">
        <f>O375*H375</f>
        <v>0</v>
      </c>
      <c r="Q375" s="222">
        <v>0.001</v>
      </c>
      <c r="R375" s="222">
        <f>Q375*H375</f>
        <v>0.0396</v>
      </c>
      <c r="S375" s="222">
        <v>0.00031</v>
      </c>
      <c r="T375" s="223">
        <f>S375*H375</f>
        <v>0.012276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24" t="s">
        <v>212</v>
      </c>
      <c r="AT375" s="224" t="s">
        <v>131</v>
      </c>
      <c r="AU375" s="224" t="s">
        <v>136</v>
      </c>
      <c r="AY375" s="17" t="s">
        <v>128</v>
      </c>
      <c r="BE375" s="225">
        <f>IF(N375="základní",J375,0)</f>
        <v>0</v>
      </c>
      <c r="BF375" s="225">
        <f>IF(N375="snížená",J375,0)</f>
        <v>0</v>
      </c>
      <c r="BG375" s="225">
        <f>IF(N375="zákl. přenesená",J375,0)</f>
        <v>0</v>
      </c>
      <c r="BH375" s="225">
        <f>IF(N375="sníž. přenesená",J375,0)</f>
        <v>0</v>
      </c>
      <c r="BI375" s="225">
        <f>IF(N375="nulová",J375,0)</f>
        <v>0</v>
      </c>
      <c r="BJ375" s="17" t="s">
        <v>136</v>
      </c>
      <c r="BK375" s="225">
        <f>ROUND(I375*H375,2)</f>
        <v>0</v>
      </c>
      <c r="BL375" s="17" t="s">
        <v>212</v>
      </c>
      <c r="BM375" s="224" t="s">
        <v>786</v>
      </c>
    </row>
    <row r="376" spans="1:51" s="13" customFormat="1" ht="12">
      <c r="A376" s="13"/>
      <c r="B376" s="226"/>
      <c r="C376" s="227"/>
      <c r="D376" s="228" t="s">
        <v>142</v>
      </c>
      <c r="E376" s="229" t="s">
        <v>1</v>
      </c>
      <c r="F376" s="230" t="s">
        <v>174</v>
      </c>
      <c r="G376" s="227"/>
      <c r="H376" s="231">
        <v>39.6</v>
      </c>
      <c r="I376" s="232"/>
      <c r="J376" s="227"/>
      <c r="K376" s="227"/>
      <c r="L376" s="233"/>
      <c r="M376" s="234"/>
      <c r="N376" s="235"/>
      <c r="O376" s="235"/>
      <c r="P376" s="235"/>
      <c r="Q376" s="235"/>
      <c r="R376" s="235"/>
      <c r="S376" s="235"/>
      <c r="T376" s="236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7" t="s">
        <v>142</v>
      </c>
      <c r="AU376" s="237" t="s">
        <v>136</v>
      </c>
      <c r="AV376" s="13" t="s">
        <v>136</v>
      </c>
      <c r="AW376" s="13" t="s">
        <v>32</v>
      </c>
      <c r="AX376" s="13" t="s">
        <v>81</v>
      </c>
      <c r="AY376" s="237" t="s">
        <v>128</v>
      </c>
    </row>
    <row r="377" spans="1:65" s="2" customFormat="1" ht="24.15" customHeight="1">
      <c r="A377" s="38"/>
      <c r="B377" s="39"/>
      <c r="C377" s="212" t="s">
        <v>787</v>
      </c>
      <c r="D377" s="212" t="s">
        <v>131</v>
      </c>
      <c r="E377" s="213" t="s">
        <v>788</v>
      </c>
      <c r="F377" s="214" t="s">
        <v>789</v>
      </c>
      <c r="G377" s="215" t="s">
        <v>140</v>
      </c>
      <c r="H377" s="216">
        <v>101.132</v>
      </c>
      <c r="I377" s="217"/>
      <c r="J377" s="218">
        <f>ROUND(I377*H377,2)</f>
        <v>0</v>
      </c>
      <c r="K377" s="219"/>
      <c r="L377" s="44"/>
      <c r="M377" s="220" t="s">
        <v>1</v>
      </c>
      <c r="N377" s="221" t="s">
        <v>42</v>
      </c>
      <c r="O377" s="91"/>
      <c r="P377" s="222">
        <f>O377*H377</f>
        <v>0</v>
      </c>
      <c r="Q377" s="222">
        <v>0</v>
      </c>
      <c r="R377" s="222">
        <f>Q377*H377</f>
        <v>0</v>
      </c>
      <c r="S377" s="222">
        <v>0.00015</v>
      </c>
      <c r="T377" s="223">
        <f>S377*H377</f>
        <v>0.015169799999999999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24" t="s">
        <v>212</v>
      </c>
      <c r="AT377" s="224" t="s">
        <v>131</v>
      </c>
      <c r="AU377" s="224" t="s">
        <v>136</v>
      </c>
      <c r="AY377" s="17" t="s">
        <v>128</v>
      </c>
      <c r="BE377" s="225">
        <f>IF(N377="základní",J377,0)</f>
        <v>0</v>
      </c>
      <c r="BF377" s="225">
        <f>IF(N377="snížená",J377,0)</f>
        <v>0</v>
      </c>
      <c r="BG377" s="225">
        <f>IF(N377="zákl. přenesená",J377,0)</f>
        <v>0</v>
      </c>
      <c r="BH377" s="225">
        <f>IF(N377="sníž. přenesená",J377,0)</f>
        <v>0</v>
      </c>
      <c r="BI377" s="225">
        <f>IF(N377="nulová",J377,0)</f>
        <v>0</v>
      </c>
      <c r="BJ377" s="17" t="s">
        <v>136</v>
      </c>
      <c r="BK377" s="225">
        <f>ROUND(I377*H377,2)</f>
        <v>0</v>
      </c>
      <c r="BL377" s="17" t="s">
        <v>212</v>
      </c>
      <c r="BM377" s="224" t="s">
        <v>790</v>
      </c>
    </row>
    <row r="378" spans="1:51" s="13" customFormat="1" ht="12">
      <c r="A378" s="13"/>
      <c r="B378" s="226"/>
      <c r="C378" s="227"/>
      <c r="D378" s="228" t="s">
        <v>142</v>
      </c>
      <c r="E378" s="229" t="s">
        <v>1</v>
      </c>
      <c r="F378" s="230" t="s">
        <v>191</v>
      </c>
      <c r="G378" s="227"/>
      <c r="H378" s="231">
        <v>20.056</v>
      </c>
      <c r="I378" s="232"/>
      <c r="J378" s="227"/>
      <c r="K378" s="227"/>
      <c r="L378" s="233"/>
      <c r="M378" s="234"/>
      <c r="N378" s="235"/>
      <c r="O378" s="235"/>
      <c r="P378" s="235"/>
      <c r="Q378" s="235"/>
      <c r="R378" s="235"/>
      <c r="S378" s="235"/>
      <c r="T378" s="236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7" t="s">
        <v>142</v>
      </c>
      <c r="AU378" s="237" t="s">
        <v>136</v>
      </c>
      <c r="AV378" s="13" t="s">
        <v>136</v>
      </c>
      <c r="AW378" s="13" t="s">
        <v>32</v>
      </c>
      <c r="AX378" s="13" t="s">
        <v>76</v>
      </c>
      <c r="AY378" s="237" t="s">
        <v>128</v>
      </c>
    </row>
    <row r="379" spans="1:51" s="13" customFormat="1" ht="12">
      <c r="A379" s="13"/>
      <c r="B379" s="226"/>
      <c r="C379" s="227"/>
      <c r="D379" s="228" t="s">
        <v>142</v>
      </c>
      <c r="E379" s="229" t="s">
        <v>1</v>
      </c>
      <c r="F379" s="230" t="s">
        <v>192</v>
      </c>
      <c r="G379" s="227"/>
      <c r="H379" s="231">
        <v>30.47</v>
      </c>
      <c r="I379" s="232"/>
      <c r="J379" s="227"/>
      <c r="K379" s="227"/>
      <c r="L379" s="233"/>
      <c r="M379" s="234"/>
      <c r="N379" s="235"/>
      <c r="O379" s="235"/>
      <c r="P379" s="235"/>
      <c r="Q379" s="235"/>
      <c r="R379" s="235"/>
      <c r="S379" s="235"/>
      <c r="T379" s="236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7" t="s">
        <v>142</v>
      </c>
      <c r="AU379" s="237" t="s">
        <v>136</v>
      </c>
      <c r="AV379" s="13" t="s">
        <v>136</v>
      </c>
      <c r="AW379" s="13" t="s">
        <v>32</v>
      </c>
      <c r="AX379" s="13" t="s">
        <v>76</v>
      </c>
      <c r="AY379" s="237" t="s">
        <v>128</v>
      </c>
    </row>
    <row r="380" spans="1:51" s="13" customFormat="1" ht="12">
      <c r="A380" s="13"/>
      <c r="B380" s="226"/>
      <c r="C380" s="227"/>
      <c r="D380" s="228" t="s">
        <v>142</v>
      </c>
      <c r="E380" s="229" t="s">
        <v>1</v>
      </c>
      <c r="F380" s="230" t="s">
        <v>193</v>
      </c>
      <c r="G380" s="227"/>
      <c r="H380" s="231">
        <v>35.68</v>
      </c>
      <c r="I380" s="232"/>
      <c r="J380" s="227"/>
      <c r="K380" s="227"/>
      <c r="L380" s="233"/>
      <c r="M380" s="234"/>
      <c r="N380" s="235"/>
      <c r="O380" s="235"/>
      <c r="P380" s="235"/>
      <c r="Q380" s="235"/>
      <c r="R380" s="235"/>
      <c r="S380" s="235"/>
      <c r="T380" s="236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7" t="s">
        <v>142</v>
      </c>
      <c r="AU380" s="237" t="s">
        <v>136</v>
      </c>
      <c r="AV380" s="13" t="s">
        <v>136</v>
      </c>
      <c r="AW380" s="13" t="s">
        <v>32</v>
      </c>
      <c r="AX380" s="13" t="s">
        <v>76</v>
      </c>
      <c r="AY380" s="237" t="s">
        <v>128</v>
      </c>
    </row>
    <row r="381" spans="1:51" s="13" customFormat="1" ht="12">
      <c r="A381" s="13"/>
      <c r="B381" s="226"/>
      <c r="C381" s="227"/>
      <c r="D381" s="228" t="s">
        <v>142</v>
      </c>
      <c r="E381" s="229" t="s">
        <v>1</v>
      </c>
      <c r="F381" s="230" t="s">
        <v>194</v>
      </c>
      <c r="G381" s="227"/>
      <c r="H381" s="231">
        <v>13.156</v>
      </c>
      <c r="I381" s="232"/>
      <c r="J381" s="227"/>
      <c r="K381" s="227"/>
      <c r="L381" s="233"/>
      <c r="M381" s="234"/>
      <c r="N381" s="235"/>
      <c r="O381" s="235"/>
      <c r="P381" s="235"/>
      <c r="Q381" s="235"/>
      <c r="R381" s="235"/>
      <c r="S381" s="235"/>
      <c r="T381" s="236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7" t="s">
        <v>142</v>
      </c>
      <c r="AU381" s="237" t="s">
        <v>136</v>
      </c>
      <c r="AV381" s="13" t="s">
        <v>136</v>
      </c>
      <c r="AW381" s="13" t="s">
        <v>32</v>
      </c>
      <c r="AX381" s="13" t="s">
        <v>76</v>
      </c>
      <c r="AY381" s="237" t="s">
        <v>128</v>
      </c>
    </row>
    <row r="382" spans="1:51" s="13" customFormat="1" ht="12">
      <c r="A382" s="13"/>
      <c r="B382" s="226"/>
      <c r="C382" s="227"/>
      <c r="D382" s="228" t="s">
        <v>142</v>
      </c>
      <c r="E382" s="229" t="s">
        <v>1</v>
      </c>
      <c r="F382" s="230" t="s">
        <v>195</v>
      </c>
      <c r="G382" s="227"/>
      <c r="H382" s="231">
        <v>1.77</v>
      </c>
      <c r="I382" s="232"/>
      <c r="J382" s="227"/>
      <c r="K382" s="227"/>
      <c r="L382" s="233"/>
      <c r="M382" s="234"/>
      <c r="N382" s="235"/>
      <c r="O382" s="235"/>
      <c r="P382" s="235"/>
      <c r="Q382" s="235"/>
      <c r="R382" s="235"/>
      <c r="S382" s="235"/>
      <c r="T382" s="236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7" t="s">
        <v>142</v>
      </c>
      <c r="AU382" s="237" t="s">
        <v>136</v>
      </c>
      <c r="AV382" s="13" t="s">
        <v>136</v>
      </c>
      <c r="AW382" s="13" t="s">
        <v>32</v>
      </c>
      <c r="AX382" s="13" t="s">
        <v>76</v>
      </c>
      <c r="AY382" s="237" t="s">
        <v>128</v>
      </c>
    </row>
    <row r="383" spans="1:51" s="15" customFormat="1" ht="12">
      <c r="A383" s="15"/>
      <c r="B383" s="248"/>
      <c r="C383" s="249"/>
      <c r="D383" s="228" t="s">
        <v>142</v>
      </c>
      <c r="E383" s="250" t="s">
        <v>1</v>
      </c>
      <c r="F383" s="251" t="s">
        <v>181</v>
      </c>
      <c r="G383" s="249"/>
      <c r="H383" s="252">
        <v>101.132</v>
      </c>
      <c r="I383" s="253"/>
      <c r="J383" s="249"/>
      <c r="K383" s="249"/>
      <c r="L383" s="254"/>
      <c r="M383" s="255"/>
      <c r="N383" s="256"/>
      <c r="O383" s="256"/>
      <c r="P383" s="256"/>
      <c r="Q383" s="256"/>
      <c r="R383" s="256"/>
      <c r="S383" s="256"/>
      <c r="T383" s="257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T383" s="258" t="s">
        <v>142</v>
      </c>
      <c r="AU383" s="258" t="s">
        <v>136</v>
      </c>
      <c r="AV383" s="15" t="s">
        <v>135</v>
      </c>
      <c r="AW383" s="15" t="s">
        <v>32</v>
      </c>
      <c r="AX383" s="15" t="s">
        <v>81</v>
      </c>
      <c r="AY383" s="258" t="s">
        <v>128</v>
      </c>
    </row>
    <row r="384" spans="1:65" s="2" customFormat="1" ht="24.15" customHeight="1">
      <c r="A384" s="38"/>
      <c r="B384" s="39"/>
      <c r="C384" s="212" t="s">
        <v>791</v>
      </c>
      <c r="D384" s="212" t="s">
        <v>131</v>
      </c>
      <c r="E384" s="213" t="s">
        <v>792</v>
      </c>
      <c r="F384" s="214" t="s">
        <v>793</v>
      </c>
      <c r="G384" s="215" t="s">
        <v>140</v>
      </c>
      <c r="H384" s="216">
        <v>5.58</v>
      </c>
      <c r="I384" s="217"/>
      <c r="J384" s="218">
        <f>ROUND(I384*H384,2)</f>
        <v>0</v>
      </c>
      <c r="K384" s="219"/>
      <c r="L384" s="44"/>
      <c r="M384" s="220" t="s">
        <v>1</v>
      </c>
      <c r="N384" s="221" t="s">
        <v>42</v>
      </c>
      <c r="O384" s="91"/>
      <c r="P384" s="222">
        <f>O384*H384</f>
        <v>0</v>
      </c>
      <c r="Q384" s="222">
        <v>0</v>
      </c>
      <c r="R384" s="222">
        <f>Q384*H384</f>
        <v>0</v>
      </c>
      <c r="S384" s="222">
        <v>0</v>
      </c>
      <c r="T384" s="223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24" t="s">
        <v>212</v>
      </c>
      <c r="AT384" s="224" t="s">
        <v>131</v>
      </c>
      <c r="AU384" s="224" t="s">
        <v>136</v>
      </c>
      <c r="AY384" s="17" t="s">
        <v>128</v>
      </c>
      <c r="BE384" s="225">
        <f>IF(N384="základní",J384,0)</f>
        <v>0</v>
      </c>
      <c r="BF384" s="225">
        <f>IF(N384="snížená",J384,0)</f>
        <v>0</v>
      </c>
      <c r="BG384" s="225">
        <f>IF(N384="zákl. přenesená",J384,0)</f>
        <v>0</v>
      </c>
      <c r="BH384" s="225">
        <f>IF(N384="sníž. přenesená",J384,0)</f>
        <v>0</v>
      </c>
      <c r="BI384" s="225">
        <f>IF(N384="nulová",J384,0)</f>
        <v>0</v>
      </c>
      <c r="BJ384" s="17" t="s">
        <v>136</v>
      </c>
      <c r="BK384" s="225">
        <f>ROUND(I384*H384,2)</f>
        <v>0</v>
      </c>
      <c r="BL384" s="17" t="s">
        <v>212</v>
      </c>
      <c r="BM384" s="224" t="s">
        <v>794</v>
      </c>
    </row>
    <row r="385" spans="1:51" s="13" customFormat="1" ht="12">
      <c r="A385" s="13"/>
      <c r="B385" s="226"/>
      <c r="C385" s="227"/>
      <c r="D385" s="228" t="s">
        <v>142</v>
      </c>
      <c r="E385" s="229" t="s">
        <v>1</v>
      </c>
      <c r="F385" s="230" t="s">
        <v>795</v>
      </c>
      <c r="G385" s="227"/>
      <c r="H385" s="231">
        <v>5.58</v>
      </c>
      <c r="I385" s="232"/>
      <c r="J385" s="227"/>
      <c r="K385" s="227"/>
      <c r="L385" s="233"/>
      <c r="M385" s="234"/>
      <c r="N385" s="235"/>
      <c r="O385" s="235"/>
      <c r="P385" s="235"/>
      <c r="Q385" s="235"/>
      <c r="R385" s="235"/>
      <c r="S385" s="235"/>
      <c r="T385" s="236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7" t="s">
        <v>142</v>
      </c>
      <c r="AU385" s="237" t="s">
        <v>136</v>
      </c>
      <c r="AV385" s="13" t="s">
        <v>136</v>
      </c>
      <c r="AW385" s="13" t="s">
        <v>32</v>
      </c>
      <c r="AX385" s="13" t="s">
        <v>81</v>
      </c>
      <c r="AY385" s="237" t="s">
        <v>128</v>
      </c>
    </row>
    <row r="386" spans="1:65" s="2" customFormat="1" ht="16.5" customHeight="1">
      <c r="A386" s="38"/>
      <c r="B386" s="39"/>
      <c r="C386" s="259" t="s">
        <v>796</v>
      </c>
      <c r="D386" s="259" t="s">
        <v>205</v>
      </c>
      <c r="E386" s="260" t="s">
        <v>797</v>
      </c>
      <c r="F386" s="261" t="s">
        <v>798</v>
      </c>
      <c r="G386" s="262" t="s">
        <v>140</v>
      </c>
      <c r="H386" s="263">
        <v>5.859</v>
      </c>
      <c r="I386" s="264"/>
      <c r="J386" s="265">
        <f>ROUND(I386*H386,2)</f>
        <v>0</v>
      </c>
      <c r="K386" s="266"/>
      <c r="L386" s="267"/>
      <c r="M386" s="268" t="s">
        <v>1</v>
      </c>
      <c r="N386" s="269" t="s">
        <v>42</v>
      </c>
      <c r="O386" s="91"/>
      <c r="P386" s="222">
        <f>O386*H386</f>
        <v>0</v>
      </c>
      <c r="Q386" s="222">
        <v>1E-06</v>
      </c>
      <c r="R386" s="222">
        <f>Q386*H386</f>
        <v>5.858999999999999E-06</v>
      </c>
      <c r="S386" s="222">
        <v>0</v>
      </c>
      <c r="T386" s="223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24" t="s">
        <v>283</v>
      </c>
      <c r="AT386" s="224" t="s">
        <v>205</v>
      </c>
      <c r="AU386" s="224" t="s">
        <v>136</v>
      </c>
      <c r="AY386" s="17" t="s">
        <v>128</v>
      </c>
      <c r="BE386" s="225">
        <f>IF(N386="základní",J386,0)</f>
        <v>0</v>
      </c>
      <c r="BF386" s="225">
        <f>IF(N386="snížená",J386,0)</f>
        <v>0</v>
      </c>
      <c r="BG386" s="225">
        <f>IF(N386="zákl. přenesená",J386,0)</f>
        <v>0</v>
      </c>
      <c r="BH386" s="225">
        <f>IF(N386="sníž. přenesená",J386,0)</f>
        <v>0</v>
      </c>
      <c r="BI386" s="225">
        <f>IF(N386="nulová",J386,0)</f>
        <v>0</v>
      </c>
      <c r="BJ386" s="17" t="s">
        <v>136</v>
      </c>
      <c r="BK386" s="225">
        <f>ROUND(I386*H386,2)</f>
        <v>0</v>
      </c>
      <c r="BL386" s="17" t="s">
        <v>212</v>
      </c>
      <c r="BM386" s="224" t="s">
        <v>799</v>
      </c>
    </row>
    <row r="387" spans="1:51" s="13" customFormat="1" ht="12">
      <c r="A387" s="13"/>
      <c r="B387" s="226"/>
      <c r="C387" s="227"/>
      <c r="D387" s="228" t="s">
        <v>142</v>
      </c>
      <c r="E387" s="227"/>
      <c r="F387" s="230" t="s">
        <v>800</v>
      </c>
      <c r="G387" s="227"/>
      <c r="H387" s="231">
        <v>5.859</v>
      </c>
      <c r="I387" s="232"/>
      <c r="J387" s="227"/>
      <c r="K387" s="227"/>
      <c r="L387" s="233"/>
      <c r="M387" s="234"/>
      <c r="N387" s="235"/>
      <c r="O387" s="235"/>
      <c r="P387" s="235"/>
      <c r="Q387" s="235"/>
      <c r="R387" s="235"/>
      <c r="S387" s="235"/>
      <c r="T387" s="236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7" t="s">
        <v>142</v>
      </c>
      <c r="AU387" s="237" t="s">
        <v>136</v>
      </c>
      <c r="AV387" s="13" t="s">
        <v>136</v>
      </c>
      <c r="AW387" s="13" t="s">
        <v>4</v>
      </c>
      <c r="AX387" s="13" t="s">
        <v>81</v>
      </c>
      <c r="AY387" s="237" t="s">
        <v>128</v>
      </c>
    </row>
    <row r="388" spans="1:65" s="2" customFormat="1" ht="24.15" customHeight="1">
      <c r="A388" s="38"/>
      <c r="B388" s="39"/>
      <c r="C388" s="212" t="s">
        <v>801</v>
      </c>
      <c r="D388" s="212" t="s">
        <v>131</v>
      </c>
      <c r="E388" s="213" t="s">
        <v>802</v>
      </c>
      <c r="F388" s="214" t="s">
        <v>803</v>
      </c>
      <c r="G388" s="215" t="s">
        <v>140</v>
      </c>
      <c r="H388" s="216">
        <v>159.318</v>
      </c>
      <c r="I388" s="217"/>
      <c r="J388" s="218">
        <f>ROUND(I388*H388,2)</f>
        <v>0</v>
      </c>
      <c r="K388" s="219"/>
      <c r="L388" s="44"/>
      <c r="M388" s="220" t="s">
        <v>1</v>
      </c>
      <c r="N388" s="221" t="s">
        <v>42</v>
      </c>
      <c r="O388" s="91"/>
      <c r="P388" s="222">
        <f>O388*H388</f>
        <v>0</v>
      </c>
      <c r="Q388" s="222">
        <v>0.0002</v>
      </c>
      <c r="R388" s="222">
        <f>Q388*H388</f>
        <v>0.031863600000000006</v>
      </c>
      <c r="S388" s="222">
        <v>0</v>
      </c>
      <c r="T388" s="223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24" t="s">
        <v>212</v>
      </c>
      <c r="AT388" s="224" t="s">
        <v>131</v>
      </c>
      <c r="AU388" s="224" t="s">
        <v>136</v>
      </c>
      <c r="AY388" s="17" t="s">
        <v>128</v>
      </c>
      <c r="BE388" s="225">
        <f>IF(N388="základní",J388,0)</f>
        <v>0</v>
      </c>
      <c r="BF388" s="225">
        <f>IF(N388="snížená",J388,0)</f>
        <v>0</v>
      </c>
      <c r="BG388" s="225">
        <f>IF(N388="zákl. přenesená",J388,0)</f>
        <v>0</v>
      </c>
      <c r="BH388" s="225">
        <f>IF(N388="sníž. přenesená",J388,0)</f>
        <v>0</v>
      </c>
      <c r="BI388" s="225">
        <f>IF(N388="nulová",J388,0)</f>
        <v>0</v>
      </c>
      <c r="BJ388" s="17" t="s">
        <v>136</v>
      </c>
      <c r="BK388" s="225">
        <f>ROUND(I388*H388,2)</f>
        <v>0</v>
      </c>
      <c r="BL388" s="17" t="s">
        <v>212</v>
      </c>
      <c r="BM388" s="224" t="s">
        <v>804</v>
      </c>
    </row>
    <row r="389" spans="1:51" s="13" customFormat="1" ht="12">
      <c r="A389" s="13"/>
      <c r="B389" s="226"/>
      <c r="C389" s="227"/>
      <c r="D389" s="228" t="s">
        <v>142</v>
      </c>
      <c r="E389" s="229" t="s">
        <v>1</v>
      </c>
      <c r="F389" s="230" t="s">
        <v>805</v>
      </c>
      <c r="G389" s="227"/>
      <c r="H389" s="231">
        <v>159.318</v>
      </c>
      <c r="I389" s="232"/>
      <c r="J389" s="227"/>
      <c r="K389" s="227"/>
      <c r="L389" s="233"/>
      <c r="M389" s="234"/>
      <c r="N389" s="235"/>
      <c r="O389" s="235"/>
      <c r="P389" s="235"/>
      <c r="Q389" s="235"/>
      <c r="R389" s="235"/>
      <c r="S389" s="235"/>
      <c r="T389" s="236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37" t="s">
        <v>142</v>
      </c>
      <c r="AU389" s="237" t="s">
        <v>136</v>
      </c>
      <c r="AV389" s="13" t="s">
        <v>136</v>
      </c>
      <c r="AW389" s="13" t="s">
        <v>32</v>
      </c>
      <c r="AX389" s="13" t="s">
        <v>81</v>
      </c>
      <c r="AY389" s="237" t="s">
        <v>128</v>
      </c>
    </row>
    <row r="390" spans="1:65" s="2" customFormat="1" ht="33" customHeight="1">
      <c r="A390" s="38"/>
      <c r="B390" s="39"/>
      <c r="C390" s="212" t="s">
        <v>806</v>
      </c>
      <c r="D390" s="212" t="s">
        <v>131</v>
      </c>
      <c r="E390" s="213" t="s">
        <v>807</v>
      </c>
      <c r="F390" s="214" t="s">
        <v>808</v>
      </c>
      <c r="G390" s="215" t="s">
        <v>140</v>
      </c>
      <c r="H390" s="216">
        <v>159.318</v>
      </c>
      <c r="I390" s="217"/>
      <c r="J390" s="218">
        <f>ROUND(I390*H390,2)</f>
        <v>0</v>
      </c>
      <c r="K390" s="219"/>
      <c r="L390" s="44"/>
      <c r="M390" s="220" t="s">
        <v>1</v>
      </c>
      <c r="N390" s="221" t="s">
        <v>42</v>
      </c>
      <c r="O390" s="91"/>
      <c r="P390" s="222">
        <f>O390*H390</f>
        <v>0</v>
      </c>
      <c r="Q390" s="222">
        <v>0.00017</v>
      </c>
      <c r="R390" s="222">
        <f>Q390*H390</f>
        <v>0.027084060000000004</v>
      </c>
      <c r="S390" s="222">
        <v>0</v>
      </c>
      <c r="T390" s="223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24" t="s">
        <v>212</v>
      </c>
      <c r="AT390" s="224" t="s">
        <v>131</v>
      </c>
      <c r="AU390" s="224" t="s">
        <v>136</v>
      </c>
      <c r="AY390" s="17" t="s">
        <v>128</v>
      </c>
      <c r="BE390" s="225">
        <f>IF(N390="základní",J390,0)</f>
        <v>0</v>
      </c>
      <c r="BF390" s="225">
        <f>IF(N390="snížená",J390,0)</f>
        <v>0</v>
      </c>
      <c r="BG390" s="225">
        <f>IF(N390="zákl. přenesená",J390,0)</f>
        <v>0</v>
      </c>
      <c r="BH390" s="225">
        <f>IF(N390="sníž. přenesená",J390,0)</f>
        <v>0</v>
      </c>
      <c r="BI390" s="225">
        <f>IF(N390="nulová",J390,0)</f>
        <v>0</v>
      </c>
      <c r="BJ390" s="17" t="s">
        <v>136</v>
      </c>
      <c r="BK390" s="225">
        <f>ROUND(I390*H390,2)</f>
        <v>0</v>
      </c>
      <c r="BL390" s="17" t="s">
        <v>212</v>
      </c>
      <c r="BM390" s="224" t="s">
        <v>809</v>
      </c>
    </row>
    <row r="391" spans="1:51" s="13" customFormat="1" ht="12">
      <c r="A391" s="13"/>
      <c r="B391" s="226"/>
      <c r="C391" s="227"/>
      <c r="D391" s="228" t="s">
        <v>142</v>
      </c>
      <c r="E391" s="229" t="s">
        <v>1</v>
      </c>
      <c r="F391" s="230" t="s">
        <v>810</v>
      </c>
      <c r="G391" s="227"/>
      <c r="H391" s="231">
        <v>159.318</v>
      </c>
      <c r="I391" s="232"/>
      <c r="J391" s="227"/>
      <c r="K391" s="227"/>
      <c r="L391" s="233"/>
      <c r="M391" s="234"/>
      <c r="N391" s="235"/>
      <c r="O391" s="235"/>
      <c r="P391" s="235"/>
      <c r="Q391" s="235"/>
      <c r="R391" s="235"/>
      <c r="S391" s="235"/>
      <c r="T391" s="236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7" t="s">
        <v>142</v>
      </c>
      <c r="AU391" s="237" t="s">
        <v>136</v>
      </c>
      <c r="AV391" s="13" t="s">
        <v>136</v>
      </c>
      <c r="AW391" s="13" t="s">
        <v>32</v>
      </c>
      <c r="AX391" s="13" t="s">
        <v>81</v>
      </c>
      <c r="AY391" s="237" t="s">
        <v>128</v>
      </c>
    </row>
    <row r="392" spans="1:63" s="12" customFormat="1" ht="22.8" customHeight="1">
      <c r="A392" s="12"/>
      <c r="B392" s="196"/>
      <c r="C392" s="197"/>
      <c r="D392" s="198" t="s">
        <v>75</v>
      </c>
      <c r="E392" s="210" t="s">
        <v>811</v>
      </c>
      <c r="F392" s="210" t="s">
        <v>812</v>
      </c>
      <c r="G392" s="197"/>
      <c r="H392" s="197"/>
      <c r="I392" s="200"/>
      <c r="J392" s="211">
        <f>BK392</f>
        <v>0</v>
      </c>
      <c r="K392" s="197"/>
      <c r="L392" s="202"/>
      <c r="M392" s="203"/>
      <c r="N392" s="204"/>
      <c r="O392" s="204"/>
      <c r="P392" s="205">
        <f>SUM(P393:P398)</f>
        <v>0</v>
      </c>
      <c r="Q392" s="204"/>
      <c r="R392" s="205">
        <f>SUM(R393:R398)</f>
        <v>0.007254</v>
      </c>
      <c r="S392" s="204"/>
      <c r="T392" s="206">
        <f>SUM(T393:T398)</f>
        <v>0</v>
      </c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R392" s="207" t="s">
        <v>136</v>
      </c>
      <c r="AT392" s="208" t="s">
        <v>75</v>
      </c>
      <c r="AU392" s="208" t="s">
        <v>81</v>
      </c>
      <c r="AY392" s="207" t="s">
        <v>128</v>
      </c>
      <c r="BK392" s="209">
        <f>SUM(BK393:BK398)</f>
        <v>0</v>
      </c>
    </row>
    <row r="393" spans="1:65" s="2" customFormat="1" ht="24.15" customHeight="1">
      <c r="A393" s="38"/>
      <c r="B393" s="39"/>
      <c r="C393" s="212" t="s">
        <v>813</v>
      </c>
      <c r="D393" s="212" t="s">
        <v>131</v>
      </c>
      <c r="E393" s="213" t="s">
        <v>814</v>
      </c>
      <c r="F393" s="214" t="s">
        <v>815</v>
      </c>
      <c r="G393" s="215" t="s">
        <v>140</v>
      </c>
      <c r="H393" s="216">
        <v>5.58</v>
      </c>
      <c r="I393" s="217"/>
      <c r="J393" s="218">
        <f>ROUND(I393*H393,2)</f>
        <v>0</v>
      </c>
      <c r="K393" s="219"/>
      <c r="L393" s="44"/>
      <c r="M393" s="220" t="s">
        <v>1</v>
      </c>
      <c r="N393" s="221" t="s">
        <v>42</v>
      </c>
      <c r="O393" s="91"/>
      <c r="P393" s="222">
        <f>O393*H393</f>
        <v>0</v>
      </c>
      <c r="Q393" s="222">
        <v>0</v>
      </c>
      <c r="R393" s="222">
        <f>Q393*H393</f>
        <v>0</v>
      </c>
      <c r="S393" s="222">
        <v>0</v>
      </c>
      <c r="T393" s="223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24" t="s">
        <v>212</v>
      </c>
      <c r="AT393" s="224" t="s">
        <v>131</v>
      </c>
      <c r="AU393" s="224" t="s">
        <v>136</v>
      </c>
      <c r="AY393" s="17" t="s">
        <v>128</v>
      </c>
      <c r="BE393" s="225">
        <f>IF(N393="základní",J393,0)</f>
        <v>0</v>
      </c>
      <c r="BF393" s="225">
        <f>IF(N393="snížená",J393,0)</f>
        <v>0</v>
      </c>
      <c r="BG393" s="225">
        <f>IF(N393="zákl. přenesená",J393,0)</f>
        <v>0</v>
      </c>
      <c r="BH393" s="225">
        <f>IF(N393="sníž. přenesená",J393,0)</f>
        <v>0</v>
      </c>
      <c r="BI393" s="225">
        <f>IF(N393="nulová",J393,0)</f>
        <v>0</v>
      </c>
      <c r="BJ393" s="17" t="s">
        <v>136</v>
      </c>
      <c r="BK393" s="225">
        <f>ROUND(I393*H393,2)</f>
        <v>0</v>
      </c>
      <c r="BL393" s="17" t="s">
        <v>212</v>
      </c>
      <c r="BM393" s="224" t="s">
        <v>816</v>
      </c>
    </row>
    <row r="394" spans="1:51" s="13" customFormat="1" ht="12">
      <c r="A394" s="13"/>
      <c r="B394" s="226"/>
      <c r="C394" s="227"/>
      <c r="D394" s="228" t="s">
        <v>142</v>
      </c>
      <c r="E394" s="229" t="s">
        <v>1</v>
      </c>
      <c r="F394" s="230" t="s">
        <v>817</v>
      </c>
      <c r="G394" s="227"/>
      <c r="H394" s="231">
        <v>2.325</v>
      </c>
      <c r="I394" s="232"/>
      <c r="J394" s="227"/>
      <c r="K394" s="227"/>
      <c r="L394" s="233"/>
      <c r="M394" s="234"/>
      <c r="N394" s="235"/>
      <c r="O394" s="235"/>
      <c r="P394" s="235"/>
      <c r="Q394" s="235"/>
      <c r="R394" s="235"/>
      <c r="S394" s="235"/>
      <c r="T394" s="236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37" t="s">
        <v>142</v>
      </c>
      <c r="AU394" s="237" t="s">
        <v>136</v>
      </c>
      <c r="AV394" s="13" t="s">
        <v>136</v>
      </c>
      <c r="AW394" s="13" t="s">
        <v>32</v>
      </c>
      <c r="AX394" s="13" t="s">
        <v>76</v>
      </c>
      <c r="AY394" s="237" t="s">
        <v>128</v>
      </c>
    </row>
    <row r="395" spans="1:51" s="13" customFormat="1" ht="12">
      <c r="A395" s="13"/>
      <c r="B395" s="226"/>
      <c r="C395" s="227"/>
      <c r="D395" s="228" t="s">
        <v>142</v>
      </c>
      <c r="E395" s="229" t="s">
        <v>1</v>
      </c>
      <c r="F395" s="230" t="s">
        <v>818</v>
      </c>
      <c r="G395" s="227"/>
      <c r="H395" s="231">
        <v>3.255</v>
      </c>
      <c r="I395" s="232"/>
      <c r="J395" s="227"/>
      <c r="K395" s="227"/>
      <c r="L395" s="233"/>
      <c r="M395" s="234"/>
      <c r="N395" s="235"/>
      <c r="O395" s="235"/>
      <c r="P395" s="235"/>
      <c r="Q395" s="235"/>
      <c r="R395" s="235"/>
      <c r="S395" s="235"/>
      <c r="T395" s="236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37" t="s">
        <v>142</v>
      </c>
      <c r="AU395" s="237" t="s">
        <v>136</v>
      </c>
      <c r="AV395" s="13" t="s">
        <v>136</v>
      </c>
      <c r="AW395" s="13" t="s">
        <v>32</v>
      </c>
      <c r="AX395" s="13" t="s">
        <v>76</v>
      </c>
      <c r="AY395" s="237" t="s">
        <v>128</v>
      </c>
    </row>
    <row r="396" spans="1:51" s="15" customFormat="1" ht="12">
      <c r="A396" s="15"/>
      <c r="B396" s="248"/>
      <c r="C396" s="249"/>
      <c r="D396" s="228" t="s">
        <v>142</v>
      </c>
      <c r="E396" s="250" t="s">
        <v>1</v>
      </c>
      <c r="F396" s="251" t="s">
        <v>181</v>
      </c>
      <c r="G396" s="249"/>
      <c r="H396" s="252">
        <v>5.58</v>
      </c>
      <c r="I396" s="253"/>
      <c r="J396" s="249"/>
      <c r="K396" s="249"/>
      <c r="L396" s="254"/>
      <c r="M396" s="255"/>
      <c r="N396" s="256"/>
      <c r="O396" s="256"/>
      <c r="P396" s="256"/>
      <c r="Q396" s="256"/>
      <c r="R396" s="256"/>
      <c r="S396" s="256"/>
      <c r="T396" s="257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T396" s="258" t="s">
        <v>142</v>
      </c>
      <c r="AU396" s="258" t="s">
        <v>136</v>
      </c>
      <c r="AV396" s="15" t="s">
        <v>135</v>
      </c>
      <c r="AW396" s="15" t="s">
        <v>32</v>
      </c>
      <c r="AX396" s="15" t="s">
        <v>81</v>
      </c>
      <c r="AY396" s="258" t="s">
        <v>128</v>
      </c>
    </row>
    <row r="397" spans="1:65" s="2" customFormat="1" ht="16.5" customHeight="1">
      <c r="A397" s="38"/>
      <c r="B397" s="39"/>
      <c r="C397" s="259" t="s">
        <v>819</v>
      </c>
      <c r="D397" s="259" t="s">
        <v>205</v>
      </c>
      <c r="E397" s="260" t="s">
        <v>820</v>
      </c>
      <c r="F397" s="261" t="s">
        <v>821</v>
      </c>
      <c r="G397" s="262" t="s">
        <v>140</v>
      </c>
      <c r="H397" s="263">
        <v>5.58</v>
      </c>
      <c r="I397" s="264"/>
      <c r="J397" s="265">
        <f>ROUND(I397*H397,2)</f>
        <v>0</v>
      </c>
      <c r="K397" s="266"/>
      <c r="L397" s="267"/>
      <c r="M397" s="268" t="s">
        <v>1</v>
      </c>
      <c r="N397" s="269" t="s">
        <v>42</v>
      </c>
      <c r="O397" s="91"/>
      <c r="P397" s="222">
        <f>O397*H397</f>
        <v>0</v>
      </c>
      <c r="Q397" s="222">
        <v>0.0013</v>
      </c>
      <c r="R397" s="222">
        <f>Q397*H397</f>
        <v>0.007254</v>
      </c>
      <c r="S397" s="222">
        <v>0</v>
      </c>
      <c r="T397" s="223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24" t="s">
        <v>283</v>
      </c>
      <c r="AT397" s="224" t="s">
        <v>205</v>
      </c>
      <c r="AU397" s="224" t="s">
        <v>136</v>
      </c>
      <c r="AY397" s="17" t="s">
        <v>128</v>
      </c>
      <c r="BE397" s="225">
        <f>IF(N397="základní",J397,0)</f>
        <v>0</v>
      </c>
      <c r="BF397" s="225">
        <f>IF(N397="snížená",J397,0)</f>
        <v>0</v>
      </c>
      <c r="BG397" s="225">
        <f>IF(N397="zákl. přenesená",J397,0)</f>
        <v>0</v>
      </c>
      <c r="BH397" s="225">
        <f>IF(N397="sníž. přenesená",J397,0)</f>
        <v>0</v>
      </c>
      <c r="BI397" s="225">
        <f>IF(N397="nulová",J397,0)</f>
        <v>0</v>
      </c>
      <c r="BJ397" s="17" t="s">
        <v>136</v>
      </c>
      <c r="BK397" s="225">
        <f>ROUND(I397*H397,2)</f>
        <v>0</v>
      </c>
      <c r="BL397" s="17" t="s">
        <v>212</v>
      </c>
      <c r="BM397" s="224" t="s">
        <v>822</v>
      </c>
    </row>
    <row r="398" spans="1:65" s="2" customFormat="1" ht="16.5" customHeight="1">
      <c r="A398" s="38"/>
      <c r="B398" s="39"/>
      <c r="C398" s="212" t="s">
        <v>823</v>
      </c>
      <c r="D398" s="212" t="s">
        <v>131</v>
      </c>
      <c r="E398" s="213" t="s">
        <v>824</v>
      </c>
      <c r="F398" s="214" t="s">
        <v>825</v>
      </c>
      <c r="G398" s="215" t="s">
        <v>140</v>
      </c>
      <c r="H398" s="216">
        <v>5.58</v>
      </c>
      <c r="I398" s="217"/>
      <c r="J398" s="218">
        <f>ROUND(I398*H398,2)</f>
        <v>0</v>
      </c>
      <c r="K398" s="219"/>
      <c r="L398" s="44"/>
      <c r="M398" s="220" t="s">
        <v>1</v>
      </c>
      <c r="N398" s="221" t="s">
        <v>42</v>
      </c>
      <c r="O398" s="91"/>
      <c r="P398" s="222">
        <f>O398*H398</f>
        <v>0</v>
      </c>
      <c r="Q398" s="222">
        <v>0</v>
      </c>
      <c r="R398" s="222">
        <f>Q398*H398</f>
        <v>0</v>
      </c>
      <c r="S398" s="222">
        <v>0</v>
      </c>
      <c r="T398" s="223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24" t="s">
        <v>212</v>
      </c>
      <c r="AT398" s="224" t="s">
        <v>131</v>
      </c>
      <c r="AU398" s="224" t="s">
        <v>136</v>
      </c>
      <c r="AY398" s="17" t="s">
        <v>128</v>
      </c>
      <c r="BE398" s="225">
        <f>IF(N398="základní",J398,0)</f>
        <v>0</v>
      </c>
      <c r="BF398" s="225">
        <f>IF(N398="snížená",J398,0)</f>
        <v>0</v>
      </c>
      <c r="BG398" s="225">
        <f>IF(N398="zákl. přenesená",J398,0)</f>
        <v>0</v>
      </c>
      <c r="BH398" s="225">
        <f>IF(N398="sníž. přenesená",J398,0)</f>
        <v>0</v>
      </c>
      <c r="BI398" s="225">
        <f>IF(N398="nulová",J398,0)</f>
        <v>0</v>
      </c>
      <c r="BJ398" s="17" t="s">
        <v>136</v>
      </c>
      <c r="BK398" s="225">
        <f>ROUND(I398*H398,2)</f>
        <v>0</v>
      </c>
      <c r="BL398" s="17" t="s">
        <v>212</v>
      </c>
      <c r="BM398" s="224" t="s">
        <v>826</v>
      </c>
    </row>
    <row r="399" spans="1:63" s="12" customFormat="1" ht="25.9" customHeight="1">
      <c r="A399" s="12"/>
      <c r="B399" s="196"/>
      <c r="C399" s="197"/>
      <c r="D399" s="198" t="s">
        <v>75</v>
      </c>
      <c r="E399" s="199" t="s">
        <v>205</v>
      </c>
      <c r="F399" s="199" t="s">
        <v>827</v>
      </c>
      <c r="G399" s="197"/>
      <c r="H399" s="197"/>
      <c r="I399" s="200"/>
      <c r="J399" s="201">
        <f>BK399</f>
        <v>0</v>
      </c>
      <c r="K399" s="197"/>
      <c r="L399" s="202"/>
      <c r="M399" s="203"/>
      <c r="N399" s="204"/>
      <c r="O399" s="204"/>
      <c r="P399" s="205">
        <f>P400+P440</f>
        <v>0</v>
      </c>
      <c r="Q399" s="204"/>
      <c r="R399" s="205">
        <f>R400+R440</f>
        <v>0</v>
      </c>
      <c r="S399" s="204"/>
      <c r="T399" s="206">
        <f>T400+T440</f>
        <v>0</v>
      </c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R399" s="207" t="s">
        <v>129</v>
      </c>
      <c r="AT399" s="208" t="s">
        <v>75</v>
      </c>
      <c r="AU399" s="208" t="s">
        <v>76</v>
      </c>
      <c r="AY399" s="207" t="s">
        <v>128</v>
      </c>
      <c r="BK399" s="209">
        <f>BK400+BK440</f>
        <v>0</v>
      </c>
    </row>
    <row r="400" spans="1:63" s="12" customFormat="1" ht="22.8" customHeight="1">
      <c r="A400" s="12"/>
      <c r="B400" s="196"/>
      <c r="C400" s="197"/>
      <c r="D400" s="198" t="s">
        <v>75</v>
      </c>
      <c r="E400" s="210" t="s">
        <v>828</v>
      </c>
      <c r="F400" s="210" t="s">
        <v>829</v>
      </c>
      <c r="G400" s="197"/>
      <c r="H400" s="197"/>
      <c r="I400" s="200"/>
      <c r="J400" s="211">
        <f>BK400</f>
        <v>0</v>
      </c>
      <c r="K400" s="197"/>
      <c r="L400" s="202"/>
      <c r="M400" s="203"/>
      <c r="N400" s="204"/>
      <c r="O400" s="204"/>
      <c r="P400" s="205">
        <f>SUM(P401:P439)</f>
        <v>0</v>
      </c>
      <c r="Q400" s="204"/>
      <c r="R400" s="205">
        <f>SUM(R401:R439)</f>
        <v>0</v>
      </c>
      <c r="S400" s="204"/>
      <c r="T400" s="206">
        <f>SUM(T401:T439)</f>
        <v>0</v>
      </c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R400" s="207" t="s">
        <v>129</v>
      </c>
      <c r="AT400" s="208" t="s">
        <v>75</v>
      </c>
      <c r="AU400" s="208" t="s">
        <v>81</v>
      </c>
      <c r="AY400" s="207" t="s">
        <v>128</v>
      </c>
      <c r="BK400" s="209">
        <f>SUM(BK401:BK439)</f>
        <v>0</v>
      </c>
    </row>
    <row r="401" spans="1:65" s="2" customFormat="1" ht="16.5" customHeight="1">
      <c r="A401" s="38"/>
      <c r="B401" s="39"/>
      <c r="C401" s="212" t="s">
        <v>830</v>
      </c>
      <c r="D401" s="212" t="s">
        <v>131</v>
      </c>
      <c r="E401" s="213" t="s">
        <v>831</v>
      </c>
      <c r="F401" s="214" t="s">
        <v>832</v>
      </c>
      <c r="G401" s="215" t="s">
        <v>314</v>
      </c>
      <c r="H401" s="216">
        <v>1</v>
      </c>
      <c r="I401" s="217"/>
      <c r="J401" s="218">
        <f>ROUND(I401*H401,2)</f>
        <v>0</v>
      </c>
      <c r="K401" s="219"/>
      <c r="L401" s="44"/>
      <c r="M401" s="220" t="s">
        <v>1</v>
      </c>
      <c r="N401" s="221" t="s">
        <v>42</v>
      </c>
      <c r="O401" s="91"/>
      <c r="P401" s="222">
        <f>O401*H401</f>
        <v>0</v>
      </c>
      <c r="Q401" s="222">
        <v>0</v>
      </c>
      <c r="R401" s="222">
        <f>Q401*H401</f>
        <v>0</v>
      </c>
      <c r="S401" s="222">
        <v>0</v>
      </c>
      <c r="T401" s="223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24" t="s">
        <v>433</v>
      </c>
      <c r="AT401" s="224" t="s">
        <v>131</v>
      </c>
      <c r="AU401" s="224" t="s">
        <v>136</v>
      </c>
      <c r="AY401" s="17" t="s">
        <v>128</v>
      </c>
      <c r="BE401" s="225">
        <f>IF(N401="základní",J401,0)</f>
        <v>0</v>
      </c>
      <c r="BF401" s="225">
        <f>IF(N401="snížená",J401,0)</f>
        <v>0</v>
      </c>
      <c r="BG401" s="225">
        <f>IF(N401="zákl. přenesená",J401,0)</f>
        <v>0</v>
      </c>
      <c r="BH401" s="225">
        <f>IF(N401="sníž. přenesená",J401,0)</f>
        <v>0</v>
      </c>
      <c r="BI401" s="225">
        <f>IF(N401="nulová",J401,0)</f>
        <v>0</v>
      </c>
      <c r="BJ401" s="17" t="s">
        <v>136</v>
      </c>
      <c r="BK401" s="225">
        <f>ROUND(I401*H401,2)</f>
        <v>0</v>
      </c>
      <c r="BL401" s="17" t="s">
        <v>433</v>
      </c>
      <c r="BM401" s="224" t="s">
        <v>833</v>
      </c>
    </row>
    <row r="402" spans="1:65" s="2" customFormat="1" ht="16.5" customHeight="1">
      <c r="A402" s="38"/>
      <c r="B402" s="39"/>
      <c r="C402" s="212" t="s">
        <v>834</v>
      </c>
      <c r="D402" s="212" t="s">
        <v>131</v>
      </c>
      <c r="E402" s="213" t="s">
        <v>835</v>
      </c>
      <c r="F402" s="214" t="s">
        <v>836</v>
      </c>
      <c r="G402" s="215" t="s">
        <v>314</v>
      </c>
      <c r="H402" s="216">
        <v>1</v>
      </c>
      <c r="I402" s="217"/>
      <c r="J402" s="218">
        <f>ROUND(I402*H402,2)</f>
        <v>0</v>
      </c>
      <c r="K402" s="219"/>
      <c r="L402" s="44"/>
      <c r="M402" s="220" t="s">
        <v>1</v>
      </c>
      <c r="N402" s="221" t="s">
        <v>42</v>
      </c>
      <c r="O402" s="91"/>
      <c r="P402" s="222">
        <f>O402*H402</f>
        <v>0</v>
      </c>
      <c r="Q402" s="222">
        <v>0</v>
      </c>
      <c r="R402" s="222">
        <f>Q402*H402</f>
        <v>0</v>
      </c>
      <c r="S402" s="222">
        <v>0</v>
      </c>
      <c r="T402" s="223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24" t="s">
        <v>433</v>
      </c>
      <c r="AT402" s="224" t="s">
        <v>131</v>
      </c>
      <c r="AU402" s="224" t="s">
        <v>136</v>
      </c>
      <c r="AY402" s="17" t="s">
        <v>128</v>
      </c>
      <c r="BE402" s="225">
        <f>IF(N402="základní",J402,0)</f>
        <v>0</v>
      </c>
      <c r="BF402" s="225">
        <f>IF(N402="snížená",J402,0)</f>
        <v>0</v>
      </c>
      <c r="BG402" s="225">
        <f>IF(N402="zákl. přenesená",J402,0)</f>
        <v>0</v>
      </c>
      <c r="BH402" s="225">
        <f>IF(N402="sníž. přenesená",J402,0)</f>
        <v>0</v>
      </c>
      <c r="BI402" s="225">
        <f>IF(N402="nulová",J402,0)</f>
        <v>0</v>
      </c>
      <c r="BJ402" s="17" t="s">
        <v>136</v>
      </c>
      <c r="BK402" s="225">
        <f>ROUND(I402*H402,2)</f>
        <v>0</v>
      </c>
      <c r="BL402" s="17" t="s">
        <v>433</v>
      </c>
      <c r="BM402" s="224" t="s">
        <v>837</v>
      </c>
    </row>
    <row r="403" spans="1:65" s="2" customFormat="1" ht="24.15" customHeight="1">
      <c r="A403" s="38"/>
      <c r="B403" s="39"/>
      <c r="C403" s="212" t="s">
        <v>838</v>
      </c>
      <c r="D403" s="212" t="s">
        <v>131</v>
      </c>
      <c r="E403" s="213" t="s">
        <v>839</v>
      </c>
      <c r="F403" s="214" t="s">
        <v>840</v>
      </c>
      <c r="G403" s="215" t="s">
        <v>314</v>
      </c>
      <c r="H403" s="216">
        <v>1</v>
      </c>
      <c r="I403" s="217"/>
      <c r="J403" s="218">
        <f>ROUND(I403*H403,2)</f>
        <v>0</v>
      </c>
      <c r="K403" s="219"/>
      <c r="L403" s="44"/>
      <c r="M403" s="220" t="s">
        <v>1</v>
      </c>
      <c r="N403" s="221" t="s">
        <v>42</v>
      </c>
      <c r="O403" s="91"/>
      <c r="P403" s="222">
        <f>O403*H403</f>
        <v>0</v>
      </c>
      <c r="Q403" s="222">
        <v>0</v>
      </c>
      <c r="R403" s="222">
        <f>Q403*H403</f>
        <v>0</v>
      </c>
      <c r="S403" s="222">
        <v>0</v>
      </c>
      <c r="T403" s="223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24" t="s">
        <v>433</v>
      </c>
      <c r="AT403" s="224" t="s">
        <v>131</v>
      </c>
      <c r="AU403" s="224" t="s">
        <v>136</v>
      </c>
      <c r="AY403" s="17" t="s">
        <v>128</v>
      </c>
      <c r="BE403" s="225">
        <f>IF(N403="základní",J403,0)</f>
        <v>0</v>
      </c>
      <c r="BF403" s="225">
        <f>IF(N403="snížená",J403,0)</f>
        <v>0</v>
      </c>
      <c r="BG403" s="225">
        <f>IF(N403="zákl. přenesená",J403,0)</f>
        <v>0</v>
      </c>
      <c r="BH403" s="225">
        <f>IF(N403="sníž. přenesená",J403,0)</f>
        <v>0</v>
      </c>
      <c r="BI403" s="225">
        <f>IF(N403="nulová",J403,0)</f>
        <v>0</v>
      </c>
      <c r="BJ403" s="17" t="s">
        <v>136</v>
      </c>
      <c r="BK403" s="225">
        <f>ROUND(I403*H403,2)</f>
        <v>0</v>
      </c>
      <c r="BL403" s="17" t="s">
        <v>433</v>
      </c>
      <c r="BM403" s="224" t="s">
        <v>841</v>
      </c>
    </row>
    <row r="404" spans="1:65" s="2" customFormat="1" ht="16.5" customHeight="1">
      <c r="A404" s="38"/>
      <c r="B404" s="39"/>
      <c r="C404" s="212" t="s">
        <v>842</v>
      </c>
      <c r="D404" s="212" t="s">
        <v>131</v>
      </c>
      <c r="E404" s="213" t="s">
        <v>843</v>
      </c>
      <c r="F404" s="214" t="s">
        <v>844</v>
      </c>
      <c r="G404" s="215" t="s">
        <v>314</v>
      </c>
      <c r="H404" s="216">
        <v>1</v>
      </c>
      <c r="I404" s="217"/>
      <c r="J404" s="218">
        <f>ROUND(I404*H404,2)</f>
        <v>0</v>
      </c>
      <c r="K404" s="219"/>
      <c r="L404" s="44"/>
      <c r="M404" s="220" t="s">
        <v>1</v>
      </c>
      <c r="N404" s="221" t="s">
        <v>42</v>
      </c>
      <c r="O404" s="91"/>
      <c r="P404" s="222">
        <f>O404*H404</f>
        <v>0</v>
      </c>
      <c r="Q404" s="222">
        <v>0</v>
      </c>
      <c r="R404" s="222">
        <f>Q404*H404</f>
        <v>0</v>
      </c>
      <c r="S404" s="222">
        <v>0</v>
      </c>
      <c r="T404" s="223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24" t="s">
        <v>433</v>
      </c>
      <c r="AT404" s="224" t="s">
        <v>131</v>
      </c>
      <c r="AU404" s="224" t="s">
        <v>136</v>
      </c>
      <c r="AY404" s="17" t="s">
        <v>128</v>
      </c>
      <c r="BE404" s="225">
        <f>IF(N404="základní",J404,0)</f>
        <v>0</v>
      </c>
      <c r="BF404" s="225">
        <f>IF(N404="snížená",J404,0)</f>
        <v>0</v>
      </c>
      <c r="BG404" s="225">
        <f>IF(N404="zákl. přenesená",J404,0)</f>
        <v>0</v>
      </c>
      <c r="BH404" s="225">
        <f>IF(N404="sníž. přenesená",J404,0)</f>
        <v>0</v>
      </c>
      <c r="BI404" s="225">
        <f>IF(N404="nulová",J404,0)</f>
        <v>0</v>
      </c>
      <c r="BJ404" s="17" t="s">
        <v>136</v>
      </c>
      <c r="BK404" s="225">
        <f>ROUND(I404*H404,2)</f>
        <v>0</v>
      </c>
      <c r="BL404" s="17" t="s">
        <v>433</v>
      </c>
      <c r="BM404" s="224" t="s">
        <v>845</v>
      </c>
    </row>
    <row r="405" spans="1:65" s="2" customFormat="1" ht="16.5" customHeight="1">
      <c r="A405" s="38"/>
      <c r="B405" s="39"/>
      <c r="C405" s="212" t="s">
        <v>846</v>
      </c>
      <c r="D405" s="212" t="s">
        <v>131</v>
      </c>
      <c r="E405" s="213" t="s">
        <v>847</v>
      </c>
      <c r="F405" s="214" t="s">
        <v>848</v>
      </c>
      <c r="G405" s="215" t="s">
        <v>314</v>
      </c>
      <c r="H405" s="216">
        <v>1</v>
      </c>
      <c r="I405" s="217"/>
      <c r="J405" s="218">
        <f>ROUND(I405*H405,2)</f>
        <v>0</v>
      </c>
      <c r="K405" s="219"/>
      <c r="L405" s="44"/>
      <c r="M405" s="220" t="s">
        <v>1</v>
      </c>
      <c r="N405" s="221" t="s">
        <v>42</v>
      </c>
      <c r="O405" s="91"/>
      <c r="P405" s="222">
        <f>O405*H405</f>
        <v>0</v>
      </c>
      <c r="Q405" s="222">
        <v>0</v>
      </c>
      <c r="R405" s="222">
        <f>Q405*H405</f>
        <v>0</v>
      </c>
      <c r="S405" s="222">
        <v>0</v>
      </c>
      <c r="T405" s="223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24" t="s">
        <v>433</v>
      </c>
      <c r="AT405" s="224" t="s">
        <v>131</v>
      </c>
      <c r="AU405" s="224" t="s">
        <v>136</v>
      </c>
      <c r="AY405" s="17" t="s">
        <v>128</v>
      </c>
      <c r="BE405" s="225">
        <f>IF(N405="základní",J405,0)</f>
        <v>0</v>
      </c>
      <c r="BF405" s="225">
        <f>IF(N405="snížená",J405,0)</f>
        <v>0</v>
      </c>
      <c r="BG405" s="225">
        <f>IF(N405="zákl. přenesená",J405,0)</f>
        <v>0</v>
      </c>
      <c r="BH405" s="225">
        <f>IF(N405="sníž. přenesená",J405,0)</f>
        <v>0</v>
      </c>
      <c r="BI405" s="225">
        <f>IF(N405="nulová",J405,0)</f>
        <v>0</v>
      </c>
      <c r="BJ405" s="17" t="s">
        <v>136</v>
      </c>
      <c r="BK405" s="225">
        <f>ROUND(I405*H405,2)</f>
        <v>0</v>
      </c>
      <c r="BL405" s="17" t="s">
        <v>433</v>
      </c>
      <c r="BM405" s="224" t="s">
        <v>849</v>
      </c>
    </row>
    <row r="406" spans="1:65" s="2" customFormat="1" ht="24.15" customHeight="1">
      <c r="A406" s="38"/>
      <c r="B406" s="39"/>
      <c r="C406" s="212" t="s">
        <v>850</v>
      </c>
      <c r="D406" s="212" t="s">
        <v>131</v>
      </c>
      <c r="E406" s="213" t="s">
        <v>851</v>
      </c>
      <c r="F406" s="214" t="s">
        <v>852</v>
      </c>
      <c r="G406" s="215" t="s">
        <v>146</v>
      </c>
      <c r="H406" s="216">
        <v>55</v>
      </c>
      <c r="I406" s="217"/>
      <c r="J406" s="218">
        <f>ROUND(I406*H406,2)</f>
        <v>0</v>
      </c>
      <c r="K406" s="219"/>
      <c r="L406" s="44"/>
      <c r="M406" s="220" t="s">
        <v>1</v>
      </c>
      <c r="N406" s="221" t="s">
        <v>42</v>
      </c>
      <c r="O406" s="91"/>
      <c r="P406" s="222">
        <f>O406*H406</f>
        <v>0</v>
      </c>
      <c r="Q406" s="222">
        <v>0</v>
      </c>
      <c r="R406" s="222">
        <f>Q406*H406</f>
        <v>0</v>
      </c>
      <c r="S406" s="222">
        <v>0</v>
      </c>
      <c r="T406" s="223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24" t="s">
        <v>433</v>
      </c>
      <c r="AT406" s="224" t="s">
        <v>131</v>
      </c>
      <c r="AU406" s="224" t="s">
        <v>136</v>
      </c>
      <c r="AY406" s="17" t="s">
        <v>128</v>
      </c>
      <c r="BE406" s="225">
        <f>IF(N406="základní",J406,0)</f>
        <v>0</v>
      </c>
      <c r="BF406" s="225">
        <f>IF(N406="snížená",J406,0)</f>
        <v>0</v>
      </c>
      <c r="BG406" s="225">
        <f>IF(N406="zákl. přenesená",J406,0)</f>
        <v>0</v>
      </c>
      <c r="BH406" s="225">
        <f>IF(N406="sníž. přenesená",J406,0)</f>
        <v>0</v>
      </c>
      <c r="BI406" s="225">
        <f>IF(N406="nulová",J406,0)</f>
        <v>0</v>
      </c>
      <c r="BJ406" s="17" t="s">
        <v>136</v>
      </c>
      <c r="BK406" s="225">
        <f>ROUND(I406*H406,2)</f>
        <v>0</v>
      </c>
      <c r="BL406" s="17" t="s">
        <v>433</v>
      </c>
      <c r="BM406" s="224" t="s">
        <v>853</v>
      </c>
    </row>
    <row r="407" spans="1:65" s="2" customFormat="1" ht="24.15" customHeight="1">
      <c r="A407" s="38"/>
      <c r="B407" s="39"/>
      <c r="C407" s="212" t="s">
        <v>854</v>
      </c>
      <c r="D407" s="212" t="s">
        <v>131</v>
      </c>
      <c r="E407" s="213" t="s">
        <v>855</v>
      </c>
      <c r="F407" s="214" t="s">
        <v>856</v>
      </c>
      <c r="G407" s="215" t="s">
        <v>146</v>
      </c>
      <c r="H407" s="216">
        <v>105</v>
      </c>
      <c r="I407" s="217"/>
      <c r="J407" s="218">
        <f>ROUND(I407*H407,2)</f>
        <v>0</v>
      </c>
      <c r="K407" s="219"/>
      <c r="L407" s="44"/>
      <c r="M407" s="220" t="s">
        <v>1</v>
      </c>
      <c r="N407" s="221" t="s">
        <v>42</v>
      </c>
      <c r="O407" s="91"/>
      <c r="P407" s="222">
        <f>O407*H407</f>
        <v>0</v>
      </c>
      <c r="Q407" s="222">
        <v>0</v>
      </c>
      <c r="R407" s="222">
        <f>Q407*H407</f>
        <v>0</v>
      </c>
      <c r="S407" s="222">
        <v>0</v>
      </c>
      <c r="T407" s="223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24" t="s">
        <v>433</v>
      </c>
      <c r="AT407" s="224" t="s">
        <v>131</v>
      </c>
      <c r="AU407" s="224" t="s">
        <v>136</v>
      </c>
      <c r="AY407" s="17" t="s">
        <v>128</v>
      </c>
      <c r="BE407" s="225">
        <f>IF(N407="základní",J407,0)</f>
        <v>0</v>
      </c>
      <c r="BF407" s="225">
        <f>IF(N407="snížená",J407,0)</f>
        <v>0</v>
      </c>
      <c r="BG407" s="225">
        <f>IF(N407="zákl. přenesená",J407,0)</f>
        <v>0</v>
      </c>
      <c r="BH407" s="225">
        <f>IF(N407="sníž. přenesená",J407,0)</f>
        <v>0</v>
      </c>
      <c r="BI407" s="225">
        <f>IF(N407="nulová",J407,0)</f>
        <v>0</v>
      </c>
      <c r="BJ407" s="17" t="s">
        <v>136</v>
      </c>
      <c r="BK407" s="225">
        <f>ROUND(I407*H407,2)</f>
        <v>0</v>
      </c>
      <c r="BL407" s="17" t="s">
        <v>433</v>
      </c>
      <c r="BM407" s="224" t="s">
        <v>857</v>
      </c>
    </row>
    <row r="408" spans="1:65" s="2" customFormat="1" ht="16.5" customHeight="1">
      <c r="A408" s="38"/>
      <c r="B408" s="39"/>
      <c r="C408" s="212" t="s">
        <v>858</v>
      </c>
      <c r="D408" s="212" t="s">
        <v>131</v>
      </c>
      <c r="E408" s="213" t="s">
        <v>859</v>
      </c>
      <c r="F408" s="214" t="s">
        <v>860</v>
      </c>
      <c r="G408" s="215" t="s">
        <v>146</v>
      </c>
      <c r="H408" s="216">
        <v>15</v>
      </c>
      <c r="I408" s="217"/>
      <c r="J408" s="218">
        <f>ROUND(I408*H408,2)</f>
        <v>0</v>
      </c>
      <c r="K408" s="219"/>
      <c r="L408" s="44"/>
      <c r="M408" s="220" t="s">
        <v>1</v>
      </c>
      <c r="N408" s="221" t="s">
        <v>42</v>
      </c>
      <c r="O408" s="91"/>
      <c r="P408" s="222">
        <f>O408*H408</f>
        <v>0</v>
      </c>
      <c r="Q408" s="222">
        <v>0</v>
      </c>
      <c r="R408" s="222">
        <f>Q408*H408</f>
        <v>0</v>
      </c>
      <c r="S408" s="222">
        <v>0</v>
      </c>
      <c r="T408" s="223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24" t="s">
        <v>433</v>
      </c>
      <c r="AT408" s="224" t="s">
        <v>131</v>
      </c>
      <c r="AU408" s="224" t="s">
        <v>136</v>
      </c>
      <c r="AY408" s="17" t="s">
        <v>128</v>
      </c>
      <c r="BE408" s="225">
        <f>IF(N408="základní",J408,0)</f>
        <v>0</v>
      </c>
      <c r="BF408" s="225">
        <f>IF(N408="snížená",J408,0)</f>
        <v>0</v>
      </c>
      <c r="BG408" s="225">
        <f>IF(N408="zákl. přenesená",J408,0)</f>
        <v>0</v>
      </c>
      <c r="BH408" s="225">
        <f>IF(N408="sníž. přenesená",J408,0)</f>
        <v>0</v>
      </c>
      <c r="BI408" s="225">
        <f>IF(N408="nulová",J408,0)</f>
        <v>0</v>
      </c>
      <c r="BJ408" s="17" t="s">
        <v>136</v>
      </c>
      <c r="BK408" s="225">
        <f>ROUND(I408*H408,2)</f>
        <v>0</v>
      </c>
      <c r="BL408" s="17" t="s">
        <v>433</v>
      </c>
      <c r="BM408" s="224" t="s">
        <v>861</v>
      </c>
    </row>
    <row r="409" spans="1:65" s="2" customFormat="1" ht="16.5" customHeight="1">
      <c r="A409" s="38"/>
      <c r="B409" s="39"/>
      <c r="C409" s="212" t="s">
        <v>862</v>
      </c>
      <c r="D409" s="212" t="s">
        <v>131</v>
      </c>
      <c r="E409" s="213" t="s">
        <v>863</v>
      </c>
      <c r="F409" s="214" t="s">
        <v>864</v>
      </c>
      <c r="G409" s="215" t="s">
        <v>146</v>
      </c>
      <c r="H409" s="216">
        <v>25</v>
      </c>
      <c r="I409" s="217"/>
      <c r="J409" s="218">
        <f>ROUND(I409*H409,2)</f>
        <v>0</v>
      </c>
      <c r="K409" s="219"/>
      <c r="L409" s="44"/>
      <c r="M409" s="220" t="s">
        <v>1</v>
      </c>
      <c r="N409" s="221" t="s">
        <v>42</v>
      </c>
      <c r="O409" s="91"/>
      <c r="P409" s="222">
        <f>O409*H409</f>
        <v>0</v>
      </c>
      <c r="Q409" s="222">
        <v>0</v>
      </c>
      <c r="R409" s="222">
        <f>Q409*H409</f>
        <v>0</v>
      </c>
      <c r="S409" s="222">
        <v>0</v>
      </c>
      <c r="T409" s="223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24" t="s">
        <v>433</v>
      </c>
      <c r="AT409" s="224" t="s">
        <v>131</v>
      </c>
      <c r="AU409" s="224" t="s">
        <v>136</v>
      </c>
      <c r="AY409" s="17" t="s">
        <v>128</v>
      </c>
      <c r="BE409" s="225">
        <f>IF(N409="základní",J409,0)</f>
        <v>0</v>
      </c>
      <c r="BF409" s="225">
        <f>IF(N409="snížená",J409,0)</f>
        <v>0</v>
      </c>
      <c r="BG409" s="225">
        <f>IF(N409="zákl. přenesená",J409,0)</f>
        <v>0</v>
      </c>
      <c r="BH409" s="225">
        <f>IF(N409="sníž. přenesená",J409,0)</f>
        <v>0</v>
      </c>
      <c r="BI409" s="225">
        <f>IF(N409="nulová",J409,0)</f>
        <v>0</v>
      </c>
      <c r="BJ409" s="17" t="s">
        <v>136</v>
      </c>
      <c r="BK409" s="225">
        <f>ROUND(I409*H409,2)</f>
        <v>0</v>
      </c>
      <c r="BL409" s="17" t="s">
        <v>433</v>
      </c>
      <c r="BM409" s="224" t="s">
        <v>865</v>
      </c>
    </row>
    <row r="410" spans="1:65" s="2" customFormat="1" ht="16.5" customHeight="1">
      <c r="A410" s="38"/>
      <c r="B410" s="39"/>
      <c r="C410" s="212" t="s">
        <v>866</v>
      </c>
      <c r="D410" s="212" t="s">
        <v>131</v>
      </c>
      <c r="E410" s="213" t="s">
        <v>867</v>
      </c>
      <c r="F410" s="214" t="s">
        <v>868</v>
      </c>
      <c r="G410" s="215" t="s">
        <v>146</v>
      </c>
      <c r="H410" s="216">
        <v>6</v>
      </c>
      <c r="I410" s="217"/>
      <c r="J410" s="218">
        <f>ROUND(I410*H410,2)</f>
        <v>0</v>
      </c>
      <c r="K410" s="219"/>
      <c r="L410" s="44"/>
      <c r="M410" s="220" t="s">
        <v>1</v>
      </c>
      <c r="N410" s="221" t="s">
        <v>42</v>
      </c>
      <c r="O410" s="91"/>
      <c r="P410" s="222">
        <f>O410*H410</f>
        <v>0</v>
      </c>
      <c r="Q410" s="222">
        <v>0</v>
      </c>
      <c r="R410" s="222">
        <f>Q410*H410</f>
        <v>0</v>
      </c>
      <c r="S410" s="222">
        <v>0</v>
      </c>
      <c r="T410" s="223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24" t="s">
        <v>433</v>
      </c>
      <c r="AT410" s="224" t="s">
        <v>131</v>
      </c>
      <c r="AU410" s="224" t="s">
        <v>136</v>
      </c>
      <c r="AY410" s="17" t="s">
        <v>128</v>
      </c>
      <c r="BE410" s="225">
        <f>IF(N410="základní",J410,0)</f>
        <v>0</v>
      </c>
      <c r="BF410" s="225">
        <f>IF(N410="snížená",J410,0)</f>
        <v>0</v>
      </c>
      <c r="BG410" s="225">
        <f>IF(N410="zákl. přenesená",J410,0)</f>
        <v>0</v>
      </c>
      <c r="BH410" s="225">
        <f>IF(N410="sníž. přenesená",J410,0)</f>
        <v>0</v>
      </c>
      <c r="BI410" s="225">
        <f>IF(N410="nulová",J410,0)</f>
        <v>0</v>
      </c>
      <c r="BJ410" s="17" t="s">
        <v>136</v>
      </c>
      <c r="BK410" s="225">
        <f>ROUND(I410*H410,2)</f>
        <v>0</v>
      </c>
      <c r="BL410" s="17" t="s">
        <v>433</v>
      </c>
      <c r="BM410" s="224" t="s">
        <v>869</v>
      </c>
    </row>
    <row r="411" spans="1:65" s="2" customFormat="1" ht="16.5" customHeight="1">
      <c r="A411" s="38"/>
      <c r="B411" s="39"/>
      <c r="C411" s="212" t="s">
        <v>870</v>
      </c>
      <c r="D411" s="212" t="s">
        <v>131</v>
      </c>
      <c r="E411" s="213" t="s">
        <v>871</v>
      </c>
      <c r="F411" s="214" t="s">
        <v>872</v>
      </c>
      <c r="G411" s="215" t="s">
        <v>146</v>
      </c>
      <c r="H411" s="216">
        <v>10</v>
      </c>
      <c r="I411" s="217"/>
      <c r="J411" s="218">
        <f>ROUND(I411*H411,2)</f>
        <v>0</v>
      </c>
      <c r="K411" s="219"/>
      <c r="L411" s="44"/>
      <c r="M411" s="220" t="s">
        <v>1</v>
      </c>
      <c r="N411" s="221" t="s">
        <v>42</v>
      </c>
      <c r="O411" s="91"/>
      <c r="P411" s="222">
        <f>O411*H411</f>
        <v>0</v>
      </c>
      <c r="Q411" s="222">
        <v>0</v>
      </c>
      <c r="R411" s="222">
        <f>Q411*H411</f>
        <v>0</v>
      </c>
      <c r="S411" s="222">
        <v>0</v>
      </c>
      <c r="T411" s="223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24" t="s">
        <v>433</v>
      </c>
      <c r="AT411" s="224" t="s">
        <v>131</v>
      </c>
      <c r="AU411" s="224" t="s">
        <v>136</v>
      </c>
      <c r="AY411" s="17" t="s">
        <v>128</v>
      </c>
      <c r="BE411" s="225">
        <f>IF(N411="základní",J411,0)</f>
        <v>0</v>
      </c>
      <c r="BF411" s="225">
        <f>IF(N411="snížená",J411,0)</f>
        <v>0</v>
      </c>
      <c r="BG411" s="225">
        <f>IF(N411="zákl. přenesená",J411,0)</f>
        <v>0</v>
      </c>
      <c r="BH411" s="225">
        <f>IF(N411="sníž. přenesená",J411,0)</f>
        <v>0</v>
      </c>
      <c r="BI411" s="225">
        <f>IF(N411="nulová",J411,0)</f>
        <v>0</v>
      </c>
      <c r="BJ411" s="17" t="s">
        <v>136</v>
      </c>
      <c r="BK411" s="225">
        <f>ROUND(I411*H411,2)</f>
        <v>0</v>
      </c>
      <c r="BL411" s="17" t="s">
        <v>433</v>
      </c>
      <c r="BM411" s="224" t="s">
        <v>873</v>
      </c>
    </row>
    <row r="412" spans="1:65" s="2" customFormat="1" ht="16.5" customHeight="1">
      <c r="A412" s="38"/>
      <c r="B412" s="39"/>
      <c r="C412" s="212" t="s">
        <v>874</v>
      </c>
      <c r="D412" s="212" t="s">
        <v>131</v>
      </c>
      <c r="E412" s="213" t="s">
        <v>875</v>
      </c>
      <c r="F412" s="214" t="s">
        <v>876</v>
      </c>
      <c r="G412" s="215" t="s">
        <v>146</v>
      </c>
      <c r="H412" s="216">
        <v>10</v>
      </c>
      <c r="I412" s="217"/>
      <c r="J412" s="218">
        <f>ROUND(I412*H412,2)</f>
        <v>0</v>
      </c>
      <c r="K412" s="219"/>
      <c r="L412" s="44"/>
      <c r="M412" s="220" t="s">
        <v>1</v>
      </c>
      <c r="N412" s="221" t="s">
        <v>42</v>
      </c>
      <c r="O412" s="91"/>
      <c r="P412" s="222">
        <f>O412*H412</f>
        <v>0</v>
      </c>
      <c r="Q412" s="222">
        <v>0</v>
      </c>
      <c r="R412" s="222">
        <f>Q412*H412</f>
        <v>0</v>
      </c>
      <c r="S412" s="222">
        <v>0</v>
      </c>
      <c r="T412" s="223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24" t="s">
        <v>433</v>
      </c>
      <c r="AT412" s="224" t="s">
        <v>131</v>
      </c>
      <c r="AU412" s="224" t="s">
        <v>136</v>
      </c>
      <c r="AY412" s="17" t="s">
        <v>128</v>
      </c>
      <c r="BE412" s="225">
        <f>IF(N412="základní",J412,0)</f>
        <v>0</v>
      </c>
      <c r="BF412" s="225">
        <f>IF(N412="snížená",J412,0)</f>
        <v>0</v>
      </c>
      <c r="BG412" s="225">
        <f>IF(N412="zákl. přenesená",J412,0)</f>
        <v>0</v>
      </c>
      <c r="BH412" s="225">
        <f>IF(N412="sníž. přenesená",J412,0)</f>
        <v>0</v>
      </c>
      <c r="BI412" s="225">
        <f>IF(N412="nulová",J412,0)</f>
        <v>0</v>
      </c>
      <c r="BJ412" s="17" t="s">
        <v>136</v>
      </c>
      <c r="BK412" s="225">
        <f>ROUND(I412*H412,2)</f>
        <v>0</v>
      </c>
      <c r="BL412" s="17" t="s">
        <v>433</v>
      </c>
      <c r="BM412" s="224" t="s">
        <v>877</v>
      </c>
    </row>
    <row r="413" spans="1:65" s="2" customFormat="1" ht="16.5" customHeight="1">
      <c r="A413" s="38"/>
      <c r="B413" s="39"/>
      <c r="C413" s="212" t="s">
        <v>878</v>
      </c>
      <c r="D413" s="212" t="s">
        <v>131</v>
      </c>
      <c r="E413" s="213" t="s">
        <v>879</v>
      </c>
      <c r="F413" s="214" t="s">
        <v>880</v>
      </c>
      <c r="G413" s="215" t="s">
        <v>146</v>
      </c>
      <c r="H413" s="216">
        <v>30</v>
      </c>
      <c r="I413" s="217"/>
      <c r="J413" s="218">
        <f>ROUND(I413*H413,2)</f>
        <v>0</v>
      </c>
      <c r="K413" s="219"/>
      <c r="L413" s="44"/>
      <c r="M413" s="220" t="s">
        <v>1</v>
      </c>
      <c r="N413" s="221" t="s">
        <v>42</v>
      </c>
      <c r="O413" s="91"/>
      <c r="P413" s="222">
        <f>O413*H413</f>
        <v>0</v>
      </c>
      <c r="Q413" s="222">
        <v>0</v>
      </c>
      <c r="R413" s="222">
        <f>Q413*H413</f>
        <v>0</v>
      </c>
      <c r="S413" s="222">
        <v>0</v>
      </c>
      <c r="T413" s="223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24" t="s">
        <v>433</v>
      </c>
      <c r="AT413" s="224" t="s">
        <v>131</v>
      </c>
      <c r="AU413" s="224" t="s">
        <v>136</v>
      </c>
      <c r="AY413" s="17" t="s">
        <v>128</v>
      </c>
      <c r="BE413" s="225">
        <f>IF(N413="základní",J413,0)</f>
        <v>0</v>
      </c>
      <c r="BF413" s="225">
        <f>IF(N413="snížená",J413,0)</f>
        <v>0</v>
      </c>
      <c r="BG413" s="225">
        <f>IF(N413="zákl. přenesená",J413,0)</f>
        <v>0</v>
      </c>
      <c r="BH413" s="225">
        <f>IF(N413="sníž. přenesená",J413,0)</f>
        <v>0</v>
      </c>
      <c r="BI413" s="225">
        <f>IF(N413="nulová",J413,0)</f>
        <v>0</v>
      </c>
      <c r="BJ413" s="17" t="s">
        <v>136</v>
      </c>
      <c r="BK413" s="225">
        <f>ROUND(I413*H413,2)</f>
        <v>0</v>
      </c>
      <c r="BL413" s="17" t="s">
        <v>433</v>
      </c>
      <c r="BM413" s="224" t="s">
        <v>881</v>
      </c>
    </row>
    <row r="414" spans="1:65" s="2" customFormat="1" ht="16.5" customHeight="1">
      <c r="A414" s="38"/>
      <c r="B414" s="39"/>
      <c r="C414" s="212" t="s">
        <v>882</v>
      </c>
      <c r="D414" s="212" t="s">
        <v>131</v>
      </c>
      <c r="E414" s="213" t="s">
        <v>883</v>
      </c>
      <c r="F414" s="214" t="s">
        <v>884</v>
      </c>
      <c r="G414" s="215" t="s">
        <v>146</v>
      </c>
      <c r="H414" s="216">
        <v>20</v>
      </c>
      <c r="I414" s="217"/>
      <c r="J414" s="218">
        <f>ROUND(I414*H414,2)</f>
        <v>0</v>
      </c>
      <c r="K414" s="219"/>
      <c r="L414" s="44"/>
      <c r="M414" s="220" t="s">
        <v>1</v>
      </c>
      <c r="N414" s="221" t="s">
        <v>42</v>
      </c>
      <c r="O414" s="91"/>
      <c r="P414" s="222">
        <f>O414*H414</f>
        <v>0</v>
      </c>
      <c r="Q414" s="222">
        <v>0</v>
      </c>
      <c r="R414" s="222">
        <f>Q414*H414</f>
        <v>0</v>
      </c>
      <c r="S414" s="222">
        <v>0</v>
      </c>
      <c r="T414" s="223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24" t="s">
        <v>433</v>
      </c>
      <c r="AT414" s="224" t="s">
        <v>131</v>
      </c>
      <c r="AU414" s="224" t="s">
        <v>136</v>
      </c>
      <c r="AY414" s="17" t="s">
        <v>128</v>
      </c>
      <c r="BE414" s="225">
        <f>IF(N414="základní",J414,0)</f>
        <v>0</v>
      </c>
      <c r="BF414" s="225">
        <f>IF(N414="snížená",J414,0)</f>
        <v>0</v>
      </c>
      <c r="BG414" s="225">
        <f>IF(N414="zákl. přenesená",J414,0)</f>
        <v>0</v>
      </c>
      <c r="BH414" s="225">
        <f>IF(N414="sníž. přenesená",J414,0)</f>
        <v>0</v>
      </c>
      <c r="BI414" s="225">
        <f>IF(N414="nulová",J414,0)</f>
        <v>0</v>
      </c>
      <c r="BJ414" s="17" t="s">
        <v>136</v>
      </c>
      <c r="BK414" s="225">
        <f>ROUND(I414*H414,2)</f>
        <v>0</v>
      </c>
      <c r="BL414" s="17" t="s">
        <v>433</v>
      </c>
      <c r="BM414" s="224" t="s">
        <v>885</v>
      </c>
    </row>
    <row r="415" spans="1:65" s="2" customFormat="1" ht="16.5" customHeight="1">
      <c r="A415" s="38"/>
      <c r="B415" s="39"/>
      <c r="C415" s="212" t="s">
        <v>886</v>
      </c>
      <c r="D415" s="212" t="s">
        <v>131</v>
      </c>
      <c r="E415" s="213" t="s">
        <v>887</v>
      </c>
      <c r="F415" s="214" t="s">
        <v>888</v>
      </c>
      <c r="G415" s="215" t="s">
        <v>314</v>
      </c>
      <c r="H415" s="216">
        <v>1</v>
      </c>
      <c r="I415" s="217"/>
      <c r="J415" s="218">
        <f>ROUND(I415*H415,2)</f>
        <v>0</v>
      </c>
      <c r="K415" s="219"/>
      <c r="L415" s="44"/>
      <c r="M415" s="220" t="s">
        <v>1</v>
      </c>
      <c r="N415" s="221" t="s">
        <v>42</v>
      </c>
      <c r="O415" s="91"/>
      <c r="P415" s="222">
        <f>O415*H415</f>
        <v>0</v>
      </c>
      <c r="Q415" s="222">
        <v>0</v>
      </c>
      <c r="R415" s="222">
        <f>Q415*H415</f>
        <v>0</v>
      </c>
      <c r="S415" s="222">
        <v>0</v>
      </c>
      <c r="T415" s="223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24" t="s">
        <v>433</v>
      </c>
      <c r="AT415" s="224" t="s">
        <v>131</v>
      </c>
      <c r="AU415" s="224" t="s">
        <v>136</v>
      </c>
      <c r="AY415" s="17" t="s">
        <v>128</v>
      </c>
      <c r="BE415" s="225">
        <f>IF(N415="základní",J415,0)</f>
        <v>0</v>
      </c>
      <c r="BF415" s="225">
        <f>IF(N415="snížená",J415,0)</f>
        <v>0</v>
      </c>
      <c r="BG415" s="225">
        <f>IF(N415="zákl. přenesená",J415,0)</f>
        <v>0</v>
      </c>
      <c r="BH415" s="225">
        <f>IF(N415="sníž. přenesená",J415,0)</f>
        <v>0</v>
      </c>
      <c r="BI415" s="225">
        <f>IF(N415="nulová",J415,0)</f>
        <v>0</v>
      </c>
      <c r="BJ415" s="17" t="s">
        <v>136</v>
      </c>
      <c r="BK415" s="225">
        <f>ROUND(I415*H415,2)</f>
        <v>0</v>
      </c>
      <c r="BL415" s="17" t="s">
        <v>433</v>
      </c>
      <c r="BM415" s="224" t="s">
        <v>889</v>
      </c>
    </row>
    <row r="416" spans="1:65" s="2" customFormat="1" ht="16.5" customHeight="1">
      <c r="A416" s="38"/>
      <c r="B416" s="39"/>
      <c r="C416" s="212" t="s">
        <v>890</v>
      </c>
      <c r="D416" s="212" t="s">
        <v>131</v>
      </c>
      <c r="E416" s="213" t="s">
        <v>891</v>
      </c>
      <c r="F416" s="214" t="s">
        <v>892</v>
      </c>
      <c r="G416" s="215" t="s">
        <v>314</v>
      </c>
      <c r="H416" s="216">
        <v>1</v>
      </c>
      <c r="I416" s="217"/>
      <c r="J416" s="218">
        <f>ROUND(I416*H416,2)</f>
        <v>0</v>
      </c>
      <c r="K416" s="219"/>
      <c r="L416" s="44"/>
      <c r="M416" s="220" t="s">
        <v>1</v>
      </c>
      <c r="N416" s="221" t="s">
        <v>42</v>
      </c>
      <c r="O416" s="91"/>
      <c r="P416" s="222">
        <f>O416*H416</f>
        <v>0</v>
      </c>
      <c r="Q416" s="222">
        <v>0</v>
      </c>
      <c r="R416" s="222">
        <f>Q416*H416</f>
        <v>0</v>
      </c>
      <c r="S416" s="222">
        <v>0</v>
      </c>
      <c r="T416" s="223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24" t="s">
        <v>433</v>
      </c>
      <c r="AT416" s="224" t="s">
        <v>131</v>
      </c>
      <c r="AU416" s="224" t="s">
        <v>136</v>
      </c>
      <c r="AY416" s="17" t="s">
        <v>128</v>
      </c>
      <c r="BE416" s="225">
        <f>IF(N416="základní",J416,0)</f>
        <v>0</v>
      </c>
      <c r="BF416" s="225">
        <f>IF(N416="snížená",J416,0)</f>
        <v>0</v>
      </c>
      <c r="BG416" s="225">
        <f>IF(N416="zákl. přenesená",J416,0)</f>
        <v>0</v>
      </c>
      <c r="BH416" s="225">
        <f>IF(N416="sníž. přenesená",J416,0)</f>
        <v>0</v>
      </c>
      <c r="BI416" s="225">
        <f>IF(N416="nulová",J416,0)</f>
        <v>0</v>
      </c>
      <c r="BJ416" s="17" t="s">
        <v>136</v>
      </c>
      <c r="BK416" s="225">
        <f>ROUND(I416*H416,2)</f>
        <v>0</v>
      </c>
      <c r="BL416" s="17" t="s">
        <v>433</v>
      </c>
      <c r="BM416" s="224" t="s">
        <v>893</v>
      </c>
    </row>
    <row r="417" spans="1:65" s="2" customFormat="1" ht="16.5" customHeight="1">
      <c r="A417" s="38"/>
      <c r="B417" s="39"/>
      <c r="C417" s="212" t="s">
        <v>894</v>
      </c>
      <c r="D417" s="212" t="s">
        <v>131</v>
      </c>
      <c r="E417" s="213" t="s">
        <v>895</v>
      </c>
      <c r="F417" s="214" t="s">
        <v>896</v>
      </c>
      <c r="G417" s="215" t="s">
        <v>314</v>
      </c>
      <c r="H417" s="216">
        <v>2</v>
      </c>
      <c r="I417" s="217"/>
      <c r="J417" s="218">
        <f>ROUND(I417*H417,2)</f>
        <v>0</v>
      </c>
      <c r="K417" s="219"/>
      <c r="L417" s="44"/>
      <c r="M417" s="220" t="s">
        <v>1</v>
      </c>
      <c r="N417" s="221" t="s">
        <v>42</v>
      </c>
      <c r="O417" s="91"/>
      <c r="P417" s="222">
        <f>O417*H417</f>
        <v>0</v>
      </c>
      <c r="Q417" s="222">
        <v>0</v>
      </c>
      <c r="R417" s="222">
        <f>Q417*H417</f>
        <v>0</v>
      </c>
      <c r="S417" s="222">
        <v>0</v>
      </c>
      <c r="T417" s="223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24" t="s">
        <v>433</v>
      </c>
      <c r="AT417" s="224" t="s">
        <v>131</v>
      </c>
      <c r="AU417" s="224" t="s">
        <v>136</v>
      </c>
      <c r="AY417" s="17" t="s">
        <v>128</v>
      </c>
      <c r="BE417" s="225">
        <f>IF(N417="základní",J417,0)</f>
        <v>0</v>
      </c>
      <c r="BF417" s="225">
        <f>IF(N417="snížená",J417,0)</f>
        <v>0</v>
      </c>
      <c r="BG417" s="225">
        <f>IF(N417="zákl. přenesená",J417,0)</f>
        <v>0</v>
      </c>
      <c r="BH417" s="225">
        <f>IF(N417="sníž. přenesená",J417,0)</f>
        <v>0</v>
      </c>
      <c r="BI417" s="225">
        <f>IF(N417="nulová",J417,0)</f>
        <v>0</v>
      </c>
      <c r="BJ417" s="17" t="s">
        <v>136</v>
      </c>
      <c r="BK417" s="225">
        <f>ROUND(I417*H417,2)</f>
        <v>0</v>
      </c>
      <c r="BL417" s="17" t="s">
        <v>433</v>
      </c>
      <c r="BM417" s="224" t="s">
        <v>897</v>
      </c>
    </row>
    <row r="418" spans="1:65" s="2" customFormat="1" ht="16.5" customHeight="1">
      <c r="A418" s="38"/>
      <c r="B418" s="39"/>
      <c r="C418" s="212" t="s">
        <v>898</v>
      </c>
      <c r="D418" s="212" t="s">
        <v>131</v>
      </c>
      <c r="E418" s="213" t="s">
        <v>899</v>
      </c>
      <c r="F418" s="214" t="s">
        <v>900</v>
      </c>
      <c r="G418" s="215" t="s">
        <v>314</v>
      </c>
      <c r="H418" s="216">
        <v>9</v>
      </c>
      <c r="I418" s="217"/>
      <c r="J418" s="218">
        <f>ROUND(I418*H418,2)</f>
        <v>0</v>
      </c>
      <c r="K418" s="219"/>
      <c r="L418" s="44"/>
      <c r="M418" s="220" t="s">
        <v>1</v>
      </c>
      <c r="N418" s="221" t="s">
        <v>42</v>
      </c>
      <c r="O418" s="91"/>
      <c r="P418" s="222">
        <f>O418*H418</f>
        <v>0</v>
      </c>
      <c r="Q418" s="222">
        <v>0</v>
      </c>
      <c r="R418" s="222">
        <f>Q418*H418</f>
        <v>0</v>
      </c>
      <c r="S418" s="222">
        <v>0</v>
      </c>
      <c r="T418" s="223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24" t="s">
        <v>433</v>
      </c>
      <c r="AT418" s="224" t="s">
        <v>131</v>
      </c>
      <c r="AU418" s="224" t="s">
        <v>136</v>
      </c>
      <c r="AY418" s="17" t="s">
        <v>128</v>
      </c>
      <c r="BE418" s="225">
        <f>IF(N418="základní",J418,0)</f>
        <v>0</v>
      </c>
      <c r="BF418" s="225">
        <f>IF(N418="snížená",J418,0)</f>
        <v>0</v>
      </c>
      <c r="BG418" s="225">
        <f>IF(N418="zákl. přenesená",J418,0)</f>
        <v>0</v>
      </c>
      <c r="BH418" s="225">
        <f>IF(N418="sníž. přenesená",J418,0)</f>
        <v>0</v>
      </c>
      <c r="BI418" s="225">
        <f>IF(N418="nulová",J418,0)</f>
        <v>0</v>
      </c>
      <c r="BJ418" s="17" t="s">
        <v>136</v>
      </c>
      <c r="BK418" s="225">
        <f>ROUND(I418*H418,2)</f>
        <v>0</v>
      </c>
      <c r="BL418" s="17" t="s">
        <v>433</v>
      </c>
      <c r="BM418" s="224" t="s">
        <v>901</v>
      </c>
    </row>
    <row r="419" spans="1:65" s="2" customFormat="1" ht="16.5" customHeight="1">
      <c r="A419" s="38"/>
      <c r="B419" s="39"/>
      <c r="C419" s="212" t="s">
        <v>902</v>
      </c>
      <c r="D419" s="212" t="s">
        <v>131</v>
      </c>
      <c r="E419" s="213" t="s">
        <v>903</v>
      </c>
      <c r="F419" s="214" t="s">
        <v>904</v>
      </c>
      <c r="G419" s="215" t="s">
        <v>314</v>
      </c>
      <c r="H419" s="216">
        <v>4</v>
      </c>
      <c r="I419" s="217"/>
      <c r="J419" s="218">
        <f>ROUND(I419*H419,2)</f>
        <v>0</v>
      </c>
      <c r="K419" s="219"/>
      <c r="L419" s="44"/>
      <c r="M419" s="220" t="s">
        <v>1</v>
      </c>
      <c r="N419" s="221" t="s">
        <v>42</v>
      </c>
      <c r="O419" s="91"/>
      <c r="P419" s="222">
        <f>O419*H419</f>
        <v>0</v>
      </c>
      <c r="Q419" s="222">
        <v>0</v>
      </c>
      <c r="R419" s="222">
        <f>Q419*H419</f>
        <v>0</v>
      </c>
      <c r="S419" s="222">
        <v>0</v>
      </c>
      <c r="T419" s="223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24" t="s">
        <v>433</v>
      </c>
      <c r="AT419" s="224" t="s">
        <v>131</v>
      </c>
      <c r="AU419" s="224" t="s">
        <v>136</v>
      </c>
      <c r="AY419" s="17" t="s">
        <v>128</v>
      </c>
      <c r="BE419" s="225">
        <f>IF(N419="základní",J419,0)</f>
        <v>0</v>
      </c>
      <c r="BF419" s="225">
        <f>IF(N419="snížená",J419,0)</f>
        <v>0</v>
      </c>
      <c r="BG419" s="225">
        <f>IF(N419="zákl. přenesená",J419,0)</f>
        <v>0</v>
      </c>
      <c r="BH419" s="225">
        <f>IF(N419="sníž. přenesená",J419,0)</f>
        <v>0</v>
      </c>
      <c r="BI419" s="225">
        <f>IF(N419="nulová",J419,0)</f>
        <v>0</v>
      </c>
      <c r="BJ419" s="17" t="s">
        <v>136</v>
      </c>
      <c r="BK419" s="225">
        <f>ROUND(I419*H419,2)</f>
        <v>0</v>
      </c>
      <c r="BL419" s="17" t="s">
        <v>433</v>
      </c>
      <c r="BM419" s="224" t="s">
        <v>905</v>
      </c>
    </row>
    <row r="420" spans="1:65" s="2" customFormat="1" ht="16.5" customHeight="1">
      <c r="A420" s="38"/>
      <c r="B420" s="39"/>
      <c r="C420" s="212" t="s">
        <v>906</v>
      </c>
      <c r="D420" s="212" t="s">
        <v>131</v>
      </c>
      <c r="E420" s="213" t="s">
        <v>907</v>
      </c>
      <c r="F420" s="214" t="s">
        <v>908</v>
      </c>
      <c r="G420" s="215" t="s">
        <v>314</v>
      </c>
      <c r="H420" s="216">
        <v>2</v>
      </c>
      <c r="I420" s="217"/>
      <c r="J420" s="218">
        <f>ROUND(I420*H420,2)</f>
        <v>0</v>
      </c>
      <c r="K420" s="219"/>
      <c r="L420" s="44"/>
      <c r="M420" s="220" t="s">
        <v>1</v>
      </c>
      <c r="N420" s="221" t="s">
        <v>42</v>
      </c>
      <c r="O420" s="91"/>
      <c r="P420" s="222">
        <f>O420*H420</f>
        <v>0</v>
      </c>
      <c r="Q420" s="222">
        <v>0</v>
      </c>
      <c r="R420" s="222">
        <f>Q420*H420</f>
        <v>0</v>
      </c>
      <c r="S420" s="222">
        <v>0</v>
      </c>
      <c r="T420" s="223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24" t="s">
        <v>433</v>
      </c>
      <c r="AT420" s="224" t="s">
        <v>131</v>
      </c>
      <c r="AU420" s="224" t="s">
        <v>136</v>
      </c>
      <c r="AY420" s="17" t="s">
        <v>128</v>
      </c>
      <c r="BE420" s="225">
        <f>IF(N420="základní",J420,0)</f>
        <v>0</v>
      </c>
      <c r="BF420" s="225">
        <f>IF(N420="snížená",J420,0)</f>
        <v>0</v>
      </c>
      <c r="BG420" s="225">
        <f>IF(N420="zákl. přenesená",J420,0)</f>
        <v>0</v>
      </c>
      <c r="BH420" s="225">
        <f>IF(N420="sníž. přenesená",J420,0)</f>
        <v>0</v>
      </c>
      <c r="BI420" s="225">
        <f>IF(N420="nulová",J420,0)</f>
        <v>0</v>
      </c>
      <c r="BJ420" s="17" t="s">
        <v>136</v>
      </c>
      <c r="BK420" s="225">
        <f>ROUND(I420*H420,2)</f>
        <v>0</v>
      </c>
      <c r="BL420" s="17" t="s">
        <v>433</v>
      </c>
      <c r="BM420" s="224" t="s">
        <v>909</v>
      </c>
    </row>
    <row r="421" spans="1:65" s="2" customFormat="1" ht="16.5" customHeight="1">
      <c r="A421" s="38"/>
      <c r="B421" s="39"/>
      <c r="C421" s="212" t="s">
        <v>910</v>
      </c>
      <c r="D421" s="212" t="s">
        <v>131</v>
      </c>
      <c r="E421" s="213" t="s">
        <v>911</v>
      </c>
      <c r="F421" s="214" t="s">
        <v>912</v>
      </c>
      <c r="G421" s="215" t="s">
        <v>314</v>
      </c>
      <c r="H421" s="216">
        <v>12</v>
      </c>
      <c r="I421" s="217"/>
      <c r="J421" s="218">
        <f>ROUND(I421*H421,2)</f>
        <v>0</v>
      </c>
      <c r="K421" s="219"/>
      <c r="L421" s="44"/>
      <c r="M421" s="220" t="s">
        <v>1</v>
      </c>
      <c r="N421" s="221" t="s">
        <v>42</v>
      </c>
      <c r="O421" s="91"/>
      <c r="P421" s="222">
        <f>O421*H421</f>
        <v>0</v>
      </c>
      <c r="Q421" s="222">
        <v>0</v>
      </c>
      <c r="R421" s="222">
        <f>Q421*H421</f>
        <v>0</v>
      </c>
      <c r="S421" s="222">
        <v>0</v>
      </c>
      <c r="T421" s="223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24" t="s">
        <v>433</v>
      </c>
      <c r="AT421" s="224" t="s">
        <v>131</v>
      </c>
      <c r="AU421" s="224" t="s">
        <v>136</v>
      </c>
      <c r="AY421" s="17" t="s">
        <v>128</v>
      </c>
      <c r="BE421" s="225">
        <f>IF(N421="základní",J421,0)</f>
        <v>0</v>
      </c>
      <c r="BF421" s="225">
        <f>IF(N421="snížená",J421,0)</f>
        <v>0</v>
      </c>
      <c r="BG421" s="225">
        <f>IF(N421="zákl. přenesená",J421,0)</f>
        <v>0</v>
      </c>
      <c r="BH421" s="225">
        <f>IF(N421="sníž. přenesená",J421,0)</f>
        <v>0</v>
      </c>
      <c r="BI421" s="225">
        <f>IF(N421="nulová",J421,0)</f>
        <v>0</v>
      </c>
      <c r="BJ421" s="17" t="s">
        <v>136</v>
      </c>
      <c r="BK421" s="225">
        <f>ROUND(I421*H421,2)</f>
        <v>0</v>
      </c>
      <c r="BL421" s="17" t="s">
        <v>433</v>
      </c>
      <c r="BM421" s="224" t="s">
        <v>913</v>
      </c>
    </row>
    <row r="422" spans="1:65" s="2" customFormat="1" ht="16.5" customHeight="1">
      <c r="A422" s="38"/>
      <c r="B422" s="39"/>
      <c r="C422" s="212" t="s">
        <v>914</v>
      </c>
      <c r="D422" s="212" t="s">
        <v>131</v>
      </c>
      <c r="E422" s="213" t="s">
        <v>915</v>
      </c>
      <c r="F422" s="214" t="s">
        <v>916</v>
      </c>
      <c r="G422" s="215" t="s">
        <v>314</v>
      </c>
      <c r="H422" s="216">
        <v>1</v>
      </c>
      <c r="I422" s="217"/>
      <c r="J422" s="218">
        <f>ROUND(I422*H422,2)</f>
        <v>0</v>
      </c>
      <c r="K422" s="219"/>
      <c r="L422" s="44"/>
      <c r="M422" s="220" t="s">
        <v>1</v>
      </c>
      <c r="N422" s="221" t="s">
        <v>42</v>
      </c>
      <c r="O422" s="91"/>
      <c r="P422" s="222">
        <f>O422*H422</f>
        <v>0</v>
      </c>
      <c r="Q422" s="222">
        <v>0</v>
      </c>
      <c r="R422" s="222">
        <f>Q422*H422</f>
        <v>0</v>
      </c>
      <c r="S422" s="222">
        <v>0</v>
      </c>
      <c r="T422" s="223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24" t="s">
        <v>433</v>
      </c>
      <c r="AT422" s="224" t="s">
        <v>131</v>
      </c>
      <c r="AU422" s="224" t="s">
        <v>136</v>
      </c>
      <c r="AY422" s="17" t="s">
        <v>128</v>
      </c>
      <c r="BE422" s="225">
        <f>IF(N422="základní",J422,0)</f>
        <v>0</v>
      </c>
      <c r="BF422" s="225">
        <f>IF(N422="snížená",J422,0)</f>
        <v>0</v>
      </c>
      <c r="BG422" s="225">
        <f>IF(N422="zákl. přenesená",J422,0)</f>
        <v>0</v>
      </c>
      <c r="BH422" s="225">
        <f>IF(N422="sníž. přenesená",J422,0)</f>
        <v>0</v>
      </c>
      <c r="BI422" s="225">
        <f>IF(N422="nulová",J422,0)</f>
        <v>0</v>
      </c>
      <c r="BJ422" s="17" t="s">
        <v>136</v>
      </c>
      <c r="BK422" s="225">
        <f>ROUND(I422*H422,2)</f>
        <v>0</v>
      </c>
      <c r="BL422" s="17" t="s">
        <v>433</v>
      </c>
      <c r="BM422" s="224" t="s">
        <v>917</v>
      </c>
    </row>
    <row r="423" spans="1:65" s="2" customFormat="1" ht="16.5" customHeight="1">
      <c r="A423" s="38"/>
      <c r="B423" s="39"/>
      <c r="C423" s="212" t="s">
        <v>918</v>
      </c>
      <c r="D423" s="212" t="s">
        <v>131</v>
      </c>
      <c r="E423" s="213" t="s">
        <v>919</v>
      </c>
      <c r="F423" s="214" t="s">
        <v>920</v>
      </c>
      <c r="G423" s="215" t="s">
        <v>314</v>
      </c>
      <c r="H423" s="216">
        <v>8</v>
      </c>
      <c r="I423" s="217"/>
      <c r="J423" s="218">
        <f>ROUND(I423*H423,2)</f>
        <v>0</v>
      </c>
      <c r="K423" s="219"/>
      <c r="L423" s="44"/>
      <c r="M423" s="220" t="s">
        <v>1</v>
      </c>
      <c r="N423" s="221" t="s">
        <v>42</v>
      </c>
      <c r="O423" s="91"/>
      <c r="P423" s="222">
        <f>O423*H423</f>
        <v>0</v>
      </c>
      <c r="Q423" s="222">
        <v>0</v>
      </c>
      <c r="R423" s="222">
        <f>Q423*H423</f>
        <v>0</v>
      </c>
      <c r="S423" s="222">
        <v>0</v>
      </c>
      <c r="T423" s="223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24" t="s">
        <v>433</v>
      </c>
      <c r="AT423" s="224" t="s">
        <v>131</v>
      </c>
      <c r="AU423" s="224" t="s">
        <v>136</v>
      </c>
      <c r="AY423" s="17" t="s">
        <v>128</v>
      </c>
      <c r="BE423" s="225">
        <f>IF(N423="základní",J423,0)</f>
        <v>0</v>
      </c>
      <c r="BF423" s="225">
        <f>IF(N423="snížená",J423,0)</f>
        <v>0</v>
      </c>
      <c r="BG423" s="225">
        <f>IF(N423="zákl. přenesená",J423,0)</f>
        <v>0</v>
      </c>
      <c r="BH423" s="225">
        <f>IF(N423="sníž. přenesená",J423,0)</f>
        <v>0</v>
      </c>
      <c r="BI423" s="225">
        <f>IF(N423="nulová",J423,0)</f>
        <v>0</v>
      </c>
      <c r="BJ423" s="17" t="s">
        <v>136</v>
      </c>
      <c r="BK423" s="225">
        <f>ROUND(I423*H423,2)</f>
        <v>0</v>
      </c>
      <c r="BL423" s="17" t="s">
        <v>433</v>
      </c>
      <c r="BM423" s="224" t="s">
        <v>921</v>
      </c>
    </row>
    <row r="424" spans="1:65" s="2" customFormat="1" ht="16.5" customHeight="1">
      <c r="A424" s="38"/>
      <c r="B424" s="39"/>
      <c r="C424" s="212" t="s">
        <v>922</v>
      </c>
      <c r="D424" s="212" t="s">
        <v>131</v>
      </c>
      <c r="E424" s="213" t="s">
        <v>923</v>
      </c>
      <c r="F424" s="214" t="s">
        <v>924</v>
      </c>
      <c r="G424" s="215" t="s">
        <v>314</v>
      </c>
      <c r="H424" s="216">
        <v>1</v>
      </c>
      <c r="I424" s="217"/>
      <c r="J424" s="218">
        <f>ROUND(I424*H424,2)</f>
        <v>0</v>
      </c>
      <c r="K424" s="219"/>
      <c r="L424" s="44"/>
      <c r="M424" s="220" t="s">
        <v>1</v>
      </c>
      <c r="N424" s="221" t="s">
        <v>42</v>
      </c>
      <c r="O424" s="91"/>
      <c r="P424" s="222">
        <f>O424*H424</f>
        <v>0</v>
      </c>
      <c r="Q424" s="222">
        <v>0</v>
      </c>
      <c r="R424" s="222">
        <f>Q424*H424</f>
        <v>0</v>
      </c>
      <c r="S424" s="222">
        <v>0</v>
      </c>
      <c r="T424" s="223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24" t="s">
        <v>433</v>
      </c>
      <c r="AT424" s="224" t="s">
        <v>131</v>
      </c>
      <c r="AU424" s="224" t="s">
        <v>136</v>
      </c>
      <c r="AY424" s="17" t="s">
        <v>128</v>
      </c>
      <c r="BE424" s="225">
        <f>IF(N424="základní",J424,0)</f>
        <v>0</v>
      </c>
      <c r="BF424" s="225">
        <f>IF(N424="snížená",J424,0)</f>
        <v>0</v>
      </c>
      <c r="BG424" s="225">
        <f>IF(N424="zákl. přenesená",J424,0)</f>
        <v>0</v>
      </c>
      <c r="BH424" s="225">
        <f>IF(N424="sníž. přenesená",J424,0)</f>
        <v>0</v>
      </c>
      <c r="BI424" s="225">
        <f>IF(N424="nulová",J424,0)</f>
        <v>0</v>
      </c>
      <c r="BJ424" s="17" t="s">
        <v>136</v>
      </c>
      <c r="BK424" s="225">
        <f>ROUND(I424*H424,2)</f>
        <v>0</v>
      </c>
      <c r="BL424" s="17" t="s">
        <v>433</v>
      </c>
      <c r="BM424" s="224" t="s">
        <v>925</v>
      </c>
    </row>
    <row r="425" spans="1:65" s="2" customFormat="1" ht="16.5" customHeight="1">
      <c r="A425" s="38"/>
      <c r="B425" s="39"/>
      <c r="C425" s="212" t="s">
        <v>926</v>
      </c>
      <c r="D425" s="212" t="s">
        <v>131</v>
      </c>
      <c r="E425" s="213" t="s">
        <v>927</v>
      </c>
      <c r="F425" s="214" t="s">
        <v>928</v>
      </c>
      <c r="G425" s="215" t="s">
        <v>314</v>
      </c>
      <c r="H425" s="216">
        <v>1</v>
      </c>
      <c r="I425" s="217"/>
      <c r="J425" s="218">
        <f>ROUND(I425*H425,2)</f>
        <v>0</v>
      </c>
      <c r="K425" s="219"/>
      <c r="L425" s="44"/>
      <c r="M425" s="220" t="s">
        <v>1</v>
      </c>
      <c r="N425" s="221" t="s">
        <v>42</v>
      </c>
      <c r="O425" s="91"/>
      <c r="P425" s="222">
        <f>O425*H425</f>
        <v>0</v>
      </c>
      <c r="Q425" s="222">
        <v>0</v>
      </c>
      <c r="R425" s="222">
        <f>Q425*H425</f>
        <v>0</v>
      </c>
      <c r="S425" s="222">
        <v>0</v>
      </c>
      <c r="T425" s="223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24" t="s">
        <v>433</v>
      </c>
      <c r="AT425" s="224" t="s">
        <v>131</v>
      </c>
      <c r="AU425" s="224" t="s">
        <v>136</v>
      </c>
      <c r="AY425" s="17" t="s">
        <v>128</v>
      </c>
      <c r="BE425" s="225">
        <f>IF(N425="základní",J425,0)</f>
        <v>0</v>
      </c>
      <c r="BF425" s="225">
        <f>IF(N425="snížená",J425,0)</f>
        <v>0</v>
      </c>
      <c r="BG425" s="225">
        <f>IF(N425="zákl. přenesená",J425,0)</f>
        <v>0</v>
      </c>
      <c r="BH425" s="225">
        <f>IF(N425="sníž. přenesená",J425,0)</f>
        <v>0</v>
      </c>
      <c r="BI425" s="225">
        <f>IF(N425="nulová",J425,0)</f>
        <v>0</v>
      </c>
      <c r="BJ425" s="17" t="s">
        <v>136</v>
      </c>
      <c r="BK425" s="225">
        <f>ROUND(I425*H425,2)</f>
        <v>0</v>
      </c>
      <c r="BL425" s="17" t="s">
        <v>433</v>
      </c>
      <c r="BM425" s="224" t="s">
        <v>929</v>
      </c>
    </row>
    <row r="426" spans="1:65" s="2" customFormat="1" ht="16.5" customHeight="1">
      <c r="A426" s="38"/>
      <c r="B426" s="39"/>
      <c r="C426" s="212" t="s">
        <v>930</v>
      </c>
      <c r="D426" s="212" t="s">
        <v>131</v>
      </c>
      <c r="E426" s="213" t="s">
        <v>931</v>
      </c>
      <c r="F426" s="214" t="s">
        <v>932</v>
      </c>
      <c r="G426" s="215" t="s">
        <v>314</v>
      </c>
      <c r="H426" s="216">
        <v>1</v>
      </c>
      <c r="I426" s="217"/>
      <c r="J426" s="218">
        <f>ROUND(I426*H426,2)</f>
        <v>0</v>
      </c>
      <c r="K426" s="219"/>
      <c r="L426" s="44"/>
      <c r="M426" s="220" t="s">
        <v>1</v>
      </c>
      <c r="N426" s="221" t="s">
        <v>42</v>
      </c>
      <c r="O426" s="91"/>
      <c r="P426" s="222">
        <f>O426*H426</f>
        <v>0</v>
      </c>
      <c r="Q426" s="222">
        <v>0</v>
      </c>
      <c r="R426" s="222">
        <f>Q426*H426</f>
        <v>0</v>
      </c>
      <c r="S426" s="222">
        <v>0</v>
      </c>
      <c r="T426" s="223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24" t="s">
        <v>433</v>
      </c>
      <c r="AT426" s="224" t="s">
        <v>131</v>
      </c>
      <c r="AU426" s="224" t="s">
        <v>136</v>
      </c>
      <c r="AY426" s="17" t="s">
        <v>128</v>
      </c>
      <c r="BE426" s="225">
        <f>IF(N426="základní",J426,0)</f>
        <v>0</v>
      </c>
      <c r="BF426" s="225">
        <f>IF(N426="snížená",J426,0)</f>
        <v>0</v>
      </c>
      <c r="BG426" s="225">
        <f>IF(N426="zákl. přenesená",J426,0)</f>
        <v>0</v>
      </c>
      <c r="BH426" s="225">
        <f>IF(N426="sníž. přenesená",J426,0)</f>
        <v>0</v>
      </c>
      <c r="BI426" s="225">
        <f>IF(N426="nulová",J426,0)</f>
        <v>0</v>
      </c>
      <c r="BJ426" s="17" t="s">
        <v>136</v>
      </c>
      <c r="BK426" s="225">
        <f>ROUND(I426*H426,2)</f>
        <v>0</v>
      </c>
      <c r="BL426" s="17" t="s">
        <v>433</v>
      </c>
      <c r="BM426" s="224" t="s">
        <v>933</v>
      </c>
    </row>
    <row r="427" spans="1:65" s="2" customFormat="1" ht="16.5" customHeight="1">
      <c r="A427" s="38"/>
      <c r="B427" s="39"/>
      <c r="C427" s="212" t="s">
        <v>934</v>
      </c>
      <c r="D427" s="212" t="s">
        <v>131</v>
      </c>
      <c r="E427" s="213" t="s">
        <v>935</v>
      </c>
      <c r="F427" s="214" t="s">
        <v>936</v>
      </c>
      <c r="G427" s="215" t="s">
        <v>314</v>
      </c>
      <c r="H427" s="216">
        <v>1</v>
      </c>
      <c r="I427" s="217"/>
      <c r="J427" s="218">
        <f>ROUND(I427*H427,2)</f>
        <v>0</v>
      </c>
      <c r="K427" s="219"/>
      <c r="L427" s="44"/>
      <c r="M427" s="220" t="s">
        <v>1</v>
      </c>
      <c r="N427" s="221" t="s">
        <v>42</v>
      </c>
      <c r="O427" s="91"/>
      <c r="P427" s="222">
        <f>O427*H427</f>
        <v>0</v>
      </c>
      <c r="Q427" s="222">
        <v>0</v>
      </c>
      <c r="R427" s="222">
        <f>Q427*H427</f>
        <v>0</v>
      </c>
      <c r="S427" s="222">
        <v>0</v>
      </c>
      <c r="T427" s="223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24" t="s">
        <v>433</v>
      </c>
      <c r="AT427" s="224" t="s">
        <v>131</v>
      </c>
      <c r="AU427" s="224" t="s">
        <v>136</v>
      </c>
      <c r="AY427" s="17" t="s">
        <v>128</v>
      </c>
      <c r="BE427" s="225">
        <f>IF(N427="základní",J427,0)</f>
        <v>0</v>
      </c>
      <c r="BF427" s="225">
        <f>IF(N427="snížená",J427,0)</f>
        <v>0</v>
      </c>
      <c r="BG427" s="225">
        <f>IF(N427="zákl. přenesená",J427,0)</f>
        <v>0</v>
      </c>
      <c r="BH427" s="225">
        <f>IF(N427="sníž. přenesená",J427,0)</f>
        <v>0</v>
      </c>
      <c r="BI427" s="225">
        <f>IF(N427="nulová",J427,0)</f>
        <v>0</v>
      </c>
      <c r="BJ427" s="17" t="s">
        <v>136</v>
      </c>
      <c r="BK427" s="225">
        <f>ROUND(I427*H427,2)</f>
        <v>0</v>
      </c>
      <c r="BL427" s="17" t="s">
        <v>433</v>
      </c>
      <c r="BM427" s="224" t="s">
        <v>937</v>
      </c>
    </row>
    <row r="428" spans="1:65" s="2" customFormat="1" ht="16.5" customHeight="1">
      <c r="A428" s="38"/>
      <c r="B428" s="39"/>
      <c r="C428" s="212" t="s">
        <v>938</v>
      </c>
      <c r="D428" s="212" t="s">
        <v>131</v>
      </c>
      <c r="E428" s="213" t="s">
        <v>939</v>
      </c>
      <c r="F428" s="214" t="s">
        <v>940</v>
      </c>
      <c r="G428" s="215" t="s">
        <v>314</v>
      </c>
      <c r="H428" s="216">
        <v>3</v>
      </c>
      <c r="I428" s="217"/>
      <c r="J428" s="218">
        <f>ROUND(I428*H428,2)</f>
        <v>0</v>
      </c>
      <c r="K428" s="219"/>
      <c r="L428" s="44"/>
      <c r="M428" s="220" t="s">
        <v>1</v>
      </c>
      <c r="N428" s="221" t="s">
        <v>42</v>
      </c>
      <c r="O428" s="91"/>
      <c r="P428" s="222">
        <f>O428*H428</f>
        <v>0</v>
      </c>
      <c r="Q428" s="222">
        <v>0</v>
      </c>
      <c r="R428" s="222">
        <f>Q428*H428</f>
        <v>0</v>
      </c>
      <c r="S428" s="222">
        <v>0</v>
      </c>
      <c r="T428" s="223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24" t="s">
        <v>433</v>
      </c>
      <c r="AT428" s="224" t="s">
        <v>131</v>
      </c>
      <c r="AU428" s="224" t="s">
        <v>136</v>
      </c>
      <c r="AY428" s="17" t="s">
        <v>128</v>
      </c>
      <c r="BE428" s="225">
        <f>IF(N428="základní",J428,0)</f>
        <v>0</v>
      </c>
      <c r="BF428" s="225">
        <f>IF(N428="snížená",J428,0)</f>
        <v>0</v>
      </c>
      <c r="BG428" s="225">
        <f>IF(N428="zákl. přenesená",J428,0)</f>
        <v>0</v>
      </c>
      <c r="BH428" s="225">
        <f>IF(N428="sníž. přenesená",J428,0)</f>
        <v>0</v>
      </c>
      <c r="BI428" s="225">
        <f>IF(N428="nulová",J428,0)</f>
        <v>0</v>
      </c>
      <c r="BJ428" s="17" t="s">
        <v>136</v>
      </c>
      <c r="BK428" s="225">
        <f>ROUND(I428*H428,2)</f>
        <v>0</v>
      </c>
      <c r="BL428" s="17" t="s">
        <v>433</v>
      </c>
      <c r="BM428" s="224" t="s">
        <v>941</v>
      </c>
    </row>
    <row r="429" spans="1:65" s="2" customFormat="1" ht="16.5" customHeight="1">
      <c r="A429" s="38"/>
      <c r="B429" s="39"/>
      <c r="C429" s="212" t="s">
        <v>942</v>
      </c>
      <c r="D429" s="212" t="s">
        <v>131</v>
      </c>
      <c r="E429" s="213" t="s">
        <v>943</v>
      </c>
      <c r="F429" s="214" t="s">
        <v>944</v>
      </c>
      <c r="G429" s="215" t="s">
        <v>314</v>
      </c>
      <c r="H429" s="216">
        <v>11</v>
      </c>
      <c r="I429" s="217"/>
      <c r="J429" s="218">
        <f>ROUND(I429*H429,2)</f>
        <v>0</v>
      </c>
      <c r="K429" s="219"/>
      <c r="L429" s="44"/>
      <c r="M429" s="220" t="s">
        <v>1</v>
      </c>
      <c r="N429" s="221" t="s">
        <v>42</v>
      </c>
      <c r="O429" s="91"/>
      <c r="P429" s="222">
        <f>O429*H429</f>
        <v>0</v>
      </c>
      <c r="Q429" s="222">
        <v>0</v>
      </c>
      <c r="R429" s="222">
        <f>Q429*H429</f>
        <v>0</v>
      </c>
      <c r="S429" s="222">
        <v>0</v>
      </c>
      <c r="T429" s="223">
        <f>S429*H429</f>
        <v>0</v>
      </c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R429" s="224" t="s">
        <v>433</v>
      </c>
      <c r="AT429" s="224" t="s">
        <v>131</v>
      </c>
      <c r="AU429" s="224" t="s">
        <v>136</v>
      </c>
      <c r="AY429" s="17" t="s">
        <v>128</v>
      </c>
      <c r="BE429" s="225">
        <f>IF(N429="základní",J429,0)</f>
        <v>0</v>
      </c>
      <c r="BF429" s="225">
        <f>IF(N429="snížená",J429,0)</f>
        <v>0</v>
      </c>
      <c r="BG429" s="225">
        <f>IF(N429="zákl. přenesená",J429,0)</f>
        <v>0</v>
      </c>
      <c r="BH429" s="225">
        <f>IF(N429="sníž. přenesená",J429,0)</f>
        <v>0</v>
      </c>
      <c r="BI429" s="225">
        <f>IF(N429="nulová",J429,0)</f>
        <v>0</v>
      </c>
      <c r="BJ429" s="17" t="s">
        <v>136</v>
      </c>
      <c r="BK429" s="225">
        <f>ROUND(I429*H429,2)</f>
        <v>0</v>
      </c>
      <c r="BL429" s="17" t="s">
        <v>433</v>
      </c>
      <c r="BM429" s="224" t="s">
        <v>945</v>
      </c>
    </row>
    <row r="430" spans="1:65" s="2" customFormat="1" ht="16.5" customHeight="1">
      <c r="A430" s="38"/>
      <c r="B430" s="39"/>
      <c r="C430" s="212" t="s">
        <v>946</v>
      </c>
      <c r="D430" s="212" t="s">
        <v>131</v>
      </c>
      <c r="E430" s="213" t="s">
        <v>947</v>
      </c>
      <c r="F430" s="214" t="s">
        <v>948</v>
      </c>
      <c r="G430" s="215" t="s">
        <v>314</v>
      </c>
      <c r="H430" s="216">
        <v>14</v>
      </c>
      <c r="I430" s="217"/>
      <c r="J430" s="218">
        <f>ROUND(I430*H430,2)</f>
        <v>0</v>
      </c>
      <c r="K430" s="219"/>
      <c r="L430" s="44"/>
      <c r="M430" s="220" t="s">
        <v>1</v>
      </c>
      <c r="N430" s="221" t="s">
        <v>42</v>
      </c>
      <c r="O430" s="91"/>
      <c r="P430" s="222">
        <f>O430*H430</f>
        <v>0</v>
      </c>
      <c r="Q430" s="222">
        <v>0</v>
      </c>
      <c r="R430" s="222">
        <f>Q430*H430</f>
        <v>0</v>
      </c>
      <c r="S430" s="222">
        <v>0</v>
      </c>
      <c r="T430" s="223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24" t="s">
        <v>433</v>
      </c>
      <c r="AT430" s="224" t="s">
        <v>131</v>
      </c>
      <c r="AU430" s="224" t="s">
        <v>136</v>
      </c>
      <c r="AY430" s="17" t="s">
        <v>128</v>
      </c>
      <c r="BE430" s="225">
        <f>IF(N430="základní",J430,0)</f>
        <v>0</v>
      </c>
      <c r="BF430" s="225">
        <f>IF(N430="snížená",J430,0)</f>
        <v>0</v>
      </c>
      <c r="BG430" s="225">
        <f>IF(N430="zákl. přenesená",J430,0)</f>
        <v>0</v>
      </c>
      <c r="BH430" s="225">
        <f>IF(N430="sníž. přenesená",J430,0)</f>
        <v>0</v>
      </c>
      <c r="BI430" s="225">
        <f>IF(N430="nulová",J430,0)</f>
        <v>0</v>
      </c>
      <c r="BJ430" s="17" t="s">
        <v>136</v>
      </c>
      <c r="BK430" s="225">
        <f>ROUND(I430*H430,2)</f>
        <v>0</v>
      </c>
      <c r="BL430" s="17" t="s">
        <v>433</v>
      </c>
      <c r="BM430" s="224" t="s">
        <v>949</v>
      </c>
    </row>
    <row r="431" spans="1:65" s="2" customFormat="1" ht="33" customHeight="1">
      <c r="A431" s="38"/>
      <c r="B431" s="39"/>
      <c r="C431" s="212" t="s">
        <v>950</v>
      </c>
      <c r="D431" s="212" t="s">
        <v>131</v>
      </c>
      <c r="E431" s="213" t="s">
        <v>951</v>
      </c>
      <c r="F431" s="214" t="s">
        <v>952</v>
      </c>
      <c r="G431" s="215" t="s">
        <v>134</v>
      </c>
      <c r="H431" s="216">
        <v>3</v>
      </c>
      <c r="I431" s="217"/>
      <c r="J431" s="218">
        <f>ROUND(I431*H431,2)</f>
        <v>0</v>
      </c>
      <c r="K431" s="219"/>
      <c r="L431" s="44"/>
      <c r="M431" s="220" t="s">
        <v>1</v>
      </c>
      <c r="N431" s="221" t="s">
        <v>42</v>
      </c>
      <c r="O431" s="91"/>
      <c r="P431" s="222">
        <f>O431*H431</f>
        <v>0</v>
      </c>
      <c r="Q431" s="222">
        <v>0</v>
      </c>
      <c r="R431" s="222">
        <f>Q431*H431</f>
        <v>0</v>
      </c>
      <c r="S431" s="222">
        <v>0</v>
      </c>
      <c r="T431" s="223">
        <f>S431*H431</f>
        <v>0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224" t="s">
        <v>433</v>
      </c>
      <c r="AT431" s="224" t="s">
        <v>131</v>
      </c>
      <c r="AU431" s="224" t="s">
        <v>136</v>
      </c>
      <c r="AY431" s="17" t="s">
        <v>128</v>
      </c>
      <c r="BE431" s="225">
        <f>IF(N431="základní",J431,0)</f>
        <v>0</v>
      </c>
      <c r="BF431" s="225">
        <f>IF(N431="snížená",J431,0)</f>
        <v>0</v>
      </c>
      <c r="BG431" s="225">
        <f>IF(N431="zákl. přenesená",J431,0)</f>
        <v>0</v>
      </c>
      <c r="BH431" s="225">
        <f>IF(N431="sníž. přenesená",J431,0)</f>
        <v>0</v>
      </c>
      <c r="BI431" s="225">
        <f>IF(N431="nulová",J431,0)</f>
        <v>0</v>
      </c>
      <c r="BJ431" s="17" t="s">
        <v>136</v>
      </c>
      <c r="BK431" s="225">
        <f>ROUND(I431*H431,2)</f>
        <v>0</v>
      </c>
      <c r="BL431" s="17" t="s">
        <v>433</v>
      </c>
      <c r="BM431" s="224" t="s">
        <v>953</v>
      </c>
    </row>
    <row r="432" spans="1:65" s="2" customFormat="1" ht="33" customHeight="1">
      <c r="A432" s="38"/>
      <c r="B432" s="39"/>
      <c r="C432" s="212" t="s">
        <v>954</v>
      </c>
      <c r="D432" s="212" t="s">
        <v>131</v>
      </c>
      <c r="E432" s="213" t="s">
        <v>955</v>
      </c>
      <c r="F432" s="214" t="s">
        <v>956</v>
      </c>
      <c r="G432" s="215" t="s">
        <v>134</v>
      </c>
      <c r="H432" s="216">
        <v>1</v>
      </c>
      <c r="I432" s="217"/>
      <c r="J432" s="218">
        <f>ROUND(I432*H432,2)</f>
        <v>0</v>
      </c>
      <c r="K432" s="219"/>
      <c r="L432" s="44"/>
      <c r="M432" s="220" t="s">
        <v>1</v>
      </c>
      <c r="N432" s="221" t="s">
        <v>42</v>
      </c>
      <c r="O432" s="91"/>
      <c r="P432" s="222">
        <f>O432*H432</f>
        <v>0</v>
      </c>
      <c r="Q432" s="222">
        <v>0</v>
      </c>
      <c r="R432" s="222">
        <f>Q432*H432</f>
        <v>0</v>
      </c>
      <c r="S432" s="222">
        <v>0</v>
      </c>
      <c r="T432" s="223">
        <f>S432*H432</f>
        <v>0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224" t="s">
        <v>433</v>
      </c>
      <c r="AT432" s="224" t="s">
        <v>131</v>
      </c>
      <c r="AU432" s="224" t="s">
        <v>136</v>
      </c>
      <c r="AY432" s="17" t="s">
        <v>128</v>
      </c>
      <c r="BE432" s="225">
        <f>IF(N432="základní",J432,0)</f>
        <v>0</v>
      </c>
      <c r="BF432" s="225">
        <f>IF(N432="snížená",J432,0)</f>
        <v>0</v>
      </c>
      <c r="BG432" s="225">
        <f>IF(N432="zákl. přenesená",J432,0)</f>
        <v>0</v>
      </c>
      <c r="BH432" s="225">
        <f>IF(N432="sníž. přenesená",J432,0)</f>
        <v>0</v>
      </c>
      <c r="BI432" s="225">
        <f>IF(N432="nulová",J432,0)</f>
        <v>0</v>
      </c>
      <c r="BJ432" s="17" t="s">
        <v>136</v>
      </c>
      <c r="BK432" s="225">
        <f>ROUND(I432*H432,2)</f>
        <v>0</v>
      </c>
      <c r="BL432" s="17" t="s">
        <v>433</v>
      </c>
      <c r="BM432" s="224" t="s">
        <v>957</v>
      </c>
    </row>
    <row r="433" spans="1:65" s="2" customFormat="1" ht="24.15" customHeight="1">
      <c r="A433" s="38"/>
      <c r="B433" s="39"/>
      <c r="C433" s="212" t="s">
        <v>958</v>
      </c>
      <c r="D433" s="212" t="s">
        <v>131</v>
      </c>
      <c r="E433" s="213" t="s">
        <v>959</v>
      </c>
      <c r="F433" s="214" t="s">
        <v>960</v>
      </c>
      <c r="G433" s="215" t="s">
        <v>134</v>
      </c>
      <c r="H433" s="216">
        <v>1</v>
      </c>
      <c r="I433" s="217"/>
      <c r="J433" s="218">
        <f>ROUND(I433*H433,2)</f>
        <v>0</v>
      </c>
      <c r="K433" s="219"/>
      <c r="L433" s="44"/>
      <c r="M433" s="220" t="s">
        <v>1</v>
      </c>
      <c r="N433" s="221" t="s">
        <v>42</v>
      </c>
      <c r="O433" s="91"/>
      <c r="P433" s="222">
        <f>O433*H433</f>
        <v>0</v>
      </c>
      <c r="Q433" s="222">
        <v>0</v>
      </c>
      <c r="R433" s="222">
        <f>Q433*H433</f>
        <v>0</v>
      </c>
      <c r="S433" s="222">
        <v>0</v>
      </c>
      <c r="T433" s="223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24" t="s">
        <v>433</v>
      </c>
      <c r="AT433" s="224" t="s">
        <v>131</v>
      </c>
      <c r="AU433" s="224" t="s">
        <v>136</v>
      </c>
      <c r="AY433" s="17" t="s">
        <v>128</v>
      </c>
      <c r="BE433" s="225">
        <f>IF(N433="základní",J433,0)</f>
        <v>0</v>
      </c>
      <c r="BF433" s="225">
        <f>IF(N433="snížená",J433,0)</f>
        <v>0</v>
      </c>
      <c r="BG433" s="225">
        <f>IF(N433="zákl. přenesená",J433,0)</f>
        <v>0</v>
      </c>
      <c r="BH433" s="225">
        <f>IF(N433="sníž. přenesená",J433,0)</f>
        <v>0</v>
      </c>
      <c r="BI433" s="225">
        <f>IF(N433="nulová",J433,0)</f>
        <v>0</v>
      </c>
      <c r="BJ433" s="17" t="s">
        <v>136</v>
      </c>
      <c r="BK433" s="225">
        <f>ROUND(I433*H433,2)</f>
        <v>0</v>
      </c>
      <c r="BL433" s="17" t="s">
        <v>433</v>
      </c>
      <c r="BM433" s="224" t="s">
        <v>961</v>
      </c>
    </row>
    <row r="434" spans="1:65" s="2" customFormat="1" ht="37.8" customHeight="1">
      <c r="A434" s="38"/>
      <c r="B434" s="39"/>
      <c r="C434" s="212" t="s">
        <v>962</v>
      </c>
      <c r="D434" s="212" t="s">
        <v>131</v>
      </c>
      <c r="E434" s="213" t="s">
        <v>963</v>
      </c>
      <c r="F434" s="214" t="s">
        <v>964</v>
      </c>
      <c r="G434" s="215" t="s">
        <v>134</v>
      </c>
      <c r="H434" s="216">
        <v>1</v>
      </c>
      <c r="I434" s="217"/>
      <c r="J434" s="218">
        <f>ROUND(I434*H434,2)</f>
        <v>0</v>
      </c>
      <c r="K434" s="219"/>
      <c r="L434" s="44"/>
      <c r="M434" s="220" t="s">
        <v>1</v>
      </c>
      <c r="N434" s="221" t="s">
        <v>42</v>
      </c>
      <c r="O434" s="91"/>
      <c r="P434" s="222">
        <f>O434*H434</f>
        <v>0</v>
      </c>
      <c r="Q434" s="222">
        <v>0</v>
      </c>
      <c r="R434" s="222">
        <f>Q434*H434</f>
        <v>0</v>
      </c>
      <c r="S434" s="222">
        <v>0</v>
      </c>
      <c r="T434" s="223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24" t="s">
        <v>433</v>
      </c>
      <c r="AT434" s="224" t="s">
        <v>131</v>
      </c>
      <c r="AU434" s="224" t="s">
        <v>136</v>
      </c>
      <c r="AY434" s="17" t="s">
        <v>128</v>
      </c>
      <c r="BE434" s="225">
        <f>IF(N434="základní",J434,0)</f>
        <v>0</v>
      </c>
      <c r="BF434" s="225">
        <f>IF(N434="snížená",J434,0)</f>
        <v>0</v>
      </c>
      <c r="BG434" s="225">
        <f>IF(N434="zákl. přenesená",J434,0)</f>
        <v>0</v>
      </c>
      <c r="BH434" s="225">
        <f>IF(N434="sníž. přenesená",J434,0)</f>
        <v>0</v>
      </c>
      <c r="BI434" s="225">
        <f>IF(N434="nulová",J434,0)</f>
        <v>0</v>
      </c>
      <c r="BJ434" s="17" t="s">
        <v>136</v>
      </c>
      <c r="BK434" s="225">
        <f>ROUND(I434*H434,2)</f>
        <v>0</v>
      </c>
      <c r="BL434" s="17" t="s">
        <v>433</v>
      </c>
      <c r="BM434" s="224" t="s">
        <v>965</v>
      </c>
    </row>
    <row r="435" spans="1:65" s="2" customFormat="1" ht="16.5" customHeight="1">
      <c r="A435" s="38"/>
      <c r="B435" s="39"/>
      <c r="C435" s="212" t="s">
        <v>966</v>
      </c>
      <c r="D435" s="212" t="s">
        <v>131</v>
      </c>
      <c r="E435" s="213" t="s">
        <v>967</v>
      </c>
      <c r="F435" s="214" t="s">
        <v>968</v>
      </c>
      <c r="G435" s="215" t="s">
        <v>314</v>
      </c>
      <c r="H435" s="216">
        <v>1</v>
      </c>
      <c r="I435" s="217"/>
      <c r="J435" s="218">
        <f>ROUND(I435*H435,2)</f>
        <v>0</v>
      </c>
      <c r="K435" s="219"/>
      <c r="L435" s="44"/>
      <c r="M435" s="220" t="s">
        <v>1</v>
      </c>
      <c r="N435" s="221" t="s">
        <v>42</v>
      </c>
      <c r="O435" s="91"/>
      <c r="P435" s="222">
        <f>O435*H435</f>
        <v>0</v>
      </c>
      <c r="Q435" s="222">
        <v>0</v>
      </c>
      <c r="R435" s="222">
        <f>Q435*H435</f>
        <v>0</v>
      </c>
      <c r="S435" s="222">
        <v>0</v>
      </c>
      <c r="T435" s="223">
        <f>S435*H435</f>
        <v>0</v>
      </c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R435" s="224" t="s">
        <v>433</v>
      </c>
      <c r="AT435" s="224" t="s">
        <v>131</v>
      </c>
      <c r="AU435" s="224" t="s">
        <v>136</v>
      </c>
      <c r="AY435" s="17" t="s">
        <v>128</v>
      </c>
      <c r="BE435" s="225">
        <f>IF(N435="základní",J435,0)</f>
        <v>0</v>
      </c>
      <c r="BF435" s="225">
        <f>IF(N435="snížená",J435,0)</f>
        <v>0</v>
      </c>
      <c r="BG435" s="225">
        <f>IF(N435="zákl. přenesená",J435,0)</f>
        <v>0</v>
      </c>
      <c r="BH435" s="225">
        <f>IF(N435="sníž. přenesená",J435,0)</f>
        <v>0</v>
      </c>
      <c r="BI435" s="225">
        <f>IF(N435="nulová",J435,0)</f>
        <v>0</v>
      </c>
      <c r="BJ435" s="17" t="s">
        <v>136</v>
      </c>
      <c r="BK435" s="225">
        <f>ROUND(I435*H435,2)</f>
        <v>0</v>
      </c>
      <c r="BL435" s="17" t="s">
        <v>433</v>
      </c>
      <c r="BM435" s="224" t="s">
        <v>969</v>
      </c>
    </row>
    <row r="436" spans="1:65" s="2" customFormat="1" ht="16.5" customHeight="1">
      <c r="A436" s="38"/>
      <c r="B436" s="39"/>
      <c r="C436" s="212" t="s">
        <v>970</v>
      </c>
      <c r="D436" s="212" t="s">
        <v>131</v>
      </c>
      <c r="E436" s="213" t="s">
        <v>971</v>
      </c>
      <c r="F436" s="214" t="s">
        <v>972</v>
      </c>
      <c r="G436" s="215" t="s">
        <v>314</v>
      </c>
      <c r="H436" s="216">
        <v>1</v>
      </c>
      <c r="I436" s="217"/>
      <c r="J436" s="218">
        <f>ROUND(I436*H436,2)</f>
        <v>0</v>
      </c>
      <c r="K436" s="219"/>
      <c r="L436" s="44"/>
      <c r="M436" s="220" t="s">
        <v>1</v>
      </c>
      <c r="N436" s="221" t="s">
        <v>42</v>
      </c>
      <c r="O436" s="91"/>
      <c r="P436" s="222">
        <f>O436*H436</f>
        <v>0</v>
      </c>
      <c r="Q436" s="222">
        <v>0</v>
      </c>
      <c r="R436" s="222">
        <f>Q436*H436</f>
        <v>0</v>
      </c>
      <c r="S436" s="222">
        <v>0</v>
      </c>
      <c r="T436" s="223">
        <f>S436*H436</f>
        <v>0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224" t="s">
        <v>433</v>
      </c>
      <c r="AT436" s="224" t="s">
        <v>131</v>
      </c>
      <c r="AU436" s="224" t="s">
        <v>136</v>
      </c>
      <c r="AY436" s="17" t="s">
        <v>128</v>
      </c>
      <c r="BE436" s="225">
        <f>IF(N436="základní",J436,0)</f>
        <v>0</v>
      </c>
      <c r="BF436" s="225">
        <f>IF(N436="snížená",J436,0)</f>
        <v>0</v>
      </c>
      <c r="BG436" s="225">
        <f>IF(N436="zákl. přenesená",J436,0)</f>
        <v>0</v>
      </c>
      <c r="BH436" s="225">
        <f>IF(N436="sníž. přenesená",J436,0)</f>
        <v>0</v>
      </c>
      <c r="BI436" s="225">
        <f>IF(N436="nulová",J436,0)</f>
        <v>0</v>
      </c>
      <c r="BJ436" s="17" t="s">
        <v>136</v>
      </c>
      <c r="BK436" s="225">
        <f>ROUND(I436*H436,2)</f>
        <v>0</v>
      </c>
      <c r="BL436" s="17" t="s">
        <v>433</v>
      </c>
      <c r="BM436" s="224" t="s">
        <v>973</v>
      </c>
    </row>
    <row r="437" spans="1:65" s="2" customFormat="1" ht="16.5" customHeight="1">
      <c r="A437" s="38"/>
      <c r="B437" s="39"/>
      <c r="C437" s="212" t="s">
        <v>974</v>
      </c>
      <c r="D437" s="212" t="s">
        <v>131</v>
      </c>
      <c r="E437" s="213" t="s">
        <v>975</v>
      </c>
      <c r="F437" s="214" t="s">
        <v>976</v>
      </c>
      <c r="G437" s="215" t="s">
        <v>314</v>
      </c>
      <c r="H437" s="216">
        <v>1</v>
      </c>
      <c r="I437" s="217"/>
      <c r="J437" s="218">
        <f>ROUND(I437*H437,2)</f>
        <v>0</v>
      </c>
      <c r="K437" s="219"/>
      <c r="L437" s="44"/>
      <c r="M437" s="220" t="s">
        <v>1</v>
      </c>
      <c r="N437" s="221" t="s">
        <v>42</v>
      </c>
      <c r="O437" s="91"/>
      <c r="P437" s="222">
        <f>O437*H437</f>
        <v>0</v>
      </c>
      <c r="Q437" s="222">
        <v>0</v>
      </c>
      <c r="R437" s="222">
        <f>Q437*H437</f>
        <v>0</v>
      </c>
      <c r="S437" s="222">
        <v>0</v>
      </c>
      <c r="T437" s="223">
        <f>S437*H437</f>
        <v>0</v>
      </c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R437" s="224" t="s">
        <v>433</v>
      </c>
      <c r="AT437" s="224" t="s">
        <v>131</v>
      </c>
      <c r="AU437" s="224" t="s">
        <v>136</v>
      </c>
      <c r="AY437" s="17" t="s">
        <v>128</v>
      </c>
      <c r="BE437" s="225">
        <f>IF(N437="základní",J437,0)</f>
        <v>0</v>
      </c>
      <c r="BF437" s="225">
        <f>IF(N437="snížená",J437,0)</f>
        <v>0</v>
      </c>
      <c r="BG437" s="225">
        <f>IF(N437="zákl. přenesená",J437,0)</f>
        <v>0</v>
      </c>
      <c r="BH437" s="225">
        <f>IF(N437="sníž. přenesená",J437,0)</f>
        <v>0</v>
      </c>
      <c r="BI437" s="225">
        <f>IF(N437="nulová",J437,0)</f>
        <v>0</v>
      </c>
      <c r="BJ437" s="17" t="s">
        <v>136</v>
      </c>
      <c r="BK437" s="225">
        <f>ROUND(I437*H437,2)</f>
        <v>0</v>
      </c>
      <c r="BL437" s="17" t="s">
        <v>433</v>
      </c>
      <c r="BM437" s="224" t="s">
        <v>977</v>
      </c>
    </row>
    <row r="438" spans="1:65" s="2" customFormat="1" ht="16.5" customHeight="1">
      <c r="A438" s="38"/>
      <c r="B438" s="39"/>
      <c r="C438" s="212" t="s">
        <v>978</v>
      </c>
      <c r="D438" s="212" t="s">
        <v>131</v>
      </c>
      <c r="E438" s="213" t="s">
        <v>979</v>
      </c>
      <c r="F438" s="214" t="s">
        <v>980</v>
      </c>
      <c r="G438" s="215" t="s">
        <v>314</v>
      </c>
      <c r="H438" s="216">
        <v>1</v>
      </c>
      <c r="I438" s="217"/>
      <c r="J438" s="218">
        <f>ROUND(I438*H438,2)</f>
        <v>0</v>
      </c>
      <c r="K438" s="219"/>
      <c r="L438" s="44"/>
      <c r="M438" s="220" t="s">
        <v>1</v>
      </c>
      <c r="N438" s="221" t="s">
        <v>42</v>
      </c>
      <c r="O438" s="91"/>
      <c r="P438" s="222">
        <f>O438*H438</f>
        <v>0</v>
      </c>
      <c r="Q438" s="222">
        <v>0</v>
      </c>
      <c r="R438" s="222">
        <f>Q438*H438</f>
        <v>0</v>
      </c>
      <c r="S438" s="222">
        <v>0</v>
      </c>
      <c r="T438" s="223">
        <f>S438*H438</f>
        <v>0</v>
      </c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R438" s="224" t="s">
        <v>433</v>
      </c>
      <c r="AT438" s="224" t="s">
        <v>131</v>
      </c>
      <c r="AU438" s="224" t="s">
        <v>136</v>
      </c>
      <c r="AY438" s="17" t="s">
        <v>128</v>
      </c>
      <c r="BE438" s="225">
        <f>IF(N438="základní",J438,0)</f>
        <v>0</v>
      </c>
      <c r="BF438" s="225">
        <f>IF(N438="snížená",J438,0)</f>
        <v>0</v>
      </c>
      <c r="BG438" s="225">
        <f>IF(N438="zákl. přenesená",J438,0)</f>
        <v>0</v>
      </c>
      <c r="BH438" s="225">
        <f>IF(N438="sníž. přenesená",J438,0)</f>
        <v>0</v>
      </c>
      <c r="BI438" s="225">
        <f>IF(N438="nulová",J438,0)</f>
        <v>0</v>
      </c>
      <c r="BJ438" s="17" t="s">
        <v>136</v>
      </c>
      <c r="BK438" s="225">
        <f>ROUND(I438*H438,2)</f>
        <v>0</v>
      </c>
      <c r="BL438" s="17" t="s">
        <v>433</v>
      </c>
      <c r="BM438" s="224" t="s">
        <v>981</v>
      </c>
    </row>
    <row r="439" spans="1:65" s="2" customFormat="1" ht="16.5" customHeight="1">
      <c r="A439" s="38"/>
      <c r="B439" s="39"/>
      <c r="C439" s="212" t="s">
        <v>982</v>
      </c>
      <c r="D439" s="212" t="s">
        <v>131</v>
      </c>
      <c r="E439" s="213" t="s">
        <v>983</v>
      </c>
      <c r="F439" s="214" t="s">
        <v>984</v>
      </c>
      <c r="G439" s="215" t="s">
        <v>314</v>
      </c>
      <c r="H439" s="216">
        <v>1</v>
      </c>
      <c r="I439" s="217"/>
      <c r="J439" s="218">
        <f>ROUND(I439*H439,2)</f>
        <v>0</v>
      </c>
      <c r="K439" s="219"/>
      <c r="L439" s="44"/>
      <c r="M439" s="220" t="s">
        <v>1</v>
      </c>
      <c r="N439" s="221" t="s">
        <v>42</v>
      </c>
      <c r="O439" s="91"/>
      <c r="P439" s="222">
        <f>O439*H439</f>
        <v>0</v>
      </c>
      <c r="Q439" s="222">
        <v>0</v>
      </c>
      <c r="R439" s="222">
        <f>Q439*H439</f>
        <v>0</v>
      </c>
      <c r="S439" s="222">
        <v>0</v>
      </c>
      <c r="T439" s="223">
        <f>S439*H439</f>
        <v>0</v>
      </c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R439" s="224" t="s">
        <v>433</v>
      </c>
      <c r="AT439" s="224" t="s">
        <v>131</v>
      </c>
      <c r="AU439" s="224" t="s">
        <v>136</v>
      </c>
      <c r="AY439" s="17" t="s">
        <v>128</v>
      </c>
      <c r="BE439" s="225">
        <f>IF(N439="základní",J439,0)</f>
        <v>0</v>
      </c>
      <c r="BF439" s="225">
        <f>IF(N439="snížená",J439,0)</f>
        <v>0</v>
      </c>
      <c r="BG439" s="225">
        <f>IF(N439="zákl. přenesená",J439,0)</f>
        <v>0</v>
      </c>
      <c r="BH439" s="225">
        <f>IF(N439="sníž. přenesená",J439,0)</f>
        <v>0</v>
      </c>
      <c r="BI439" s="225">
        <f>IF(N439="nulová",J439,0)</f>
        <v>0</v>
      </c>
      <c r="BJ439" s="17" t="s">
        <v>136</v>
      </c>
      <c r="BK439" s="225">
        <f>ROUND(I439*H439,2)</f>
        <v>0</v>
      </c>
      <c r="BL439" s="17" t="s">
        <v>433</v>
      </c>
      <c r="BM439" s="224" t="s">
        <v>985</v>
      </c>
    </row>
    <row r="440" spans="1:63" s="12" customFormat="1" ht="22.8" customHeight="1">
      <c r="A440" s="12"/>
      <c r="B440" s="196"/>
      <c r="C440" s="197"/>
      <c r="D440" s="198" t="s">
        <v>75</v>
      </c>
      <c r="E440" s="210" t="s">
        <v>986</v>
      </c>
      <c r="F440" s="210" t="s">
        <v>987</v>
      </c>
      <c r="G440" s="197"/>
      <c r="H440" s="197"/>
      <c r="I440" s="200"/>
      <c r="J440" s="211">
        <f>BK440</f>
        <v>0</v>
      </c>
      <c r="K440" s="197"/>
      <c r="L440" s="202"/>
      <c r="M440" s="203"/>
      <c r="N440" s="204"/>
      <c r="O440" s="204"/>
      <c r="P440" s="205">
        <f>SUM(P441:P444)</f>
        <v>0</v>
      </c>
      <c r="Q440" s="204"/>
      <c r="R440" s="205">
        <f>SUM(R441:R444)</f>
        <v>0</v>
      </c>
      <c r="S440" s="204"/>
      <c r="T440" s="206">
        <f>SUM(T441:T444)</f>
        <v>0</v>
      </c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R440" s="207" t="s">
        <v>129</v>
      </c>
      <c r="AT440" s="208" t="s">
        <v>75</v>
      </c>
      <c r="AU440" s="208" t="s">
        <v>81</v>
      </c>
      <c r="AY440" s="207" t="s">
        <v>128</v>
      </c>
      <c r="BK440" s="209">
        <f>SUM(BK441:BK444)</f>
        <v>0</v>
      </c>
    </row>
    <row r="441" spans="1:65" s="2" customFormat="1" ht="16.5" customHeight="1">
      <c r="A441" s="38"/>
      <c r="B441" s="39"/>
      <c r="C441" s="212" t="s">
        <v>988</v>
      </c>
      <c r="D441" s="212" t="s">
        <v>131</v>
      </c>
      <c r="E441" s="213" t="s">
        <v>989</v>
      </c>
      <c r="F441" s="214" t="s">
        <v>990</v>
      </c>
      <c r="G441" s="215" t="s">
        <v>134</v>
      </c>
      <c r="H441" s="216">
        <v>1</v>
      </c>
      <c r="I441" s="217"/>
      <c r="J441" s="218">
        <f>ROUND(I441*H441,2)</f>
        <v>0</v>
      </c>
      <c r="K441" s="219"/>
      <c r="L441" s="44"/>
      <c r="M441" s="220" t="s">
        <v>1</v>
      </c>
      <c r="N441" s="221" t="s">
        <v>42</v>
      </c>
      <c r="O441" s="91"/>
      <c r="P441" s="222">
        <f>O441*H441</f>
        <v>0</v>
      </c>
      <c r="Q441" s="222">
        <v>0</v>
      </c>
      <c r="R441" s="222">
        <f>Q441*H441</f>
        <v>0</v>
      </c>
      <c r="S441" s="222">
        <v>0</v>
      </c>
      <c r="T441" s="223">
        <f>S441*H441</f>
        <v>0</v>
      </c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R441" s="224" t="s">
        <v>433</v>
      </c>
      <c r="AT441" s="224" t="s">
        <v>131</v>
      </c>
      <c r="AU441" s="224" t="s">
        <v>136</v>
      </c>
      <c r="AY441" s="17" t="s">
        <v>128</v>
      </c>
      <c r="BE441" s="225">
        <f>IF(N441="základní",J441,0)</f>
        <v>0</v>
      </c>
      <c r="BF441" s="225">
        <f>IF(N441="snížená",J441,0)</f>
        <v>0</v>
      </c>
      <c r="BG441" s="225">
        <f>IF(N441="zákl. přenesená",J441,0)</f>
        <v>0</v>
      </c>
      <c r="BH441" s="225">
        <f>IF(N441="sníž. přenesená",J441,0)</f>
        <v>0</v>
      </c>
      <c r="BI441" s="225">
        <f>IF(N441="nulová",J441,0)</f>
        <v>0</v>
      </c>
      <c r="BJ441" s="17" t="s">
        <v>136</v>
      </c>
      <c r="BK441" s="225">
        <f>ROUND(I441*H441,2)</f>
        <v>0</v>
      </c>
      <c r="BL441" s="17" t="s">
        <v>433</v>
      </c>
      <c r="BM441" s="224" t="s">
        <v>991</v>
      </c>
    </row>
    <row r="442" spans="1:65" s="2" customFormat="1" ht="21.75" customHeight="1">
      <c r="A442" s="38"/>
      <c r="B442" s="39"/>
      <c r="C442" s="212" t="s">
        <v>992</v>
      </c>
      <c r="D442" s="212" t="s">
        <v>131</v>
      </c>
      <c r="E442" s="213" t="s">
        <v>993</v>
      </c>
      <c r="F442" s="214" t="s">
        <v>994</v>
      </c>
      <c r="G442" s="215" t="s">
        <v>134</v>
      </c>
      <c r="H442" s="216">
        <v>1</v>
      </c>
      <c r="I442" s="217"/>
      <c r="J442" s="218">
        <f>ROUND(I442*H442,2)</f>
        <v>0</v>
      </c>
      <c r="K442" s="219"/>
      <c r="L442" s="44"/>
      <c r="M442" s="220" t="s">
        <v>1</v>
      </c>
      <c r="N442" s="221" t="s">
        <v>42</v>
      </c>
      <c r="O442" s="91"/>
      <c r="P442" s="222">
        <f>O442*H442</f>
        <v>0</v>
      </c>
      <c r="Q442" s="222">
        <v>0</v>
      </c>
      <c r="R442" s="222">
        <f>Q442*H442</f>
        <v>0</v>
      </c>
      <c r="S442" s="222">
        <v>0</v>
      </c>
      <c r="T442" s="223">
        <f>S442*H442</f>
        <v>0</v>
      </c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R442" s="224" t="s">
        <v>433</v>
      </c>
      <c r="AT442" s="224" t="s">
        <v>131</v>
      </c>
      <c r="AU442" s="224" t="s">
        <v>136</v>
      </c>
      <c r="AY442" s="17" t="s">
        <v>128</v>
      </c>
      <c r="BE442" s="225">
        <f>IF(N442="základní",J442,0)</f>
        <v>0</v>
      </c>
      <c r="BF442" s="225">
        <f>IF(N442="snížená",J442,0)</f>
        <v>0</v>
      </c>
      <c r="BG442" s="225">
        <f>IF(N442="zákl. přenesená",J442,0)</f>
        <v>0</v>
      </c>
      <c r="BH442" s="225">
        <f>IF(N442="sníž. přenesená",J442,0)</f>
        <v>0</v>
      </c>
      <c r="BI442" s="225">
        <f>IF(N442="nulová",J442,0)</f>
        <v>0</v>
      </c>
      <c r="BJ442" s="17" t="s">
        <v>136</v>
      </c>
      <c r="BK442" s="225">
        <f>ROUND(I442*H442,2)</f>
        <v>0</v>
      </c>
      <c r="BL442" s="17" t="s">
        <v>433</v>
      </c>
      <c r="BM442" s="224" t="s">
        <v>995</v>
      </c>
    </row>
    <row r="443" spans="1:65" s="2" customFormat="1" ht="16.5" customHeight="1">
      <c r="A443" s="38"/>
      <c r="B443" s="39"/>
      <c r="C443" s="212" t="s">
        <v>996</v>
      </c>
      <c r="D443" s="212" t="s">
        <v>131</v>
      </c>
      <c r="E443" s="213" t="s">
        <v>997</v>
      </c>
      <c r="F443" s="214" t="s">
        <v>998</v>
      </c>
      <c r="G443" s="215" t="s">
        <v>146</v>
      </c>
      <c r="H443" s="216">
        <v>1.5</v>
      </c>
      <c r="I443" s="217"/>
      <c r="J443" s="218">
        <f>ROUND(I443*H443,2)</f>
        <v>0</v>
      </c>
      <c r="K443" s="219"/>
      <c r="L443" s="44"/>
      <c r="M443" s="220" t="s">
        <v>1</v>
      </c>
      <c r="N443" s="221" t="s">
        <v>42</v>
      </c>
      <c r="O443" s="91"/>
      <c r="P443" s="222">
        <f>O443*H443</f>
        <v>0</v>
      </c>
      <c r="Q443" s="222">
        <v>0</v>
      </c>
      <c r="R443" s="222">
        <f>Q443*H443</f>
        <v>0</v>
      </c>
      <c r="S443" s="222">
        <v>0</v>
      </c>
      <c r="T443" s="223">
        <f>S443*H443</f>
        <v>0</v>
      </c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R443" s="224" t="s">
        <v>433</v>
      </c>
      <c r="AT443" s="224" t="s">
        <v>131</v>
      </c>
      <c r="AU443" s="224" t="s">
        <v>136</v>
      </c>
      <c r="AY443" s="17" t="s">
        <v>128</v>
      </c>
      <c r="BE443" s="225">
        <f>IF(N443="základní",J443,0)</f>
        <v>0</v>
      </c>
      <c r="BF443" s="225">
        <f>IF(N443="snížená",J443,0)</f>
        <v>0</v>
      </c>
      <c r="BG443" s="225">
        <f>IF(N443="zákl. přenesená",J443,0)</f>
        <v>0</v>
      </c>
      <c r="BH443" s="225">
        <f>IF(N443="sníž. přenesená",J443,0)</f>
        <v>0</v>
      </c>
      <c r="BI443" s="225">
        <f>IF(N443="nulová",J443,0)</f>
        <v>0</v>
      </c>
      <c r="BJ443" s="17" t="s">
        <v>136</v>
      </c>
      <c r="BK443" s="225">
        <f>ROUND(I443*H443,2)</f>
        <v>0</v>
      </c>
      <c r="BL443" s="17" t="s">
        <v>433</v>
      </c>
      <c r="BM443" s="224" t="s">
        <v>999</v>
      </c>
    </row>
    <row r="444" spans="1:65" s="2" customFormat="1" ht="16.5" customHeight="1">
      <c r="A444" s="38"/>
      <c r="B444" s="39"/>
      <c r="C444" s="212" t="s">
        <v>1000</v>
      </c>
      <c r="D444" s="212" t="s">
        <v>131</v>
      </c>
      <c r="E444" s="213" t="s">
        <v>1001</v>
      </c>
      <c r="F444" s="214" t="s">
        <v>1002</v>
      </c>
      <c r="G444" s="215" t="s">
        <v>134</v>
      </c>
      <c r="H444" s="216">
        <v>1</v>
      </c>
      <c r="I444" s="217"/>
      <c r="J444" s="218">
        <f>ROUND(I444*H444,2)</f>
        <v>0</v>
      </c>
      <c r="K444" s="219"/>
      <c r="L444" s="44"/>
      <c r="M444" s="270" t="s">
        <v>1</v>
      </c>
      <c r="N444" s="271" t="s">
        <v>42</v>
      </c>
      <c r="O444" s="272"/>
      <c r="P444" s="273">
        <f>O444*H444</f>
        <v>0</v>
      </c>
      <c r="Q444" s="273">
        <v>0</v>
      </c>
      <c r="R444" s="273">
        <f>Q444*H444</f>
        <v>0</v>
      </c>
      <c r="S444" s="273">
        <v>0</v>
      </c>
      <c r="T444" s="274">
        <f>S444*H444</f>
        <v>0</v>
      </c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R444" s="224" t="s">
        <v>433</v>
      </c>
      <c r="AT444" s="224" t="s">
        <v>131</v>
      </c>
      <c r="AU444" s="224" t="s">
        <v>136</v>
      </c>
      <c r="AY444" s="17" t="s">
        <v>128</v>
      </c>
      <c r="BE444" s="225">
        <f>IF(N444="základní",J444,0)</f>
        <v>0</v>
      </c>
      <c r="BF444" s="225">
        <f>IF(N444="snížená",J444,0)</f>
        <v>0</v>
      </c>
      <c r="BG444" s="225">
        <f>IF(N444="zákl. přenesená",J444,0)</f>
        <v>0</v>
      </c>
      <c r="BH444" s="225">
        <f>IF(N444="sníž. přenesená",J444,0)</f>
        <v>0</v>
      </c>
      <c r="BI444" s="225">
        <f>IF(N444="nulová",J444,0)</f>
        <v>0</v>
      </c>
      <c r="BJ444" s="17" t="s">
        <v>136</v>
      </c>
      <c r="BK444" s="225">
        <f>ROUND(I444*H444,2)</f>
        <v>0</v>
      </c>
      <c r="BL444" s="17" t="s">
        <v>433</v>
      </c>
      <c r="BM444" s="224" t="s">
        <v>1003</v>
      </c>
    </row>
    <row r="445" spans="1:31" s="2" customFormat="1" ht="6.95" customHeight="1">
      <c r="A445" s="38"/>
      <c r="B445" s="66"/>
      <c r="C445" s="67"/>
      <c r="D445" s="67"/>
      <c r="E445" s="67"/>
      <c r="F445" s="67"/>
      <c r="G445" s="67"/>
      <c r="H445" s="67"/>
      <c r="I445" s="67"/>
      <c r="J445" s="67"/>
      <c r="K445" s="67"/>
      <c r="L445" s="44"/>
      <c r="M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</row>
  </sheetData>
  <sheetProtection password="CC35" sheet="1" objects="1" scenarios="1" formatColumns="0" formatRows="0" autoFilter="0"/>
  <autoFilter ref="C135:K444"/>
  <mergeCells count="6">
    <mergeCell ref="E7:H7"/>
    <mergeCell ref="E16:H16"/>
    <mergeCell ref="E25:H25"/>
    <mergeCell ref="E85:H85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Jandová</dc:creator>
  <cp:keywords/>
  <dc:description/>
  <cp:lastModifiedBy>Lenka Jandová</cp:lastModifiedBy>
  <dcterms:created xsi:type="dcterms:W3CDTF">2023-05-23T13:56:19Z</dcterms:created>
  <dcterms:modified xsi:type="dcterms:W3CDTF">2023-05-23T13:56:21Z</dcterms:modified>
  <cp:category/>
  <cp:version/>
  <cp:contentType/>
  <cp:contentStatus/>
</cp:coreProperties>
</file>